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rv-viacor01\PREI\01 CORRESPONDÊNCIAS\09 MINUTAS PARA NUMERAÇÃO DE DOCUMENTOS\"/>
    </mc:Choice>
  </mc:AlternateContent>
  <bookViews>
    <workbookView xWindow="0" yWindow="0" windowWidth="25200" windowHeight="11685" tabRatio="762" activeTab="2"/>
  </bookViews>
  <sheets>
    <sheet name="Instruções" sheetId="4" r:id="rId1"/>
    <sheet name="Sheet1" sheetId="5" state="hidden" r:id="rId2"/>
    <sheet name="Detalhes Plano de Aquisições" sheetId="8" r:id="rId3"/>
    <sheet name="Folha de Comentários" sheetId="7" r:id="rId4"/>
  </sheets>
  <externalReferences>
    <externalReference r:id="rId5"/>
  </externalReferences>
  <definedNames>
    <definedName name="_xlnm._FilterDatabase" localSheetId="2" hidden="1">'Detalhes Plano de Aquisições'!$E$1:$E$314</definedName>
    <definedName name="_xlnm.Print_Area" localSheetId="2">'Detalhes Plano de Aquisições'!$A$1:$R$210</definedName>
    <definedName name="_xlnm.Print_Area" localSheetId="3">'Folha de Comentários'!$A$1:$B$43</definedName>
    <definedName name="capacitacao" localSheetId="3">'[1]Detalhes Plano de Aquisições'!$E$173:$E$181</definedName>
    <definedName name="capacitacao">'Detalhes Plano de Aquisições'!$E$233:$E$241</definedName>
  </definedNames>
  <calcPr calcId="152511"/>
</workbook>
</file>

<file path=xl/calcChain.xml><?xml version="1.0" encoding="utf-8"?>
<calcChain xmlns="http://schemas.openxmlformats.org/spreadsheetml/2006/main">
  <c r="I194" i="8" l="1"/>
  <c r="I195" i="8" s="1"/>
  <c r="I210" i="8" l="1"/>
  <c r="I155" i="8"/>
  <c r="I75" i="8"/>
  <c r="I74" i="8" l="1"/>
  <c r="O74" i="8"/>
  <c r="O72" i="8" l="1"/>
  <c r="O70" i="8"/>
  <c r="O71" i="8"/>
  <c r="O73" i="8"/>
  <c r="O173" i="8"/>
  <c r="I154" i="8" l="1"/>
  <c r="I46" i="8"/>
  <c r="O154" i="8" l="1"/>
  <c r="O208" i="8" l="1"/>
  <c r="I208" i="8"/>
  <c r="I172" i="8"/>
  <c r="O153" i="8"/>
  <c r="I153" i="8"/>
  <c r="I67" i="8" l="1"/>
  <c r="I66" i="8"/>
  <c r="I11" i="8"/>
  <c r="I12" i="8"/>
  <c r="I13" i="8"/>
  <c r="O13" i="8"/>
  <c r="I14" i="8"/>
  <c r="O15" i="8"/>
  <c r="I16" i="8"/>
  <c r="O16" i="8"/>
  <c r="O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O30" i="8"/>
  <c r="I31" i="8"/>
  <c r="I32" i="8"/>
  <c r="O33" i="8"/>
  <c r="I34" i="8"/>
  <c r="I35" i="8"/>
  <c r="I37" i="8"/>
  <c r="I38" i="8"/>
  <c r="I39" i="8"/>
  <c r="O39" i="8"/>
  <c r="I40" i="8"/>
  <c r="O40" i="8"/>
  <c r="I41" i="8"/>
  <c r="O41" i="8"/>
  <c r="I42" i="8"/>
  <c r="O42" i="8"/>
  <c r="I43" i="8"/>
  <c r="O43" i="8"/>
  <c r="I44" i="8"/>
  <c r="O44" i="8"/>
  <c r="I45" i="8"/>
  <c r="O45" i="8"/>
  <c r="O46" i="8"/>
  <c r="I47" i="8"/>
  <c r="O47" i="8"/>
  <c r="I48" i="8"/>
  <c r="I49" i="8"/>
  <c r="I50" i="8"/>
  <c r="I51" i="8"/>
  <c r="I52" i="8"/>
  <c r="I53" i="8"/>
  <c r="O53" i="8"/>
  <c r="O54" i="8"/>
  <c r="O55" i="8"/>
  <c r="I56" i="8"/>
  <c r="O56" i="8"/>
  <c r="I57" i="8"/>
  <c r="O57" i="8"/>
  <c r="I58" i="8"/>
  <c r="O58" i="8"/>
  <c r="I59" i="8"/>
  <c r="O59" i="8"/>
  <c r="I60" i="8"/>
  <c r="O60" i="8"/>
  <c r="I61" i="8"/>
  <c r="O61" i="8"/>
  <c r="I62" i="8"/>
  <c r="O62" i="8"/>
  <c r="I63" i="8"/>
  <c r="O63" i="8"/>
  <c r="I64" i="8"/>
  <c r="O64" i="8"/>
  <c r="O65" i="8"/>
  <c r="I68" i="8"/>
  <c r="O68" i="8"/>
  <c r="I69" i="8"/>
  <c r="O69" i="8"/>
  <c r="I79" i="8"/>
  <c r="I80" i="8"/>
  <c r="O81" i="8"/>
  <c r="I83" i="8"/>
  <c r="I84" i="8"/>
  <c r="O85" i="8"/>
  <c r="I89" i="8"/>
  <c r="I90" i="8"/>
  <c r="I94" i="8"/>
  <c r="O94" i="8"/>
  <c r="I95" i="8"/>
  <c r="O95" i="8"/>
  <c r="I96" i="8"/>
  <c r="O96" i="8"/>
  <c r="O97" i="8"/>
  <c r="O98" i="8"/>
  <c r="I99" i="8"/>
  <c r="O99" i="8"/>
  <c r="I100" i="8"/>
  <c r="O100" i="8"/>
  <c r="I102" i="8"/>
  <c r="I103" i="8"/>
  <c r="O103" i="8"/>
  <c r="I105" i="8"/>
  <c r="O106" i="8"/>
  <c r="I107" i="8"/>
  <c r="O107" i="8"/>
  <c r="I108" i="8"/>
  <c r="O108" i="8"/>
  <c r="I109" i="8"/>
  <c r="O109" i="8"/>
  <c r="I110" i="8"/>
  <c r="I113" i="8"/>
  <c r="O113" i="8"/>
  <c r="I114" i="8"/>
  <c r="I115" i="8"/>
  <c r="I116" i="8"/>
  <c r="O116" i="8"/>
  <c r="I117" i="8"/>
  <c r="O117" i="8"/>
  <c r="I119" i="8"/>
  <c r="O119" i="8"/>
  <c r="I120" i="8"/>
  <c r="O120" i="8"/>
  <c r="O121" i="8"/>
  <c r="I122" i="8"/>
  <c r="O122" i="8"/>
  <c r="I123" i="8"/>
  <c r="O123" i="8"/>
  <c r="I124" i="8"/>
  <c r="O124" i="8"/>
  <c r="I125" i="8"/>
  <c r="O125" i="8"/>
  <c r="I126" i="8"/>
  <c r="O126" i="8"/>
  <c r="I127" i="8"/>
  <c r="I128" i="8"/>
  <c r="O128" i="8"/>
  <c r="I129" i="8"/>
  <c r="O129" i="8"/>
  <c r="I130" i="8"/>
  <c r="O130" i="8"/>
  <c r="I131" i="8"/>
  <c r="O131" i="8"/>
  <c r="I132" i="8"/>
  <c r="O132" i="8"/>
  <c r="I133" i="8"/>
  <c r="O133" i="8"/>
  <c r="I134" i="8"/>
  <c r="O134" i="8"/>
  <c r="I135" i="8"/>
  <c r="O135" i="8"/>
  <c r="O136" i="8"/>
  <c r="I137" i="8"/>
  <c r="O137" i="8"/>
  <c r="I138" i="8"/>
  <c r="O138" i="8"/>
  <c r="I139" i="8"/>
  <c r="O139" i="8"/>
  <c r="I140" i="8"/>
  <c r="O140" i="8"/>
  <c r="O141" i="8"/>
  <c r="O142" i="8"/>
  <c r="I143" i="8"/>
  <c r="O143" i="8"/>
  <c r="I144" i="8"/>
  <c r="O144" i="8"/>
  <c r="I145" i="8"/>
  <c r="O145" i="8"/>
  <c r="I146" i="8"/>
  <c r="O146" i="8"/>
  <c r="I147" i="8"/>
  <c r="O147" i="8"/>
  <c r="I148" i="8"/>
  <c r="O148" i="8"/>
  <c r="I149" i="8"/>
  <c r="O149" i="8"/>
  <c r="I150" i="8"/>
  <c r="O150" i="8"/>
  <c r="I151" i="8"/>
  <c r="O151" i="8"/>
  <c r="I152" i="8"/>
  <c r="O152" i="8"/>
  <c r="O172" i="8"/>
  <c r="I160" i="8"/>
  <c r="O160" i="8"/>
  <c r="I166" i="8"/>
  <c r="I167" i="8"/>
  <c r="O167" i="8"/>
  <c r="O168" i="8"/>
  <c r="O169" i="8"/>
  <c r="I180" i="8"/>
  <c r="I181" i="8"/>
  <c r="I182" i="8"/>
  <c r="O182" i="8"/>
  <c r="I184" i="8"/>
  <c r="O184" i="8"/>
  <c r="O186" i="8"/>
  <c r="I187" i="8"/>
  <c r="O187" i="8"/>
  <c r="O188" i="8"/>
  <c r="I189" i="8"/>
  <c r="O189" i="8"/>
  <c r="O190" i="8"/>
  <c r="I192" i="8"/>
  <c r="O192" i="8"/>
  <c r="I193" i="8"/>
  <c r="O193" i="8"/>
  <c r="H200" i="8"/>
  <c r="O200" i="8"/>
  <c r="H201" i="8"/>
  <c r="O201" i="8"/>
  <c r="I207" i="8"/>
  <c r="I209" i="8" s="1"/>
  <c r="O207" i="8"/>
  <c r="I216" i="8"/>
  <c r="H202" i="8" l="1"/>
  <c r="I174" i="8"/>
  <c r="I312" i="8"/>
</calcChain>
</file>

<file path=xl/sharedStrings.xml><?xml version="1.0" encoding="utf-8"?>
<sst xmlns="http://schemas.openxmlformats.org/spreadsheetml/2006/main" count="2088" uniqueCount="976">
  <si>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</si>
  <si>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</si>
  <si>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</si>
  <si>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</si>
  <si>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</si>
  <si>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</si>
  <si>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</si>
  <si>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</si>
  <si>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</si>
  <si>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</si>
  <si>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</si>
  <si>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</si>
  <si>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</si>
  <si>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</si>
  <si>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</si>
  <si>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</si>
  <si>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</si>
  <si>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</si>
  <si>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</si>
  <si>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</si>
  <si>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</si>
  <si>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</si>
  <si>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</si>
  <si>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</si>
  <si>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</si>
  <si>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</si>
  <si>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</si>
  <si>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</si>
  <si>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</si>
  <si>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</si>
  <si>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</si>
  <si>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</si>
  <si>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</si>
  <si>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</si>
  <si>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</si>
  <si>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</si>
  <si>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</si>
  <si>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</si>
  <si>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</si>
  <si>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</si>
  <si>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</si>
  <si>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</si>
  <si>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</si>
  <si>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</si>
  <si>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</si>
  <si>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</si>
  <si>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</si>
  <si>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</si>
  <si>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</si>
  <si>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</si>
  <si>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</si>
  <si>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</si>
  <si>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</si>
  <si>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</si>
  <si>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</si>
  <si>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</si>
  <si>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</si>
  <si>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</si>
  <si>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</si>
  <si>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</si>
  <si>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</si>
  <si>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</si>
  <si>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</si>
  <si>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</si>
  <si>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</si>
  <si>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</si>
  <si>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</si>
  <si>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</si>
  <si>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</si>
  <si>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</si>
  <si>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</si>
  <si>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</si>
  <si>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</si>
  <si>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</si>
  <si>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</si>
  <si>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</si>
  <si>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</si>
  <si>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</si>
  <si>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</si>
  <si>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</si>
  <si>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</si>
  <si>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</si>
  <si>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</si>
  <si>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</si>
  <si>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</si>
  <si>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</si>
  <si>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</si>
  <si>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</si>
  <si>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</si>
  <si>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</si>
  <si>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</si>
  <si>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</si>
  <si>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</si>
  <si>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</si>
  <si>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</si>
  <si>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</si>
  <si>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</si>
  <si>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</si>
  <si>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</si>
  <si>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</si>
  <si>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</si>
  <si>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</si>
  <si>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</si>
  <si>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</si>
  <si>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</si>
  <si>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</si>
  <si>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</si>
  <si>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</si>
  <si>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</si>
  <si>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</si>
  <si>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</si>
  <si>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</si>
  <si>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</si>
  <si>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</si>
  <si>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</si>
  <si>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</si>
  <si>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</si>
  <si>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</si>
  <si>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</si>
  <si>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</si>
  <si>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</si>
  <si>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</si>
  <si>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</si>
  <si>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</si>
  <si>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</si>
  <si>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</si>
  <si>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</si>
  <si>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</si>
  <si>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</si>
  <si>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</si>
  <si>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</si>
  <si>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</si>
  <si>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</si>
  <si>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</si>
  <si>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Montante Estimado em US$ X mil</t>
  </si>
  <si>
    <t>Contrato de Empréstimo: 3168/OC-BR</t>
  </si>
  <si>
    <t>PROGRAMA DE SANEAMENTO AMBIENTAL DA CAESB</t>
  </si>
  <si>
    <t>Implantação do subsistema de produção de água do Bananal</t>
  </si>
  <si>
    <t>Recuperação da tomada d'água da Barragem Santa Maria</t>
  </si>
  <si>
    <t>Interligação do SAA do CAUB 1 ao SAA do Rio Descoberto</t>
  </si>
  <si>
    <t>2.1.1.4.2</t>
  </si>
  <si>
    <t>Concorrência Pública Nacional</t>
  </si>
  <si>
    <t>Apoio ao Gerenciamento do Programa BID</t>
  </si>
  <si>
    <t>1.3</t>
  </si>
  <si>
    <t xml:space="preserve">Sistema móvel para remoção de areia em ETEs e Elevatórias de esgotos </t>
  </si>
  <si>
    <t xml:space="preserve"> Amostradores Automáticos </t>
  </si>
  <si>
    <t>CAESB</t>
  </si>
  <si>
    <t>Metodos de Licitação Nacional</t>
  </si>
  <si>
    <t>2.10</t>
  </si>
  <si>
    <t>2.11</t>
  </si>
  <si>
    <t>1.1</t>
  </si>
  <si>
    <t>4.1</t>
  </si>
  <si>
    <t>4.2</t>
  </si>
  <si>
    <t>4.3</t>
  </si>
  <si>
    <t>4.4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</si>
  <si>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</si>
  <si>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</si>
  <si>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</si>
  <si>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</si>
  <si>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</si>
  <si>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</si>
  <si>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</si>
  <si>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</si>
  <si>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</si>
  <si>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</si>
  <si>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</si>
  <si>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</si>
  <si>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</si>
  <si>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</si>
  <si>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4.5</t>
  </si>
  <si>
    <t>3.1</t>
  </si>
  <si>
    <t>1.8</t>
  </si>
  <si>
    <t>4.6</t>
  </si>
  <si>
    <t>4.7</t>
  </si>
  <si>
    <t>Atualização Cadastro Técnico</t>
  </si>
  <si>
    <t>1.9</t>
  </si>
  <si>
    <t>4.9</t>
  </si>
  <si>
    <t>Serviços de troca de motores em elevatórias (a/e)</t>
  </si>
  <si>
    <t>2.12</t>
  </si>
  <si>
    <t>2.13</t>
  </si>
  <si>
    <t>3.2</t>
  </si>
  <si>
    <t>Melhoria na rede de monitoramento de Recursos Hídricos da bacia do Lago Paranoá</t>
  </si>
  <si>
    <t>3.3</t>
  </si>
  <si>
    <t>Projeto de implantação de sistema de gerenciamento de dados de recursos hídricos</t>
  </si>
  <si>
    <t>3.4</t>
  </si>
  <si>
    <t>4.8</t>
  </si>
  <si>
    <t>3.5</t>
  </si>
  <si>
    <t>3.6</t>
  </si>
  <si>
    <t>3.7</t>
  </si>
  <si>
    <t>2.14</t>
  </si>
  <si>
    <t>Fiscalização de Obras</t>
  </si>
  <si>
    <t>Serviços com instalação de equipamentos</t>
  </si>
  <si>
    <t>3.8</t>
  </si>
  <si>
    <t>3.9</t>
  </si>
  <si>
    <t>Inversor de 800 HP / 2.300 Volts para EAB PIP 001</t>
  </si>
  <si>
    <t>TOTAL</t>
  </si>
  <si>
    <t>Automação de sistemas operacionais</t>
  </si>
  <si>
    <t>Serviços com fornecimento de equipamentos</t>
  </si>
  <si>
    <t>2.15</t>
  </si>
  <si>
    <t>Aquisição de  Inversor de Frequência p/ elevatória Pipiripau</t>
  </si>
  <si>
    <t>7.1</t>
  </si>
  <si>
    <t>Serviços de automação de sistemas operacionais.</t>
  </si>
  <si>
    <t>Implantação do Reservatório RAP RF2 001 e 2ª câmara REQ-GAM</t>
  </si>
  <si>
    <t xml:space="preserve">Melhorias na EAB do Rio Descoberto  (EAB RDE 001). </t>
  </si>
  <si>
    <t>Equipamentos de medição e controle de processos e laboratoriais para as ETE’s da CAESB.</t>
  </si>
  <si>
    <t>Serviços de Melhoria em CCM e instalação de inversores de frequência em diversas elevatórias (a/e)</t>
  </si>
  <si>
    <t>Geração de Energia Fotovoltáica - Ed. Sede</t>
  </si>
  <si>
    <t>0322/2014</t>
  </si>
  <si>
    <t>Valores em US$ 1.000,00</t>
  </si>
  <si>
    <t>Implantação de redes de esgotos no INCRA 8.</t>
  </si>
  <si>
    <t>Implantação de redes de esgotos em Nova Colina e Setor de Mansões de Sobradinho</t>
  </si>
  <si>
    <t>Levantamento, avaliação e reorganização da base de dados de ativos</t>
  </si>
  <si>
    <t>Implantação de redes de esgotos na 5ª etapa do Lago Sul</t>
  </si>
  <si>
    <t>3304/2011</t>
  </si>
  <si>
    <t>2185/2013</t>
  </si>
  <si>
    <t>10.111/2009 e
4.566/2014</t>
  </si>
  <si>
    <t>Etp1 06/02/13
Etp2 01/11/13
Etp3 25/01/13</t>
  </si>
  <si>
    <t>1.10</t>
  </si>
  <si>
    <t>1.11</t>
  </si>
  <si>
    <t>1.12</t>
  </si>
  <si>
    <t>1.13</t>
  </si>
  <si>
    <t>1.14</t>
  </si>
  <si>
    <t>1.15</t>
  </si>
  <si>
    <t>Não se aplica</t>
  </si>
  <si>
    <t>2.16</t>
  </si>
  <si>
    <t>Contratação de empresa projetista</t>
  </si>
  <si>
    <t>Atualizado por : Gerência de Programas Internacionais/PREI/CAESB</t>
  </si>
  <si>
    <t>4 lotes;
 03 CT Firmados</t>
  </si>
  <si>
    <t>4703/2012</t>
  </si>
  <si>
    <t xml:space="preserve">Aquis.  Motor Elétrico de 5.500 hp </t>
  </si>
  <si>
    <t>08/01/2010
18/08/2014</t>
  </si>
  <si>
    <t>01/2011
02/2015</t>
  </si>
  <si>
    <t>7565/2014</t>
  </si>
  <si>
    <t>2123/2014</t>
  </si>
  <si>
    <t>1205/2015</t>
  </si>
  <si>
    <t>4075/2015</t>
  </si>
  <si>
    <t>1.16</t>
  </si>
  <si>
    <t>1.17</t>
  </si>
  <si>
    <t>Realizado pregão eletrônico e solicitado reembolso ao BID</t>
  </si>
  <si>
    <t>Gestão da Macromedição - construção do laboratório de macromedição</t>
  </si>
  <si>
    <t>Prestação de serviços  para complementação, atualização e correções do GIS corporativo e levantamentos de campo</t>
  </si>
  <si>
    <t>1.18</t>
  </si>
  <si>
    <t>Usado US$ = 3,85 (14/10/2015)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</si>
  <si>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  <r>
      <rPr>
        <b/>
        <sz val="12"/>
        <rFont val="Times New Roman"/>
        <family val="1"/>
      </rPr>
      <t>*</t>
    </r>
  </si>
  <si>
    <t>8612/2011</t>
  </si>
  <si>
    <t>Recuperação estrutural e impermeabilização de unidades da ETA Descoberto</t>
  </si>
  <si>
    <t>10067/2012</t>
  </si>
  <si>
    <t>1.19</t>
  </si>
  <si>
    <t>Reforma e ampliação da ETE Sobradinho</t>
  </si>
  <si>
    <t>1236/2008</t>
  </si>
  <si>
    <t>Ampliação do SES no Setor de Clubes Sul</t>
  </si>
  <si>
    <t>2471/2011</t>
  </si>
  <si>
    <t xml:space="preserve">Aquisição de Centro de Dados Manejáveis </t>
  </si>
  <si>
    <t>5470/2013</t>
  </si>
  <si>
    <t>2.17</t>
  </si>
  <si>
    <t>1.21</t>
  </si>
  <si>
    <t xml:space="preserve">Aquisição de maquinário para manutenção de redes  </t>
  </si>
  <si>
    <t>5444/2015</t>
  </si>
  <si>
    <t>6404/2015</t>
  </si>
  <si>
    <t>8095/2015</t>
  </si>
  <si>
    <t>ITEM</t>
  </si>
  <si>
    <t>Não há previsão para o período em pauta.</t>
  </si>
  <si>
    <t>5.1</t>
  </si>
  <si>
    <t>1.20</t>
  </si>
  <si>
    <t>2.18</t>
  </si>
  <si>
    <t>2.19</t>
  </si>
  <si>
    <t>2.20</t>
  </si>
  <si>
    <t>2.21</t>
  </si>
  <si>
    <t>2.22</t>
  </si>
  <si>
    <t>2.23</t>
  </si>
  <si>
    <t>2.24</t>
  </si>
  <si>
    <t>8210/2013</t>
  </si>
  <si>
    <t>9369/2013</t>
  </si>
  <si>
    <t>2282/2014</t>
  </si>
  <si>
    <t>4854/2013</t>
  </si>
  <si>
    <t>Melhorias em Estações de Tratamento de Água</t>
  </si>
  <si>
    <t>Projeto de readequação da antiga ETA Taguatinga</t>
  </si>
  <si>
    <t>Elaboração de projetos técnicos visando a melhoria de SAA e SES.</t>
  </si>
  <si>
    <t>NEs 2294 e 3220, ambas de 2014</t>
  </si>
  <si>
    <t>NEs 3218 e 3219, ambas de 2014</t>
  </si>
  <si>
    <t>NE 3562/2014</t>
  </si>
  <si>
    <t xml:space="preserve">Aquisição de disjuntores a vácuo </t>
  </si>
  <si>
    <t>2.25</t>
  </si>
  <si>
    <t>Aquisição composta por 03 lotes:
- Aquisição de disjuntores a vácuo (Elevatória de Esgotos E4 e E1 do Lago Norte e Elevatória Asa Delta);
- Aquisição de disjuntores a vácuo para ETA Pipiripau e ETA Descoberto;
- Aquisição de disjuntores a vácuo para ETE Norte</t>
  </si>
  <si>
    <t>7095/2007</t>
  </si>
  <si>
    <r>
      <t xml:space="preserve">Método 
</t>
    </r>
    <r>
      <rPr>
        <b/>
        <i/>
        <sz val="12"/>
        <rFont val="Times New Roman"/>
        <family val="1"/>
      </rPr>
      <t>(Selecionar uma das Opções)</t>
    </r>
  </si>
  <si>
    <t>2.2.1.1.1.a</t>
  </si>
  <si>
    <t>2.2.1.1.1.b</t>
  </si>
  <si>
    <r>
      <rPr>
        <u/>
        <sz val="12"/>
        <rFont val="Times New Roman"/>
        <family val="1"/>
      </rPr>
      <t>Seleção composta pelas seguintes atividades:</t>
    </r>
    <r>
      <rPr>
        <sz val="12"/>
        <rFont val="Times New Roman"/>
        <family val="1"/>
      </rPr>
      <t xml:space="preserve">
- Laboratório de Automação - PGOA;
- Readequação e ampliação do laboratório Central - PGOQ;
- Laboratório de micromedição - PGOM</t>
    </r>
  </si>
  <si>
    <t>1.22</t>
  </si>
  <si>
    <t>1.23</t>
  </si>
  <si>
    <t>Implantação do SES do Setor Noroeste</t>
  </si>
  <si>
    <t>0557/2011</t>
  </si>
  <si>
    <t>9996/2011</t>
  </si>
  <si>
    <t>9222/2015</t>
  </si>
  <si>
    <t>2.2.1.2.3.a</t>
  </si>
  <si>
    <t>Aquisição de 02 reguladores automáticos de tensão para motores síncronos de 5.500Hp e 11.000 Hp</t>
  </si>
  <si>
    <t>9221/2015</t>
  </si>
  <si>
    <t>2.1.1.2.4.c</t>
  </si>
  <si>
    <t>2.1.1.2.4.a</t>
  </si>
  <si>
    <t>2.26</t>
  </si>
  <si>
    <t>2.27</t>
  </si>
  <si>
    <t>2.1.2.2.6.a</t>
  </si>
  <si>
    <t>4.11</t>
  </si>
  <si>
    <t>Estratégia de comunicação</t>
  </si>
  <si>
    <t>2.28</t>
  </si>
  <si>
    <t>3.10</t>
  </si>
  <si>
    <t>4.12</t>
  </si>
  <si>
    <t>Estudos Operacionais - Implantação da ETA Piloto</t>
  </si>
  <si>
    <t>2.29</t>
  </si>
  <si>
    <t>2.30</t>
  </si>
  <si>
    <t xml:space="preserve">Aquisição de 45 transformadores de corrente para a EAB RD </t>
  </si>
  <si>
    <t>2.1.1.2.4.d</t>
  </si>
  <si>
    <t>2.31</t>
  </si>
  <si>
    <t>2.32</t>
  </si>
  <si>
    <t>4.13</t>
  </si>
  <si>
    <t>Aquisição de Equipamentos para Reestruturação da Manutenção Industrial.</t>
  </si>
  <si>
    <t>Melhorias Operacionais e de Segurança do Sistema Esgotamento Sanitário de diversas unidades.</t>
  </si>
  <si>
    <t>Aquisição de Equipamentos para a Modernização do Laboratório de Manutenção de Automação.</t>
  </si>
  <si>
    <t>2.2.1.6.3.a
2.2.1.6.3.b
2.2.1.6.3.c</t>
  </si>
  <si>
    <t>Reforço no Sist. de Abastec. SPMW- Setores I e II, Vargem Bonita e Aeroporto</t>
  </si>
  <si>
    <t>Implantação de redes de esgotos no Jardim Botânico e São Bartolomeu - 1ª Etapa</t>
  </si>
  <si>
    <t>2.1.1.2.4.b</t>
  </si>
  <si>
    <t>2.2.1.3.1.b</t>
  </si>
  <si>
    <t>Implantação de sistema de  abastecimento de água nos condomínios Sobradinho I e II. Melhorias nos Booster EBO. TQ1 e EBO . TQ2  - RAP TQ1, Lago Norte - DF</t>
  </si>
  <si>
    <t>Etapa 1/3 - Melhorias nos Booster EBO. TQ1 e EBO . TQ2  - RAP TQ1, Lago Norte - DF</t>
  </si>
  <si>
    <t>2.33</t>
  </si>
  <si>
    <t>2.2.2.3.1.a</t>
  </si>
  <si>
    <t>2.2.2.3.1.c</t>
  </si>
  <si>
    <t>2.34</t>
  </si>
  <si>
    <t>4.14</t>
  </si>
  <si>
    <t>2.35</t>
  </si>
  <si>
    <t xml:space="preserve">Aquisição de Equipamentos de Hidrojateamento Combinado de Grande e Médio Portes </t>
  </si>
  <si>
    <t>2.36</t>
  </si>
  <si>
    <t>2.37</t>
  </si>
  <si>
    <t>2.2.1.4.2</t>
  </si>
  <si>
    <t xml:space="preserve">Consultoria para Fortalecimento Institucional </t>
  </si>
  <si>
    <t>1.24</t>
  </si>
  <si>
    <t>0154/2016</t>
  </si>
  <si>
    <t>1.25</t>
  </si>
  <si>
    <t>6195/2015</t>
  </si>
  <si>
    <t>5307/2015</t>
  </si>
  <si>
    <t>Remanejamentos necessários em função das obras de implantação do Viaduto na intersecção Viária da EPIG com a Estrada Contorno do Bosque</t>
  </si>
  <si>
    <t>0300/2016</t>
  </si>
  <si>
    <t>1153/2016</t>
  </si>
  <si>
    <t>Elaboração de  estudos e projetos de eficiência energética e de melhorias operacionais em unidades da Caesb</t>
  </si>
  <si>
    <t>0583/2016</t>
  </si>
  <si>
    <t>3.11</t>
  </si>
  <si>
    <t>Antigo 4.9  SBQC</t>
  </si>
  <si>
    <t>Auditoria</t>
  </si>
  <si>
    <t>Estudo de tratabilidade e alternativas de tratamento para readequação da ETA  do Rio Descoberto</t>
  </si>
  <si>
    <t>9907/2012</t>
  </si>
  <si>
    <t>4.10</t>
  </si>
  <si>
    <t>LPN</t>
  </si>
  <si>
    <t>Modernização de UTSs</t>
  </si>
  <si>
    <t>Aquisição de Hidrômetros incluidos serviços de instalação</t>
  </si>
  <si>
    <t>BRB3156</t>
  </si>
  <si>
    <t>BRB3024</t>
  </si>
  <si>
    <t>BRB3025</t>
  </si>
  <si>
    <t>BRB3026</t>
  </si>
  <si>
    <t>BRB3027</t>
  </si>
  <si>
    <t>1342/2016</t>
  </si>
  <si>
    <t>3.12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</si>
  <si>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</si>
  <si>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Serviços de instalação de hidrômetros</t>
  </si>
  <si>
    <t>CT 08485/2014</t>
  </si>
  <si>
    <t>Contratação de empresa projetista para a 2ª Etapa de Projetos</t>
  </si>
  <si>
    <t>TOTAL GERAL</t>
  </si>
  <si>
    <t xml:space="preserve">Aquisição de equipamentos de processamento, armazenamento e comunicação (Centro de Dados Manejáveis - tipo Container Data Center), incluídos os serviços de instalação. </t>
  </si>
  <si>
    <t>Elaboração de projetos técnicos de laboratórios</t>
  </si>
  <si>
    <t>2.1.2.1.7.a</t>
  </si>
  <si>
    <t>2.1.2.1.3.a</t>
  </si>
  <si>
    <t>Aquisição de 02 hidrojatos de grande porte e 02 hidrojatos de médio porte.</t>
  </si>
  <si>
    <t>Um equipamento, montado sobre chassi de veículo tipo caminhão, para desassoreamento, desobstrução e limpeza de Sistemas de Esgotos Sanitários.</t>
  </si>
  <si>
    <t>1.26</t>
  </si>
  <si>
    <t>1.27</t>
  </si>
  <si>
    <t>Reforma e ampliação da ETE Sobradinho 2ª Etapa</t>
  </si>
  <si>
    <t xml:space="preserve">8647/2013  </t>
  </si>
  <si>
    <t>Implantação da EEB no Setor Ribeirão, em Santa Maria</t>
  </si>
  <si>
    <t>9148/2015</t>
  </si>
  <si>
    <t xml:space="preserve">2.2.1.6.1.a
2.2.1.6.1.b
2.2.1.6.1.c
</t>
  </si>
  <si>
    <t>Aquisição de 01 Caminhão Hidra Basket e 03 caminhões guindautos</t>
  </si>
  <si>
    <t>2.1.1.1.1.a</t>
  </si>
  <si>
    <t>2.1.1.1.3.a</t>
  </si>
  <si>
    <t>2.1.1.1.4.a</t>
  </si>
  <si>
    <t>2.1.1.1.6.a</t>
  </si>
  <si>
    <t>2.1.1.2.1.a</t>
  </si>
  <si>
    <t>2.1.2.1.2.a</t>
  </si>
  <si>
    <t>2.1.2.1.2.b</t>
  </si>
  <si>
    <t>2.1.2.1.4.a</t>
  </si>
  <si>
    <t>2.1.2.1.5.a</t>
  </si>
  <si>
    <t>2.1.2.2.4</t>
  </si>
  <si>
    <t>2.2.1.1.3.b</t>
  </si>
  <si>
    <t>2.2.2.3.2.a</t>
  </si>
  <si>
    <t>2.1.2.2.8.a</t>
  </si>
  <si>
    <t>2.2.1.3.7.b</t>
  </si>
  <si>
    <t>2.2.1.3.8.a</t>
  </si>
  <si>
    <t>1.28</t>
  </si>
  <si>
    <t>Complementação das Obras do SES Águas Claras (Elevatórias, Interceptores e Obras Complementares)</t>
  </si>
  <si>
    <t>Implementação de melhorias no Sistema de Gestão Ambiental  (Maquete)</t>
  </si>
  <si>
    <t xml:space="preserve">PLANO DE AQUISIÇÕES (PA) - 12 MESES </t>
  </si>
  <si>
    <t>3. Serviços que Não São de Consultoria</t>
  </si>
  <si>
    <t xml:space="preserve">Aquisição de sistema de classificador de sólidos para elevatória de Brazlândia </t>
  </si>
  <si>
    <t>Retrofit na Subestação Elétrica contemplando substituição de equipamentos elétricos de alta tensão na EAB do Descoberto. Substituição de 04 (quatro) Disjuntores e 08 (oito) Seccionadoras de 138.000 Volts - (EAB RDE 001)</t>
  </si>
  <si>
    <t>Contratação de empresa para produção de videos institucionais com enfoque no ciclo do saneamento, desde a proteção de bacias hidrográficas até o lançamento de efluentes finais</t>
  </si>
  <si>
    <t xml:space="preserve"> Contratação de serviços para elaboração de maquete do ciclo de saneamento para instalação no ônibus com plataforma móvel para educação ambiental (Expresso Caesb)</t>
  </si>
  <si>
    <r>
      <rPr>
        <u/>
        <sz val="12"/>
        <rFont val="Times New Roman"/>
        <family val="1"/>
      </rPr>
      <t>Seleção composta pelas seguintes atividades</t>
    </r>
    <r>
      <rPr>
        <sz val="12"/>
        <rFont val="Times New Roman"/>
        <family val="1"/>
      </rPr>
      <t>:
- Avaliação de eficiência energética de conjuntos elevat/reservat. dos  SAAs;
- Melhoria do desempenho energético de elevatórias dos SES; 
- Projeto de Melhorias Operacionais e de Segurança dos SES nas ETEs  Sul, Norte, Gama e Melchior;
- Projeto básico para o aproveitamento hidro-energético da descarga de efluentes das ETEs de Samambaia e Melchior; e 
-  Projeto básico para a melhorias  das ETEs Sul e Norte de Brasília</t>
    </r>
  </si>
  <si>
    <t>Implementação de melhorias no Sistema de Gestão Ambiental  (Vídeos Institucionais)</t>
  </si>
  <si>
    <t>1.29</t>
  </si>
  <si>
    <t>Modernização do sistema de bombeamento da elevatória de Santa Maria.</t>
  </si>
  <si>
    <t>2.1.1.2.6.a</t>
  </si>
  <si>
    <t>2.38</t>
  </si>
  <si>
    <t xml:space="preserve">Estudo da proteção hidráulica das adutoras do Sistema Torto-Santa Maria </t>
  </si>
  <si>
    <t>4.15</t>
  </si>
  <si>
    <t>2.1.1.2.6.b</t>
  </si>
  <si>
    <t>1.30</t>
  </si>
  <si>
    <t>Melhorias na ETE Recanto das EMAS</t>
  </si>
  <si>
    <t>Construção de abrigo para CCM; estrutura de apoio para duas centrífugas e leito de secagem</t>
  </si>
  <si>
    <t>1.31</t>
  </si>
  <si>
    <t>Reforma do Galpão da Oficina da Manutenção Industrial</t>
  </si>
  <si>
    <t>2.2.1.6.1.f</t>
  </si>
  <si>
    <t>1.32</t>
  </si>
  <si>
    <t>Remanejamento de interceptores em diversas localidades do DF, 2ª Etapa</t>
  </si>
  <si>
    <t>2.1.2.2.5.e</t>
  </si>
  <si>
    <t>1.33</t>
  </si>
  <si>
    <t>Construção do Galpão de Hidrologia</t>
  </si>
  <si>
    <t>2.2.1.5.1.a</t>
  </si>
  <si>
    <t>1.34</t>
  </si>
  <si>
    <t>Ampliação e revitalização do sub sistema produtor Taquara/Catetinho</t>
  </si>
  <si>
    <t>Captação, Elevatória e Adutoras do Taquara + Estação de Tratamento do Taquara (Q= 290 l/s) + Reservatório de Vol= 10.000 m3 (2x 5.000 m3)</t>
  </si>
  <si>
    <t>1.35</t>
  </si>
  <si>
    <t>Ampliação e revitalização do sub sistema produtor Gama</t>
  </si>
  <si>
    <t>2.39</t>
  </si>
  <si>
    <t>Aquisição de tubulação para as obras de remanejamento de interceptores em diversas localidades do DF, 1ª Etapa.</t>
  </si>
  <si>
    <t>4039/2016</t>
  </si>
  <si>
    <t>2.40</t>
  </si>
  <si>
    <t>Aquisição de tubulação para as obras de remanejamento de interceptores em diversas localidades do DF, 2ª Etapa.</t>
  </si>
  <si>
    <t>2.1.2.2.5.f</t>
  </si>
  <si>
    <t>2.41</t>
  </si>
  <si>
    <t>Aquisição de Máquinas Especiais</t>
  </si>
  <si>
    <t>1.3.5</t>
  </si>
  <si>
    <t>2.2.2.3.1.d</t>
  </si>
  <si>
    <t>4040/2016</t>
  </si>
  <si>
    <t>Remanejamento de interceptores nas regiões de Taguatinga, Planaltina, SMAS/SCIA-ETE Sul, Sol Nascente, Zoológico e SIA - TR06/TR08.</t>
  </si>
  <si>
    <t>Aquisição de Motores Elétricos - 1ª etapa</t>
  </si>
  <si>
    <t>BRB3272</t>
  </si>
  <si>
    <t>Contratação complementar CT 8601/2016 de 05/02/16</t>
  </si>
  <si>
    <t>CT8224/2012 Em recebimento provisório da obra</t>
  </si>
  <si>
    <t>2.1.1.3.2.a
2.1.1.3.3.a
2.1.1.3.4.a</t>
  </si>
  <si>
    <t>Implantação do SES do Setor Habitacional Sol Nascente (Regiões A, B e C)</t>
  </si>
  <si>
    <t>2.1.2.1.7.b</t>
  </si>
  <si>
    <t>2.1.2.1.6.a</t>
  </si>
  <si>
    <t>2.1.2.1.8.a</t>
  </si>
  <si>
    <t>2.2.2.3.6.a</t>
  </si>
  <si>
    <t>out-16</t>
  </si>
  <si>
    <t>2.2.1.6.1.i</t>
  </si>
  <si>
    <t xml:space="preserve">Construção do Galpão de Hidrologia </t>
  </si>
  <si>
    <t>2.1.2.2.1.c</t>
  </si>
  <si>
    <t>Aquisição de 30 unidades, para monitoramento do processo de 16 ETEs da Caesb - Amostradores automáticos refrigerados fixos, para local abrigado, para serem utilizados em coleta de amostras de esgotos domésticos.</t>
  </si>
  <si>
    <t>2676/2016</t>
  </si>
  <si>
    <t>2078/2016</t>
  </si>
  <si>
    <t>3606/2016</t>
  </si>
  <si>
    <t>2.2.1.5.2.a</t>
  </si>
  <si>
    <t>4381/2016</t>
  </si>
  <si>
    <t>Aquisição de equipamentos para melhorias nos sistemas de abastecimento de água</t>
  </si>
  <si>
    <t xml:space="preserve">2.1.1.2.7.a
2.1.1.2.7.b
</t>
  </si>
  <si>
    <t>2.2.1.2.1.a</t>
  </si>
  <si>
    <t>2.2.1.2.2.a</t>
  </si>
  <si>
    <t>2.2.1.4.1.f</t>
  </si>
  <si>
    <t>2.2.2.2.3.a</t>
  </si>
  <si>
    <t>2.2.1.2.8.a</t>
  </si>
  <si>
    <t>2.42</t>
  </si>
  <si>
    <t>3660/2016</t>
  </si>
  <si>
    <t>BRB3322</t>
  </si>
  <si>
    <t>Elaboração de Curso, modalidade EAD, voltado para a Política Ambiental da Caesb.</t>
  </si>
  <si>
    <t>3.13</t>
  </si>
  <si>
    <t>2.2.1.2.4.b</t>
  </si>
  <si>
    <t>NEs: 2294-143218/14-3219/14-3220/143562/14-1869/14-1888/14 e 2184/14</t>
  </si>
  <si>
    <t>NEs: 4458/15-508/16-509/16-510/16</t>
  </si>
  <si>
    <t>Aquisição de Hidrômetros BID (Normal)</t>
  </si>
  <si>
    <t>Aquisição de Hidrômetros BID (Reembolso)</t>
  </si>
  <si>
    <t>Aquisição de Hidrômetros (Contrapartida)</t>
  </si>
  <si>
    <t xml:space="preserve">Serviços de Instalação de Hidrômetros </t>
  </si>
  <si>
    <t>CT 8485</t>
  </si>
  <si>
    <t>4854/2014</t>
  </si>
  <si>
    <t>Serviços de Instalação de Hidrômetros BID</t>
  </si>
  <si>
    <t>Diversos</t>
  </si>
  <si>
    <t>Nes: 563/13-516/14-564/13-230/13-2950/12-562/13-1847/13-247/13</t>
  </si>
  <si>
    <t>Serviços de Instalação de Hidrômetros (Contrapartida)</t>
  </si>
  <si>
    <t>2.2.1.1.3.c</t>
  </si>
  <si>
    <t>2.2.2.2.1.a</t>
  </si>
  <si>
    <t xml:space="preserve">Implementação de melhorias no Sistema de Gestão Ambiental </t>
  </si>
  <si>
    <t>Proc 1236/08 : 1ª etapa - concluída</t>
  </si>
  <si>
    <t>Proc.0557/2011: CT rescindido;
Obra parcialmente executada (só Região A e parte da Região B).</t>
  </si>
  <si>
    <t>1.36</t>
  </si>
  <si>
    <t>Licitação composta por 03 lotes
- ETA Lago Sul (ETA-LS1)
- ETA Paranoá
- Vale do Amanhecer</t>
  </si>
  <si>
    <t>2.43</t>
  </si>
  <si>
    <t>Equipamentos da ETA Corumbá para reforço no Sistema Descoberto em 1,4 m3/s</t>
  </si>
  <si>
    <t>ETA Brasília
ETE Sul, ETE Norte
Elevatórias de Esgoto</t>
  </si>
  <si>
    <t>Aquisição de Bombas Submersíveis</t>
  </si>
  <si>
    <t>ETEs Sul e Norte
ETA Pipiripau</t>
  </si>
  <si>
    <t>Aquisição de Misturadores tipo "Mixers"</t>
  </si>
  <si>
    <t>2.44</t>
  </si>
  <si>
    <t>2.45</t>
  </si>
  <si>
    <t>2.46</t>
  </si>
  <si>
    <t>2.47</t>
  </si>
  <si>
    <t>Aquisição de Compressores</t>
  </si>
  <si>
    <t>Sistema de Agua (ETA Bsb e Elevatórias Mestre D'Armas, Rib Pipiripau)
Sistema de Esgoto (ETEs Sul, Norte, Alagado, Sambambaia e Melchior)</t>
  </si>
  <si>
    <t>PROGRAMA DE SANEAMENTO AMBIENTAL DA CAESB - PLANO DE AQUISIÇÕES</t>
  </si>
  <si>
    <t>2.48</t>
  </si>
  <si>
    <t>2.49</t>
  </si>
  <si>
    <t>6.1</t>
  </si>
  <si>
    <t>1.37</t>
  </si>
  <si>
    <t>01 micro trator + 01 pá carregadeira + 01 pá escavadeira + 01 Minicarregadeira (POE)</t>
  </si>
  <si>
    <t>2.1.2.1.1.a
2.1.2.1.1.b
2.1.2.1.1.c</t>
  </si>
  <si>
    <t>2.1.1.1.8.a</t>
  </si>
  <si>
    <t>2.2.1.3.1.e</t>
  </si>
  <si>
    <t>2.2.1.4.1.a
2.2.1.4.1.b
2.2.1.4.1.c
2.2.1.4.1.d
2.2.1.4.1.e</t>
  </si>
  <si>
    <t>09 lotes</t>
  </si>
  <si>
    <t>2.2.2.1.1.j</t>
  </si>
  <si>
    <t>2.2.1.6.1.d</t>
  </si>
  <si>
    <t>2.2.1.3.4.a</t>
  </si>
  <si>
    <t>1.3.1</t>
  </si>
  <si>
    <t>1.3.3</t>
  </si>
  <si>
    <t>1.3.4</t>
  </si>
  <si>
    <t>2.2.1.5.3.a</t>
  </si>
  <si>
    <t>2.2.2.4.1.a</t>
  </si>
  <si>
    <t>2.2.1.5.4.a</t>
  </si>
  <si>
    <t>3.1.1.1</t>
  </si>
  <si>
    <t>Avaliação Intermediária do Programa</t>
  </si>
  <si>
    <t>Contrato rescincido. Foi realizada nova licitação para a implantação das obras -  Item 1.24</t>
  </si>
  <si>
    <t>BRB 3402</t>
  </si>
  <si>
    <t>4910/2012
4911/2012
4912/2012</t>
  </si>
  <si>
    <t>6612/2012</t>
  </si>
  <si>
    <t>3635/2016</t>
  </si>
  <si>
    <t>8015/2016</t>
  </si>
  <si>
    <t>6677/2016</t>
  </si>
  <si>
    <t>7803/2016</t>
  </si>
  <si>
    <t>7801/2016</t>
  </si>
  <si>
    <t>6553/2016</t>
  </si>
  <si>
    <t>7866/2016</t>
  </si>
  <si>
    <t>7051/2016</t>
  </si>
  <si>
    <t>5300/2016</t>
  </si>
  <si>
    <t>0350/2017</t>
  </si>
  <si>
    <t>0279/2017</t>
  </si>
  <si>
    <t>0278/2017</t>
  </si>
  <si>
    <t>7013/2016</t>
  </si>
  <si>
    <t>5045/2016</t>
  </si>
  <si>
    <t>1717/2016</t>
  </si>
  <si>
    <t>7747/2016</t>
  </si>
  <si>
    <t>3564/2016</t>
  </si>
  <si>
    <t xml:space="preserve">7978/2015
</t>
  </si>
  <si>
    <t>1.1.1</t>
  </si>
  <si>
    <t>3617/2016</t>
  </si>
  <si>
    <t xml:space="preserve">Aquisição de plataforma flutuante equipada;
Analisadores automáticos de óleos e graxas tipo soxhlet
Aquisição de medidores de pH; Balanças; Sistema completo para análise de DBO; Estufas, Incubadora para DBO e Bombas de vácuo.
Aquisição de Espectrofotômetro UV-Vis de média resolução; Aquisição de Termometros digitais </t>
  </si>
  <si>
    <t xml:space="preserve">2.1.2.2.1.a
2.1.2.2.1.b
2.1.2.2.1.d
2.1.2.2.1.e
</t>
  </si>
  <si>
    <t xml:space="preserve">1.3.2
</t>
  </si>
  <si>
    <t>BRB3595</t>
  </si>
  <si>
    <t>Execução das obras para implantação do SAA do Setor Hbitacional Sol Nascente, Bacia F</t>
  </si>
  <si>
    <t>BRB11035</t>
  </si>
  <si>
    <t>BRB11712</t>
  </si>
  <si>
    <t xml:space="preserve">BRB3418
BRB3419
BRB3420
</t>
  </si>
  <si>
    <t>BRB3593</t>
  </si>
  <si>
    <t>2.50</t>
  </si>
  <si>
    <t>2.1.1.2.8.c</t>
  </si>
  <si>
    <t>(GPLAN 5090)</t>
  </si>
  <si>
    <t>2.51</t>
  </si>
  <si>
    <t>Gradeamento Mecanizado para ETE Sul e EEB Águas Claras</t>
  </si>
  <si>
    <t>(GPLAN 5091)</t>
  </si>
  <si>
    <t>2.52</t>
  </si>
  <si>
    <t>Unidade Pré-tratamento resíduo fossa</t>
  </si>
  <si>
    <t>2.53</t>
  </si>
  <si>
    <t>Mini Carregadeira</t>
  </si>
  <si>
    <t>4.16</t>
  </si>
  <si>
    <t>Consultoria para acreditação na Norma ABNT ISO 17025/2005</t>
  </si>
  <si>
    <t>7792/2009</t>
  </si>
  <si>
    <t>8601/2016</t>
  </si>
  <si>
    <t>071/2013</t>
  </si>
  <si>
    <t>8381/2013</t>
  </si>
  <si>
    <t>8224/2012</t>
  </si>
  <si>
    <t>8345/2011</t>
  </si>
  <si>
    <t>8393/2013</t>
  </si>
  <si>
    <t>8184/2016</t>
  </si>
  <si>
    <t>8185/2011</t>
  </si>
  <si>
    <t>8608/2016</t>
  </si>
  <si>
    <t>8316/2013
8405/2013
8314/2013</t>
  </si>
  <si>
    <t>Implantação de redes de esgotos na região do Grande Colorado (4 etapas) Realizados 3 CT (etapas 1, 2, e 3)</t>
  </si>
  <si>
    <t>Etp1 06/02/13 = R$10.791.012,86
Etp2 01/11/13 = R$4.012.388,31
Etp3 25/01/13 = R$5.763.788,93</t>
  </si>
  <si>
    <t>Número do Contrato</t>
  </si>
  <si>
    <t>070/2013-SO</t>
  </si>
  <si>
    <t>8485/2013</t>
  </si>
  <si>
    <t>ALSAN/ERCON/SANESI</t>
  </si>
  <si>
    <t>8444/2014</t>
  </si>
  <si>
    <t>8525/2015</t>
  </si>
  <si>
    <t>8599/2016</t>
  </si>
  <si>
    <t>8607/2016</t>
  </si>
  <si>
    <t>8629/2016</t>
  </si>
  <si>
    <t>8661/2016</t>
  </si>
  <si>
    <t>1.38</t>
  </si>
  <si>
    <t>7716/2009</t>
  </si>
  <si>
    <t>Melhorias nas ETE's Sul e Norte</t>
  </si>
  <si>
    <t>1.39</t>
  </si>
  <si>
    <t>Recuperação do Reservatório de Sobradinho: RAP SO5</t>
  </si>
  <si>
    <t>7874/2007</t>
  </si>
  <si>
    <t>2429/2010</t>
  </si>
  <si>
    <t>8186/2011</t>
  </si>
  <si>
    <t>1.40</t>
  </si>
  <si>
    <t>8244/2012</t>
  </si>
  <si>
    <t>1.41</t>
  </si>
  <si>
    <t>Implantação do SES dos Condomínios La Font, Mansões entre Lagos e Novo Horizonte</t>
  </si>
  <si>
    <t>8645/2013</t>
  </si>
  <si>
    <t>1.42</t>
  </si>
  <si>
    <t>Implantação do SES do Setor de Mansões Dom Bosco</t>
  </si>
  <si>
    <t>8646/2013</t>
  </si>
  <si>
    <r>
      <t xml:space="preserve">Metodologia à distância, será hospedado e ofertado no Sistema de Gerenciamento de Cursos da Caesb – plataforma </t>
    </r>
    <r>
      <rPr>
        <i/>
        <sz val="12"/>
        <rFont val="Times New Roman"/>
        <family val="1"/>
      </rPr>
      <t>Moodle.</t>
    </r>
  </si>
  <si>
    <t>2.54</t>
  </si>
  <si>
    <t>2.55</t>
  </si>
  <si>
    <t>2.56</t>
  </si>
  <si>
    <t>Equipamentos de Instrumentação (05 lotes)</t>
  </si>
  <si>
    <t>Sistema de Automação e Controle (06 Lotes)</t>
  </si>
  <si>
    <t>7760/16</t>
  </si>
  <si>
    <t>Equipamentos para adequação de metodologia aos requisitos da Norma  ISO 17025/2005</t>
  </si>
  <si>
    <t>2.57</t>
  </si>
  <si>
    <t>1.43</t>
  </si>
  <si>
    <t>1.44</t>
  </si>
  <si>
    <t>1.45</t>
  </si>
  <si>
    <t>Melhorias na Estação Elavatória de Esgotos de Planaltina Sul (EEB. PLT. 002) 5.14</t>
  </si>
  <si>
    <t>Recuperação e revitalização do reservatório de Equalização do GAMA 01 (REQ GAMA 001) 5.10</t>
  </si>
  <si>
    <t>1.46</t>
  </si>
  <si>
    <t>2.1.1.1.7.a</t>
  </si>
  <si>
    <t>2.1.1.5.5.a</t>
  </si>
  <si>
    <t>2.1.2.2.4.c</t>
  </si>
  <si>
    <t>1.47</t>
  </si>
  <si>
    <t>1.48</t>
  </si>
  <si>
    <t>Substituição do Interceptor STRC Q. 142 a 146 - Planaltina</t>
  </si>
  <si>
    <t>2.58</t>
  </si>
  <si>
    <t xml:space="preserve"> - 10 unid para SAA 
 - 24 unid para SES</t>
  </si>
  <si>
    <t>2.59</t>
  </si>
  <si>
    <t>Aquisição de 02 caminhões hidrabasket para servuços em instalações elétricas</t>
  </si>
  <si>
    <t>2.60</t>
  </si>
  <si>
    <t>2.61</t>
  </si>
  <si>
    <t>Aquisição de Rotoválvulas para descargas das bombas da EAB. RDE.001</t>
  </si>
  <si>
    <t>Aquisição de Motoredutor de engrenagem helicoidais</t>
  </si>
  <si>
    <t>2.2.1.6.1.p</t>
  </si>
  <si>
    <t>2.2.1.6.1.l</t>
  </si>
  <si>
    <t>2.2.1.6.1.m</t>
  </si>
  <si>
    <t>GPLAN 6097</t>
  </si>
  <si>
    <t>7804/2016</t>
  </si>
  <si>
    <t>Recuperação dos Reservatórios Apoiado e Elevado de Ceilândia (RAP CEI e REL CE1)</t>
  </si>
  <si>
    <t>2.1.1.5.1.b</t>
  </si>
  <si>
    <t>2.62</t>
  </si>
  <si>
    <t>5.2</t>
  </si>
  <si>
    <t xml:space="preserve"> Elaboração de Projeto Executivo para adequações da ETA Brasília </t>
  </si>
  <si>
    <t>Automação de sistemas operacionais. . Equipamentos de Instrumentação (05 lotes)</t>
  </si>
  <si>
    <t>Automação de sistemas operacionais. Sistema de Automação e Controle (06 Lotes)</t>
  </si>
  <si>
    <t>Este empreendimento foi subsituidos pelos itens: 2.55, 2.56, e 2.57</t>
  </si>
  <si>
    <t>2.1.1.5.8.a</t>
  </si>
  <si>
    <t>Bacia G - Esgoto Sol Nascente</t>
  </si>
  <si>
    <t>BRB3428
BRB3429
BRB3430
BRB3431
BRB3432
BRB3433
BRB3434
BRB3435
BRB3436</t>
  </si>
  <si>
    <t>1.49</t>
  </si>
  <si>
    <t>BRB3599</t>
  </si>
  <si>
    <t>BRB3401</t>
  </si>
  <si>
    <t xml:space="preserve">
BRB 3202
BRB3323</t>
  </si>
  <si>
    <t>PGOA</t>
  </si>
  <si>
    <t>Área</t>
  </si>
  <si>
    <t>EPR</t>
  </si>
  <si>
    <t>PMI</t>
  </si>
  <si>
    <t>Aquisição de disjuntores a vácuo de 2.300 Volts e execução de serviços decorrentes de retrofit</t>
  </si>
  <si>
    <t>PMIE</t>
  </si>
  <si>
    <t>PGO</t>
  </si>
  <si>
    <t>PRE/SSA</t>
  </si>
  <si>
    <t>ECO</t>
  </si>
  <si>
    <t>PRE</t>
  </si>
  <si>
    <t>PRH</t>
  </si>
  <si>
    <t>PHI</t>
  </si>
  <si>
    <t xml:space="preserve"> Aquisição de preparadores automáticos de polímeros para as estações de tratamento de esgotos</t>
  </si>
  <si>
    <t>POE</t>
  </si>
  <si>
    <t>7014/2015</t>
  </si>
  <si>
    <t>1152/2016</t>
  </si>
  <si>
    <t>7051/2016
960/2017</t>
  </si>
  <si>
    <t>7760/2016</t>
  </si>
  <si>
    <t xml:space="preserve"> GPLAN 6212</t>
  </si>
  <si>
    <t>ESO</t>
  </si>
  <si>
    <t>PREE</t>
  </si>
  <si>
    <t>SSA</t>
  </si>
  <si>
    <t>PRT</t>
  </si>
  <si>
    <t>ESET</t>
  </si>
  <si>
    <t>PREP</t>
  </si>
  <si>
    <t>PRM</t>
  </si>
  <si>
    <t>PREI</t>
  </si>
  <si>
    <t>Em elaboração de TR e Orçamento</t>
  </si>
  <si>
    <t>Um ano atrasado</t>
  </si>
  <si>
    <t>8509/2014</t>
  </si>
  <si>
    <t>8495/2014</t>
  </si>
  <si>
    <t>2.1.2.1.2.c </t>
  </si>
  <si>
    <t>Remanejameno da Adutora SAT. TAG 011, AAT.GUA 010 e rede de abastecimento de água do Complexo da Polícia Civil (EPIG) e Remanjeamento do Interceptor INT. CRZ 002 (EPIG)</t>
  </si>
  <si>
    <t>Período: 01/06/2017 a 30/05/2018</t>
  </si>
  <si>
    <t>Projetos em finalização</t>
  </si>
  <si>
    <t>8666/2016</t>
  </si>
  <si>
    <t>8709/2017</t>
  </si>
  <si>
    <t>2.63</t>
  </si>
  <si>
    <t>2.64</t>
  </si>
  <si>
    <t>2.65</t>
  </si>
  <si>
    <t>2.66</t>
  </si>
  <si>
    <t>2.67</t>
  </si>
  <si>
    <t>2.68</t>
  </si>
  <si>
    <t>2.69</t>
  </si>
  <si>
    <t>Mesa de corte a plasma e oxicombustível controlada por CNC</t>
  </si>
  <si>
    <t>Torno multifucional</t>
  </si>
  <si>
    <t>Frezadora CNC</t>
  </si>
  <si>
    <t>2.70</t>
  </si>
  <si>
    <t>2.71</t>
  </si>
  <si>
    <t>Conjunto Motobomba - Draga, para ETA RD</t>
  </si>
  <si>
    <t>Redefinida a ação</t>
  </si>
  <si>
    <t>2.2.1.6.1.n</t>
  </si>
  <si>
    <t>2.2.1.6.1.o</t>
  </si>
  <si>
    <t>2.2.1.6.1.h</t>
  </si>
  <si>
    <t>2.72</t>
  </si>
  <si>
    <t>2.1.1.4.4.a
2.1.2.2.6.c</t>
  </si>
  <si>
    <t>2.1.2.1.3.b</t>
  </si>
  <si>
    <t>1ª Etapa</t>
  </si>
  <si>
    <t>GPLAN 1490</t>
  </si>
  <si>
    <t xml:space="preserve">Complementação GPLAN </t>
  </si>
  <si>
    <t>Const. Vale do Ouro GPLAN 1550</t>
  </si>
  <si>
    <t>GPLAN 1553</t>
  </si>
  <si>
    <t>2.1.2.2.5.d</t>
  </si>
  <si>
    <t>2.2.1.6.1.g</t>
  </si>
  <si>
    <t>GPLAN 4446</t>
  </si>
  <si>
    <t>Remanejamento de interceptores nas regiões de Taguatinga,  SMAS/SCIA-ETE Sul, Sol Nascente, Zoológico e SIA - TR06/TR08.</t>
  </si>
  <si>
    <t>2.1.2.2.6.e</t>
  </si>
  <si>
    <t>GPLAN 4530</t>
  </si>
  <si>
    <t>1.50</t>
  </si>
  <si>
    <t>Ampliação e revitalização do sub sistema produtor Gama - 1ª Etapa</t>
  </si>
  <si>
    <t>2.1.1.2.8.a</t>
  </si>
  <si>
    <t>Obras de Captação do Gama</t>
  </si>
  <si>
    <t>2.1.1.2.8.b
2.1.1.2.8.d</t>
  </si>
  <si>
    <t>2.1.1.4.5.b</t>
  </si>
  <si>
    <t>GPLAN 5992</t>
  </si>
  <si>
    <t>2.1.2.2.5.c</t>
  </si>
  <si>
    <t>2.1.2.2.4.g</t>
  </si>
  <si>
    <t>Implantação Adutora Paranoazinho (AAB. PRZ. 010)</t>
  </si>
  <si>
    <r>
      <t>Estação Elevatória de Esgotos, extravasor</t>
    </r>
    <r>
      <rPr>
        <sz val="12"/>
        <rFont val="Timt"/>
      </rPr>
      <t xml:space="preserve">, </t>
    </r>
    <r>
      <rPr>
        <sz val="12"/>
        <rFont val="Times New Roman"/>
        <family val="1"/>
      </rPr>
      <t xml:space="preserve">linhas de recalque e redes públicas na </t>
    </r>
    <r>
      <rPr>
        <b/>
        <sz val="11"/>
        <rFont val="Times New Roman"/>
        <family val="1"/>
      </rPr>
      <t>Bacia F</t>
    </r>
    <r>
      <rPr>
        <sz val="11"/>
        <rFont val="Times New Roman"/>
        <family val="1"/>
      </rPr>
      <t xml:space="preserve"> do Setor Sol Nascente, Ceilândia, DF</t>
    </r>
  </si>
  <si>
    <t>8647/2016</t>
  </si>
  <si>
    <t>2.1.2.2.8.b</t>
  </si>
  <si>
    <t>2.1.2.2.4.a
2.2.2.3.2.b
2.2.2.3.3.b</t>
  </si>
  <si>
    <t xml:space="preserve">Gestão da Macromedição: 
Equipamentos para adequação do laboratório de hidráulica aplicada e melhoria das atividades de macromedição e pitometria </t>
  </si>
  <si>
    <t>6793/2016</t>
  </si>
  <si>
    <t>Aquisição de Motores Elétricos - 2ª etapa</t>
  </si>
  <si>
    <t xml:space="preserve">2.2.1.3.1.a
2.2.1.6.1.e
</t>
  </si>
  <si>
    <t>Aquisição de Maquinários para Manutenção de Redes 2ª Fase</t>
  </si>
  <si>
    <t>0336/2017
PE 054/2017</t>
  </si>
  <si>
    <t xml:space="preserve">7869/2015
</t>
  </si>
  <si>
    <t xml:space="preserve">GPLANs: 
4755; 4756; 4757; 4758; 4759; 4760; 4761; 5667; 5668; </t>
  </si>
  <si>
    <t>GPLAN: 1862</t>
  </si>
  <si>
    <t>CT 8715/2016</t>
  </si>
  <si>
    <t>GPLAN 4082</t>
  </si>
  <si>
    <t xml:space="preserve"> 01 Classificador de Sólidos (GPLAN 4283) +
 01 Bomba Reautoescorvante (GPLAN  4289) + 
 02 Trituradores (GPLAN  4290)</t>
  </si>
  <si>
    <t>- Prensa viradeira para cortar chapa de até 13mm e comprimento de 3200mm (GPLAN 4221);
- Máquinas e Equipamentos de Oficinas (Prensa Hidráulica, Parafusadeira, Extrator de Rolamento e etc.)  (GPLAN 4223);
- Guilhotina de 3200mm, capacidade de corte de até 13mm  (GPLAN 4229);</t>
  </si>
  <si>
    <t>CT 8727/2017</t>
  </si>
  <si>
    <t>- Equipamento para ensaio de rigidez (GPLAN 5183)
- Oscílografo Digital (GPLAN 5184)
- Equipamento para Ensaio de Fator de Potência (GPLAN 5185)</t>
  </si>
  <si>
    <t>- Aquisição de um Ônibus (Expresso Caesb) GPL5664
- Elaboração de maquete do ciclo de saneamento para instalação no ônibus (GPLAN 5665)</t>
  </si>
  <si>
    <t xml:space="preserve">GPLAN 5845 e 5846
</t>
  </si>
  <si>
    <t>2.1.1.4.4.b
2.1.2.2.6.d</t>
  </si>
  <si>
    <t>2.1.2.2.6.b</t>
  </si>
  <si>
    <t>PPA/DP</t>
  </si>
  <si>
    <t>deve ser incluido os dois Gpans no memo proceso</t>
  </si>
  <si>
    <t>2.1.1.4.5.a</t>
  </si>
  <si>
    <t>Retrofit na Subestação Elétrica contemplando substituição de equipamentos elétricos de alta tensão na EAB do Descoberto. Substituição de 04 (quatro) Disjuntores e 08 (oito) Seccionadoras de 138.000 Volts - (EAB RDE 001) GPLAN 4305</t>
  </si>
  <si>
    <t>2.2.1.6.1.j
2.2.1.6.1.k</t>
  </si>
  <si>
    <t>6133
6134</t>
  </si>
  <si>
    <t>3.1.2.1</t>
  </si>
  <si>
    <t>2.1.1.3.6.e</t>
  </si>
  <si>
    <t>Ex-post CBR 1576</t>
  </si>
  <si>
    <t>2.2.1.6.2.c</t>
  </si>
  <si>
    <t>2.1.2.2.7.a
2.1.2.2.5.a
2.1.2.2.5.b</t>
  </si>
  <si>
    <t>2.2.2.3.1.b
2.2.2.3.1.c</t>
  </si>
  <si>
    <t xml:space="preserve">Equipamentos para adequações do laboratório central
</t>
  </si>
  <si>
    <t>2.1.2.2.3.b</t>
  </si>
  <si>
    <t>8701/2016</t>
  </si>
  <si>
    <t>Aquisição de válvula para adutora da EPTG (válvula de manobra da entrada da adutora reversível) GPLAN 5997</t>
  </si>
  <si>
    <t>2.1.1.3.6.a
2.1.2.2.4.h
2.1.2.2.5.h</t>
  </si>
  <si>
    <t>2.1.2.2.5.i
2.1.1.3.6.b</t>
  </si>
  <si>
    <t>(GPLAN 5978)</t>
  </si>
  <si>
    <t>2.2.2.3.2.f</t>
  </si>
  <si>
    <t>2.1.2.2.4.i</t>
  </si>
  <si>
    <t>Novos empreendimentos incluídos</t>
  </si>
  <si>
    <t>Aquisição de Equipamentos e Serviços para monitoramento de vazões e níveis de córregos e mananciais GPLAN 5887</t>
  </si>
  <si>
    <t>Aquisição de Bombas dosadoras peristálticas para Sistemas de Saneamento Rurais GPLAN 5294
Aquisição de bombas dosadoras para sistema produtor urbano GPLAN 5866</t>
  </si>
  <si>
    <t xml:space="preserve">Fornecimento, Montagem e Comissionamento Elev Santa Maria </t>
  </si>
  <si>
    <t>Melhorias em Estações Elevatórias e Linhas de Recalque em diversas localidades do DF (Aquisição emergencial de equipamentos elétricos).</t>
  </si>
  <si>
    <t>Organizado em 41 lotes de compras (41 GPLANs)
5392;6009;6010;6011;6013;5390;6014.6015;6016;6018;6019;6020;6021;6022;6023;5388;6024;6025;6026;6027;6028;6030;6031;5391;6033;6034;6039;5387;5385; 6035;6036;5393;6038;6087;6088;6089</t>
  </si>
  <si>
    <t xml:space="preserve">Aquisição de motores para elevatórias (água/esgoto)
Aquisição de motores elétricos para renovação do parque industrial </t>
  </si>
  <si>
    <t>Diagnóstico operacional, modelagem hidráulica e projeto de setorização de sistemas de abastecimentode água do DF.</t>
  </si>
  <si>
    <t>2.1.1.2.9.a
2.1.1.2.9.b
2.1.1.2.9.c
2.1.1.2.9.d
2.1.1.2.9.e</t>
  </si>
  <si>
    <t>Ampliação e revitalização do sub sistema produtor Gama - 2ª Etapa</t>
  </si>
  <si>
    <t>Local: Balão Periquito 
OS não foi expedida</t>
  </si>
  <si>
    <t>8729/2017</t>
  </si>
  <si>
    <t xml:space="preserve">Recuperação de interceptores em diversas localidades do DF - 1ª etapa
Obras </t>
  </si>
  <si>
    <t>CT 8739/2017
CT 8740/2017
CT 8741/2017</t>
  </si>
  <si>
    <t>Implantação do Sistema de Gestão de Perdas</t>
  </si>
  <si>
    <t>2.1.2.2.6.h</t>
  </si>
  <si>
    <t xml:space="preserve">2.1.2.2.5.l </t>
  </si>
  <si>
    <t xml:space="preserve">Implantação do Parque Bernardo Sayão  </t>
  </si>
  <si>
    <t>Empreendimento de compensação ambiental GPLAN 5266</t>
  </si>
  <si>
    <t xml:space="preserve">Implantação do SES do Setor Habitacional Sol Nascente </t>
  </si>
  <si>
    <t>Complementação da Região B e execução da Região C - GPLAN 5347</t>
  </si>
  <si>
    <t xml:space="preserve">Execução de obras de troca de redes de água Asa Norte </t>
  </si>
  <si>
    <t>Obras de engenharia para substituição de redes de abastecimento de água  SCLRN/SHCG 703 a 712 - GPLAN 5439</t>
  </si>
  <si>
    <t>2.1.1.5.9.a </t>
  </si>
  <si>
    <t>2.1.2.1.4.b  </t>
  </si>
  <si>
    <t>Recuperação e revitalização do reservatório apoiado de Brasília 02 (RAP PPL 002)</t>
  </si>
  <si>
    <t>Projeto 5.6</t>
  </si>
  <si>
    <t>GPLAN 4512 - Projeto 5.1</t>
  </si>
  <si>
    <t>GPLAN 4548 - Projeto 5.10</t>
  </si>
  <si>
    <t xml:space="preserve"> Projeto 5.14</t>
  </si>
  <si>
    <t>Publicação do Anúncio/ 
Convite</t>
  </si>
  <si>
    <t>2.1.2.2.5.m</t>
  </si>
  <si>
    <t>2.1.2.2.3.a</t>
  </si>
  <si>
    <t>2.2.1.6.2.a
2.2.1.6.2.b</t>
  </si>
  <si>
    <t>8753/2017</t>
  </si>
  <si>
    <t>8751/2017</t>
  </si>
  <si>
    <t xml:space="preserve">Aquisição de Centrífugas Decanter para ETAs e ETEs </t>
  </si>
  <si>
    <t>Automação de sistemas operacionais. Equipamentos de Infraestrutura de Comunicação </t>
  </si>
  <si>
    <t>Equipamentos de Infraestrutura de Comunicação  (01 lotes): Segmentação e Gerenciamento da Rede de Automação GPLAN 5421</t>
  </si>
  <si>
    <t>Equipamentos de Infraestrutura de Comunicação  (07 lotes):</t>
  </si>
  <si>
    <t>Automação de sistemas operacionais. Equipamentos de Infraestrutura de Comunicação  (07 lotes):</t>
  </si>
  <si>
    <t xml:space="preserve">Aquisição de Subestação Elétrica Móvel de 1,5 MVA - 13.800 V/ 380 V </t>
  </si>
  <si>
    <t>2.2.1.6.3.d</t>
  </si>
  <si>
    <t>Aquisição de Equipamentos para Reestruturação da Manutenção Industrial - 2ª Etapa</t>
  </si>
  <si>
    <t>Aquisição de Escavadeira hidraulica/esteira (lote 1) GPLAN 4733
01 Retroescavadeira 4x2/pneu e 01 Retroesc. 4x4/pneu (Antigo GPLAN 5847) = este item foi cancelado e inserido no item PA 2.70</t>
  </si>
  <si>
    <t>1.51</t>
  </si>
  <si>
    <t>Implantação da ETA Piloto</t>
  </si>
  <si>
    <t>2.2.1.6.1.q
2.2.1.6.1.r</t>
  </si>
  <si>
    <t>Recuperação de interceptores nas regiões de:  Interceptor 414 Sul/ETE Sul – Brasília; Interceptor AE 2 AE 4 – IAPI – Guará; Interceptor AR24 - Sobradinho II; e Interceptor Q 07 ETE Sobradinho – Sobradinho GPLAN 5850</t>
  </si>
  <si>
    <t>COMENTÁRIO (xUS$1000)</t>
  </si>
  <si>
    <t>Impressora Industrial p/ confecção de modelos em PLA, ABS, ASA e QSR</t>
  </si>
  <si>
    <t>1.52</t>
  </si>
  <si>
    <t>Execução das obras/serviços para Implantação do Sistema de Abastecimento de Água do Setor Habitacional Sol Nascente, Região G</t>
  </si>
  <si>
    <t>2.1.1.1.8.b</t>
  </si>
  <si>
    <t>1.53</t>
  </si>
  <si>
    <t>Execução de Obras com fornecimento equipamentos da ETA Valparaíso - Sistema Corumbá 2ª fase</t>
  </si>
  <si>
    <t>1.54</t>
  </si>
  <si>
    <t>2.1.1.4.5.c</t>
  </si>
  <si>
    <t>Ampliação e Melhorias do Sistema Abastecimento de Água na Fercal (2 Etapas)</t>
  </si>
  <si>
    <t>2.1.1.1.2.a</t>
  </si>
  <si>
    <t>1.55</t>
  </si>
  <si>
    <t>2.73</t>
  </si>
  <si>
    <t xml:space="preserve">Aquisição de equipamentos  para controle e medição das ETE's </t>
  </si>
  <si>
    <t>2.2.1.1.3.a até 2.2.1.1.3.am</t>
  </si>
  <si>
    <t xml:space="preserve">2.2.2.3.4.a até 2.2.2.3.4.j
</t>
  </si>
  <si>
    <t>Aquisição de válvula para adutora da EPTG</t>
  </si>
  <si>
    <t>2.2.1.4.1.o até 2.2.1.4.1.s</t>
  </si>
  <si>
    <t>2.2.1.4.1.t até 2.2.1.4.1.y</t>
  </si>
  <si>
    <t>2.2.2.3.4.l</t>
  </si>
  <si>
    <t>2.1.2.2.5.q</t>
  </si>
  <si>
    <t>1.56</t>
  </si>
  <si>
    <t>2.1.2.1.5.b</t>
  </si>
  <si>
    <t>8670/2016</t>
  </si>
  <si>
    <t>7727/2015</t>
  </si>
  <si>
    <t>2.74</t>
  </si>
  <si>
    <t>2.2.1.6.1.s</t>
  </si>
  <si>
    <t>Recuperação de Adutoras, Elevatórias e Reservatórios do Sistema Produtor do Gama - 2ª Etapa</t>
  </si>
  <si>
    <t>Aquisição de 12 CCMs para unidades Operacionais da Caesb</t>
  </si>
  <si>
    <t>GPLAN 4254 e
GPLAN 5179</t>
  </si>
  <si>
    <t>2.2.1.3.1.f
2.2.1.3.1.h</t>
  </si>
  <si>
    <t>Aquisição de 04 Centrífugas Decanter:
1 Centrífuga Decanter para ETA Descoberto (5172)
1 Centrífuga Decanter para ETE Gama (5174)
1 Centrífuga Decanter para ETE Norte (5174)
1 Centrífuga Decanter para ETE Sul (5174)</t>
  </si>
  <si>
    <t xml:space="preserve">
2.2.2.3.2.c
2.2.2.3.3.a</t>
  </si>
  <si>
    <t>1.57</t>
  </si>
  <si>
    <t>2.1.2.1.9.a</t>
  </si>
  <si>
    <t>GPLAN 4097</t>
  </si>
  <si>
    <t>1.58</t>
  </si>
  <si>
    <t>Execução de obras/serviços para instalação de 14 geradores de emergência para  estações elevatórias de esgotos, com fornecimento dos equipamentos</t>
  </si>
  <si>
    <t>Aquisição de dois geradores sobre rodas de 500 Kva para EEB.</t>
  </si>
  <si>
    <t>5452/2017</t>
  </si>
  <si>
    <t>GPLAN 4821</t>
  </si>
  <si>
    <t>GPLAN 3595</t>
  </si>
  <si>
    <t>Implantação do interceptor INT.GAM.010 para o rejeito da ETA Gama (ETA.GAM.001)</t>
  </si>
  <si>
    <t>2.1.1.2.8.e</t>
  </si>
  <si>
    <t>Alterou descrição devido a redução do quantitativo e o valor (de 24 geradores para 14 geradores)</t>
  </si>
  <si>
    <t>Alterou a descrição (permaneceu apenas a compra de 02 geradores sobre rodas de 500 Kva.) e o valor ( de US$ 827,92 para US$ 153,85).</t>
  </si>
  <si>
    <t xml:space="preserve">2.18 </t>
  </si>
  <si>
    <t>1.59</t>
  </si>
  <si>
    <t>2.1.2.2.5.p</t>
  </si>
  <si>
    <t>GPLAN 6358</t>
  </si>
  <si>
    <t>Alterou o valor devido mudança de especificações técnicas</t>
  </si>
  <si>
    <t>Implantação de redes Públicas e Ramais Condominiais do SES - Setor de Mansões Park Way.</t>
  </si>
  <si>
    <t>GPLAN 6365</t>
  </si>
  <si>
    <t>GPLANs 5678 e 5679</t>
  </si>
  <si>
    <t>Alterado valor e detalhamento</t>
  </si>
  <si>
    <t xml:space="preserve">Aquisição de Válvulas Borboletas para SAA e SES
</t>
  </si>
  <si>
    <t>2.2.2.3.2.d
2.1.2.2.5.r
2.2.2.3.7.a
2.2.2.3.7.b</t>
  </si>
  <si>
    <t>Licitação Vazia</t>
  </si>
  <si>
    <t>2.2.1.4.1.b</t>
  </si>
  <si>
    <t>2.2.2.3.4.k</t>
  </si>
  <si>
    <t>CT 8723/2017</t>
  </si>
  <si>
    <t>Obras de revitalização da EEB Lago Norte AE IV EE4 e Melhorias Operacionais na Linha de recalque LRE.LTN. 003</t>
  </si>
  <si>
    <t>5795/2017</t>
  </si>
  <si>
    <t>3627/2017</t>
  </si>
  <si>
    <t>5731/2017</t>
  </si>
  <si>
    <t>5158/2017</t>
  </si>
  <si>
    <t>2.75</t>
  </si>
  <si>
    <t>2.2.1.6.1.t</t>
  </si>
  <si>
    <t>Aquisição de Estrutura tipo drive-in</t>
  </si>
  <si>
    <t>5974/2017</t>
  </si>
  <si>
    <t>SLG</t>
  </si>
  <si>
    <t>Atualização No: 6.a</t>
  </si>
  <si>
    <t>2.74 e 2.75</t>
  </si>
  <si>
    <t>Atualização No : 6.a - (UF 27)</t>
  </si>
  <si>
    <t xml:space="preserve">Estação de Tratamento do Gama (Q=265 l/s) Pré fabricada  </t>
  </si>
  <si>
    <t>Mudou modalidade devido alteração de valor. Passou de pregão para LPI</t>
  </si>
  <si>
    <t>Complemento da Adutora de água Tratada do Sistema Corumbá - trecho Santa Maria/REQ Gama</t>
  </si>
  <si>
    <t>Serviços de Diagnóstico de Cultura Organizacional</t>
  </si>
  <si>
    <t>3.14</t>
  </si>
  <si>
    <t>Novo Empreendimeno incluído</t>
  </si>
  <si>
    <t>6.2</t>
  </si>
  <si>
    <t xml:space="preserve">6.2 </t>
  </si>
  <si>
    <t>Segurança do Trabalho</t>
  </si>
  <si>
    <t>Serviços de Treinamento padrão sobre as diferentes  normas de segurança do trabalho.</t>
  </si>
  <si>
    <t>2.2.2.4.2.b</t>
  </si>
  <si>
    <t>2.2.2.2.3.b</t>
  </si>
  <si>
    <t>Implantação de rede de esgoto no Setor de Mansões Sobradinho 2ª Etapa</t>
  </si>
  <si>
    <t>Alteração de valor devido mudança de especificações técnicas. Passou de  US$ 2.154,70 para US$ 1.869,67</t>
  </si>
  <si>
    <r>
      <t>Aquisição de bombas dosadoras</t>
    </r>
    <r>
      <rPr>
        <sz val="11"/>
        <color theme="1"/>
        <rFont val="Calibri"/>
        <family val="2"/>
        <scheme val="minor"/>
      </rPr>
      <t xml:space="preserve"> para o sistema de água e esgoto 2ª Etapa</t>
    </r>
  </si>
  <si>
    <t>2.76</t>
  </si>
  <si>
    <t>Fornecimento de materias para o Complemento da Adutora de Água Tratada do Sistema Corumbá - trecho Santa Maria/REQ Gama</t>
  </si>
  <si>
    <t>6233/2017</t>
  </si>
  <si>
    <t>2.1.1.4.5.d</t>
  </si>
  <si>
    <t>2.1.2.2.1.m</t>
  </si>
  <si>
    <t>2.1.2.2.1.n</t>
  </si>
  <si>
    <t>2.1.2.2.1.o</t>
  </si>
  <si>
    <t>2.1.2.2.1.p</t>
  </si>
  <si>
    <t xml:space="preserve">2.1.1.3.6.c
2.1.2.2.5.k
</t>
  </si>
  <si>
    <t xml:space="preserve">2.2.2.1.1.a, 2.2.2.1.1.b, 2.2.2.1.1c, 2.2.2.1.1.d,2.2.2.1.1.e  2.2.2.1.1.f, 2.2.2.1.1.g, 2.2.2.1.1.h, 2.2.2.1.1.i, </t>
  </si>
  <si>
    <t>Barco e carreta para monitoramento da qualidade da água, Espectrofotômetro UV/Vis de alta resolução, Espectrofotômetro infravermelho, Concentradores de amostras para cromatografia gasosa (2), Autoamostrador para ICP-OES, Sondas Multiparâmetros Autônomas (3), Aquisição de unidades automatizadas para lavagem e termodesinfecção de vidrarias de laboratório (5), aquisição de purificação de água para laboratórios, Microscópios para análise de Cryptosporidium e Parasitologia. 
GPLANs: 5407; 5408; 5409; 5410; 5411; 5412; 5413; 5415; 5416; 5417; 5418; 5419</t>
  </si>
  <si>
    <t xml:space="preserve">Aquisição de três Retroescavadeiras para manutenção/construção de redes de agua e esgoto. GPLAN 5847 </t>
  </si>
  <si>
    <t>Balanceador dinâmico computadorizado - 5913, Furadeira Radial com mesa fixa tipo caixa - 5913, Fresadora Universal com capacidade de carga de 350 kg - 5913, Aquisição de 4 Hidrojatos (2 de 50 HP e 2 de 25 HP) - 5189, Prensas Hidraúlicas de 30T (3unid) e 150T (1und)</t>
  </si>
  <si>
    <t>Aquisição de Valvulas para o sistema de filtração da ETA RD - Aquisição de Válvulas Borboletas para SES Riacho Fundo &amp; Melchior e para ETA Brasilia e EAT Mestre D'armas, GPLAN 5937 e 6406</t>
  </si>
  <si>
    <t>Recuperação de interceptores nas regiões de:  Interceptor 414 Sul/ETE Sul – Brasília; Interceptor AE 2 AE 4 – IAPI – Guará; Interceptor AR24 - Sobradinho II; e Interceptor Q 07 ETE Sobradinho</t>
  </si>
  <si>
    <t>Execução da EEE, LR, sifão invertido e complementação das redes públicas e ramais condominiais do SES no INCRA 8</t>
  </si>
  <si>
    <t xml:space="preserve">Implantação da LDAT 2x138 kV (Pacaembu – Marajoara) / Estrela d’Alva – Caesb </t>
  </si>
  <si>
    <t>Com extensão de 3,81 km, em circuito duplo, compreendendo os serviços de Obras Civis, Montagem Eletromecânica, entre outros</t>
  </si>
  <si>
    <t xml:space="preserve">5.500 metros </t>
  </si>
  <si>
    <t>Prestação de serviço de telemetria e controle em nos DMCs já implantados no DF</t>
  </si>
  <si>
    <t xml:space="preserve">5,5 km ADT DN 1.200mm - Aço / Ligação do Res. Sta Maria ao Balão do Periquito </t>
  </si>
  <si>
    <t>Projeto de Controle Ativo de Vazamentos</t>
  </si>
  <si>
    <t>2.2.1.2.6.a</t>
  </si>
  <si>
    <t>GPLAN 5291</t>
  </si>
  <si>
    <t>3.15</t>
  </si>
  <si>
    <t>2.2.1.2.4.c</t>
  </si>
  <si>
    <t>2.2.1.2.4.d</t>
  </si>
  <si>
    <t>2.2.1.2.4.e</t>
  </si>
  <si>
    <t>1.60</t>
  </si>
  <si>
    <t>1.61</t>
  </si>
  <si>
    <t>1.62</t>
  </si>
  <si>
    <t>1.63</t>
  </si>
  <si>
    <t>2.2.1.2.4.a</t>
  </si>
  <si>
    <t>Implantação de DMCs (inclusive serviços de adequação e substituição de redes e ramais) - São Sebastião e Jardim Botânico</t>
  </si>
  <si>
    <t>GPLAN 3683</t>
  </si>
  <si>
    <t>Implantação de DMCs (inclusive serviços de adequação e substituição de redes e ramais) - Asa Norte, Asa Sul e Lago Sul</t>
  </si>
  <si>
    <t>Implantação de DMCs (inclusive serviços de adequação e substituição de redes e ramais) - Sobradinho 1 e 2, Itapoã e Paranoá</t>
  </si>
  <si>
    <t>Implantação de DMCs (inclusive serviços de adequação e substituição de redes e ramais) - Taguatinga e Ceilândia</t>
  </si>
  <si>
    <t>3.14 e 3.15</t>
  </si>
  <si>
    <t>Atualizado em:30/08/2017</t>
  </si>
  <si>
    <t>Atualizado em: 30/08/2017</t>
  </si>
  <si>
    <t>1.64</t>
  </si>
  <si>
    <t>2.2.2.3.2.e</t>
  </si>
  <si>
    <t>Obras de alteamento da barragem do Descoberto</t>
  </si>
  <si>
    <t>1.56 a 1.64</t>
  </si>
  <si>
    <t>Novo Empreendimento. Desmembrado o material do item 1.36</t>
  </si>
  <si>
    <t>2.1.2.2.8.a
2.1.2.2.7.a</t>
  </si>
  <si>
    <t>4.17</t>
  </si>
  <si>
    <t xml:space="preserve">Fiscalização de Obras </t>
  </si>
  <si>
    <t>1.2.1</t>
  </si>
  <si>
    <t xml:space="preserve">Contra Partida </t>
  </si>
  <si>
    <t>4.17 Fiscalização de Obras - Contra Partida</t>
  </si>
  <si>
    <t>Observaçõe Gerais:
Esta versão do PA constitui uma atualizaçaõ do PA versão 6 e contempla as seguintes alterações:
i. Inclusão de novos empreendimentos a serem adquiridos;
ii. Atualização nas datas previstas para publicação dos anúncios/convite e de asinatura do contrato;
iii. Adequação de alguns empreendimentos com relação a descrição, valores, e situação (Status).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</si>
</sst>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#,##0.00_ ;\-#,##0.00\ "/>
    <numFmt numFmtId="166" formatCode="&quot;R$ &quot;#,##0.00_);[Red]\(&quot;R$ &quot;#,##0.00\)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u/>
      <sz val="12"/>
      <name val="Times New Roman"/>
      <family val="1"/>
    </font>
    <font>
      <sz val="2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0"/>
      <name val="Times New Roman"/>
      <family val="1"/>
    </font>
    <font>
      <strike/>
      <sz val="12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strike/>
      <sz val="12"/>
      <color theme="1"/>
      <name val="Times New Roman"/>
      <family val="1"/>
    </font>
    <font>
      <i/>
      <sz val="12"/>
      <name val="Times New Roman"/>
      <family val="1"/>
    </font>
    <font>
      <b/>
      <u/>
      <sz val="14"/>
      <name val="Arial"/>
      <family val="2"/>
    </font>
    <font>
      <sz val="10"/>
      <color rgb="FF000000"/>
      <name val="Arial"/>
      <family val="2"/>
    </font>
    <font>
      <sz val="12"/>
      <name val="Timt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b/>
      <sz val="14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5" fillId="0" borderId="0"/>
    <xf numFmtId="166" fontId="48" fillId="0" borderId="0" applyFont="0" applyFill="0" applyBorder="0" applyAlignment="0" applyProtection="0"/>
    <xf numFmtId="0" fontId="6" fillId="20" borderId="41" applyNumberFormat="0" applyAlignment="0" applyProtection="0"/>
    <xf numFmtId="0" fontId="12" fillId="0" borderId="42" applyNumberFormat="0" applyFill="0" applyAlignment="0" applyProtection="0"/>
    <xf numFmtId="0" fontId="13" fillId="7" borderId="41" applyNumberFormat="0" applyAlignment="0" applyProtection="0"/>
    <xf numFmtId="0" fontId="1" fillId="23" borderId="43" applyNumberFormat="0" applyFont="0" applyAlignment="0" applyProtection="0"/>
    <xf numFmtId="0" fontId="16" fillId="20" borderId="44" applyNumberFormat="0" applyAlignment="0" applyProtection="0"/>
    <xf numFmtId="0" fontId="18" fillId="0" borderId="45" applyNumberFormat="0" applyFill="0" applyAlignment="0" applyProtection="0"/>
    <xf numFmtId="0" fontId="1" fillId="23" borderId="43" applyNumberFormat="0" applyFont="0" applyAlignment="0" applyProtection="0"/>
    <xf numFmtId="43" fontId="37" fillId="0" borderId="0" applyFont="0" applyFill="0" applyBorder="0" applyAlignment="0" applyProtection="0"/>
    <xf numFmtId="0" fontId="49" fillId="0" borderId="0"/>
    <xf numFmtId="44" fontId="37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1" xfId="38" applyFont="1" applyBorder="1"/>
    <xf numFmtId="0" fontId="30" fillId="0" borderId="21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17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1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6" borderId="24" xfId="44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9" fillId="26" borderId="18" xfId="44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7" fillId="26" borderId="23" xfId="0" applyFont="1" applyFill="1" applyBorder="1" applyAlignment="1">
      <alignment horizontal="center" vertical="center"/>
    </xf>
    <xf numFmtId="0" fontId="29" fillId="26" borderId="19" xfId="44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9" fillId="26" borderId="14" xfId="44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8" fillId="0" borderId="11" xfId="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22" xfId="1" applyFont="1" applyFill="1" applyBorder="1" applyAlignment="1">
      <alignment vertical="center" wrapText="1"/>
    </xf>
    <xf numFmtId="0" fontId="32" fillId="27" borderId="0" xfId="44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33" fillId="0" borderId="0" xfId="0" applyFont="1" applyAlignment="1">
      <alignment vertical="center"/>
    </xf>
    <xf numFmtId="0" fontId="30" fillId="0" borderId="0" xfId="0" applyFont="1" applyBorder="1"/>
    <xf numFmtId="4" fontId="30" fillId="0" borderId="0" xfId="0" applyNumberFormat="1" applyFont="1" applyBorder="1"/>
    <xf numFmtId="10" fontId="30" fillId="0" borderId="0" xfId="0" applyNumberFormat="1" applyFont="1" applyBorder="1"/>
    <xf numFmtId="0" fontId="32" fillId="27" borderId="32" xfId="44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2" fillId="0" borderId="0" xfId="0" applyFont="1" applyBorder="1"/>
    <xf numFmtId="10" fontId="32" fillId="0" borderId="0" xfId="0" applyNumberFormat="1" applyFont="1" applyBorder="1" applyAlignment="1">
      <alignment horizontal="center" vertical="center"/>
    </xf>
    <xf numFmtId="10" fontId="32" fillId="0" borderId="0" xfId="0" applyNumberFormat="1" applyFont="1" applyBorder="1"/>
    <xf numFmtId="0" fontId="32" fillId="0" borderId="31" xfId="0" applyFont="1" applyBorder="1" applyAlignment="1">
      <alignment horizontal="center" vertical="center"/>
    </xf>
    <xf numFmtId="0" fontId="32" fillId="0" borderId="31" xfId="0" applyFont="1" applyBorder="1"/>
    <xf numFmtId="0" fontId="30" fillId="27" borderId="0" xfId="0" applyFont="1" applyFill="1" applyBorder="1" applyAlignment="1">
      <alignment horizontal="center"/>
    </xf>
    <xf numFmtId="0" fontId="30" fillId="27" borderId="0" xfId="0" applyFont="1" applyFill="1" applyBorder="1"/>
    <xf numFmtId="0" fontId="30" fillId="27" borderId="0" xfId="0" applyFont="1" applyFill="1"/>
    <xf numFmtId="0" fontId="32" fillId="0" borderId="31" xfId="0" applyFont="1" applyBorder="1" applyAlignment="1">
      <alignment vertical="center"/>
    </xf>
    <xf numFmtId="10" fontId="32" fillId="0" borderId="31" xfId="0" applyNumberFormat="1" applyFont="1" applyBorder="1" applyAlignment="1">
      <alignment horizontal="center" vertical="center"/>
    </xf>
    <xf numFmtId="10" fontId="32" fillId="0" borderId="31" xfId="0" applyNumberFormat="1" applyFont="1" applyBorder="1"/>
    <xf numFmtId="4" fontId="32" fillId="27" borderId="31" xfId="0" applyNumberFormat="1" applyFont="1" applyFill="1" applyBorder="1" applyAlignment="1">
      <alignment horizontal="left" vertical="center" wrapText="1"/>
    </xf>
    <xf numFmtId="0" fontId="32" fillId="27" borderId="31" xfId="0" applyFont="1" applyFill="1" applyBorder="1"/>
    <xf numFmtId="0" fontId="30" fillId="0" borderId="0" xfId="0" applyFont="1" applyAlignment="1">
      <alignment vertical="center"/>
    </xf>
    <xf numFmtId="43" fontId="36" fillId="27" borderId="31" xfId="48" applyFont="1" applyFill="1" applyBorder="1" applyAlignment="1">
      <alignment horizontal="center" vertical="center"/>
    </xf>
    <xf numFmtId="0" fontId="22" fillId="27" borderId="31" xfId="0" applyFont="1" applyFill="1" applyBorder="1" applyAlignment="1">
      <alignment horizontal="center" vertical="center"/>
    </xf>
    <xf numFmtId="43" fontId="43" fillId="27" borderId="31" xfId="48" applyFont="1" applyFill="1" applyBorder="1" applyAlignment="1">
      <alignment horizontal="center" vertical="center"/>
    </xf>
    <xf numFmtId="0" fontId="31" fillId="0" borderId="37" xfId="0" applyFont="1" applyBorder="1" applyAlignment="1">
      <alignment horizontal="justify" vertical="center"/>
    </xf>
    <xf numFmtId="0" fontId="30" fillId="0" borderId="11" xfId="0" applyFont="1" applyBorder="1"/>
    <xf numFmtId="0" fontId="33" fillId="0" borderId="0" xfId="44" applyFont="1" applyFill="1" applyBorder="1" applyAlignment="1">
      <alignment vertical="center" wrapText="1"/>
    </xf>
    <xf numFmtId="0" fontId="32" fillId="0" borderId="0" xfId="44" applyFont="1"/>
    <xf numFmtId="0" fontId="30" fillId="0" borderId="38" xfId="0" applyFont="1" applyBorder="1" applyAlignment="1">
      <alignment vertical="center" wrapText="1"/>
    </xf>
    <xf numFmtId="0" fontId="32" fillId="27" borderId="39" xfId="44" applyFont="1" applyFill="1" applyBorder="1" applyAlignment="1">
      <alignment horizontal="left" vertical="center" wrapText="1"/>
    </xf>
    <xf numFmtId="0" fontId="32" fillId="0" borderId="22" xfId="0" applyFont="1" applyBorder="1" applyAlignment="1">
      <alignment vertical="center"/>
    </xf>
    <xf numFmtId="4" fontId="32" fillId="0" borderId="0" xfId="0" applyNumberFormat="1" applyFont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 wrapText="1"/>
    </xf>
    <xf numFmtId="0" fontId="32" fillId="0" borderId="31" xfId="0" applyNumberFormat="1" applyFont="1" applyFill="1" applyBorder="1" applyAlignment="1" applyProtection="1">
      <alignment horizontal="center" vertical="center"/>
      <protection locked="0"/>
    </xf>
    <xf numFmtId="3" fontId="32" fillId="0" borderId="31" xfId="0" applyNumberFormat="1" applyFont="1" applyFill="1" applyBorder="1" applyAlignment="1" applyProtection="1">
      <alignment horizontal="center" vertical="center"/>
      <protection locked="0"/>
    </xf>
    <xf numFmtId="0" fontId="32" fillId="0" borderId="31" xfId="0" applyFont="1" applyFill="1" applyBorder="1" applyAlignment="1">
      <alignment horizontal="center" vertical="center"/>
    </xf>
    <xf numFmtId="0" fontId="32" fillId="0" borderId="31" xfId="0" applyFont="1" applyFill="1" applyBorder="1"/>
    <xf numFmtId="0" fontId="32" fillId="0" borderId="31" xfId="0" applyFont="1" applyFill="1" applyBorder="1" applyAlignment="1">
      <alignment vertical="center"/>
    </xf>
    <xf numFmtId="0" fontId="32" fillId="27" borderId="47" xfId="0" applyFont="1" applyFill="1" applyBorder="1" applyAlignment="1">
      <alignment horizontal="center" vertical="center" wrapText="1"/>
    </xf>
    <xf numFmtId="0" fontId="32" fillId="27" borderId="47" xfId="0" applyFont="1" applyFill="1" applyBorder="1" applyAlignment="1">
      <alignment horizontal="center" vertical="center"/>
    </xf>
    <xf numFmtId="0" fontId="32" fillId="27" borderId="47" xfId="44" applyFont="1" applyFill="1" applyBorder="1" applyAlignment="1">
      <alignment horizontal="center" vertical="center" wrapText="1"/>
    </xf>
    <xf numFmtId="0" fontId="43" fillId="27" borderId="47" xfId="0" applyFont="1" applyFill="1" applyBorder="1" applyAlignment="1">
      <alignment horizontal="center" vertical="center"/>
    </xf>
    <xf numFmtId="164" fontId="32" fillId="27" borderId="47" xfId="0" applyNumberFormat="1" applyFont="1" applyFill="1" applyBorder="1" applyAlignment="1">
      <alignment horizontal="center" vertical="center"/>
    </xf>
    <xf numFmtId="0" fontId="33" fillId="0" borderId="0" xfId="0" applyFont="1" applyBorder="1"/>
    <xf numFmtId="0" fontId="32" fillId="27" borderId="0" xfId="0" applyFont="1" applyFill="1" applyBorder="1" applyAlignment="1">
      <alignment horizontal="center" vertical="center"/>
    </xf>
    <xf numFmtId="43" fontId="43" fillId="27" borderId="31" xfId="48" applyFont="1" applyFill="1" applyBorder="1" applyAlignment="1">
      <alignment horizontal="center" vertical="center" wrapText="1"/>
    </xf>
    <xf numFmtId="43" fontId="36" fillId="27" borderId="31" xfId="48" applyFont="1" applyFill="1" applyBorder="1" applyAlignment="1">
      <alignment horizontal="center" vertical="center" wrapText="1"/>
    </xf>
    <xf numFmtId="0" fontId="32" fillId="27" borderId="31" xfId="0" applyFont="1" applyFill="1" applyBorder="1" applyAlignment="1">
      <alignment wrapText="1"/>
    </xf>
    <xf numFmtId="0" fontId="32" fillId="27" borderId="47" xfId="0" applyFont="1" applyFill="1" applyBorder="1" applyAlignment="1">
      <alignment vertical="center" wrapText="1"/>
    </xf>
    <xf numFmtId="0" fontId="32" fillId="27" borderId="32" xfId="0" applyFont="1" applyFill="1" applyBorder="1" applyAlignment="1">
      <alignment vertical="center" wrapText="1"/>
    </xf>
    <xf numFmtId="0" fontId="33" fillId="27" borderId="32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horizontal="center" vertical="center"/>
    </xf>
    <xf numFmtId="0" fontId="32" fillId="0" borderId="47" xfId="0" applyNumberFormat="1" applyFont="1" applyFill="1" applyBorder="1" applyAlignment="1" applyProtection="1">
      <alignment horizontal="center" vertical="center"/>
      <protection locked="0"/>
    </xf>
    <xf numFmtId="3" fontId="32" fillId="27" borderId="47" xfId="0" applyNumberFormat="1" applyFont="1" applyFill="1" applyBorder="1" applyAlignment="1" applyProtection="1">
      <alignment horizontal="center" vertical="center"/>
      <protection locked="0"/>
    </xf>
    <xf numFmtId="43" fontId="32" fillId="27" borderId="47" xfId="48" applyFont="1" applyFill="1" applyBorder="1" applyAlignment="1">
      <alignment horizontal="center" vertical="center" wrapText="1"/>
    </xf>
    <xf numFmtId="43" fontId="32" fillId="27" borderId="47" xfId="48" applyFont="1" applyFill="1" applyBorder="1" applyAlignment="1">
      <alignment horizontal="center" vertical="center"/>
    </xf>
    <xf numFmtId="0" fontId="32" fillId="27" borderId="47" xfId="0" applyFont="1" applyFill="1" applyBorder="1"/>
    <xf numFmtId="0" fontId="30" fillId="27" borderId="0" xfId="0" applyFont="1" applyFill="1" applyBorder="1" applyAlignment="1">
      <alignment horizontal="center" vertical="center"/>
    </xf>
    <xf numFmtId="0" fontId="30" fillId="27" borderId="47" xfId="0" applyFont="1" applyFill="1" applyBorder="1" applyAlignment="1">
      <alignment horizontal="center" vertical="center"/>
    </xf>
    <xf numFmtId="0" fontId="43" fillId="27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/>
    </xf>
    <xf numFmtId="0" fontId="32" fillId="0" borderId="31" xfId="0" applyFont="1" applyFill="1" applyBorder="1" applyAlignment="1">
      <alignment horizontal="left" vertical="center" wrapText="1"/>
    </xf>
    <xf numFmtId="0" fontId="32" fillId="27" borderId="47" xfId="0" applyFont="1" applyFill="1" applyBorder="1" applyAlignment="1">
      <alignment horizontal="left" vertical="center" wrapText="1"/>
    </xf>
    <xf numFmtId="0" fontId="36" fillId="27" borderId="47" xfId="0" applyFont="1" applyFill="1" applyBorder="1" applyAlignment="1">
      <alignment horizontal="center" vertical="center"/>
    </xf>
    <xf numFmtId="164" fontId="36" fillId="27" borderId="47" xfId="0" applyNumberFormat="1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vertical="center"/>
    </xf>
    <xf numFmtId="0" fontId="28" fillId="31" borderId="10" xfId="1" applyFont="1" applyFill="1" applyBorder="1" applyAlignment="1">
      <alignment vertical="center" wrapText="1"/>
    </xf>
    <xf numFmtId="0" fontId="32" fillId="27" borderId="18" xfId="0" applyFont="1" applyFill="1" applyBorder="1" applyAlignment="1">
      <alignment horizontal="center" vertical="center"/>
    </xf>
    <xf numFmtId="0" fontId="32" fillId="27" borderId="48" xfId="0" applyFont="1" applyFill="1" applyBorder="1" applyAlignment="1">
      <alignment horizontal="center" vertical="center"/>
    </xf>
    <xf numFmtId="0" fontId="32" fillId="27" borderId="33" xfId="0" applyFont="1" applyFill="1" applyBorder="1" applyAlignment="1">
      <alignment horizontal="center" vertical="center"/>
    </xf>
    <xf numFmtId="0" fontId="32" fillId="0" borderId="47" xfId="0" applyFont="1" applyBorder="1"/>
    <xf numFmtId="0" fontId="32" fillId="0" borderId="47" xfId="0" applyFont="1" applyBorder="1" applyAlignment="1">
      <alignment vertical="center"/>
    </xf>
    <xf numFmtId="0" fontId="32" fillId="27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47" xfId="0" applyFont="1" applyBorder="1" applyAlignment="1">
      <alignment horizontal="center" vertical="center"/>
    </xf>
    <xf numFmtId="0" fontId="33" fillId="27" borderId="0" xfId="46" applyFont="1" applyFill="1" applyBorder="1" applyAlignment="1">
      <alignment horizontal="center" vertical="center"/>
    </xf>
    <xf numFmtId="164" fontId="32" fillId="27" borderId="48" xfId="0" applyNumberFormat="1" applyFont="1" applyFill="1" applyBorder="1" applyAlignment="1" applyProtection="1">
      <alignment horizontal="center" vertical="center" wrapText="1"/>
    </xf>
    <xf numFmtId="0" fontId="32" fillId="27" borderId="48" xfId="44" applyFont="1" applyFill="1" applyBorder="1" applyAlignment="1">
      <alignment horizontal="center" vertical="center" wrapText="1"/>
    </xf>
    <xf numFmtId="0" fontId="32" fillId="27" borderId="48" xfId="44" applyFont="1" applyFill="1" applyBorder="1" applyAlignment="1">
      <alignment horizontal="center" vertical="center"/>
    </xf>
    <xf numFmtId="0" fontId="43" fillId="27" borderId="48" xfId="0" applyFont="1" applyFill="1" applyBorder="1" applyAlignment="1">
      <alignment horizontal="center" vertical="center"/>
    </xf>
    <xf numFmtId="0" fontId="32" fillId="27" borderId="48" xfId="0" applyFont="1" applyFill="1" applyBorder="1" applyAlignment="1">
      <alignment horizontal="center" vertical="center" wrapText="1"/>
    </xf>
    <xf numFmtId="0" fontId="33" fillId="27" borderId="48" xfId="44" applyFont="1" applyFill="1" applyBorder="1" applyAlignment="1">
      <alignment horizontal="center" vertical="center" wrapText="1"/>
    </xf>
    <xf numFmtId="164" fontId="32" fillId="27" borderId="48" xfId="0" applyNumberFormat="1" applyFont="1" applyFill="1" applyBorder="1" applyAlignment="1">
      <alignment horizontal="center" vertical="center"/>
    </xf>
    <xf numFmtId="0" fontId="32" fillId="31" borderId="48" xfId="44" applyFont="1" applyFill="1" applyBorder="1" applyAlignment="1">
      <alignment horizontal="center" vertical="center"/>
    </xf>
    <xf numFmtId="0" fontId="43" fillId="27" borderId="48" xfId="44" applyFont="1" applyFill="1" applyBorder="1" applyAlignment="1">
      <alignment horizontal="center" vertical="center"/>
    </xf>
    <xf numFmtId="0" fontId="32" fillId="33" borderId="48" xfId="0" applyFont="1" applyFill="1" applyBorder="1" applyAlignment="1">
      <alignment horizontal="center" vertical="center"/>
    </xf>
    <xf numFmtId="0" fontId="33" fillId="33" borderId="48" xfId="0" applyFont="1" applyFill="1" applyBorder="1" applyAlignment="1">
      <alignment horizontal="center" vertical="center"/>
    </xf>
    <xf numFmtId="0" fontId="43" fillId="27" borderId="47" xfId="0" applyFont="1" applyFill="1" applyBorder="1" applyAlignment="1">
      <alignment vertical="center" wrapText="1"/>
    </xf>
    <xf numFmtId="0" fontId="43" fillId="27" borderId="47" xfId="0" applyFont="1" applyFill="1" applyBorder="1" applyAlignment="1">
      <alignment horizontal="left" vertical="center" wrapText="1"/>
    </xf>
    <xf numFmtId="0" fontId="46" fillId="27" borderId="47" xfId="0" applyFont="1" applyFill="1" applyBorder="1" applyAlignment="1">
      <alignment horizontal="center" vertical="center"/>
    </xf>
    <xf numFmtId="3" fontId="43" fillId="27" borderId="47" xfId="0" applyNumberFormat="1" applyFont="1" applyFill="1" applyBorder="1" applyAlignment="1" applyProtection="1">
      <alignment horizontal="center" vertical="center"/>
      <protection locked="0"/>
    </xf>
    <xf numFmtId="164" fontId="43" fillId="27" borderId="47" xfId="0" applyNumberFormat="1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horizontal="left" vertical="center"/>
    </xf>
    <xf numFmtId="4" fontId="32" fillId="27" borderId="47" xfId="0" applyNumberFormat="1" applyFont="1" applyFill="1" applyBorder="1" applyAlignment="1">
      <alignment horizontal="left" vertical="center" wrapText="1"/>
    </xf>
    <xf numFmtId="165" fontId="32" fillId="27" borderId="47" xfId="48" applyNumberFormat="1" applyFont="1" applyFill="1" applyBorder="1" applyAlignment="1">
      <alignment horizontal="center" vertical="center"/>
    </xf>
    <xf numFmtId="4" fontId="43" fillId="27" borderId="47" xfId="0" applyNumberFormat="1" applyFont="1" applyFill="1" applyBorder="1" applyAlignment="1">
      <alignment horizontal="left" vertical="center" wrapText="1"/>
    </xf>
    <xf numFmtId="4" fontId="32" fillId="0" borderId="47" xfId="0" applyNumberFormat="1" applyFont="1" applyFill="1" applyBorder="1" applyAlignment="1">
      <alignment horizontal="center" vertical="center"/>
    </xf>
    <xf numFmtId="10" fontId="32" fillId="0" borderId="47" xfId="0" applyNumberFormat="1" applyFont="1" applyBorder="1"/>
    <xf numFmtId="0" fontId="32" fillId="0" borderId="47" xfId="44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right" vertical="center"/>
    </xf>
    <xf numFmtId="165" fontId="33" fillId="0" borderId="47" xfId="48" applyNumberFormat="1" applyFont="1" applyFill="1" applyBorder="1" applyAlignment="1">
      <alignment horizontal="center" vertical="center"/>
    </xf>
    <xf numFmtId="4" fontId="32" fillId="27" borderId="47" xfId="0" applyNumberFormat="1" applyFont="1" applyFill="1" applyBorder="1" applyAlignment="1">
      <alignment horizontal="center" vertical="center" wrapText="1"/>
    </xf>
    <xf numFmtId="164" fontId="32" fillId="27" borderId="47" xfId="0" applyNumberFormat="1" applyFont="1" applyFill="1" applyBorder="1" applyAlignment="1">
      <alignment horizontal="center" vertical="center" wrapText="1"/>
    </xf>
    <xf numFmtId="3" fontId="30" fillId="27" borderId="47" xfId="0" applyNumberFormat="1" applyFont="1" applyFill="1" applyBorder="1" applyAlignment="1" applyProtection="1">
      <alignment horizontal="center" vertical="center"/>
      <protection locked="0"/>
    </xf>
    <xf numFmtId="0" fontId="46" fillId="27" borderId="47" xfId="0" applyFont="1" applyFill="1" applyBorder="1" applyAlignment="1">
      <alignment horizontal="center" vertical="center" wrapText="1"/>
    </xf>
    <xf numFmtId="0" fontId="43" fillId="27" borderId="47" xfId="0" applyFont="1" applyFill="1" applyBorder="1" applyAlignment="1">
      <alignment horizontal="center" vertical="center" wrapText="1"/>
    </xf>
    <xf numFmtId="165" fontId="32" fillId="27" borderId="47" xfId="48" applyNumberFormat="1" applyFont="1" applyFill="1" applyBorder="1" applyAlignment="1" applyProtection="1">
      <alignment horizontal="center" vertical="center"/>
      <protection locked="0"/>
    </xf>
    <xf numFmtId="165" fontId="43" fillId="27" borderId="47" xfId="48" applyNumberFormat="1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left" vertical="center" wrapText="1"/>
    </xf>
    <xf numFmtId="165" fontId="32" fillId="0" borderId="47" xfId="48" applyNumberFormat="1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/>
    </xf>
    <xf numFmtId="10" fontId="32" fillId="0" borderId="47" xfId="0" applyNumberFormat="1" applyFont="1" applyFill="1" applyBorder="1"/>
    <xf numFmtId="0" fontId="32" fillId="0" borderId="47" xfId="0" applyFont="1" applyFill="1" applyBorder="1"/>
    <xf numFmtId="0" fontId="35" fillId="27" borderId="47" xfId="0" applyFont="1" applyFill="1" applyBorder="1" applyAlignment="1">
      <alignment horizontal="left" vertical="center"/>
    </xf>
    <xf numFmtId="0" fontId="35" fillId="27" borderId="47" xfId="0" applyFont="1" applyFill="1" applyBorder="1" applyAlignment="1">
      <alignment vertical="center" wrapText="1"/>
    </xf>
    <xf numFmtId="10" fontId="32" fillId="0" borderId="47" xfId="0" applyNumberFormat="1" applyFont="1" applyFill="1" applyBorder="1" applyAlignment="1">
      <alignment horizontal="center" vertical="center"/>
    </xf>
    <xf numFmtId="0" fontId="32" fillId="33" borderId="47" xfId="0" applyFont="1" applyFill="1" applyBorder="1" applyAlignment="1">
      <alignment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8" xfId="48" applyNumberFormat="1" applyFont="1" applyFill="1" applyBorder="1" applyAlignment="1">
      <alignment horizontal="center" vertical="center"/>
    </xf>
    <xf numFmtId="0" fontId="32" fillId="27" borderId="47" xfId="44" applyFont="1" applyFill="1" applyBorder="1" applyAlignment="1">
      <alignment horizontal="left" vertical="center" wrapText="1"/>
    </xf>
    <xf numFmtId="4" fontId="33" fillId="0" borderId="47" xfId="48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 applyProtection="1">
      <alignment horizontal="center" vertical="center"/>
      <protection locked="0"/>
    </xf>
    <xf numFmtId="3" fontId="32" fillId="27" borderId="47" xfId="44" applyNumberFormat="1" applyFont="1" applyFill="1" applyBorder="1" applyAlignment="1">
      <alignment horizontal="center" vertical="center" wrapText="1"/>
    </xf>
    <xf numFmtId="164" fontId="32" fillId="27" borderId="47" xfId="44" applyNumberFormat="1" applyFont="1" applyFill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/>
    </xf>
    <xf numFmtId="0" fontId="32" fillId="0" borderId="47" xfId="0" applyFont="1" applyBorder="1" applyAlignment="1">
      <alignment horizontal="left"/>
    </xf>
    <xf numFmtId="10" fontId="32" fillId="0" borderId="47" xfId="0" applyNumberFormat="1" applyFont="1" applyBorder="1" applyAlignment="1">
      <alignment horizontal="center" vertical="center"/>
    </xf>
    <xf numFmtId="1" fontId="32" fillId="0" borderId="4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0" borderId="47" xfId="0" applyFont="1" applyFill="1" applyBorder="1"/>
    <xf numFmtId="3" fontId="32" fillId="0" borderId="47" xfId="44" applyNumberFormat="1" applyFont="1" applyFill="1" applyBorder="1" applyAlignment="1">
      <alignment horizontal="center" vertical="center" wrapText="1"/>
    </xf>
    <xf numFmtId="3" fontId="32" fillId="0" borderId="47" xfId="0" applyNumberFormat="1" applyFont="1" applyFill="1" applyBorder="1" applyAlignment="1">
      <alignment horizontal="center" vertical="center"/>
    </xf>
    <xf numFmtId="164" fontId="32" fillId="0" borderId="47" xfId="44" applyNumberFormat="1" applyFont="1" applyFill="1" applyBorder="1" applyAlignment="1">
      <alignment horizontal="center" vertical="center" wrapText="1"/>
    </xf>
    <xf numFmtId="164" fontId="32" fillId="0" borderId="47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left"/>
    </xf>
    <xf numFmtId="4" fontId="33" fillId="0" borderId="31" xfId="48" applyNumberFormat="1" applyFont="1" applyBorder="1" applyAlignment="1">
      <alignment horizontal="center" vertical="center"/>
    </xf>
    <xf numFmtId="0" fontId="33" fillId="0" borderId="25" xfId="0" applyFont="1" applyBorder="1"/>
    <xf numFmtId="0" fontId="33" fillId="0" borderId="47" xfId="0" applyFont="1" applyFill="1" applyBorder="1" applyAlignment="1">
      <alignment horizontal="center" vertical="center"/>
    </xf>
    <xf numFmtId="0" fontId="32" fillId="27" borderId="48" xfId="44" applyFont="1" applyFill="1" applyBorder="1" applyAlignment="1">
      <alignment vertical="center" wrapText="1"/>
    </xf>
    <xf numFmtId="3" fontId="32" fillId="0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47" xfId="44" applyFont="1" applyFill="1" applyBorder="1" applyAlignment="1">
      <alignment horizontal="center" vertical="center" wrapText="1"/>
    </xf>
    <xf numFmtId="164" fontId="32" fillId="0" borderId="47" xfId="0" applyNumberFormat="1" applyFont="1" applyFill="1" applyBorder="1" applyAlignment="1" applyProtection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vertical="center" wrapText="1"/>
    </xf>
    <xf numFmtId="0" fontId="43" fillId="0" borderId="47" xfId="0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horizontal="center" vertical="center"/>
    </xf>
    <xf numFmtId="4" fontId="43" fillId="0" borderId="47" xfId="0" applyNumberFormat="1" applyFont="1" applyFill="1" applyBorder="1" applyAlignment="1">
      <alignment horizontal="center" vertical="center"/>
    </xf>
    <xf numFmtId="0" fontId="43" fillId="0" borderId="47" xfId="0" applyNumberFormat="1" applyFont="1" applyFill="1" applyBorder="1" applyAlignment="1" applyProtection="1">
      <alignment horizontal="center" vertical="center"/>
      <protection locked="0"/>
    </xf>
    <xf numFmtId="3" fontId="43" fillId="0" borderId="47" xfId="0" applyNumberFormat="1" applyFont="1" applyFill="1" applyBorder="1" applyAlignment="1" applyProtection="1">
      <alignment horizontal="center" vertical="center"/>
      <protection locked="0"/>
    </xf>
    <xf numFmtId="164" fontId="43" fillId="0" borderId="47" xfId="0" applyNumberFormat="1" applyFont="1" applyFill="1" applyBorder="1" applyAlignment="1">
      <alignment horizontal="center" vertical="center"/>
    </xf>
    <xf numFmtId="164" fontId="43" fillId="0" borderId="47" xfId="0" applyNumberFormat="1" applyFont="1" applyFill="1" applyBorder="1" applyAlignment="1" applyProtection="1">
      <alignment horizontal="center" vertical="center" wrapText="1"/>
    </xf>
    <xf numFmtId="164" fontId="32" fillId="0" borderId="47" xfId="0" applyNumberFormat="1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horizontal="left" vertical="center"/>
    </xf>
    <xf numFmtId="0" fontId="32" fillId="0" borderId="47" xfId="0" applyFont="1" applyFill="1" applyBorder="1" applyAlignment="1">
      <alignment vertical="top" wrapText="1"/>
    </xf>
    <xf numFmtId="4" fontId="32" fillId="0" borderId="47" xfId="0" applyNumberFormat="1" applyFont="1" applyFill="1" applyBorder="1" applyAlignment="1">
      <alignment horizontal="left" vertical="center" wrapText="1"/>
    </xf>
    <xf numFmtId="4" fontId="43" fillId="0" borderId="47" xfId="0" applyNumberFormat="1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vertical="center"/>
    </xf>
    <xf numFmtId="0" fontId="43" fillId="0" borderId="47" xfId="44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vertical="center" wrapText="1"/>
    </xf>
    <xf numFmtId="0" fontId="32" fillId="0" borderId="47" xfId="44" applyFont="1" applyFill="1" applyBorder="1" applyAlignment="1">
      <alignment vertical="center" wrapText="1"/>
    </xf>
    <xf numFmtId="0" fontId="32" fillId="0" borderId="18" xfId="0" applyFont="1" applyFill="1" applyBorder="1" applyAlignment="1">
      <alignment horizontal="center" vertical="center"/>
    </xf>
    <xf numFmtId="164" fontId="32" fillId="0" borderId="47" xfId="0" applyNumberFormat="1" applyFont="1" applyFill="1" applyBorder="1" applyAlignment="1">
      <alignment horizontal="left" vertical="center"/>
    </xf>
    <xf numFmtId="2" fontId="32" fillId="0" borderId="47" xfId="0" applyNumberFormat="1" applyFont="1" applyFill="1" applyBorder="1" applyAlignment="1">
      <alignment horizontal="center" vertical="center"/>
    </xf>
    <xf numFmtId="4" fontId="43" fillId="0" borderId="47" xfId="0" applyNumberFormat="1" applyFont="1" applyFill="1" applyBorder="1" applyAlignment="1">
      <alignment horizontal="center" vertical="center" wrapText="1"/>
    </xf>
    <xf numFmtId="49" fontId="32" fillId="0" borderId="47" xfId="0" applyNumberFormat="1" applyFont="1" applyFill="1" applyBorder="1" applyAlignment="1">
      <alignment vertical="center" wrapText="1"/>
    </xf>
    <xf numFmtId="49" fontId="32" fillId="0" borderId="47" xfId="0" applyNumberFormat="1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7" xfId="44" applyFont="1" applyFill="1" applyBorder="1" applyAlignment="1">
      <alignment vertical="center" wrapText="1"/>
    </xf>
    <xf numFmtId="2" fontId="32" fillId="0" borderId="47" xfId="0" applyNumberFormat="1" applyFont="1" applyFill="1" applyBorder="1" applyAlignment="1">
      <alignment horizontal="center" vertical="center" wrapText="1"/>
    </xf>
    <xf numFmtId="165" fontId="32" fillId="0" borderId="47" xfId="48" applyNumberFormat="1" applyFont="1" applyFill="1" applyBorder="1" applyAlignment="1" applyProtection="1">
      <alignment horizontal="center" vertical="center"/>
      <protection locked="0"/>
    </xf>
    <xf numFmtId="0" fontId="33" fillId="0" borderId="47" xfId="0" applyFont="1" applyFill="1" applyBorder="1" applyAlignment="1">
      <alignment horizontal="left" vertical="center"/>
    </xf>
    <xf numFmtId="0" fontId="33" fillId="0" borderId="47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43" fontId="53" fillId="0" borderId="47" xfId="0" applyNumberFormat="1" applyFont="1" applyFill="1" applyBorder="1"/>
    <xf numFmtId="43" fontId="53" fillId="0" borderId="0" xfId="0" applyNumberFormat="1" applyFont="1" applyFill="1" applyBorder="1"/>
    <xf numFmtId="2" fontId="43" fillId="0" borderId="47" xfId="0" applyNumberFormat="1" applyFont="1" applyFill="1" applyBorder="1" applyAlignment="1">
      <alignment horizontal="center" vertical="center" wrapText="1"/>
    </xf>
    <xf numFmtId="17" fontId="43" fillId="0" borderId="47" xfId="0" applyNumberFormat="1" applyFont="1" applyFill="1" applyBorder="1" applyAlignment="1">
      <alignment horizontal="center" vertical="center" wrapText="1"/>
    </xf>
    <xf numFmtId="4" fontId="32" fillId="0" borderId="47" xfId="48" applyNumberFormat="1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left" vertical="top" wrapText="1"/>
    </xf>
    <xf numFmtId="2" fontId="43" fillId="0" borderId="47" xfId="48" applyNumberFormat="1" applyFont="1" applyFill="1" applyBorder="1" applyAlignment="1">
      <alignment horizontal="center" vertical="center"/>
    </xf>
    <xf numFmtId="165" fontId="43" fillId="0" borderId="47" xfId="48" applyNumberFormat="1" applyFont="1" applyFill="1" applyBorder="1" applyAlignment="1">
      <alignment horizontal="center" vertical="center"/>
    </xf>
    <xf numFmtId="2" fontId="43" fillId="0" borderId="47" xfId="0" applyNumberFormat="1" applyFont="1" applyFill="1" applyBorder="1" applyAlignment="1">
      <alignment horizontal="center" vertical="center"/>
    </xf>
    <xf numFmtId="164" fontId="32" fillId="0" borderId="47" xfId="0" applyNumberFormat="1" applyFont="1" applyFill="1" applyBorder="1" applyAlignment="1">
      <alignment horizontal="center" vertical="center" wrapText="1"/>
    </xf>
    <xf numFmtId="9" fontId="43" fillId="0" borderId="47" xfId="49" applyFont="1" applyFill="1" applyBorder="1" applyAlignment="1" applyProtection="1">
      <alignment horizontal="center" vertical="center"/>
      <protection locked="0"/>
    </xf>
    <xf numFmtId="165" fontId="33" fillId="0" borderId="47" xfId="48" applyNumberFormat="1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vertical="center" wrapText="1"/>
    </xf>
    <xf numFmtId="4" fontId="43" fillId="0" borderId="47" xfId="48" applyNumberFormat="1" applyFont="1" applyFill="1" applyBorder="1" applyAlignment="1">
      <alignment horizontal="center" vertical="center"/>
    </xf>
    <xf numFmtId="0" fontId="32" fillId="0" borderId="31" xfId="44" applyFont="1" applyFill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4" fontId="54" fillId="27" borderId="0" xfId="0" applyNumberFormat="1" applyFont="1" applyFill="1" applyBorder="1" applyAlignment="1">
      <alignment horizontal="center" vertical="center"/>
    </xf>
    <xf numFmtId="10" fontId="54" fillId="0" borderId="0" xfId="0" applyNumberFormat="1" applyFont="1" applyBorder="1" applyAlignment="1">
      <alignment horizontal="center" vertical="center"/>
    </xf>
    <xf numFmtId="4" fontId="33" fillId="27" borderId="47" xfId="48" applyNumberFormat="1" applyFont="1" applyFill="1" applyBorder="1" applyAlignment="1">
      <alignment horizontal="center" vertical="center"/>
    </xf>
    <xf numFmtId="0" fontId="32" fillId="0" borderId="47" xfId="55" applyFont="1" applyFill="1" applyBorder="1" applyAlignment="1">
      <alignment horizontal="left" vertical="center" wrapText="1"/>
    </xf>
    <xf numFmtId="0" fontId="32" fillId="27" borderId="52" xfId="44" applyFont="1" applyFill="1" applyBorder="1" applyAlignment="1">
      <alignment horizontal="left" vertical="center" wrapText="1"/>
    </xf>
    <xf numFmtId="0" fontId="31" fillId="0" borderId="46" xfId="0" applyFont="1" applyBorder="1" applyAlignment="1">
      <alignment horizontal="left"/>
    </xf>
    <xf numFmtId="0" fontId="31" fillId="0" borderId="52" xfId="0" applyFont="1" applyBorder="1" applyAlignment="1"/>
    <xf numFmtId="0" fontId="33" fillId="0" borderId="46" xfId="0" applyFont="1" applyBorder="1" applyAlignment="1">
      <alignment vertical="center"/>
    </xf>
    <xf numFmtId="0" fontId="33" fillId="0" borderId="52" xfId="0" applyFont="1" applyBorder="1" applyAlignment="1">
      <alignment vertical="center"/>
    </xf>
    <xf numFmtId="0" fontId="34" fillId="0" borderId="46" xfId="0" applyFont="1" applyBorder="1" applyAlignment="1">
      <alignment horizontal="left" vertical="center"/>
    </xf>
    <xf numFmtId="0" fontId="30" fillId="0" borderId="52" xfId="0" applyFont="1" applyBorder="1"/>
    <xf numFmtId="0" fontId="30" fillId="0" borderId="46" xfId="0" applyFont="1" applyBorder="1"/>
    <xf numFmtId="0" fontId="35" fillId="0" borderId="52" xfId="0" applyFont="1" applyBorder="1" applyAlignment="1">
      <alignment horizontal="left" vertical="center"/>
    </xf>
    <xf numFmtId="0" fontId="36" fillId="27" borderId="52" xfId="44" applyFont="1" applyFill="1" applyBorder="1" applyAlignment="1">
      <alignment horizontal="left" vertical="center" wrapText="1"/>
    </xf>
    <xf numFmtId="0" fontId="32" fillId="0" borderId="46" xfId="0" applyFont="1" applyBorder="1" applyAlignment="1">
      <alignment vertical="center" wrapText="1"/>
    </xf>
    <xf numFmtId="0" fontId="32" fillId="0" borderId="52" xfId="0" applyFont="1" applyBorder="1" applyAlignment="1">
      <alignment vertical="center" wrapText="1"/>
    </xf>
    <xf numFmtId="0" fontId="32" fillId="27" borderId="46" xfId="44" applyFont="1" applyFill="1" applyBorder="1" applyAlignment="1">
      <alignment horizontal="left" vertical="center" wrapText="1"/>
    </xf>
    <xf numFmtId="0" fontId="33" fillId="28" borderId="46" xfId="0" applyFont="1" applyFill="1" applyBorder="1" applyAlignment="1">
      <alignment vertical="center" wrapText="1"/>
    </xf>
    <xf numFmtId="0" fontId="32" fillId="28" borderId="52" xfId="0" applyFont="1" applyFill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52" fillId="26" borderId="47" xfId="0" applyFont="1" applyFill="1" applyBorder="1" applyAlignment="1">
      <alignment horizontal="center" vertical="center"/>
    </xf>
    <xf numFmtId="0" fontId="43" fillId="0" borderId="47" xfId="44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horizontal="center" vertical="center"/>
    </xf>
    <xf numFmtId="43" fontId="36" fillId="0" borderId="31" xfId="48" applyFont="1" applyFill="1" applyBorder="1" applyAlignment="1">
      <alignment horizontal="center" vertical="center" wrapText="1"/>
    </xf>
    <xf numFmtId="43" fontId="36" fillId="0" borderId="31" xfId="48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vertical="center" wrapText="1"/>
    </xf>
    <xf numFmtId="0" fontId="36" fillId="31" borderId="47" xfId="0" applyFont="1" applyFill="1" applyBorder="1" applyAlignment="1">
      <alignment horizontal="left" vertical="center" wrapText="1"/>
    </xf>
    <xf numFmtId="0" fontId="32" fillId="31" borderId="47" xfId="0" applyFont="1" applyFill="1" applyBorder="1" applyAlignment="1">
      <alignment vertical="center" wrapText="1"/>
    </xf>
    <xf numFmtId="0" fontId="32" fillId="31" borderId="47" xfId="0" applyFont="1" applyFill="1" applyBorder="1" applyAlignment="1">
      <alignment horizontal="left" vertical="center" wrapText="1"/>
    </xf>
    <xf numFmtId="0" fontId="32" fillId="31" borderId="47" xfId="0" applyFont="1" applyFill="1" applyBorder="1" applyAlignment="1">
      <alignment horizontal="center" vertical="center"/>
    </xf>
    <xf numFmtId="165" fontId="32" fillId="31" borderId="47" xfId="48" applyNumberFormat="1" applyFont="1" applyFill="1" applyBorder="1" applyAlignment="1">
      <alignment horizontal="center" vertical="center"/>
    </xf>
    <xf numFmtId="164" fontId="32" fillId="31" borderId="47" xfId="0" applyNumberFormat="1" applyFont="1" applyFill="1" applyBorder="1" applyAlignment="1">
      <alignment horizontal="center" vertical="center"/>
    </xf>
    <xf numFmtId="0" fontId="32" fillId="27" borderId="47" xfId="55" applyFont="1" applyFill="1" applyBorder="1" applyAlignment="1">
      <alignment horizontal="left" vertical="center" wrapText="1"/>
    </xf>
    <xf numFmtId="0" fontId="32" fillId="27" borderId="47" xfId="44" applyFont="1" applyFill="1" applyBorder="1" applyAlignment="1">
      <alignment vertical="center" wrapText="1"/>
    </xf>
    <xf numFmtId="0" fontId="32" fillId="31" borderId="47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vertical="center" wrapText="1"/>
    </xf>
    <xf numFmtId="0" fontId="36" fillId="27" borderId="46" xfId="44" applyFont="1" applyFill="1" applyBorder="1" applyAlignment="1">
      <alignment horizontal="left" vertical="center" wrapText="1"/>
    </xf>
    <xf numFmtId="0" fontId="36" fillId="0" borderId="52" xfId="44" applyFont="1" applyFill="1" applyBorder="1" applyAlignment="1">
      <alignment horizontal="left" vertical="center" wrapText="1"/>
    </xf>
    <xf numFmtId="0" fontId="36" fillId="0" borderId="46" xfId="44" applyFont="1" applyFill="1" applyBorder="1" applyAlignment="1">
      <alignment horizontal="left" vertical="center" wrapText="1"/>
    </xf>
    <xf numFmtId="0" fontId="36" fillId="0" borderId="46" xfId="0" applyFont="1" applyBorder="1" applyAlignment="1">
      <alignment vertical="center" wrapText="1"/>
    </xf>
    <xf numFmtId="4" fontId="32" fillId="31" borderId="47" xfId="0" applyNumberFormat="1" applyFont="1" applyFill="1" applyBorder="1" applyAlignment="1">
      <alignment horizontal="center" vertical="center"/>
    </xf>
    <xf numFmtId="0" fontId="36" fillId="0" borderId="54" xfId="44" applyFont="1" applyFill="1" applyBorder="1" applyAlignment="1">
      <alignment horizontal="left" vertical="center" wrapText="1"/>
    </xf>
    <xf numFmtId="0" fontId="36" fillId="0" borderId="12" xfId="44" applyFont="1" applyFill="1" applyBorder="1" applyAlignment="1">
      <alignment horizontal="left" vertical="center" wrapText="1"/>
    </xf>
    <xf numFmtId="165" fontId="36" fillId="31" borderId="47" xfId="48" applyNumberFormat="1" applyFont="1" applyFill="1" applyBorder="1" applyAlignment="1">
      <alignment horizontal="center" vertical="center"/>
    </xf>
    <xf numFmtId="0" fontId="32" fillId="31" borderId="22" xfId="0" applyFont="1" applyFill="1" applyBorder="1" applyAlignment="1">
      <alignment horizontal="center" vertical="center"/>
    </xf>
    <xf numFmtId="165" fontId="32" fillId="31" borderId="47" xfId="48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27" borderId="22" xfId="0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43" fontId="32" fillId="27" borderId="31" xfId="48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vertical="center" wrapText="1"/>
    </xf>
    <xf numFmtId="0" fontId="30" fillId="31" borderId="47" xfId="0" applyFont="1" applyFill="1" applyBorder="1" applyAlignment="1">
      <alignment horizontal="left" vertical="center" wrapText="1"/>
    </xf>
    <xf numFmtId="4" fontId="30" fillId="31" borderId="47" xfId="0" applyNumberFormat="1" applyFont="1" applyFill="1" applyBorder="1" applyAlignment="1">
      <alignment horizontal="center" vertical="center"/>
    </xf>
    <xf numFmtId="0" fontId="30" fillId="0" borderId="47" xfId="0" applyNumberFormat="1" applyFont="1" applyFill="1" applyBorder="1" applyAlignment="1" applyProtection="1">
      <alignment horizontal="center" vertical="center"/>
      <protection locked="0"/>
    </xf>
    <xf numFmtId="3" fontId="30" fillId="0" borderId="47" xfId="0" applyNumberFormat="1" applyFont="1" applyFill="1" applyBorder="1" applyAlignment="1" applyProtection="1">
      <alignment horizontal="center" vertical="center"/>
      <protection locked="0"/>
    </xf>
    <xf numFmtId="0" fontId="30" fillId="0" borderId="47" xfId="0" applyFont="1" applyFill="1" applyBorder="1" applyAlignment="1">
      <alignment horizontal="center" vertical="center" wrapText="1"/>
    </xf>
    <xf numFmtId="164" fontId="30" fillId="0" borderId="47" xfId="0" applyNumberFormat="1" applyFont="1" applyFill="1" applyBorder="1" applyAlignment="1" applyProtection="1">
      <alignment horizontal="center" vertical="center" wrapText="1"/>
    </xf>
    <xf numFmtId="0" fontId="30" fillId="27" borderId="48" xfId="44" applyFont="1" applyFill="1" applyBorder="1" applyAlignment="1">
      <alignment horizontal="center" vertical="center" wrapText="1"/>
    </xf>
    <xf numFmtId="43" fontId="30" fillId="27" borderId="31" xfId="48" applyFont="1" applyFill="1" applyBorder="1" applyAlignment="1">
      <alignment horizontal="center" vertical="center" wrapText="1"/>
    </xf>
    <xf numFmtId="43" fontId="30" fillId="27" borderId="31" xfId="48" applyFont="1" applyFill="1" applyBorder="1" applyAlignment="1">
      <alignment horizontal="center" vertical="center"/>
    </xf>
    <xf numFmtId="0" fontId="22" fillId="27" borderId="47" xfId="0" applyFont="1" applyFill="1" applyBorder="1" applyAlignment="1">
      <alignment horizontal="center" vertical="center"/>
    </xf>
    <xf numFmtId="0" fontId="32" fillId="27" borderId="47" xfId="0" applyFont="1" applyFill="1" applyBorder="1" applyAlignment="1">
      <alignment wrapText="1"/>
    </xf>
    <xf numFmtId="0" fontId="33" fillId="0" borderId="47" xfId="0" applyFont="1" applyBorder="1"/>
    <xf numFmtId="0" fontId="32" fillId="27" borderId="48" xfId="0" applyFont="1" applyFill="1" applyBorder="1" applyAlignment="1">
      <alignment vertical="center" wrapText="1"/>
    </xf>
    <xf numFmtId="0" fontId="32" fillId="0" borderId="47" xfId="1" applyFont="1" applyFill="1" applyBorder="1" applyAlignment="1">
      <alignment vertical="center" wrapText="1"/>
    </xf>
    <xf numFmtId="0" fontId="32" fillId="0" borderId="47" xfId="1" applyFont="1" applyFill="1" applyBorder="1" applyAlignment="1">
      <alignment horizontal="left" vertical="center" wrapText="1"/>
    </xf>
    <xf numFmtId="0" fontId="33" fillId="0" borderId="22" xfId="44" applyFont="1" applyFill="1" applyBorder="1" applyAlignment="1">
      <alignment vertical="center" wrapText="1"/>
    </xf>
    <xf numFmtId="0" fontId="32" fillId="0" borderId="22" xfId="44" applyFont="1" applyFill="1" applyBorder="1" applyAlignment="1">
      <alignment vertical="center" wrapText="1"/>
    </xf>
    <xf numFmtId="0" fontId="32" fillId="0" borderId="22" xfId="44" applyFont="1" applyFill="1" applyBorder="1" applyAlignment="1">
      <alignment horizontal="center" vertical="center" wrapText="1"/>
    </xf>
    <xf numFmtId="10" fontId="32" fillId="0" borderId="22" xfId="44" applyNumberFormat="1" applyFont="1" applyFill="1" applyBorder="1" applyAlignment="1">
      <alignment horizontal="center" vertical="center" wrapText="1"/>
    </xf>
    <xf numFmtId="4" fontId="32" fillId="0" borderId="22" xfId="44" applyNumberFormat="1" applyFont="1" applyFill="1" applyBorder="1" applyAlignment="1">
      <alignment vertical="center" wrapText="1"/>
    </xf>
    <xf numFmtId="0" fontId="33" fillId="0" borderId="39" xfId="44" applyFont="1" applyFill="1" applyBorder="1" applyAlignment="1">
      <alignment vertical="center" wrapText="1"/>
    </xf>
    <xf numFmtId="0" fontId="32" fillId="0" borderId="55" xfId="44" applyFont="1" applyFill="1" applyBorder="1" applyAlignment="1">
      <alignment horizontal="center" vertical="center" wrapText="1"/>
    </xf>
    <xf numFmtId="0" fontId="32" fillId="0" borderId="55" xfId="44" applyFont="1" applyFill="1" applyBorder="1" applyAlignment="1">
      <alignment vertical="center" wrapText="1"/>
    </xf>
    <xf numFmtId="10" fontId="32" fillId="0" borderId="55" xfId="44" applyNumberFormat="1" applyFont="1" applyFill="1" applyBorder="1" applyAlignment="1">
      <alignment horizontal="center" vertical="center" wrapText="1"/>
    </xf>
    <xf numFmtId="1" fontId="32" fillId="0" borderId="55" xfId="44" applyNumberFormat="1" applyFont="1" applyFill="1" applyBorder="1" applyAlignment="1">
      <alignment horizontal="center" vertical="center" wrapText="1"/>
    </xf>
    <xf numFmtId="4" fontId="32" fillId="0" borderId="55" xfId="44" applyNumberFormat="1" applyFont="1" applyFill="1" applyBorder="1" applyAlignment="1">
      <alignment horizontal="center" vertical="center" wrapText="1"/>
    </xf>
    <xf numFmtId="0" fontId="32" fillId="0" borderId="55" xfId="0" applyFont="1" applyBorder="1" applyAlignment="1">
      <alignment vertical="center" wrapText="1"/>
    </xf>
    <xf numFmtId="0" fontId="32" fillId="0" borderId="55" xfId="0" applyFont="1" applyBorder="1" applyAlignment="1">
      <alignment vertical="center"/>
    </xf>
    <xf numFmtId="0" fontId="32" fillId="27" borderId="38" xfId="0" applyFont="1" applyFill="1" applyBorder="1" applyAlignment="1">
      <alignment horizontal="center" vertical="center"/>
    </xf>
    <xf numFmtId="0" fontId="33" fillId="30" borderId="47" xfId="44" applyFont="1" applyFill="1" applyBorder="1" applyAlignment="1">
      <alignment horizontal="center" vertical="center" wrapText="1"/>
    </xf>
    <xf numFmtId="4" fontId="33" fillId="30" borderId="47" xfId="44" applyNumberFormat="1" applyFont="1" applyFill="1" applyBorder="1" applyAlignment="1">
      <alignment horizontal="center" vertical="center" wrapText="1"/>
    </xf>
    <xf numFmtId="0" fontId="33" fillId="27" borderId="59" xfId="0" applyFont="1" applyFill="1" applyBorder="1" applyAlignment="1">
      <alignment horizontal="center" vertical="center"/>
    </xf>
    <xf numFmtId="0" fontId="33" fillId="0" borderId="12" xfId="44" applyFont="1" applyFill="1" applyBorder="1" applyAlignment="1">
      <alignment vertical="center" wrapText="1"/>
    </xf>
    <xf numFmtId="10" fontId="32" fillId="0" borderId="47" xfId="44" applyNumberFormat="1" applyFont="1" applyFill="1" applyBorder="1" applyAlignment="1">
      <alignment horizontal="center" vertical="center" wrapText="1"/>
    </xf>
    <xf numFmtId="10" fontId="32" fillId="0" borderId="47" xfId="44" applyNumberFormat="1" applyFont="1" applyFill="1" applyBorder="1" applyAlignment="1">
      <alignment vertical="center" wrapText="1"/>
    </xf>
    <xf numFmtId="4" fontId="32" fillId="0" borderId="47" xfId="44" applyNumberFormat="1" applyFont="1" applyFill="1" applyBorder="1" applyAlignment="1">
      <alignment horizontal="center" vertical="center" wrapText="1"/>
    </xf>
    <xf numFmtId="0" fontId="32" fillId="27" borderId="59" xfId="0" applyFont="1" applyFill="1" applyBorder="1" applyAlignment="1">
      <alignment horizontal="center" vertical="center"/>
    </xf>
    <xf numFmtId="4" fontId="32" fillId="0" borderId="47" xfId="44" applyNumberFormat="1" applyFont="1" applyFill="1" applyBorder="1" applyAlignment="1">
      <alignment vertical="center" wrapText="1"/>
    </xf>
    <xf numFmtId="43" fontId="33" fillId="27" borderId="47" xfId="0" applyNumberFormat="1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/>
    </xf>
    <xf numFmtId="0" fontId="33" fillId="27" borderId="48" xfId="0" applyFont="1" applyFill="1" applyBorder="1" applyAlignment="1">
      <alignment horizontal="center" vertical="center" wrapText="1"/>
    </xf>
    <xf numFmtId="10" fontId="33" fillId="30" borderId="47" xfId="44" applyNumberFormat="1" applyFont="1" applyFill="1" applyBorder="1" applyAlignment="1">
      <alignment horizontal="center" vertical="center" wrapText="1"/>
    </xf>
    <xf numFmtId="43" fontId="33" fillId="27" borderId="47" xfId="0" applyNumberFormat="1" applyFont="1" applyFill="1" applyBorder="1" applyAlignment="1">
      <alignment horizontal="center"/>
    </xf>
    <xf numFmtId="0" fontId="33" fillId="27" borderId="48" xfId="0" applyFont="1" applyFill="1" applyBorder="1"/>
    <xf numFmtId="0" fontId="33" fillId="27" borderId="48" xfId="0" applyFont="1" applyFill="1" applyBorder="1" applyAlignment="1">
      <alignment vertical="center" wrapText="1"/>
    </xf>
    <xf numFmtId="0" fontId="33" fillId="26" borderId="48" xfId="44" applyFont="1" applyFill="1" applyBorder="1" applyAlignment="1">
      <alignment horizontal="center" vertical="center" wrapText="1"/>
    </xf>
    <xf numFmtId="43" fontId="33" fillId="27" borderId="47" xfId="0" applyNumberFormat="1" applyFont="1" applyFill="1" applyBorder="1" applyAlignment="1">
      <alignment horizontal="center" wrapText="1"/>
    </xf>
    <xf numFmtId="0" fontId="33" fillId="0" borderId="12" xfId="0" applyFont="1" applyBorder="1"/>
    <xf numFmtId="0" fontId="32" fillId="27" borderId="48" xfId="0" applyFont="1" applyFill="1" applyBorder="1"/>
    <xf numFmtId="43" fontId="32" fillId="27" borderId="47" xfId="48" applyFont="1" applyFill="1" applyBorder="1" applyAlignment="1">
      <alignment horizontal="center"/>
    </xf>
    <xf numFmtId="43" fontId="32" fillId="27" borderId="47" xfId="48" applyFont="1" applyFill="1" applyBorder="1" applyAlignment="1">
      <alignment horizontal="center" wrapText="1"/>
    </xf>
    <xf numFmtId="4" fontId="33" fillId="0" borderId="47" xfId="44" applyNumberFormat="1" applyFont="1" applyFill="1" applyBorder="1" applyAlignment="1">
      <alignment horizontal="center" vertical="center" wrapText="1"/>
    </xf>
    <xf numFmtId="0" fontId="31" fillId="27" borderId="47" xfId="44" applyFont="1" applyFill="1" applyBorder="1" applyAlignment="1">
      <alignment horizontal="center" vertical="center" wrapText="1"/>
    </xf>
    <xf numFmtId="4" fontId="36" fillId="0" borderId="47" xfId="44" applyNumberFormat="1" applyFont="1" applyFill="1" applyBorder="1" applyAlignment="1">
      <alignment horizontal="center" vertical="center" wrapText="1"/>
    </xf>
    <xf numFmtId="0" fontId="33" fillId="27" borderId="47" xfId="44" applyFont="1" applyFill="1" applyBorder="1" applyAlignment="1">
      <alignment horizontal="center" vertical="center" wrapText="1"/>
    </xf>
    <xf numFmtId="0" fontId="32" fillId="27" borderId="17" xfId="44" applyFont="1" applyFill="1" applyBorder="1" applyAlignment="1">
      <alignment vertical="center" wrapText="1"/>
    </xf>
    <xf numFmtId="0" fontId="30" fillId="27" borderId="34" xfId="44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left"/>
    </xf>
    <xf numFmtId="0" fontId="33" fillId="0" borderId="47" xfId="44" applyFont="1" applyFill="1" applyBorder="1" applyAlignment="1">
      <alignment horizontal="center" vertical="center" wrapText="1"/>
    </xf>
    <xf numFmtId="0" fontId="32" fillId="0" borderId="48" xfId="44" applyFont="1" applyFill="1" applyBorder="1" applyAlignment="1">
      <alignment vertical="center" wrapText="1"/>
    </xf>
    <xf numFmtId="0" fontId="32" fillId="0" borderId="32" xfId="44" applyFont="1" applyFill="1" applyBorder="1" applyAlignment="1">
      <alignment vertical="center" wrapText="1"/>
    </xf>
    <xf numFmtId="0" fontId="32" fillId="0" borderId="59" xfId="0" applyFont="1" applyFill="1" applyBorder="1"/>
    <xf numFmtId="0" fontId="32" fillId="0" borderId="25" xfId="44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center" vertical="center"/>
    </xf>
    <xf numFmtId="0" fontId="32" fillId="0" borderId="12" xfId="44" applyFont="1" applyFill="1" applyBorder="1" applyAlignment="1">
      <alignment horizontal="left" vertical="center" wrapText="1"/>
    </xf>
    <xf numFmtId="0" fontId="43" fillId="0" borderId="12" xfId="44" applyFont="1" applyFill="1" applyBorder="1" applyAlignment="1">
      <alignment horizontal="left" vertical="center" wrapText="1"/>
    </xf>
    <xf numFmtId="0" fontId="43" fillId="0" borderId="32" xfId="44" applyFont="1" applyFill="1" applyBorder="1" applyAlignment="1">
      <alignment vertical="center" wrapText="1"/>
    </xf>
    <xf numFmtId="0" fontId="43" fillId="0" borderId="59" xfId="0" applyFont="1" applyFill="1" applyBorder="1" applyAlignment="1">
      <alignment horizontal="center" vertical="center"/>
    </xf>
    <xf numFmtId="0" fontId="43" fillId="27" borderId="47" xfId="0" applyFont="1" applyFill="1" applyBorder="1"/>
    <xf numFmtId="43" fontId="43" fillId="27" borderId="47" xfId="48" applyFont="1" applyFill="1" applyBorder="1" applyAlignment="1">
      <alignment horizontal="center" vertical="center"/>
    </xf>
    <xf numFmtId="43" fontId="43" fillId="27" borderId="47" xfId="48" applyFont="1" applyFill="1" applyBorder="1" applyAlignment="1">
      <alignment horizontal="center" vertical="center" wrapText="1"/>
    </xf>
    <xf numFmtId="0" fontId="43" fillId="27" borderId="48" xfId="0" applyFont="1" applyFill="1" applyBorder="1" applyAlignment="1">
      <alignment vertical="center" wrapText="1"/>
    </xf>
    <xf numFmtId="0" fontId="43" fillId="0" borderId="59" xfId="0" applyFont="1" applyFill="1" applyBorder="1" applyAlignment="1">
      <alignment horizontal="center" vertical="center" wrapText="1"/>
    </xf>
    <xf numFmtId="0" fontId="32" fillId="26" borderId="12" xfId="44" applyFont="1" applyFill="1" applyBorder="1" applyAlignment="1">
      <alignment vertical="center" wrapText="1"/>
    </xf>
    <xf numFmtId="0" fontId="33" fillId="26" borderId="47" xfId="44" applyFont="1" applyFill="1" applyBorder="1" applyAlignment="1">
      <alignment vertical="center" wrapText="1"/>
    </xf>
    <xf numFmtId="0" fontId="33" fillId="26" borderId="47" xfId="44" applyFont="1" applyFill="1" applyBorder="1" applyAlignment="1">
      <alignment horizontal="center" vertical="center" wrapText="1"/>
    </xf>
    <xf numFmtId="0" fontId="33" fillId="26" borderId="47" xfId="44" applyFont="1" applyFill="1" applyBorder="1" applyAlignment="1">
      <alignment horizontal="left" vertical="center" wrapText="1"/>
    </xf>
    <xf numFmtId="0" fontId="42" fillId="26" borderId="59" xfId="0" applyFont="1" applyFill="1" applyBorder="1" applyAlignment="1">
      <alignment horizontal="center" vertical="center"/>
    </xf>
    <xf numFmtId="0" fontId="32" fillId="0" borderId="12" xfId="0" applyFont="1" applyFill="1" applyBorder="1"/>
    <xf numFmtId="0" fontId="36" fillId="27" borderId="48" xfId="0" applyFont="1" applyFill="1" applyBorder="1" applyAlignment="1">
      <alignment horizontal="center" vertical="center" wrapText="1"/>
    </xf>
    <xf numFmtId="0" fontId="43" fillId="27" borderId="48" xfId="0" applyFont="1" applyFill="1" applyBorder="1"/>
    <xf numFmtId="0" fontId="43" fillId="27" borderId="48" xfId="44" applyFont="1" applyFill="1" applyBorder="1" applyAlignment="1">
      <alignment vertical="center" wrapText="1"/>
    </xf>
    <xf numFmtId="43" fontId="43" fillId="0" borderId="47" xfId="44" applyNumberFormat="1" applyFont="1" applyFill="1" applyBorder="1" applyAlignment="1">
      <alignment vertical="center" wrapText="1"/>
    </xf>
    <xf numFmtId="0" fontId="43" fillId="27" borderId="47" xfId="0" applyFont="1" applyFill="1" applyBorder="1" applyAlignment="1">
      <alignment vertical="center"/>
    </xf>
    <xf numFmtId="0" fontId="43" fillId="0" borderId="12" xfId="0" applyFont="1" applyFill="1" applyBorder="1" applyAlignment="1">
      <alignment horizontal="left" vertical="center" wrapText="1"/>
    </xf>
    <xf numFmtId="0" fontId="33" fillId="27" borderId="47" xfId="0" applyFont="1" applyFill="1" applyBorder="1"/>
    <xf numFmtId="0" fontId="33" fillId="27" borderId="47" xfId="0" applyFont="1" applyFill="1" applyBorder="1" applyAlignment="1">
      <alignment horizontal="center" vertical="top" wrapText="1"/>
    </xf>
    <xf numFmtId="0" fontId="32" fillId="31" borderId="59" xfId="0" applyFont="1" applyFill="1" applyBorder="1" applyAlignment="1">
      <alignment horizontal="center" vertical="center"/>
    </xf>
    <xf numFmtId="0" fontId="32" fillId="27" borderId="12" xfId="44" applyFont="1" applyFill="1" applyBorder="1" applyAlignment="1">
      <alignment horizontal="left" vertical="center" wrapText="1"/>
    </xf>
    <xf numFmtId="0" fontId="32" fillId="31" borderId="47" xfId="44" applyFont="1" applyFill="1" applyBorder="1" applyAlignment="1">
      <alignment horizontal="center" vertical="center" wrapText="1"/>
    </xf>
    <xf numFmtId="0" fontId="36" fillId="27" borderId="47" xfId="0" applyFont="1" applyFill="1" applyBorder="1"/>
    <xf numFmtId="0" fontId="36" fillId="27" borderId="48" xfId="0" applyFont="1" applyFill="1" applyBorder="1" applyAlignment="1">
      <alignment horizontal="left" vertical="center" wrapText="1"/>
    </xf>
    <xf numFmtId="0" fontId="36" fillId="0" borderId="47" xfId="0" applyFont="1" applyFill="1" applyBorder="1"/>
    <xf numFmtId="0" fontId="36" fillId="0" borderId="48" xfId="0" applyFont="1" applyFill="1" applyBorder="1" applyAlignment="1">
      <alignment horizontal="left" vertical="center" wrapText="1"/>
    </xf>
    <xf numFmtId="0" fontId="32" fillId="27" borderId="48" xfId="0" applyFont="1" applyFill="1" applyBorder="1" applyAlignment="1">
      <alignment horizontal="left" vertical="center" wrapText="1"/>
    </xf>
    <xf numFmtId="0" fontId="32" fillId="27" borderId="48" xfId="44" applyFont="1" applyFill="1" applyBorder="1" applyAlignment="1">
      <alignment horizontal="left" vertical="center" wrapText="1"/>
    </xf>
    <xf numFmtId="0" fontId="43" fillId="27" borderId="48" xfId="44" applyFont="1" applyFill="1" applyBorder="1" applyAlignment="1">
      <alignment horizontal="left" vertical="center" wrapText="1"/>
    </xf>
    <xf numFmtId="0" fontId="43" fillId="27" borderId="48" xfId="44" applyFont="1" applyFill="1" applyBorder="1" applyAlignment="1">
      <alignment horizontal="center" vertical="center" wrapText="1"/>
    </xf>
    <xf numFmtId="164" fontId="32" fillId="27" borderId="48" xfId="0" applyNumberFormat="1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0" fontId="43" fillId="27" borderId="12" xfId="44" applyFont="1" applyFill="1" applyBorder="1" applyAlignment="1">
      <alignment horizontal="left" vertical="center" wrapText="1"/>
    </xf>
    <xf numFmtId="0" fontId="43" fillId="27" borderId="47" xfId="44" applyFont="1" applyFill="1" applyBorder="1" applyAlignment="1">
      <alignment vertical="center" wrapText="1"/>
    </xf>
    <xf numFmtId="0" fontId="43" fillId="27" borderId="47" xfId="44" applyFont="1" applyFill="1" applyBorder="1" applyAlignment="1">
      <alignment horizontal="center" vertical="center" wrapText="1"/>
    </xf>
    <xf numFmtId="0" fontId="43" fillId="27" borderId="59" xfId="0" applyFont="1" applyFill="1" applyBorder="1" applyAlignment="1">
      <alignment horizontal="center" vertical="center"/>
    </xf>
    <xf numFmtId="164" fontId="43" fillId="27" borderId="12" xfId="0" applyNumberFormat="1" applyFont="1" applyFill="1" applyBorder="1" applyAlignment="1">
      <alignment horizontal="left" vertical="center" wrapText="1"/>
    </xf>
    <xf numFmtId="0" fontId="43" fillId="27" borderId="59" xfId="0" applyFont="1" applyFill="1" applyBorder="1" applyAlignment="1">
      <alignment horizontal="center" vertical="center" wrapText="1"/>
    </xf>
    <xf numFmtId="0" fontId="40" fillId="27" borderId="47" xfId="44" applyFont="1" applyFill="1" applyBorder="1" applyAlignment="1">
      <alignment horizontal="center" vertical="center" wrapText="1"/>
    </xf>
    <xf numFmtId="164" fontId="32" fillId="27" borderId="12" xfId="0" applyNumberFormat="1" applyFont="1" applyFill="1" applyBorder="1" applyAlignment="1">
      <alignment horizontal="left" vertical="center" wrapText="1"/>
    </xf>
    <xf numFmtId="0" fontId="32" fillId="27" borderId="30" xfId="44" applyFont="1" applyFill="1" applyBorder="1" applyAlignment="1">
      <alignment vertical="center" wrapText="1"/>
    </xf>
    <xf numFmtId="0" fontId="32" fillId="27" borderId="27" xfId="44" applyFont="1" applyFill="1" applyBorder="1" applyAlignment="1">
      <alignment vertical="center" wrapText="1"/>
    </xf>
    <xf numFmtId="0" fontId="32" fillId="27" borderId="34" xfId="44" applyFont="1" applyFill="1" applyBorder="1" applyAlignment="1">
      <alignment vertical="center" wrapText="1"/>
    </xf>
    <xf numFmtId="0" fontId="36" fillId="27" borderId="48" xfId="44" applyFont="1" applyFill="1" applyBorder="1" applyAlignment="1">
      <alignment vertical="center" wrapText="1"/>
    </xf>
    <xf numFmtId="0" fontId="36" fillId="27" borderId="48" xfId="44" applyFont="1" applyFill="1" applyBorder="1" applyAlignment="1">
      <alignment horizontal="left" vertical="center" wrapText="1"/>
    </xf>
    <xf numFmtId="0" fontId="32" fillId="32" borderId="48" xfId="44" applyFont="1" applyFill="1" applyBorder="1" applyAlignment="1">
      <alignment horizontal="center" vertical="center"/>
    </xf>
    <xf numFmtId="0" fontId="36" fillId="27" borderId="48" xfId="44" applyFont="1" applyFill="1" applyBorder="1" applyAlignment="1">
      <alignment horizontal="center" vertical="center" wrapText="1"/>
    </xf>
    <xf numFmtId="0" fontId="32" fillId="27" borderId="47" xfId="0" applyFont="1" applyFill="1" applyBorder="1" applyAlignment="1">
      <alignment horizontal="center" vertical="top" wrapText="1"/>
    </xf>
    <xf numFmtId="0" fontId="31" fillId="30" borderId="22" xfId="44" applyFont="1" applyFill="1" applyBorder="1" applyAlignment="1">
      <alignment horizontal="center" vertical="center" wrapText="1"/>
    </xf>
    <xf numFmtId="0" fontId="31" fillId="30" borderId="31" xfId="44" applyFont="1" applyFill="1" applyBorder="1" applyAlignment="1">
      <alignment horizontal="center" vertical="center" wrapText="1"/>
    </xf>
    <xf numFmtId="0" fontId="33" fillId="26" borderId="22" xfId="44" applyFont="1" applyFill="1" applyBorder="1" applyAlignment="1">
      <alignment horizontal="center" vertical="center" wrapText="1"/>
    </xf>
    <xf numFmtId="0" fontId="42" fillId="26" borderId="47" xfId="44" applyFont="1" applyFill="1" applyBorder="1" applyAlignment="1">
      <alignment horizontal="center" vertical="center" wrapText="1"/>
    </xf>
    <xf numFmtId="0" fontId="33" fillId="27" borderId="32" xfId="44" applyFont="1" applyFill="1" applyBorder="1" applyAlignment="1">
      <alignment horizontal="center" vertical="center" wrapText="1"/>
    </xf>
    <xf numFmtId="0" fontId="30" fillId="27" borderId="22" xfId="44" applyFont="1" applyFill="1" applyBorder="1" applyAlignment="1">
      <alignment vertical="center" wrapText="1"/>
    </xf>
    <xf numFmtId="0" fontId="32" fillId="0" borderId="49" xfId="44" applyFont="1" applyFill="1" applyBorder="1" applyAlignment="1">
      <alignment horizontal="left" vertical="center" wrapText="1"/>
    </xf>
    <xf numFmtId="0" fontId="30" fillId="27" borderId="47" xfId="0" applyFont="1" applyFill="1" applyBorder="1"/>
    <xf numFmtId="0" fontId="30" fillId="27" borderId="48" xfId="44" applyFont="1" applyFill="1" applyBorder="1" applyAlignment="1">
      <alignment vertical="center" wrapText="1"/>
    </xf>
    <xf numFmtId="0" fontId="30" fillId="0" borderId="47" xfId="44" applyFont="1" applyFill="1" applyBorder="1" applyAlignment="1">
      <alignment horizontal="left" vertical="center" wrapText="1"/>
    </xf>
    <xf numFmtId="0" fontId="30" fillId="0" borderId="47" xfId="44" applyFont="1" applyFill="1" applyBorder="1" applyAlignment="1">
      <alignment horizontal="center" vertical="center" wrapText="1"/>
    </xf>
    <xf numFmtId="0" fontId="32" fillId="31" borderId="47" xfId="44" applyFont="1" applyFill="1" applyBorder="1" applyAlignment="1">
      <alignment horizontal="left" vertical="center" wrapText="1"/>
    </xf>
    <xf numFmtId="164" fontId="32" fillId="27" borderId="48" xfId="0" applyNumberFormat="1" applyFont="1" applyFill="1" applyBorder="1" applyAlignment="1" applyProtection="1">
      <alignment horizontal="left" vertical="center" wrapText="1"/>
    </xf>
    <xf numFmtId="0" fontId="33" fillId="27" borderId="48" xfId="44" applyFont="1" applyFill="1" applyBorder="1" applyAlignment="1">
      <alignment vertical="center" wrapText="1"/>
    </xf>
    <xf numFmtId="0" fontId="33" fillId="27" borderId="47" xfId="0" applyFont="1" applyFill="1" applyBorder="1" applyAlignment="1">
      <alignment wrapText="1"/>
    </xf>
    <xf numFmtId="0" fontId="52" fillId="26" borderId="47" xfId="44" applyFont="1" applyFill="1" applyBorder="1" applyAlignment="1">
      <alignment horizontal="center" vertical="center" wrapText="1"/>
    </xf>
    <xf numFmtId="4" fontId="33" fillId="0" borderId="31" xfId="48" applyNumberFormat="1" applyFont="1" applyFill="1" applyBorder="1" applyAlignment="1">
      <alignment horizontal="center" vertical="center"/>
    </xf>
    <xf numFmtId="0" fontId="32" fillId="0" borderId="49" xfId="44" applyFont="1" applyFill="1" applyBorder="1" applyAlignment="1">
      <alignment horizontal="center" vertical="center" wrapText="1"/>
    </xf>
    <xf numFmtId="0" fontId="32" fillId="0" borderId="32" xfId="44" applyFont="1" applyFill="1" applyBorder="1" applyAlignment="1">
      <alignment horizontal="center" vertical="center" wrapText="1"/>
    </xf>
    <xf numFmtId="0" fontId="32" fillId="0" borderId="48" xfId="44" applyFont="1" applyFill="1" applyBorder="1" applyAlignment="1">
      <alignment horizontal="center" vertical="center" wrapText="1"/>
    </xf>
    <xf numFmtId="0" fontId="36" fillId="31" borderId="59" xfId="0" applyFont="1" applyFill="1" applyBorder="1" applyAlignment="1">
      <alignment horizontal="center" vertical="center"/>
    </xf>
    <xf numFmtId="0" fontId="32" fillId="31" borderId="47" xfId="0" applyFont="1" applyFill="1" applyBorder="1" applyAlignment="1">
      <alignment vertical="center"/>
    </xf>
    <xf numFmtId="4" fontId="32" fillId="0" borderId="31" xfId="0" applyNumberFormat="1" applyFont="1" applyFill="1" applyBorder="1" applyAlignment="1">
      <alignment horizontal="center" vertical="center"/>
    </xf>
    <xf numFmtId="0" fontId="0" fillId="27" borderId="47" xfId="0" applyFill="1" applyBorder="1" applyAlignment="1">
      <alignment vertical="center"/>
    </xf>
    <xf numFmtId="0" fontId="36" fillId="27" borderId="46" xfId="0" applyFont="1" applyFill="1" applyBorder="1" applyAlignment="1">
      <alignment vertical="center" wrapText="1"/>
    </xf>
    <xf numFmtId="43" fontId="32" fillId="27" borderId="31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17" fontId="32" fillId="0" borderId="47" xfId="44" applyNumberFormat="1" applyFont="1" applyFill="1" applyBorder="1" applyAlignment="1">
      <alignment horizontal="center" vertical="center" wrapText="1"/>
    </xf>
    <xf numFmtId="0" fontId="33" fillId="0" borderId="52" xfId="44" applyFont="1" applyFill="1" applyBorder="1" applyAlignment="1">
      <alignment vertical="center" wrapText="1"/>
    </xf>
    <xf numFmtId="164" fontId="32" fillId="0" borderId="31" xfId="0" applyNumberFormat="1" applyFont="1" applyFill="1" applyBorder="1" applyAlignment="1">
      <alignment horizontal="center" vertical="center"/>
    </xf>
    <xf numFmtId="164" fontId="30" fillId="0" borderId="47" xfId="0" applyNumberFormat="1" applyFont="1" applyFill="1" applyBorder="1" applyAlignment="1">
      <alignment horizontal="center" vertical="center"/>
    </xf>
    <xf numFmtId="0" fontId="32" fillId="0" borderId="52" xfId="44" applyFont="1" applyFill="1" applyBorder="1" applyAlignment="1">
      <alignment horizontal="left" vertical="center" wrapText="1"/>
    </xf>
    <xf numFmtId="0" fontId="36" fillId="0" borderId="52" xfId="0" applyFont="1" applyBorder="1" applyAlignment="1">
      <alignment vertical="center" wrapText="1"/>
    </xf>
    <xf numFmtId="0" fontId="32" fillId="31" borderId="48" xfId="0" applyFont="1" applyFill="1" applyBorder="1" applyAlignment="1">
      <alignment horizontal="center" vertical="center"/>
    </xf>
    <xf numFmtId="4" fontId="32" fillId="31" borderId="47" xfId="0" applyNumberFormat="1" applyFont="1" applyFill="1" applyBorder="1" applyAlignment="1">
      <alignment horizontal="left" vertical="center" wrapText="1"/>
    </xf>
    <xf numFmtId="0" fontId="32" fillId="31" borderId="47" xfId="44" applyFont="1" applyFill="1" applyBorder="1" applyAlignment="1">
      <alignment vertical="center" wrapText="1"/>
    </xf>
    <xf numFmtId="0" fontId="32" fillId="31" borderId="22" xfId="44" applyFont="1" applyFill="1" applyBorder="1" applyAlignment="1">
      <alignment horizontal="center" vertical="center" wrapText="1"/>
    </xf>
    <xf numFmtId="0" fontId="32" fillId="31" borderId="32" xfId="44" applyFont="1" applyFill="1" applyBorder="1" applyAlignment="1">
      <alignment horizontal="center" vertical="center" wrapText="1"/>
    </xf>
    <xf numFmtId="4" fontId="32" fillId="31" borderId="47" xfId="48" applyNumberFormat="1" applyFont="1" applyFill="1" applyBorder="1" applyAlignment="1">
      <alignment horizontal="center" vertical="center"/>
    </xf>
    <xf numFmtId="0" fontId="32" fillId="31" borderId="47" xfId="0" applyNumberFormat="1" applyFont="1" applyFill="1" applyBorder="1" applyAlignment="1" applyProtection="1">
      <alignment horizontal="center" vertical="center"/>
      <protection locked="0"/>
    </xf>
    <xf numFmtId="3" fontId="32" fillId="31" borderId="47" xfId="0" applyNumberFormat="1" applyFont="1" applyFill="1" applyBorder="1" applyAlignment="1" applyProtection="1">
      <alignment horizontal="center" vertical="center"/>
      <protection locked="0"/>
    </xf>
    <xf numFmtId="0" fontId="32" fillId="31" borderId="32" xfId="44" applyFont="1" applyFill="1" applyBorder="1" applyAlignment="1">
      <alignment vertical="center" wrapText="1"/>
    </xf>
    <xf numFmtId="0" fontId="32" fillId="31" borderId="47" xfId="55" applyFont="1" applyFill="1" applyBorder="1" applyAlignment="1">
      <alignment horizontal="left" vertical="center" wrapText="1"/>
    </xf>
    <xf numFmtId="0" fontId="32" fillId="31" borderId="32" xfId="0" applyFont="1" applyFill="1" applyBorder="1" applyAlignment="1">
      <alignment horizontal="center" vertical="center"/>
    </xf>
    <xf numFmtId="4" fontId="33" fillId="30" borderId="47" xfId="48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43" fontId="32" fillId="27" borderId="31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0" fontId="32" fillId="0" borderId="48" xfId="0" applyFont="1" applyFill="1" applyBorder="1"/>
    <xf numFmtId="4" fontId="32" fillId="31" borderId="48" xfId="48" applyNumberFormat="1" applyFont="1" applyFill="1" applyBorder="1" applyAlignment="1">
      <alignment horizontal="center" vertical="center"/>
    </xf>
    <xf numFmtId="0" fontId="32" fillId="31" borderId="31" xfId="0" applyNumberFormat="1" applyFont="1" applyFill="1" applyBorder="1" applyAlignment="1" applyProtection="1">
      <alignment horizontal="center" vertical="center"/>
      <protection locked="0"/>
    </xf>
    <xf numFmtId="3" fontId="32" fillId="31" borderId="31" xfId="0" applyNumberFormat="1" applyFont="1" applyFill="1" applyBorder="1" applyAlignment="1" applyProtection="1">
      <alignment horizontal="center" vertical="center"/>
      <protection locked="0"/>
    </xf>
    <xf numFmtId="0" fontId="32" fillId="31" borderId="31" xfId="0" applyFont="1" applyFill="1" applyBorder="1" applyAlignment="1">
      <alignment horizontal="center" vertical="center"/>
    </xf>
    <xf numFmtId="0" fontId="32" fillId="31" borderId="22" xfId="44" applyFont="1" applyFill="1" applyBorder="1" applyAlignment="1">
      <alignment vertical="center" wrapText="1"/>
    </xf>
    <xf numFmtId="0" fontId="32" fillId="27" borderId="49" xfId="44" applyFont="1" applyFill="1" applyBorder="1" applyAlignment="1">
      <alignment horizontal="left" vertical="center" wrapText="1"/>
    </xf>
    <xf numFmtId="0" fontId="32" fillId="31" borderId="31" xfId="0" applyFont="1" applyFill="1" applyBorder="1" applyAlignment="1">
      <alignment horizontal="left" vertical="center" wrapText="1"/>
    </xf>
    <xf numFmtId="164" fontId="32" fillId="31" borderId="31" xfId="0" applyNumberFormat="1" applyFont="1" applyFill="1" applyBorder="1" applyAlignment="1">
      <alignment horizontal="center" vertical="center"/>
    </xf>
    <xf numFmtId="4" fontId="32" fillId="27" borderId="47" xfId="48" applyNumberFormat="1" applyFont="1" applyFill="1" applyBorder="1" applyAlignment="1">
      <alignment horizontal="center" vertical="center"/>
    </xf>
    <xf numFmtId="0" fontId="32" fillId="31" borderId="47" xfId="0" applyFont="1" applyFill="1" applyBorder="1" applyAlignment="1">
      <alignment horizontal="left" vertical="center"/>
    </xf>
    <xf numFmtId="0" fontId="32" fillId="31" borderId="31" xfId="44" applyFont="1" applyFill="1" applyBorder="1" applyAlignment="1">
      <alignment horizontal="center" vertical="center" wrapText="1"/>
    </xf>
    <xf numFmtId="0" fontId="32" fillId="31" borderId="47" xfId="0" applyFont="1" applyFill="1" applyBorder="1"/>
    <xf numFmtId="0" fontId="32" fillId="31" borderId="12" xfId="44" applyFont="1" applyFill="1" applyBorder="1" applyAlignment="1">
      <alignment horizontal="left" vertical="center" wrapText="1"/>
    </xf>
    <xf numFmtId="0" fontId="36" fillId="0" borderId="53" xfId="0" applyFont="1" applyBorder="1" applyAlignment="1">
      <alignment vertical="center" wrapText="1"/>
    </xf>
    <xf numFmtId="0" fontId="36" fillId="31" borderId="31" xfId="0" applyFont="1" applyFill="1" applyBorder="1" applyAlignment="1">
      <alignment vertical="center" wrapText="1"/>
    </xf>
    <xf numFmtId="0" fontId="27" fillId="25" borderId="27" xfId="0" applyFont="1" applyFill="1" applyBorder="1" applyAlignment="1">
      <alignment horizontal="center" vertical="center" wrapText="1"/>
    </xf>
    <xf numFmtId="0" fontId="25" fillId="25" borderId="0" xfId="0" applyFont="1" applyFill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7" fillId="26" borderId="24" xfId="0" applyFont="1" applyFill="1" applyBorder="1" applyAlignment="1">
      <alignment horizontal="center" vertical="center"/>
    </xf>
    <xf numFmtId="0" fontId="27" fillId="26" borderId="19" xfId="0" applyFont="1" applyFill="1" applyBorder="1" applyAlignment="1">
      <alignment horizontal="center" vertical="center"/>
    </xf>
    <xf numFmtId="0" fontId="27" fillId="26" borderId="20" xfId="0" applyFont="1" applyFill="1" applyBorder="1" applyAlignment="1">
      <alignment horizontal="center" vertical="center"/>
    </xf>
    <xf numFmtId="0" fontId="27" fillId="26" borderId="24" xfId="0" applyFont="1" applyFill="1" applyBorder="1" applyAlignment="1">
      <alignment horizontal="left" vertical="center" wrapText="1"/>
    </xf>
    <xf numFmtId="0" fontId="27" fillId="26" borderId="19" xfId="0" applyFont="1" applyFill="1" applyBorder="1" applyAlignment="1">
      <alignment horizontal="left" vertical="center" wrapText="1"/>
    </xf>
    <xf numFmtId="0" fontId="27" fillId="26" borderId="20" xfId="0" applyFont="1" applyFill="1" applyBorder="1" applyAlignment="1">
      <alignment horizontal="left" vertical="center" wrapText="1"/>
    </xf>
    <xf numFmtId="0" fontId="27" fillId="26" borderId="16" xfId="0" applyFont="1" applyFill="1" applyBorder="1" applyAlignment="1">
      <alignment horizontal="center" vertical="center"/>
    </xf>
    <xf numFmtId="0" fontId="27" fillId="26" borderId="15" xfId="0" applyFont="1" applyFill="1" applyBorder="1" applyAlignment="1">
      <alignment horizontal="center" vertical="center"/>
    </xf>
    <xf numFmtId="0" fontId="27" fillId="26" borderId="22" xfId="0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0" fillId="0" borderId="28" xfId="0" applyFont="1" applyBorder="1" applyAlignment="1">
      <alignment horizontal="justify" vertical="center" wrapText="1"/>
    </xf>
    <xf numFmtId="0" fontId="30" fillId="0" borderId="29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3" fillId="30" borderId="48" xfId="44" applyFont="1" applyFill="1" applyBorder="1" applyAlignment="1">
      <alignment horizontal="center" vertical="center" wrapText="1"/>
    </xf>
    <xf numFmtId="0" fontId="33" fillId="27" borderId="18" xfId="0" applyFont="1" applyFill="1" applyBorder="1" applyAlignment="1">
      <alignment horizontal="center" vertical="center"/>
    </xf>
    <xf numFmtId="0" fontId="33" fillId="27" borderId="33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42" fillId="26" borderId="47" xfId="44" applyFont="1" applyFill="1" applyBorder="1" applyAlignment="1">
      <alignment horizontal="center" vertical="center" wrapText="1"/>
    </xf>
    <xf numFmtId="0" fontId="33" fillId="30" borderId="47" xfId="44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30" borderId="31" xfId="44" applyFont="1" applyFill="1" applyBorder="1" applyAlignment="1">
      <alignment horizontal="center" vertical="center" wrapText="1"/>
    </xf>
    <xf numFmtId="0" fontId="33" fillId="30" borderId="22" xfId="44" applyFont="1" applyFill="1" applyBorder="1" applyAlignment="1">
      <alignment horizontal="center" vertical="center" wrapText="1"/>
    </xf>
    <xf numFmtId="0" fontId="33" fillId="30" borderId="47" xfId="44" applyFont="1" applyFill="1" applyBorder="1" applyAlignment="1">
      <alignment horizontal="left" vertical="center" wrapText="1"/>
    </xf>
    <xf numFmtId="0" fontId="33" fillId="30" borderId="12" xfId="44" applyFont="1" applyFill="1" applyBorder="1" applyAlignment="1">
      <alignment horizontal="left" vertical="center" wrapText="1"/>
    </xf>
    <xf numFmtId="10" fontId="33" fillId="30" borderId="47" xfId="44" applyNumberFormat="1" applyFont="1" applyFill="1" applyBorder="1" applyAlignment="1">
      <alignment horizontal="center" vertical="center" wrapText="1"/>
    </xf>
    <xf numFmtId="0" fontId="33" fillId="30" borderId="59" xfId="44" applyFont="1" applyFill="1" applyBorder="1" applyAlignment="1">
      <alignment horizontal="center" vertical="center" wrapText="1"/>
    </xf>
    <xf numFmtId="0" fontId="33" fillId="30" borderId="12" xfId="44" applyFont="1" applyFill="1" applyBorder="1" applyAlignment="1">
      <alignment horizontal="center" vertical="center" wrapText="1"/>
    </xf>
    <xf numFmtId="0" fontId="33" fillId="30" borderId="49" xfId="44" applyFont="1" applyFill="1" applyBorder="1" applyAlignment="1">
      <alignment horizontal="center" vertical="center" wrapText="1"/>
    </xf>
    <xf numFmtId="0" fontId="33" fillId="30" borderId="32" xfId="44" applyFont="1" applyFill="1" applyBorder="1" applyAlignment="1">
      <alignment horizontal="center" vertical="center" wrapText="1"/>
    </xf>
    <xf numFmtId="0" fontId="33" fillId="30" borderId="49" xfId="0" applyFont="1" applyFill="1" applyBorder="1" applyAlignment="1">
      <alignment horizontal="center" vertical="center" wrapText="1"/>
    </xf>
    <xf numFmtId="0" fontId="33" fillId="30" borderId="32" xfId="0" applyFont="1" applyFill="1" applyBorder="1" applyAlignment="1">
      <alignment horizontal="center" vertical="center" wrapText="1"/>
    </xf>
    <xf numFmtId="0" fontId="33" fillId="30" borderId="48" xfId="0" applyFont="1" applyFill="1" applyBorder="1" applyAlignment="1">
      <alignment horizontal="center" vertical="center" wrapText="1"/>
    </xf>
    <xf numFmtId="0" fontId="33" fillId="30" borderId="18" xfId="0" applyFont="1" applyFill="1" applyBorder="1" applyAlignment="1">
      <alignment horizontal="center" vertical="center"/>
    </xf>
    <xf numFmtId="0" fontId="33" fillId="30" borderId="33" xfId="0" applyFont="1" applyFill="1" applyBorder="1" applyAlignment="1">
      <alignment horizontal="center" vertical="center"/>
    </xf>
    <xf numFmtId="0" fontId="33" fillId="30" borderId="47" xfId="0" applyFont="1" applyFill="1" applyBorder="1" applyAlignment="1">
      <alignment horizontal="center" vertical="center"/>
    </xf>
    <xf numFmtId="0" fontId="42" fillId="26" borderId="49" xfId="44" applyFont="1" applyFill="1" applyBorder="1" applyAlignment="1">
      <alignment horizontal="left" vertical="center" wrapText="1"/>
    </xf>
    <xf numFmtId="0" fontId="42" fillId="26" borderId="32" xfId="44" applyFont="1" applyFill="1" applyBorder="1" applyAlignment="1">
      <alignment horizontal="left" vertical="center" wrapText="1"/>
    </xf>
    <xf numFmtId="0" fontId="42" fillId="26" borderId="48" xfId="44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27" borderId="0" xfId="44" applyFont="1" applyFill="1" applyBorder="1" applyAlignment="1">
      <alignment horizontal="left" vertical="center" wrapText="1"/>
    </xf>
    <xf numFmtId="0" fontId="33" fillId="0" borderId="0" xfId="44" applyFont="1" applyFill="1" applyBorder="1" applyAlignment="1">
      <alignment horizontal="left" vertical="center" wrapText="1"/>
    </xf>
    <xf numFmtId="0" fontId="33" fillId="30" borderId="47" xfId="44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/>
    </xf>
    <xf numFmtId="0" fontId="33" fillId="30" borderId="22" xfId="44" applyFont="1" applyFill="1" applyBorder="1" applyAlignment="1">
      <alignment horizontal="left" vertical="center" wrapText="1"/>
    </xf>
    <xf numFmtId="0" fontId="32" fillId="24" borderId="47" xfId="0" applyFont="1" applyFill="1" applyBorder="1" applyAlignment="1">
      <alignment horizontal="center" vertical="center"/>
    </xf>
    <xf numFmtId="0" fontId="32" fillId="0" borderId="58" xfId="44" applyFont="1" applyFill="1" applyBorder="1" applyAlignment="1">
      <alignment horizontal="center" vertical="center" wrapText="1"/>
    </xf>
    <xf numFmtId="0" fontId="32" fillId="0" borderId="57" xfId="44" applyFont="1" applyFill="1" applyBorder="1" applyAlignment="1">
      <alignment horizontal="center" vertical="center" wrapText="1"/>
    </xf>
    <xf numFmtId="0" fontId="32" fillId="0" borderId="56" xfId="44" applyFont="1" applyFill="1" applyBorder="1" applyAlignment="1">
      <alignment horizontal="center" vertical="center" wrapText="1"/>
    </xf>
    <xf numFmtId="0" fontId="32" fillId="24" borderId="47" xfId="0" applyFont="1" applyFill="1" applyBorder="1" applyAlignment="1">
      <alignment horizontal="center" vertical="center" wrapText="1"/>
    </xf>
    <xf numFmtId="0" fontId="32" fillId="0" borderId="47" xfId="1" applyFont="1" applyFill="1" applyBorder="1" applyAlignment="1">
      <alignment horizontal="center" vertical="center" wrapText="1"/>
    </xf>
    <xf numFmtId="0" fontId="32" fillId="0" borderId="35" xfId="44" applyFont="1" applyFill="1" applyBorder="1" applyAlignment="1">
      <alignment horizontal="center" vertical="center" wrapText="1"/>
    </xf>
    <xf numFmtId="0" fontId="32" fillId="0" borderId="40" xfId="44" applyFont="1" applyFill="1" applyBorder="1" applyAlignment="1">
      <alignment horizontal="center" vertical="center" wrapText="1"/>
    </xf>
    <xf numFmtId="0" fontId="32" fillId="0" borderId="36" xfId="44" applyFont="1" applyFill="1" applyBorder="1" applyAlignment="1">
      <alignment horizontal="center" vertical="center" wrapText="1"/>
    </xf>
    <xf numFmtId="0" fontId="32" fillId="0" borderId="55" xfId="44" applyFont="1" applyFill="1" applyBorder="1" applyAlignment="1">
      <alignment horizontal="center" vertical="center" wrapText="1"/>
    </xf>
    <xf numFmtId="0" fontId="32" fillId="0" borderId="22" xfId="44" applyFont="1" applyFill="1" applyBorder="1" applyAlignment="1">
      <alignment horizontal="center" vertical="center" wrapText="1"/>
    </xf>
    <xf numFmtId="0" fontId="32" fillId="0" borderId="49" xfId="44" applyFont="1" applyFill="1" applyBorder="1" applyAlignment="1">
      <alignment horizontal="center" vertical="center" wrapText="1"/>
    </xf>
    <xf numFmtId="0" fontId="32" fillId="0" borderId="32" xfId="44" applyFont="1" applyFill="1" applyBorder="1" applyAlignment="1">
      <alignment horizontal="center" vertical="center" wrapText="1"/>
    </xf>
    <xf numFmtId="0" fontId="32" fillId="0" borderId="48" xfId="44" applyFont="1" applyFill="1" applyBorder="1" applyAlignment="1">
      <alignment horizontal="center" vertical="center" wrapText="1"/>
    </xf>
    <xf numFmtId="0" fontId="33" fillId="26" borderId="49" xfId="44" applyFont="1" applyFill="1" applyBorder="1" applyAlignment="1">
      <alignment horizontal="center" vertical="center" wrapText="1"/>
    </xf>
    <xf numFmtId="0" fontId="33" fillId="26" borderId="32" xfId="44" applyFont="1" applyFill="1" applyBorder="1" applyAlignment="1">
      <alignment horizontal="center" vertical="center" wrapText="1"/>
    </xf>
    <xf numFmtId="0" fontId="33" fillId="26" borderId="48" xfId="44" applyFont="1" applyFill="1" applyBorder="1" applyAlignment="1">
      <alignment horizontal="center" vertical="center" wrapText="1"/>
    </xf>
    <xf numFmtId="0" fontId="32" fillId="27" borderId="31" xfId="0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32" fillId="27" borderId="22" xfId="0" applyFont="1" applyFill="1" applyBorder="1" applyAlignment="1">
      <alignment horizontal="center" vertical="center"/>
    </xf>
    <xf numFmtId="0" fontId="32" fillId="30" borderId="12" xfId="44" applyFont="1" applyFill="1" applyBorder="1" applyAlignment="1">
      <alignment horizontal="center" vertical="center" wrapText="1"/>
    </xf>
    <xf numFmtId="0" fontId="22" fillId="27" borderId="47" xfId="0" applyFont="1" applyFill="1" applyBorder="1" applyAlignment="1">
      <alignment horizontal="center" vertical="center" wrapText="1"/>
    </xf>
    <xf numFmtId="43" fontId="32" fillId="27" borderId="31" xfId="48" applyFont="1" applyFill="1" applyBorder="1" applyAlignment="1">
      <alignment horizontal="center" vertical="center"/>
    </xf>
    <xf numFmtId="43" fontId="32" fillId="27" borderId="15" xfId="48" applyFont="1" applyFill="1" applyBorder="1" applyAlignment="1">
      <alignment horizontal="center" vertical="center"/>
    </xf>
    <xf numFmtId="43" fontId="32" fillId="27" borderId="22" xfId="48" applyFont="1" applyFill="1" applyBorder="1" applyAlignment="1">
      <alignment horizontal="center" vertical="center"/>
    </xf>
    <xf numFmtId="43" fontId="32" fillId="27" borderId="31" xfId="48" applyFont="1" applyFill="1" applyBorder="1" applyAlignment="1">
      <alignment horizontal="center" vertical="center" wrapText="1"/>
    </xf>
    <xf numFmtId="43" fontId="32" fillId="27" borderId="15" xfId="48" applyFont="1" applyFill="1" applyBorder="1" applyAlignment="1">
      <alignment horizontal="center" vertical="center" wrapText="1"/>
    </xf>
    <xf numFmtId="43" fontId="32" fillId="27" borderId="22" xfId="48" applyFont="1" applyFill="1" applyBorder="1" applyAlignment="1">
      <alignment horizontal="center" vertical="center" wrapText="1"/>
    </xf>
    <xf numFmtId="0" fontId="33" fillId="28" borderId="46" xfId="0" applyFont="1" applyFill="1" applyBorder="1" applyAlignment="1">
      <alignment horizontal="justify" vertical="center" wrapText="1"/>
    </xf>
    <xf numFmtId="0" fontId="32" fillId="28" borderId="52" xfId="0" applyFont="1" applyFill="1" applyBorder="1" applyAlignment="1">
      <alignment horizontal="justify" vertical="center" wrapText="1"/>
    </xf>
    <xf numFmtId="0" fontId="30" fillId="0" borderId="4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3" fillId="27" borderId="46" xfId="44" applyFont="1" applyFill="1" applyBorder="1" applyAlignment="1">
      <alignment horizontal="left" vertical="center" wrapText="1"/>
    </xf>
    <xf numFmtId="0" fontId="33" fillId="27" borderId="52" xfId="44" applyFont="1" applyFill="1" applyBorder="1" applyAlignment="1">
      <alignment horizontal="left" vertical="center" wrapText="1"/>
    </xf>
    <xf numFmtId="0" fontId="33" fillId="0" borderId="46" xfId="44" applyFont="1" applyFill="1" applyBorder="1" applyAlignment="1">
      <alignment horizontal="center" vertical="center" wrapText="1"/>
    </xf>
    <xf numFmtId="0" fontId="33" fillId="0" borderId="52" xfId="44" applyFont="1" applyFill="1" applyBorder="1" applyAlignment="1">
      <alignment horizontal="center" vertical="center" wrapText="1"/>
    </xf>
    <xf numFmtId="0" fontId="31" fillId="28" borderId="46" xfId="0" applyFont="1" applyFill="1" applyBorder="1" applyAlignment="1">
      <alignment horizontal="center" vertical="center" wrapText="1"/>
    </xf>
    <xf numFmtId="0" fontId="31" fillId="28" borderId="52" xfId="0" applyFont="1" applyFill="1" applyBorder="1" applyAlignment="1">
      <alignment horizontal="center" vertical="center" wrapText="1"/>
    </xf>
    <xf numFmtId="0" fontId="41" fillId="29" borderId="46" xfId="0" applyFont="1" applyFill="1" applyBorder="1" applyAlignment="1">
      <alignment horizontal="justify" vertical="center" wrapText="1"/>
    </xf>
    <xf numFmtId="0" fontId="30" fillId="29" borderId="52" xfId="0" applyFont="1" applyFill="1" applyBorder="1" applyAlignment="1">
      <alignment horizontal="justify" vertical="center" wrapText="1"/>
    </xf>
    <xf numFmtId="0" fontId="55" fillId="28" borderId="46" xfId="0" applyFont="1" applyFill="1" applyBorder="1" applyAlignment="1">
      <alignment horizontal="justify" vertical="center" wrapText="1"/>
    </xf>
    <xf numFmtId="0" fontId="33" fillId="28" borderId="52" xfId="0" applyFont="1" applyFill="1" applyBorder="1" applyAlignment="1">
      <alignment horizontal="center" vertical="center" wrapText="1"/>
    </xf>
    <xf numFmtId="0" fontId="32" fillId="0" borderId="50" xfId="44" applyFont="1" applyBorder="1" applyAlignment="1">
      <alignment horizontal="left" vertical="top" wrapText="1"/>
    </xf>
    <xf numFmtId="0" fontId="32" fillId="0" borderId="51" xfId="44" applyFont="1" applyBorder="1" applyAlignment="1">
      <alignment horizontal="left" vertical="top"/>
    </xf>
    <xf numFmtId="0" fontId="32" fillId="0" borderId="50" xfId="44" applyFont="1" applyBorder="1" applyAlignment="1">
      <alignment horizontal="left"/>
    </xf>
    <xf numFmtId="0" fontId="32" fillId="0" borderId="51" xfId="44" applyFont="1" applyBorder="1" applyAlignment="1">
      <alignment horizontal="left"/>
    </xf>
    <xf numFmtId="0" fontId="31" fillId="28" borderId="46" xfId="0" applyFont="1" applyFill="1" applyBorder="1" applyAlignment="1">
      <alignment horizontal="justify" vertical="center" wrapText="1"/>
    </xf>
    <xf numFmtId="0" fontId="30" fillId="28" borderId="52" xfId="0" applyFont="1" applyFill="1" applyBorder="1" applyAlignment="1">
      <alignment horizontal="justify" vertical="center" wrapText="1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5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3 2 2" xfId="58"/>
    <cellStyle name="Heading 4 2" xfId="34"/>
    <cellStyle name="Input 2" xfId="35"/>
    <cellStyle name="Input 2 2" xfId="59"/>
    <cellStyle name="Linked Cell 2" xfId="36"/>
    <cellStyle name="Moeda 2" xfId="54"/>
    <cellStyle name="Moeda 3" xfId="66"/>
    <cellStyle name="Neutral 2" xfId="37"/>
    <cellStyle name="Normal" xfId="0" builtinId="0"/>
    <cellStyle name="Normal 2" xfId="38"/>
    <cellStyle name="Normal 2 2" xfId="44"/>
    <cellStyle name="Normal 3" xfId="1"/>
    <cellStyle name="Normal 3 2" xfId="55"/>
    <cellStyle name="Normal 4" xfId="65"/>
    <cellStyle name="Normal 4 2" xfId="47"/>
    <cellStyle name="Normal 7" xfId="50"/>
    <cellStyle name="Note 2" xfId="39"/>
    <cellStyle name="Note 2 2" xfId="45"/>
    <cellStyle name="Note 2 2 2" xfId="63"/>
    <cellStyle name="Note 2 3" xfId="60"/>
    <cellStyle name="Output 2" xfId="40"/>
    <cellStyle name="Output 2 2" xfId="61"/>
    <cellStyle name="Porcentagem" xfId="49" builtinId="5"/>
    <cellStyle name="Separador de milhares 4 2" xfId="56"/>
    <cellStyle name="Title 2" xfId="41"/>
    <cellStyle name="Total 2" xfId="42"/>
    <cellStyle name="Total 2 2" xfId="62"/>
    <cellStyle name="Vírgula" xfId="48" builtinId="3"/>
    <cellStyle name="Vírgula 2" xfId="51"/>
    <cellStyle name="Vírgula 2 2" xfId="53"/>
    <cellStyle name="Vírgula 3" xfId="52"/>
    <cellStyle name="Vírgula 4" xfId="64"/>
    <cellStyle name="Warning Text 2" xfId="43"/>
  </cellStyles>
  <dxfs count="0"/>
  <tableStyles count="0" defaultTableStyle="TableStyleMedium9" defaultPivotStyle="PivotStyleLight16"/>
  <colors>
    <mruColors>
      <color rgb="FFFFFF99"/>
      <color rgb="FFCCFFCC"/>
      <color rgb="FFFF99FF"/>
      <color rgb="FFFB5F53"/>
      <color rgb="FF99FF99"/>
      <color rgb="FFFFFFCC"/>
      <color rgb="FF99CCFF"/>
      <color rgb="FF3366FF"/>
      <color rgb="FF68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DOCUMENTOS%20DO%20PROJETO\07.%20PLANO%20AQUISI&#199;&#213;ES\03%20PA%20VERS&#213;ES%20OFICIAIS\PA%20%20Vers&#227;o_5a_%2026-10-2016%20VF%20rev%20AC%2027%201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/>
      <sheetData sheetId="1">
        <row r="173">
          <cell r="E173" t="str">
            <v>Seleção Baseada na Qualidade e Custo (SBQC)</v>
          </cell>
        </row>
        <row r="174">
          <cell r="E174" t="str">
            <v>Seleção Baseada na Qualidade (SBQ)</v>
          </cell>
        </row>
        <row r="175">
          <cell r="E175" t="str">
            <v>Seleção Baseada nas Qualificações do Consultor (SQC)</v>
          </cell>
        </row>
        <row r="176">
          <cell r="E176" t="str">
            <v>Contratação Direta (CD)</v>
          </cell>
        </row>
        <row r="177">
          <cell r="E177" t="str">
            <v>Sistema Nacional (SN)</v>
          </cell>
        </row>
        <row r="178">
          <cell r="E178" t="str">
            <v>Seleção Baseada no Menor Custo (SBMC) </v>
          </cell>
        </row>
        <row r="179">
          <cell r="E179" t="str">
            <v>Seleção Baseada em Orçamento Fixo (SBOF)</v>
          </cell>
        </row>
        <row r="180">
          <cell r="E180" t="str">
            <v>Licitação Pública Nacional (LPN)</v>
          </cell>
        </row>
        <row r="181">
          <cell r="E181" t="str">
            <v>Comparação de Preços (CP)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C61"/>
  <sheetViews>
    <sheetView topLeftCell="A28" zoomScale="85" zoomScaleNormal="85" zoomScalePageLayoutView="55" workbookViewId="0">
      <selection activeCell="B58" sqref="B58"/>
    </sheetView>
  </sheetViews>
  <sheetFormatPr defaultColWidth="8.85546875" defaultRowHeight="1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42578125" customWidth="1"/>
  </cols>
  <sheetData>
    <row r="1" spans="1:3" s="1" customFormat="1" ht="15" customHeight="1">
      <c r="A1" s="24"/>
      <c r="B1" s="24"/>
      <c r="C1" s="24"/>
    </row>
    <row r="2" spans="1:3" s="1" customFormat="1" ht="15" customHeight="1">
      <c r="A2" s="24"/>
      <c r="B2" s="24"/>
      <c r="C2" s="24"/>
    </row>
    <row r="3" spans="1:3" s="1" customFormat="1" ht="15" customHeight="1">
      <c r="A3" s="24"/>
      <c r="B3" s="24"/>
      <c r="C3" s="24"/>
    </row>
    <row r="4" spans="1:3" s="1" customFormat="1" ht="67.5" customHeight="1">
      <c r="A4" s="477" t="s">
        <v>73</v>
      </c>
      <c r="B4" s="477"/>
      <c r="C4" s="477"/>
    </row>
    <row r="5" spans="1:3" s="1" customFormat="1">
      <c r="A5" s="24"/>
      <c r="B5" s="24"/>
      <c r="C5" s="24"/>
    </row>
    <row r="6" spans="1:3" s="1" customFormat="1" ht="15.75" thickBot="1">
      <c r="A6" s="24"/>
      <c r="B6" s="24"/>
      <c r="C6" s="24"/>
    </row>
    <row r="7" spans="1:3" ht="16.5" thickBot="1">
      <c r="A7" s="27"/>
      <c r="B7" s="38" t="s">
        <v>69</v>
      </c>
      <c r="C7" s="27"/>
    </row>
    <row r="8" spans="1:3" ht="63">
      <c r="A8" s="34" t="s">
        <v>68</v>
      </c>
      <c r="B8" s="35" t="s">
        <v>127</v>
      </c>
      <c r="C8" s="27"/>
    </row>
    <row r="9" spans="1:3" ht="47.25">
      <c r="A9" s="36" t="s">
        <v>70</v>
      </c>
      <c r="B9" s="37" t="s">
        <v>128</v>
      </c>
      <c r="C9" s="27"/>
    </row>
    <row r="10" spans="1:3" s="1" customFormat="1">
      <c r="A10" s="26"/>
      <c r="B10" s="28"/>
      <c r="C10" s="27"/>
    </row>
    <row r="11" spans="1:3" s="1" customFormat="1" ht="15.75" thickBot="1">
      <c r="A11" s="25"/>
      <c r="B11" s="29"/>
      <c r="C11" s="27"/>
    </row>
    <row r="12" spans="1:3" s="2" customFormat="1" ht="16.5" thickBot="1">
      <c r="A12" s="33"/>
      <c r="B12" s="38" t="s">
        <v>72</v>
      </c>
      <c r="C12" s="30"/>
    </row>
    <row r="13" spans="1:3" ht="31.5">
      <c r="A13" s="39" t="s">
        <v>129</v>
      </c>
      <c r="B13" s="40" t="s">
        <v>71</v>
      </c>
      <c r="C13" s="27"/>
    </row>
    <row r="14" spans="1:3" ht="16.5" thickBot="1">
      <c r="A14" s="41" t="s">
        <v>30</v>
      </c>
      <c r="B14" s="42" t="s">
        <v>130</v>
      </c>
      <c r="C14" s="27"/>
    </row>
    <row r="15" spans="1:3" ht="16.5" thickBot="1">
      <c r="A15" s="33"/>
      <c r="B15" s="33"/>
      <c r="C15" s="27"/>
    </row>
    <row r="16" spans="1:3" ht="16.5" thickBot="1">
      <c r="A16" s="33"/>
      <c r="B16" s="38" t="s">
        <v>74</v>
      </c>
      <c r="C16" s="27"/>
    </row>
    <row r="17" spans="1:3" ht="15.75">
      <c r="A17" s="481" t="s">
        <v>131</v>
      </c>
      <c r="B17" s="43" t="s">
        <v>5</v>
      </c>
      <c r="C17" s="27"/>
    </row>
    <row r="18" spans="1:3" ht="15.75" customHeight="1">
      <c r="A18" s="482"/>
      <c r="B18" s="44" t="s">
        <v>3</v>
      </c>
      <c r="C18" s="27"/>
    </row>
    <row r="19" spans="1:3" ht="16.5" thickBot="1">
      <c r="A19" s="483"/>
      <c r="B19" s="45" t="s">
        <v>4</v>
      </c>
      <c r="C19" s="27"/>
    </row>
    <row r="20" spans="1:3" ht="16.5" thickBot="1">
      <c r="A20" s="33"/>
      <c r="B20" s="33"/>
      <c r="C20" s="27"/>
    </row>
    <row r="21" spans="1:3" ht="16.5" thickBot="1">
      <c r="A21" s="46"/>
      <c r="B21" s="38" t="s">
        <v>74</v>
      </c>
      <c r="C21" s="27"/>
    </row>
    <row r="22" spans="1:3" ht="15.75">
      <c r="A22" s="484" t="s">
        <v>20</v>
      </c>
      <c r="B22" s="43" t="s">
        <v>1</v>
      </c>
      <c r="C22" s="27"/>
    </row>
    <row r="23" spans="1:3" ht="15.75">
      <c r="A23" s="485"/>
      <c r="B23" s="44" t="s">
        <v>67</v>
      </c>
      <c r="C23" s="27"/>
    </row>
    <row r="24" spans="1:3" ht="15.75">
      <c r="A24" s="485"/>
      <c r="B24" s="44" t="s">
        <v>42</v>
      </c>
      <c r="C24" s="27"/>
    </row>
    <row r="25" spans="1:3" ht="15.75">
      <c r="A25" s="485"/>
      <c r="B25" s="44" t="s">
        <v>7</v>
      </c>
      <c r="C25" s="27"/>
    </row>
    <row r="26" spans="1:3" s="1" customFormat="1" ht="15.75">
      <c r="A26" s="485"/>
      <c r="B26" s="44" t="s">
        <v>76</v>
      </c>
      <c r="C26" s="27"/>
    </row>
    <row r="27" spans="1:3" s="1" customFormat="1" ht="15.75">
      <c r="A27" s="485"/>
      <c r="B27" s="44" t="s">
        <v>62</v>
      </c>
      <c r="C27" s="27"/>
    </row>
    <row r="28" spans="1:3" ht="15" customHeight="1">
      <c r="A28" s="485"/>
      <c r="B28" s="44" t="s">
        <v>22</v>
      </c>
      <c r="C28" s="27"/>
    </row>
    <row r="29" spans="1:3" ht="16.5" thickBot="1">
      <c r="A29" s="486"/>
      <c r="B29" s="47" t="s">
        <v>75</v>
      </c>
      <c r="C29" s="27"/>
    </row>
    <row r="30" spans="1:3" ht="15.75" thickBot="1">
      <c r="A30" s="27"/>
      <c r="B30" s="27"/>
      <c r="C30" s="27"/>
    </row>
    <row r="31" spans="1:3" ht="16.5" thickBot="1">
      <c r="A31" s="33"/>
      <c r="B31" s="38" t="s">
        <v>29</v>
      </c>
      <c r="C31" s="38" t="s">
        <v>28</v>
      </c>
    </row>
    <row r="32" spans="1:3" ht="15.75">
      <c r="A32" s="487" t="s">
        <v>66</v>
      </c>
      <c r="B32" s="490" t="s">
        <v>77</v>
      </c>
      <c r="C32" s="48" t="s">
        <v>33</v>
      </c>
    </row>
    <row r="33" spans="1:3" ht="15.75">
      <c r="A33" s="488"/>
      <c r="B33" s="490"/>
      <c r="C33" s="32" t="s">
        <v>34</v>
      </c>
    </row>
    <row r="34" spans="1:3" ht="15.75">
      <c r="A34" s="488"/>
      <c r="B34" s="490"/>
      <c r="C34" s="32" t="s">
        <v>19</v>
      </c>
    </row>
    <row r="35" spans="1:3" ht="15.75">
      <c r="A35" s="488"/>
      <c r="B35" s="490"/>
      <c r="C35" s="32" t="s">
        <v>35</v>
      </c>
    </row>
    <row r="36" spans="1:3" ht="15.75">
      <c r="A36" s="488"/>
      <c r="B36" s="490"/>
      <c r="C36" s="119" t="s">
        <v>38</v>
      </c>
    </row>
    <row r="37" spans="1:3" ht="15.75">
      <c r="A37" s="488"/>
      <c r="B37" s="490"/>
      <c r="C37" s="32" t="s">
        <v>36</v>
      </c>
    </row>
    <row r="38" spans="1:3" ht="15.75">
      <c r="A38" s="488"/>
      <c r="B38" s="491"/>
      <c r="C38" s="32" t="s">
        <v>37</v>
      </c>
    </row>
    <row r="39" spans="1:3" ht="15.75">
      <c r="A39" s="488"/>
      <c r="B39" s="478" t="s">
        <v>65</v>
      </c>
      <c r="C39" s="32" t="s">
        <v>39</v>
      </c>
    </row>
    <row r="40" spans="1:3" ht="15.75">
      <c r="A40" s="488"/>
      <c r="B40" s="479"/>
      <c r="C40" s="32" t="s">
        <v>40</v>
      </c>
    </row>
    <row r="41" spans="1:3" ht="15.75">
      <c r="A41" s="488"/>
      <c r="B41" s="479"/>
      <c r="C41" s="32" t="s">
        <v>41</v>
      </c>
    </row>
    <row r="42" spans="1:3" ht="15.75">
      <c r="A42" s="488"/>
      <c r="B42" s="479"/>
      <c r="C42" s="32" t="s">
        <v>35</v>
      </c>
    </row>
    <row r="43" spans="1:3" ht="15.75">
      <c r="A43" s="488"/>
      <c r="B43" s="479"/>
      <c r="C43" s="119" t="s">
        <v>38</v>
      </c>
    </row>
    <row r="44" spans="1:3" ht="15.75">
      <c r="A44" s="488"/>
      <c r="B44" s="479"/>
      <c r="C44" s="32" t="s">
        <v>132</v>
      </c>
    </row>
    <row r="45" spans="1:3" ht="15.75">
      <c r="A45" s="488"/>
      <c r="B45" s="479"/>
      <c r="C45" s="32" t="s">
        <v>90</v>
      </c>
    </row>
    <row r="46" spans="1:3" ht="15.75">
      <c r="A46" s="488"/>
      <c r="B46" s="479"/>
      <c r="C46" s="32" t="s">
        <v>64</v>
      </c>
    </row>
    <row r="47" spans="1:3" ht="15.75">
      <c r="A47" s="488"/>
      <c r="B47" s="479"/>
      <c r="C47" s="32" t="s">
        <v>6</v>
      </c>
    </row>
    <row r="48" spans="1:3" ht="15.75">
      <c r="A48" s="488"/>
      <c r="B48" s="480"/>
      <c r="C48" s="32" t="s">
        <v>18</v>
      </c>
    </row>
    <row r="49" spans="1:3" ht="15.75">
      <c r="A49" s="488"/>
      <c r="B49" s="478" t="s">
        <v>21</v>
      </c>
      <c r="C49" s="32" t="s">
        <v>78</v>
      </c>
    </row>
    <row r="50" spans="1:3" ht="15.75">
      <c r="A50" s="488"/>
      <c r="B50" s="479"/>
      <c r="C50" s="32" t="s">
        <v>35</v>
      </c>
    </row>
    <row r="51" spans="1:3" ht="15.75">
      <c r="A51" s="489"/>
      <c r="B51" s="480"/>
      <c r="C51" s="32" t="s">
        <v>38</v>
      </c>
    </row>
    <row r="52" spans="1:3" s="1" customFormat="1">
      <c r="A52" s="24"/>
      <c r="B52" s="24"/>
      <c r="C52" s="31"/>
    </row>
    <row r="53" spans="1:3" s="1" customFormat="1" ht="16.5" thickBot="1">
      <c r="A53" s="33"/>
      <c r="B53" s="33"/>
      <c r="C53" s="31"/>
    </row>
    <row r="54" spans="1:3" ht="16.5" thickBot="1">
      <c r="A54" s="33"/>
      <c r="B54" s="38" t="s">
        <v>44</v>
      </c>
      <c r="C54" s="24"/>
    </row>
    <row r="55" spans="1:3" ht="15.6" customHeight="1">
      <c r="A55" s="476" t="s">
        <v>147</v>
      </c>
      <c r="B55" s="48" t="s">
        <v>43</v>
      </c>
      <c r="C55" s="24"/>
    </row>
    <row r="56" spans="1:3" ht="15.75">
      <c r="A56" s="476"/>
      <c r="B56" s="119" t="s">
        <v>79</v>
      </c>
      <c r="C56" s="24"/>
    </row>
    <row r="57" spans="1:3" ht="15.75">
      <c r="A57" s="476"/>
      <c r="B57" s="32" t="s">
        <v>80</v>
      </c>
      <c r="C57" s="24"/>
    </row>
    <row r="58" spans="1:3" ht="15.75">
      <c r="A58" s="476"/>
      <c r="B58" s="32" t="s">
        <v>133</v>
      </c>
      <c r="C58" s="24"/>
    </row>
    <row r="59" spans="1:3" ht="15.75">
      <c r="A59" s="476"/>
      <c r="B59" s="32" t="s">
        <v>81</v>
      </c>
      <c r="C59" s="24"/>
    </row>
    <row r="60" spans="1:3" ht="15.75">
      <c r="A60" s="476"/>
      <c r="B60" s="32" t="s">
        <v>82</v>
      </c>
      <c r="C60" s="24"/>
    </row>
    <row r="61" spans="1:3" ht="15.75">
      <c r="A61" s="476"/>
      <c r="B61" s="32" t="s">
        <v>93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3:S102"/>
  <sheetViews>
    <sheetView topLeftCell="A117" workbookViewId="0">
      <selection activeCell="B126" sqref="B126"/>
    </sheetView>
  </sheetViews>
  <sheetFormatPr defaultColWidth="8.7109375" defaultRowHeight="15.7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42578125" style="4" customWidth="1"/>
    <col min="13" max="13" width="15.42578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>
      <c r="A3" s="1"/>
    </row>
    <row r="5" spans="1:13">
      <c r="B5" s="3"/>
    </row>
    <row r="6" spans="1:13">
      <c r="A6" s="7"/>
      <c r="B6" s="8" t="s">
        <v>25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3" t="s">
        <v>94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15" t="s">
        <v>26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>
      <c r="A12" s="17" t="s">
        <v>95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>
      <c r="A13" s="13" t="s">
        <v>96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>
      <c r="A14" s="13" t="s">
        <v>97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>
      <c r="B15" s="18"/>
    </row>
    <row r="16" spans="1:13">
      <c r="B16" s="18"/>
    </row>
    <row r="17" spans="1:19" ht="15.75" customHeight="1">
      <c r="A17" s="496" t="s">
        <v>98</v>
      </c>
      <c r="B17" s="49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>
      <c r="A19" s="18" t="s">
        <v>99</v>
      </c>
      <c r="B19" s="20"/>
      <c r="H19" s="4"/>
      <c r="I19" s="4"/>
      <c r="J19" s="4"/>
    </row>
    <row r="20" spans="1:19" ht="14.45" customHeight="1">
      <c r="A20" s="20"/>
      <c r="B20" s="20"/>
      <c r="H20" s="4"/>
      <c r="I20" s="4"/>
      <c r="J20" s="4"/>
    </row>
    <row r="21" spans="1:19" s="23" customFormat="1" ht="5.0999999999999996" customHeight="1" thickBot="1">
      <c r="A21" s="22"/>
      <c r="B21" s="22"/>
    </row>
    <row r="22" spans="1:19">
      <c r="A22" s="497" t="s">
        <v>100</v>
      </c>
      <c r="B22" s="497" t="s">
        <v>101</v>
      </c>
      <c r="H22" s="4"/>
      <c r="I22" s="4"/>
      <c r="J22" s="4"/>
    </row>
    <row r="23" spans="1:19" ht="15.6" customHeight="1" thickBot="1">
      <c r="A23" s="498"/>
      <c r="B23" s="498"/>
      <c r="H23" s="4"/>
      <c r="I23" s="4"/>
      <c r="J23" s="4"/>
    </row>
    <row r="24" spans="1:19">
      <c r="A24" s="492" t="s">
        <v>102</v>
      </c>
      <c r="B24" s="494"/>
      <c r="H24" s="4"/>
      <c r="I24" s="4"/>
      <c r="J24" s="4"/>
    </row>
    <row r="25" spans="1:19" ht="16.5" thickBot="1">
      <c r="A25" s="493"/>
      <c r="B25" s="495"/>
      <c r="H25" s="4"/>
      <c r="I25" s="4"/>
      <c r="J25" s="4"/>
    </row>
    <row r="26" spans="1:19" ht="46.5" customHeight="1" thickBot="1">
      <c r="A26" s="494" t="s">
        <v>103</v>
      </c>
      <c r="B26" s="494" t="s">
        <v>104</v>
      </c>
      <c r="H26" s="4"/>
      <c r="I26" s="4"/>
      <c r="J26" s="4"/>
    </row>
    <row r="27" spans="1:19" ht="16.5" hidden="1" thickBot="1">
      <c r="A27" s="495"/>
      <c r="B27" s="495"/>
      <c r="H27" s="4"/>
      <c r="I27" s="4"/>
      <c r="J27" s="4"/>
    </row>
    <row r="28" spans="1:19">
      <c r="A28" s="492" t="s">
        <v>105</v>
      </c>
      <c r="B28" s="494"/>
      <c r="H28" s="4"/>
      <c r="I28" s="4"/>
      <c r="J28" s="4"/>
    </row>
    <row r="29" spans="1:19" ht="16.5" thickBot="1">
      <c r="A29" s="493"/>
      <c r="B29" s="495"/>
      <c r="H29" s="4"/>
      <c r="I29" s="4"/>
      <c r="J29" s="4"/>
    </row>
    <row r="30" spans="1:19" ht="42.6" customHeight="1" thickBot="1">
      <c r="A30" s="494" t="s">
        <v>106</v>
      </c>
      <c r="B30" s="494" t="s">
        <v>107</v>
      </c>
      <c r="H30" s="4"/>
      <c r="I30" s="4"/>
      <c r="J30" s="4"/>
    </row>
    <row r="31" spans="1:19" ht="16.5" hidden="1" thickBot="1">
      <c r="A31" s="495"/>
      <c r="B31" s="495"/>
      <c r="H31" s="4"/>
      <c r="I31" s="4"/>
      <c r="J31" s="4"/>
    </row>
    <row r="32" spans="1:19" ht="36.950000000000003" customHeight="1" thickBot="1">
      <c r="A32" s="492" t="s">
        <v>108</v>
      </c>
      <c r="B32" s="494"/>
      <c r="H32" s="4"/>
      <c r="I32" s="4"/>
      <c r="J32" s="4"/>
    </row>
    <row r="33" spans="1:10" ht="51.6" hidden="1" customHeight="1">
      <c r="A33" s="493"/>
      <c r="B33" s="495"/>
      <c r="H33" s="4"/>
      <c r="I33" s="4"/>
      <c r="J33" s="4"/>
    </row>
    <row r="34" spans="1:10" ht="62.1" customHeight="1" thickBot="1">
      <c r="A34" s="494" t="s">
        <v>109</v>
      </c>
      <c r="B34" s="494" t="s">
        <v>110</v>
      </c>
      <c r="H34" s="4"/>
      <c r="I34" s="4"/>
      <c r="J34" s="4"/>
    </row>
    <row r="35" spans="1:10" ht="16.5" hidden="1" thickBot="1">
      <c r="A35" s="495"/>
      <c r="B35" s="495"/>
      <c r="H35" s="4"/>
      <c r="I35" s="4"/>
      <c r="J35" s="4"/>
    </row>
    <row r="36" spans="1:10" ht="33.950000000000003" customHeight="1" thickBot="1">
      <c r="A36" s="492" t="s">
        <v>111</v>
      </c>
      <c r="B36" s="494"/>
      <c r="H36" s="4"/>
      <c r="I36" s="4"/>
      <c r="J36" s="4"/>
    </row>
    <row r="37" spans="1:10" ht="16.5" hidden="1" thickBot="1">
      <c r="A37" s="493"/>
      <c r="B37" s="495"/>
      <c r="H37" s="4"/>
      <c r="I37" s="4"/>
      <c r="J37" s="4"/>
    </row>
    <row r="38" spans="1:10" ht="68.45" customHeight="1" thickBot="1">
      <c r="A38" s="494" t="s">
        <v>112</v>
      </c>
      <c r="B38" s="494" t="s">
        <v>113</v>
      </c>
      <c r="H38" s="4"/>
      <c r="I38" s="4"/>
      <c r="J38" s="4"/>
    </row>
    <row r="39" spans="1:10" ht="16.5" hidden="1" thickBot="1">
      <c r="A39" s="495"/>
      <c r="B39" s="495"/>
      <c r="H39" s="4"/>
      <c r="I39" s="4"/>
      <c r="J39" s="4"/>
    </row>
    <row r="40" spans="1:10" ht="55.5" customHeight="1" thickBot="1">
      <c r="A40" s="494" t="s">
        <v>114</v>
      </c>
      <c r="B40" s="494" t="s">
        <v>115</v>
      </c>
      <c r="H40" s="4"/>
      <c r="I40" s="4"/>
      <c r="J40" s="4"/>
    </row>
    <row r="41" spans="1:10" ht="6" hidden="1" customHeight="1">
      <c r="A41" s="495"/>
      <c r="B41" s="495"/>
      <c r="H41" s="4"/>
      <c r="I41" s="4"/>
      <c r="J41" s="4"/>
    </row>
    <row r="42" spans="1:10" ht="93.95" customHeight="1" thickBot="1">
      <c r="A42" s="494" t="s">
        <v>116</v>
      </c>
      <c r="B42" s="494" t="s">
        <v>117</v>
      </c>
      <c r="H42" s="4"/>
      <c r="I42" s="4"/>
      <c r="J42" s="4"/>
    </row>
    <row r="43" spans="1:10" ht="47.45" hidden="1" customHeight="1">
      <c r="A43" s="495"/>
      <c r="B43" s="495"/>
      <c r="H43" s="4"/>
      <c r="I43" s="4"/>
      <c r="J43" s="4"/>
    </row>
    <row r="44" spans="1:10" ht="26.1" customHeight="1" thickBot="1">
      <c r="A44" s="492" t="s">
        <v>118</v>
      </c>
      <c r="B44" s="494"/>
      <c r="H44" s="4"/>
      <c r="I44" s="4"/>
      <c r="J44" s="4"/>
    </row>
    <row r="45" spans="1:10" ht="16.5" hidden="1" thickBot="1">
      <c r="A45" s="493"/>
      <c r="B45" s="495"/>
      <c r="H45" s="4"/>
      <c r="I45" s="4"/>
      <c r="J45" s="4"/>
    </row>
    <row r="46" spans="1:10" ht="45.95" customHeight="1" thickBot="1">
      <c r="A46" s="494" t="s">
        <v>119</v>
      </c>
      <c r="B46" s="494" t="s">
        <v>120</v>
      </c>
      <c r="H46" s="4"/>
      <c r="I46" s="4"/>
      <c r="J46" s="4"/>
    </row>
    <row r="47" spans="1:10" ht="16.5" hidden="1" thickBot="1">
      <c r="A47" s="495"/>
      <c r="B47" s="495"/>
      <c r="H47" s="4"/>
      <c r="I47" s="4"/>
      <c r="J47" s="4"/>
    </row>
    <row r="48" spans="1:10">
      <c r="A48" s="492" t="s">
        <v>121</v>
      </c>
      <c r="B48" s="494"/>
      <c r="H48" s="4"/>
      <c r="I48" s="4"/>
      <c r="J48" s="4"/>
    </row>
    <row r="49" spans="1:10" ht="30" customHeight="1" thickBot="1">
      <c r="A49" s="493"/>
      <c r="B49" s="495"/>
      <c r="H49" s="4"/>
      <c r="I49" s="4"/>
      <c r="J49" s="4"/>
    </row>
    <row r="50" spans="1:10" ht="52.5" customHeight="1" thickBot="1">
      <c r="A50" s="494" t="s">
        <v>122</v>
      </c>
      <c r="B50" s="494" t="s">
        <v>123</v>
      </c>
      <c r="H50" s="4"/>
      <c r="I50" s="4"/>
      <c r="J50" s="4"/>
    </row>
    <row r="51" spans="1:10" ht="16.5" hidden="1" thickBot="1">
      <c r="A51" s="495"/>
      <c r="B51" s="495"/>
      <c r="H51" s="4"/>
      <c r="I51" s="4"/>
      <c r="J51" s="4"/>
    </row>
    <row r="52" spans="1:10" ht="29.45" customHeight="1">
      <c r="A52" s="492" t="s">
        <v>124</v>
      </c>
      <c r="B52" s="494"/>
      <c r="H52" s="4"/>
      <c r="I52" s="4"/>
      <c r="J52" s="4"/>
    </row>
    <row r="53" spans="1:10" ht="15.75" customHeight="1" thickBot="1">
      <c r="A53" s="493"/>
      <c r="B53" s="495"/>
      <c r="H53" s="4"/>
      <c r="I53" s="4"/>
      <c r="J53" s="4"/>
    </row>
    <row r="54" spans="1:10" ht="65.45" customHeight="1">
      <c r="A54" s="494" t="s">
        <v>125</v>
      </c>
      <c r="B54" s="494" t="s">
        <v>126</v>
      </c>
      <c r="H54" s="4"/>
      <c r="I54" s="4"/>
      <c r="J54" s="4"/>
    </row>
    <row r="55" spans="1:10" ht="44.45" hidden="1" customHeight="1">
      <c r="A55" s="495"/>
      <c r="B55" s="495"/>
      <c r="H55" s="4"/>
      <c r="I55" s="4"/>
      <c r="J55" s="4"/>
    </row>
    <row r="56" spans="1:10">
      <c r="H56" s="4"/>
      <c r="I56" s="4"/>
      <c r="J56" s="4"/>
    </row>
    <row r="57" spans="1:10">
      <c r="H57" s="4"/>
      <c r="I57" s="4"/>
      <c r="J57" s="4"/>
    </row>
    <row r="58" spans="1:10">
      <c r="H58" s="4"/>
      <c r="I58" s="4"/>
      <c r="J58" s="4"/>
    </row>
    <row r="59" spans="1:10">
      <c r="H59" s="4"/>
      <c r="I59" s="4"/>
      <c r="J59" s="4"/>
    </row>
    <row r="60" spans="1:10">
      <c r="H60" s="4"/>
      <c r="I60" s="4"/>
      <c r="J60" s="4"/>
    </row>
    <row r="61" spans="1:10">
      <c r="H61" s="4"/>
      <c r="I61" s="4"/>
      <c r="J61" s="4"/>
    </row>
    <row r="62" spans="1:10">
      <c r="H62" s="4"/>
      <c r="I62" s="4"/>
      <c r="J62" s="4"/>
    </row>
    <row r="63" spans="1:10">
      <c r="H63" s="4"/>
      <c r="I63" s="4"/>
      <c r="J63" s="4"/>
    </row>
    <row r="64" spans="1:10">
      <c r="H64" s="4"/>
      <c r="I64" s="4"/>
      <c r="J64" s="4"/>
    </row>
    <row r="65" spans="8:10">
      <c r="H65" s="4"/>
      <c r="I65" s="4"/>
      <c r="J65" s="4"/>
    </row>
    <row r="66" spans="8:10">
      <c r="H66" s="4"/>
      <c r="I66" s="4"/>
      <c r="J66" s="4"/>
    </row>
    <row r="67" spans="8:10">
      <c r="H67" s="4"/>
      <c r="I67" s="4"/>
      <c r="J67" s="4"/>
    </row>
    <row r="68" spans="8:10">
      <c r="H68" s="4"/>
      <c r="I68" s="4"/>
      <c r="J68" s="4"/>
    </row>
    <row r="69" spans="8:10">
      <c r="H69" s="4"/>
      <c r="I69" s="4"/>
      <c r="J69" s="4"/>
    </row>
    <row r="70" spans="8:10">
      <c r="H70" s="4"/>
      <c r="I70" s="4"/>
      <c r="J70" s="4"/>
    </row>
    <row r="71" spans="8:10">
      <c r="H71" s="4"/>
      <c r="I71" s="4"/>
      <c r="J71" s="4"/>
    </row>
    <row r="72" spans="8:10">
      <c r="H72" s="4"/>
      <c r="I72" s="4"/>
      <c r="J72" s="4"/>
    </row>
    <row r="73" spans="8:10">
      <c r="H73" s="4"/>
      <c r="I73" s="4"/>
      <c r="J73" s="4"/>
    </row>
    <row r="74" spans="8:10" ht="15.75" customHeight="1">
      <c r="H74" s="4"/>
      <c r="I74" s="4"/>
      <c r="J74" s="4"/>
    </row>
    <row r="75" spans="8:10" ht="15" customHeight="1">
      <c r="H75" s="4"/>
      <c r="I75" s="4"/>
      <c r="J75" s="4"/>
    </row>
    <row r="76" spans="8:10">
      <c r="H76" s="4"/>
      <c r="I76" s="4"/>
      <c r="J76" s="4"/>
    </row>
    <row r="77" spans="8:10">
      <c r="H77" s="4"/>
      <c r="I77" s="4"/>
      <c r="J77" s="4"/>
    </row>
    <row r="78" spans="8:10">
      <c r="H78" s="4"/>
      <c r="I78" s="4"/>
      <c r="J78" s="4"/>
    </row>
    <row r="79" spans="8:10">
      <c r="H79" s="4"/>
      <c r="I79" s="4"/>
      <c r="J79" s="4"/>
    </row>
    <row r="80" spans="8:10">
      <c r="H80" s="4"/>
      <c r="I80" s="4"/>
      <c r="J80" s="4"/>
    </row>
    <row r="81" spans="8:10">
      <c r="H81" s="4"/>
      <c r="I81" s="4"/>
      <c r="J81" s="4"/>
    </row>
    <row r="82" spans="8:10">
      <c r="H82" s="4"/>
      <c r="I82" s="4"/>
      <c r="J82" s="4"/>
    </row>
    <row r="83" spans="8:10">
      <c r="H83" s="4"/>
      <c r="I83" s="4"/>
      <c r="J83" s="4"/>
    </row>
    <row r="84" spans="8:10" ht="15.75" customHeight="1">
      <c r="H84" s="4"/>
      <c r="I84" s="4"/>
      <c r="J84" s="4"/>
    </row>
    <row r="85" spans="8:10" ht="15" customHeight="1">
      <c r="H85" s="4"/>
      <c r="I85" s="4"/>
      <c r="J85" s="4"/>
    </row>
    <row r="86" spans="8:10" ht="65.099999999999994" customHeight="1">
      <c r="H86" s="4"/>
      <c r="I86" s="4"/>
      <c r="J86" s="4"/>
    </row>
    <row r="87" spans="8:10">
      <c r="H87" s="4"/>
      <c r="I87" s="4"/>
      <c r="J87" s="4"/>
    </row>
    <row r="88" spans="8:10">
      <c r="H88" s="4"/>
      <c r="I88" s="4"/>
      <c r="J88" s="4"/>
    </row>
    <row r="89" spans="8:10">
      <c r="H89" s="4"/>
      <c r="I89" s="4"/>
      <c r="J89" s="4"/>
    </row>
    <row r="90" spans="8:10">
      <c r="H90" s="4"/>
      <c r="I90" s="4"/>
      <c r="J90" s="4"/>
    </row>
    <row r="91" spans="8:10">
      <c r="H91" s="4"/>
      <c r="I91" s="4"/>
      <c r="J91" s="4"/>
    </row>
    <row r="92" spans="8:10">
      <c r="H92" s="4"/>
      <c r="I92" s="4"/>
      <c r="J92" s="4"/>
    </row>
    <row r="93" spans="8:10">
      <c r="H93" s="4"/>
      <c r="I93" s="4"/>
      <c r="J93" s="4"/>
    </row>
    <row r="94" spans="8:10" ht="15.75" customHeight="1">
      <c r="H94" s="4"/>
      <c r="I94" s="4"/>
      <c r="J94" s="4"/>
    </row>
    <row r="95" spans="8:10" ht="15" customHeight="1">
      <c r="H95" s="4"/>
      <c r="I95" s="4"/>
      <c r="J95" s="4"/>
    </row>
    <row r="96" spans="8:10">
      <c r="H96" s="4"/>
      <c r="I96" s="4"/>
      <c r="J96" s="4"/>
    </row>
    <row r="97" spans="8:10">
      <c r="H97" s="4"/>
      <c r="I97" s="4"/>
      <c r="J97" s="4"/>
    </row>
    <row r="98" spans="8:10">
      <c r="H98" s="4"/>
      <c r="I98" s="4"/>
      <c r="J98" s="4"/>
    </row>
    <row r="99" spans="8:10">
      <c r="H99" s="4"/>
      <c r="I99" s="4"/>
      <c r="J99" s="4"/>
    </row>
    <row r="100" spans="8:10">
      <c r="H100" s="4"/>
      <c r="I100" s="4"/>
      <c r="J100" s="4"/>
    </row>
    <row r="101" spans="8:10">
      <c r="H101" s="4"/>
      <c r="I101" s="4"/>
      <c r="J101" s="4"/>
    </row>
    <row r="102" spans="8:10" ht="15.75" customHeight="1"/>
  </sheetData>
  <mergeCells count="35">
    <mergeCell ref="A26:A27"/>
    <mergeCell ref="B26:B27"/>
    <mergeCell ref="A17:B17"/>
    <mergeCell ref="A22:A23"/>
    <mergeCell ref="B22:B23"/>
    <mergeCell ref="A24:A25"/>
    <mergeCell ref="B24:B25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314"/>
  <sheetViews>
    <sheetView tabSelected="1" view="pageBreakPreview" topLeftCell="L203" zoomScale="85" zoomScaleNormal="71" zoomScaleSheetLayoutView="85" zoomScalePageLayoutView="70" workbookViewId="0">
      <selection activeCell="Z174" sqref="Z174"/>
    </sheetView>
  </sheetViews>
  <sheetFormatPr defaultColWidth="8.7109375" defaultRowHeight="15.75"/>
  <cols>
    <col min="1" max="1" width="10.28515625" style="121" customWidth="1"/>
    <col min="2" max="2" width="15.7109375" style="124" hidden="1" customWidth="1"/>
    <col min="3" max="3" width="48.5703125" style="124" customWidth="1"/>
    <col min="4" max="4" width="54.42578125" style="123" customWidth="1"/>
    <col min="5" max="5" width="21.140625" style="178" customWidth="1"/>
    <col min="6" max="6" width="21.5703125" style="124" hidden="1" customWidth="1"/>
    <col min="7" max="7" width="15.85546875" style="111" hidden="1" customWidth="1"/>
    <col min="8" max="8" width="14.85546875" style="124" customWidth="1"/>
    <col min="9" max="9" width="18.7109375" style="177" customWidth="1"/>
    <col min="10" max="10" width="14.85546875" style="179" customWidth="1"/>
    <col min="11" max="11" width="24.28515625" style="149" customWidth="1"/>
    <col min="12" max="12" width="25.85546875" style="126" customWidth="1"/>
    <col min="13" max="13" width="16.5703125" style="126" customWidth="1"/>
    <col min="14" max="14" width="19" style="123" customWidth="1"/>
    <col min="15" max="15" width="16.28515625" style="126" customWidth="1"/>
    <col min="16" max="16" width="18.7109375" style="123" customWidth="1"/>
    <col min="17" max="17" width="19.28515625" style="124" hidden="1" customWidth="1"/>
    <col min="18" max="18" width="17.7109375" style="307" customWidth="1"/>
    <col min="19" max="19" width="8.5703125" style="91" customWidth="1"/>
    <col min="20" max="20" width="30.85546875" style="100" bestFit="1" customWidth="1"/>
    <col min="21" max="21" width="17.28515625" style="306" bestFit="1" customWidth="1"/>
    <col min="22" max="22" width="16.28515625" style="109" bestFit="1" customWidth="1"/>
    <col min="23" max="23" width="18.28515625" style="109" bestFit="1" customWidth="1"/>
    <col min="24" max="24" width="21.85546875" style="109" bestFit="1" customWidth="1"/>
    <col min="25" max="25" width="24.140625" style="109" bestFit="1" customWidth="1"/>
    <col min="26" max="26" width="17.42578125" style="109" bestFit="1" customWidth="1"/>
    <col min="27" max="28" width="17.85546875" style="109" bestFit="1" customWidth="1"/>
    <col min="29" max="30" width="23.7109375" style="109" bestFit="1" customWidth="1"/>
    <col min="31" max="31" width="22.42578125" style="109" bestFit="1" customWidth="1"/>
    <col min="32" max="34" width="17.42578125" style="109" bestFit="1" customWidth="1"/>
    <col min="35" max="35" width="17.85546875" style="109" bestFit="1" customWidth="1"/>
    <col min="36" max="36" width="17.42578125" style="305" bestFit="1" customWidth="1"/>
    <col min="37" max="38" width="17.42578125" style="109" bestFit="1" customWidth="1"/>
    <col min="39" max="41" width="17.85546875" style="109" bestFit="1" customWidth="1"/>
    <col min="42" max="42" width="8.7109375" style="109"/>
    <col min="43" max="16384" width="8.7109375" style="123"/>
  </cols>
  <sheetData>
    <row r="1" spans="1:42" ht="28.5" customHeight="1">
      <c r="A1" s="96"/>
      <c r="B1" s="525" t="s">
        <v>508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289"/>
      <c r="P1" s="58"/>
      <c r="Q1" s="11"/>
      <c r="R1" s="95"/>
      <c r="S1" s="96"/>
      <c r="T1" s="308"/>
    </row>
    <row r="2" spans="1:42" ht="29.25" customHeight="1">
      <c r="A2" s="96"/>
      <c r="B2" s="525" t="s">
        <v>135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289"/>
      <c r="P2" s="58"/>
      <c r="Q2" s="11"/>
      <c r="R2" s="95"/>
      <c r="S2" s="96"/>
      <c r="T2" s="308"/>
    </row>
    <row r="3" spans="1:42" ht="41.25" customHeight="1">
      <c r="A3" s="96"/>
      <c r="B3" s="530" t="s">
        <v>400</v>
      </c>
      <c r="C3" s="530"/>
      <c r="D3" s="457" t="s">
        <v>696</v>
      </c>
      <c r="E3" s="113"/>
      <c r="F3" s="529"/>
      <c r="G3" s="529"/>
      <c r="H3" s="529"/>
      <c r="I3" s="529" t="s">
        <v>208</v>
      </c>
      <c r="J3" s="529"/>
      <c r="K3" s="60"/>
      <c r="L3" s="289"/>
      <c r="M3" s="289"/>
      <c r="N3" s="58"/>
      <c r="O3" s="289"/>
      <c r="P3" s="58"/>
      <c r="Q3" s="11"/>
      <c r="R3" s="95"/>
      <c r="S3" s="96"/>
      <c r="T3" s="308"/>
    </row>
    <row r="4" spans="1:42" ht="28.5" customHeight="1">
      <c r="A4" s="127"/>
      <c r="B4" s="526" t="s">
        <v>962</v>
      </c>
      <c r="C4" s="526"/>
      <c r="D4" s="290"/>
      <c r="E4" s="113"/>
      <c r="F4" s="11"/>
      <c r="G4" s="110"/>
      <c r="H4" s="241"/>
      <c r="I4" s="242" t="s">
        <v>242</v>
      </c>
      <c r="J4" s="243"/>
      <c r="K4" s="60"/>
      <c r="L4" s="289"/>
      <c r="M4" s="289"/>
      <c r="N4" s="58"/>
      <c r="O4" s="289"/>
      <c r="P4" s="58"/>
      <c r="Q4" s="11"/>
      <c r="R4" s="95"/>
      <c r="S4" s="96"/>
      <c r="T4" s="308"/>
    </row>
    <row r="5" spans="1:42" ht="19.5" customHeight="1">
      <c r="A5" s="127"/>
      <c r="B5" s="527" t="s">
        <v>907</v>
      </c>
      <c r="C5" s="527"/>
      <c r="D5" s="290"/>
      <c r="E5" s="113"/>
      <c r="F5" s="11"/>
      <c r="G5" s="110"/>
      <c r="H5" s="11"/>
      <c r="I5" s="82"/>
      <c r="J5" s="59"/>
      <c r="K5" s="60"/>
      <c r="L5" s="289"/>
      <c r="M5" s="289"/>
      <c r="N5" s="58"/>
      <c r="O5" s="289"/>
      <c r="P5" s="58"/>
      <c r="Q5" s="11"/>
      <c r="R5" s="95"/>
      <c r="S5" s="96"/>
      <c r="T5" s="308"/>
    </row>
    <row r="6" spans="1:42" ht="34.5" customHeight="1">
      <c r="A6" s="127"/>
      <c r="B6" s="525" t="s">
        <v>226</v>
      </c>
      <c r="C6" s="525"/>
      <c r="D6" s="525"/>
      <c r="E6" s="525"/>
      <c r="F6" s="525"/>
      <c r="G6" s="525"/>
      <c r="H6" s="525"/>
      <c r="I6" s="525"/>
      <c r="J6" s="59"/>
      <c r="K6" s="60"/>
      <c r="L6" s="289"/>
      <c r="M6" s="289"/>
      <c r="N6" s="58"/>
      <c r="O6" s="289"/>
      <c r="P6" s="58"/>
      <c r="Q6" s="11"/>
      <c r="R6" s="95"/>
      <c r="S6" s="96"/>
      <c r="T6" s="308"/>
    </row>
    <row r="7" spans="1:42">
      <c r="A7" s="96"/>
      <c r="B7" s="288"/>
      <c r="C7" s="11"/>
      <c r="D7" s="58"/>
      <c r="E7" s="113"/>
      <c r="F7" s="529"/>
      <c r="G7" s="529"/>
      <c r="H7" s="529"/>
      <c r="I7" s="82"/>
      <c r="J7" s="59"/>
      <c r="K7" s="60"/>
      <c r="L7" s="289"/>
      <c r="M7" s="289"/>
      <c r="N7" s="58"/>
      <c r="O7" s="289"/>
      <c r="P7" s="58"/>
      <c r="Q7" s="11"/>
      <c r="R7" s="95"/>
      <c r="S7" s="96"/>
      <c r="T7" s="308"/>
    </row>
    <row r="8" spans="1:42" s="307" customFormat="1" ht="20.25">
      <c r="A8" s="262">
        <v>1</v>
      </c>
      <c r="B8" s="427" t="s">
        <v>0</v>
      </c>
      <c r="C8" s="427" t="s">
        <v>0</v>
      </c>
      <c r="D8" s="370"/>
      <c r="E8" s="372"/>
      <c r="F8" s="371"/>
      <c r="G8" s="371"/>
      <c r="H8" s="370"/>
      <c r="I8" s="371"/>
      <c r="J8" s="370"/>
      <c r="K8" s="370"/>
      <c r="L8" s="370"/>
      <c r="M8" s="370"/>
      <c r="N8" s="370"/>
      <c r="O8" s="370"/>
      <c r="P8" s="370"/>
      <c r="Q8" s="370"/>
      <c r="R8" s="370"/>
      <c r="S8" s="341"/>
      <c r="T8" s="133"/>
      <c r="U8" s="426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05"/>
      <c r="AK8" s="381"/>
      <c r="AL8" s="381"/>
      <c r="AM8" s="381"/>
      <c r="AN8" s="381"/>
      <c r="AO8" s="381"/>
      <c r="AP8" s="381"/>
    </row>
    <row r="9" spans="1:42" s="307" customFormat="1">
      <c r="A9" s="521" t="s">
        <v>260</v>
      </c>
      <c r="B9" s="504" t="s">
        <v>55</v>
      </c>
      <c r="C9" s="504" t="s">
        <v>30</v>
      </c>
      <c r="D9" s="504" t="s">
        <v>49</v>
      </c>
      <c r="E9" s="509" t="s">
        <v>285</v>
      </c>
      <c r="F9" s="504" t="s">
        <v>48</v>
      </c>
      <c r="G9" s="325"/>
      <c r="H9" s="504" t="s">
        <v>50</v>
      </c>
      <c r="I9" s="528" t="s">
        <v>8</v>
      </c>
      <c r="J9" s="528"/>
      <c r="K9" s="528"/>
      <c r="L9" s="504" t="s">
        <v>58</v>
      </c>
      <c r="M9" s="504" t="s">
        <v>54</v>
      </c>
      <c r="N9" s="504" t="s">
        <v>31</v>
      </c>
      <c r="O9" s="504"/>
      <c r="P9" s="504" t="s">
        <v>23</v>
      </c>
      <c r="Q9" s="504" t="s">
        <v>53</v>
      </c>
      <c r="R9" s="504" t="s">
        <v>20</v>
      </c>
      <c r="S9" s="499" t="s">
        <v>664</v>
      </c>
      <c r="T9" s="425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81"/>
    </row>
    <row r="10" spans="1:42" s="307" customFormat="1" ht="47.25">
      <c r="A10" s="521"/>
      <c r="B10" s="504"/>
      <c r="C10" s="504"/>
      <c r="D10" s="504"/>
      <c r="E10" s="509"/>
      <c r="F10" s="504"/>
      <c r="G10" s="325" t="s">
        <v>588</v>
      </c>
      <c r="H10" s="504"/>
      <c r="I10" s="326" t="s">
        <v>134</v>
      </c>
      <c r="J10" s="337" t="s">
        <v>52</v>
      </c>
      <c r="K10" s="337" t="s">
        <v>51</v>
      </c>
      <c r="L10" s="504"/>
      <c r="M10" s="504"/>
      <c r="N10" s="325" t="s">
        <v>32</v>
      </c>
      <c r="O10" s="325" t="s">
        <v>9</v>
      </c>
      <c r="P10" s="504"/>
      <c r="Q10" s="504"/>
      <c r="R10" s="504"/>
      <c r="S10" s="499"/>
      <c r="T10" s="425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81"/>
    </row>
    <row r="11" spans="1:42" s="109" customFormat="1" ht="41.25" customHeight="1">
      <c r="A11" s="104" t="s">
        <v>150</v>
      </c>
      <c r="B11" s="103" t="s">
        <v>146</v>
      </c>
      <c r="C11" s="103" t="s">
        <v>137</v>
      </c>
      <c r="D11" s="103"/>
      <c r="E11" s="160" t="s">
        <v>38</v>
      </c>
      <c r="F11" s="104"/>
      <c r="G11" s="104" t="s">
        <v>597</v>
      </c>
      <c r="H11" s="104" t="s">
        <v>361</v>
      </c>
      <c r="I11" s="148">
        <f>9979686.9/1000/3.85</f>
        <v>2592.1264675324678</v>
      </c>
      <c r="J11" s="105">
        <v>0</v>
      </c>
      <c r="K11" s="192">
        <v>100</v>
      </c>
      <c r="L11" s="104" t="s">
        <v>382</v>
      </c>
      <c r="M11" s="193" t="s">
        <v>5</v>
      </c>
      <c r="N11" s="186">
        <v>42485</v>
      </c>
      <c r="O11" s="186">
        <v>42644</v>
      </c>
      <c r="P11" s="194" t="s">
        <v>141</v>
      </c>
      <c r="Q11" s="104" t="s">
        <v>223</v>
      </c>
      <c r="R11" s="150" t="s">
        <v>22</v>
      </c>
      <c r="S11" s="128" t="s">
        <v>665</v>
      </c>
      <c r="T11" s="424"/>
      <c r="U11" s="292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</row>
    <row r="12" spans="1:42" s="109" customFormat="1" ht="45" customHeight="1">
      <c r="A12" s="104" t="s">
        <v>155</v>
      </c>
      <c r="B12" s="103" t="s">
        <v>146</v>
      </c>
      <c r="C12" s="103" t="s">
        <v>320</v>
      </c>
      <c r="D12" s="103"/>
      <c r="E12" s="160" t="s">
        <v>38</v>
      </c>
      <c r="F12" s="104"/>
      <c r="G12" s="104" t="s">
        <v>592</v>
      </c>
      <c r="H12" s="104" t="s">
        <v>207</v>
      </c>
      <c r="I12" s="148">
        <f>11718377.43/1000/3.85</f>
        <v>3043.7343974025976</v>
      </c>
      <c r="J12" s="105">
        <v>0</v>
      </c>
      <c r="K12" s="192">
        <v>100</v>
      </c>
      <c r="L12" s="104" t="s">
        <v>383</v>
      </c>
      <c r="M12" s="193" t="s">
        <v>5</v>
      </c>
      <c r="N12" s="186">
        <v>41660</v>
      </c>
      <c r="O12" s="186">
        <v>41716</v>
      </c>
      <c r="P12" s="194" t="s">
        <v>141</v>
      </c>
      <c r="Q12" s="104" t="s">
        <v>223</v>
      </c>
      <c r="R12" s="204" t="s">
        <v>22</v>
      </c>
      <c r="S12" s="128" t="s">
        <v>665</v>
      </c>
      <c r="T12" s="424"/>
      <c r="U12" s="292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</row>
    <row r="13" spans="1:42" s="109" customFormat="1" ht="78" customHeight="1">
      <c r="A13" s="104" t="s">
        <v>143</v>
      </c>
      <c r="B13" s="103" t="s">
        <v>146</v>
      </c>
      <c r="C13" s="103" t="s">
        <v>324</v>
      </c>
      <c r="D13" s="103" t="s">
        <v>325</v>
      </c>
      <c r="E13" s="160" t="s">
        <v>41</v>
      </c>
      <c r="F13" s="104"/>
      <c r="G13" s="104"/>
      <c r="H13" s="104" t="s">
        <v>343</v>
      </c>
      <c r="I13" s="148">
        <f>880333.32/3.85/1000</f>
        <v>228.65800519480518</v>
      </c>
      <c r="J13" s="105">
        <v>100</v>
      </c>
      <c r="K13" s="192">
        <v>0</v>
      </c>
      <c r="L13" s="104" t="s">
        <v>384</v>
      </c>
      <c r="M13" s="193" t="s">
        <v>4</v>
      </c>
      <c r="N13" s="186">
        <v>42694</v>
      </c>
      <c r="O13" s="186">
        <f>N13+60</f>
        <v>42754</v>
      </c>
      <c r="P13" s="194"/>
      <c r="Q13" s="104"/>
      <c r="R13" s="150" t="s">
        <v>42</v>
      </c>
      <c r="S13" s="128" t="s">
        <v>665</v>
      </c>
      <c r="T13" s="191"/>
      <c r="U13" s="292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</row>
    <row r="14" spans="1:42" s="109" customFormat="1" ht="46.5" customHeight="1">
      <c r="A14" s="104" t="s">
        <v>156</v>
      </c>
      <c r="B14" s="103" t="s">
        <v>146</v>
      </c>
      <c r="C14" s="103" t="s">
        <v>202</v>
      </c>
      <c r="D14" s="103" t="s">
        <v>795</v>
      </c>
      <c r="E14" s="160" t="s">
        <v>38</v>
      </c>
      <c r="F14" s="104"/>
      <c r="G14" s="104" t="s">
        <v>594</v>
      </c>
      <c r="H14" s="104" t="s">
        <v>233</v>
      </c>
      <c r="I14" s="148">
        <f>21119379.09/1000/3.85</f>
        <v>5485.5530103896099</v>
      </c>
      <c r="J14" s="105">
        <v>0</v>
      </c>
      <c r="K14" s="192">
        <v>100</v>
      </c>
      <c r="L14" s="104" t="s">
        <v>385</v>
      </c>
      <c r="M14" s="193" t="s">
        <v>5</v>
      </c>
      <c r="N14" s="186">
        <v>42248</v>
      </c>
      <c r="O14" s="186">
        <v>42430</v>
      </c>
      <c r="P14" s="194" t="s">
        <v>141</v>
      </c>
      <c r="Q14" s="104"/>
      <c r="R14" s="204" t="s">
        <v>22</v>
      </c>
      <c r="S14" s="128" t="s">
        <v>665</v>
      </c>
      <c r="T14" s="191"/>
      <c r="U14" s="292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</row>
    <row r="15" spans="1:42" s="109" customFormat="1" ht="46.5" customHeight="1">
      <c r="A15" s="104" t="s">
        <v>157</v>
      </c>
      <c r="B15" s="103" t="s">
        <v>146</v>
      </c>
      <c r="C15" s="103" t="s">
        <v>138</v>
      </c>
      <c r="D15" s="103"/>
      <c r="E15" s="160" t="s">
        <v>40</v>
      </c>
      <c r="F15" s="104"/>
      <c r="G15" s="104"/>
      <c r="H15" s="186" t="s">
        <v>677</v>
      </c>
      <c r="I15" s="148">
        <v>2112.52</v>
      </c>
      <c r="J15" s="105">
        <v>100</v>
      </c>
      <c r="K15" s="192">
        <v>0</v>
      </c>
      <c r="L15" s="104" t="s">
        <v>386</v>
      </c>
      <c r="M15" s="193" t="s">
        <v>3</v>
      </c>
      <c r="N15" s="186">
        <v>43110</v>
      </c>
      <c r="O15" s="186">
        <f>N15+120</f>
        <v>43230</v>
      </c>
      <c r="P15" s="194"/>
      <c r="Q15" s="104"/>
      <c r="R15" s="423" t="s">
        <v>42</v>
      </c>
      <c r="S15" s="130" t="s">
        <v>665</v>
      </c>
      <c r="T15" s="191" t="s">
        <v>891</v>
      </c>
      <c r="U15" s="292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</row>
    <row r="16" spans="1:42" s="109" customFormat="1" ht="72" customHeight="1">
      <c r="A16" s="104" t="s">
        <v>158</v>
      </c>
      <c r="B16" s="103" t="s">
        <v>146</v>
      </c>
      <c r="C16" s="103" t="s">
        <v>275</v>
      </c>
      <c r="D16" s="103" t="s">
        <v>495</v>
      </c>
      <c r="E16" s="160" t="s">
        <v>40</v>
      </c>
      <c r="F16" s="104"/>
      <c r="G16" s="104"/>
      <c r="H16" s="104"/>
      <c r="I16" s="148">
        <f>621.78+264.15+618</f>
        <v>1503.9299999999998</v>
      </c>
      <c r="J16" s="105">
        <v>100</v>
      </c>
      <c r="K16" s="192">
        <v>0</v>
      </c>
      <c r="L16" s="195" t="s">
        <v>448</v>
      </c>
      <c r="M16" s="193" t="s">
        <v>3</v>
      </c>
      <c r="N16" s="186">
        <v>43040</v>
      </c>
      <c r="O16" s="186">
        <f>N16+150</f>
        <v>43190</v>
      </c>
      <c r="P16" s="194"/>
      <c r="Q16" s="104"/>
      <c r="R16" s="150" t="s">
        <v>1</v>
      </c>
      <c r="S16" s="128" t="s">
        <v>665</v>
      </c>
      <c r="T16" s="191" t="s">
        <v>697</v>
      </c>
      <c r="U16" s="292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</row>
    <row r="17" spans="1:41" s="109" customFormat="1" ht="31.5">
      <c r="A17" s="198" t="s">
        <v>159</v>
      </c>
      <c r="B17" s="196" t="s">
        <v>146</v>
      </c>
      <c r="C17" s="196" t="s">
        <v>139</v>
      </c>
      <c r="D17" s="196"/>
      <c r="E17" s="197" t="s">
        <v>41</v>
      </c>
      <c r="F17" s="198"/>
      <c r="G17" s="198"/>
      <c r="H17" s="198"/>
      <c r="I17" s="199"/>
      <c r="J17" s="200">
        <v>100</v>
      </c>
      <c r="K17" s="201">
        <v>0</v>
      </c>
      <c r="L17" s="198" t="s">
        <v>140</v>
      </c>
      <c r="M17" s="210" t="s">
        <v>3</v>
      </c>
      <c r="N17" s="202">
        <v>42705</v>
      </c>
      <c r="O17" s="202">
        <f>N17+150</f>
        <v>42855</v>
      </c>
      <c r="P17" s="203"/>
      <c r="Q17" s="198"/>
      <c r="R17" s="263" t="s">
        <v>1</v>
      </c>
      <c r="S17" s="130"/>
      <c r="T17" s="191"/>
      <c r="U17" s="292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</row>
    <row r="18" spans="1:41" s="109" customFormat="1" ht="91.5" customHeight="1">
      <c r="A18" s="104" t="s">
        <v>171</v>
      </c>
      <c r="B18" s="103" t="s">
        <v>146</v>
      </c>
      <c r="C18" s="103" t="s">
        <v>695</v>
      </c>
      <c r="D18" s="103" t="s">
        <v>342</v>
      </c>
      <c r="E18" s="160" t="s">
        <v>40</v>
      </c>
      <c r="F18" s="104"/>
      <c r="G18" s="104" t="s">
        <v>698</v>
      </c>
      <c r="H18" s="104" t="s">
        <v>680</v>
      </c>
      <c r="I18" s="148">
        <f>(552811.42+727409.21)/1000</f>
        <v>1280.2206299999998</v>
      </c>
      <c r="J18" s="105">
        <v>100</v>
      </c>
      <c r="K18" s="192">
        <v>0</v>
      </c>
      <c r="L18" s="195" t="s">
        <v>718</v>
      </c>
      <c r="M18" s="193" t="s">
        <v>4</v>
      </c>
      <c r="N18" s="186">
        <v>42583</v>
      </c>
      <c r="O18" s="186">
        <v>42632</v>
      </c>
      <c r="P18" s="194"/>
      <c r="Q18" s="104" t="s">
        <v>531</v>
      </c>
      <c r="R18" s="150" t="s">
        <v>22</v>
      </c>
      <c r="S18" s="128" t="s">
        <v>665</v>
      </c>
      <c r="T18" s="191"/>
      <c r="U18" s="292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</row>
    <row r="19" spans="1:41" s="109" customFormat="1" ht="57" customHeight="1">
      <c r="A19" s="104" t="s">
        <v>175</v>
      </c>
      <c r="B19" s="103" t="s">
        <v>146</v>
      </c>
      <c r="C19" s="103" t="s">
        <v>586</v>
      </c>
      <c r="D19" s="204" t="s">
        <v>587</v>
      </c>
      <c r="E19" s="160" t="s">
        <v>38</v>
      </c>
      <c r="F19" s="195" t="s">
        <v>227</v>
      </c>
      <c r="G19" s="195" t="s">
        <v>585</v>
      </c>
      <c r="H19" s="195" t="s">
        <v>532</v>
      </c>
      <c r="I19" s="148">
        <f>(10791012.86+4012388.31+5763788.93)/1000/3.85</f>
        <v>5342.127298701299</v>
      </c>
      <c r="J19" s="105">
        <v>0</v>
      </c>
      <c r="K19" s="192">
        <v>100</v>
      </c>
      <c r="L19" s="195" t="s">
        <v>514</v>
      </c>
      <c r="M19" s="193" t="s">
        <v>5</v>
      </c>
      <c r="N19" s="186">
        <v>41102</v>
      </c>
      <c r="O19" s="204" t="s">
        <v>216</v>
      </c>
      <c r="P19" s="194" t="s">
        <v>141</v>
      </c>
      <c r="Q19" s="104" t="s">
        <v>223</v>
      </c>
      <c r="R19" s="204" t="s">
        <v>22</v>
      </c>
      <c r="S19" s="128" t="s">
        <v>665</v>
      </c>
      <c r="T19" s="128"/>
      <c r="U19" s="292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</row>
    <row r="20" spans="1:41" s="109" customFormat="1" ht="39" customHeight="1">
      <c r="A20" s="104" t="s">
        <v>217</v>
      </c>
      <c r="B20" s="103" t="s">
        <v>146</v>
      </c>
      <c r="C20" s="103" t="s">
        <v>212</v>
      </c>
      <c r="D20" s="103"/>
      <c r="E20" s="160" t="s">
        <v>38</v>
      </c>
      <c r="F20" s="104"/>
      <c r="G20" s="104" t="s">
        <v>582</v>
      </c>
      <c r="H20" s="195" t="s">
        <v>213</v>
      </c>
      <c r="I20" s="148">
        <f>(12236.19067/3.85)</f>
        <v>3178.2313428571429</v>
      </c>
      <c r="J20" s="105">
        <v>0</v>
      </c>
      <c r="K20" s="192">
        <v>100</v>
      </c>
      <c r="L20" s="104" t="s">
        <v>387</v>
      </c>
      <c r="M20" s="193" t="s">
        <v>5</v>
      </c>
      <c r="N20" s="186">
        <v>40767</v>
      </c>
      <c r="O20" s="186">
        <v>40879</v>
      </c>
      <c r="P20" s="194" t="s">
        <v>141</v>
      </c>
      <c r="Q20" s="104" t="s">
        <v>223</v>
      </c>
      <c r="R20" s="204" t="s">
        <v>86</v>
      </c>
      <c r="S20" s="128" t="s">
        <v>665</v>
      </c>
      <c r="T20" s="191"/>
      <c r="U20" s="292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</row>
    <row r="21" spans="1:41" s="109" customFormat="1" ht="46.5" customHeight="1">
      <c r="A21" s="104" t="s">
        <v>218</v>
      </c>
      <c r="B21" s="103" t="s">
        <v>146</v>
      </c>
      <c r="C21" s="103" t="s">
        <v>212</v>
      </c>
      <c r="D21" s="103" t="s">
        <v>446</v>
      </c>
      <c r="E21" s="160" t="s">
        <v>38</v>
      </c>
      <c r="F21" s="104"/>
      <c r="G21" s="104" t="s">
        <v>576</v>
      </c>
      <c r="H21" s="195" t="s">
        <v>235</v>
      </c>
      <c r="I21" s="148">
        <f>7447908.69/1000/3.85</f>
        <v>1934.5217376623377</v>
      </c>
      <c r="J21" s="105">
        <v>0</v>
      </c>
      <c r="K21" s="192">
        <v>100</v>
      </c>
      <c r="L21" s="104" t="s">
        <v>388</v>
      </c>
      <c r="M21" s="193" t="s">
        <v>5</v>
      </c>
      <c r="N21" s="186">
        <v>42248</v>
      </c>
      <c r="O21" s="186">
        <v>42430</v>
      </c>
      <c r="P21" s="194" t="s">
        <v>141</v>
      </c>
      <c r="Q21" s="104" t="s">
        <v>223</v>
      </c>
      <c r="R21" s="204" t="s">
        <v>22</v>
      </c>
      <c r="S21" s="128" t="s">
        <v>665</v>
      </c>
      <c r="T21" s="191"/>
      <c r="U21" s="292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</row>
    <row r="22" spans="1:41" s="109" customFormat="1" ht="48.75" customHeight="1">
      <c r="A22" s="104" t="s">
        <v>219</v>
      </c>
      <c r="B22" s="103" t="s">
        <v>146</v>
      </c>
      <c r="C22" s="103" t="s">
        <v>209</v>
      </c>
      <c r="D22" s="103" t="s">
        <v>530</v>
      </c>
      <c r="E22" s="160" t="s">
        <v>38</v>
      </c>
      <c r="F22" s="104"/>
      <c r="G22" s="104"/>
      <c r="H22" s="104" t="s">
        <v>214</v>
      </c>
      <c r="I22" s="148">
        <f>146349.89/1000/3.85</f>
        <v>38.012958441558446</v>
      </c>
      <c r="J22" s="105">
        <v>0</v>
      </c>
      <c r="K22" s="192">
        <v>100</v>
      </c>
      <c r="L22" s="104" t="s">
        <v>371</v>
      </c>
      <c r="M22" s="193" t="s">
        <v>5</v>
      </c>
      <c r="N22" s="186">
        <v>41463</v>
      </c>
      <c r="O22" s="186">
        <v>41568</v>
      </c>
      <c r="P22" s="194" t="s">
        <v>141</v>
      </c>
      <c r="Q22" s="104" t="s">
        <v>223</v>
      </c>
      <c r="R22" s="204" t="s">
        <v>86</v>
      </c>
      <c r="S22" s="128" t="s">
        <v>665</v>
      </c>
      <c r="T22" s="191"/>
      <c r="U22" s="292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</row>
    <row r="23" spans="1:41" s="109" customFormat="1" ht="42.75" customHeight="1">
      <c r="A23" s="104" t="s">
        <v>220</v>
      </c>
      <c r="B23" s="103" t="s">
        <v>146</v>
      </c>
      <c r="C23" s="103" t="s">
        <v>321</v>
      </c>
      <c r="D23" s="103"/>
      <c r="E23" s="160" t="s">
        <v>38</v>
      </c>
      <c r="F23" s="104"/>
      <c r="G23" s="104" t="s">
        <v>589</v>
      </c>
      <c r="H23" s="104" t="s">
        <v>533</v>
      </c>
      <c r="I23" s="148">
        <f>2915747.72/1000/3.85</f>
        <v>757.3370701298702</v>
      </c>
      <c r="J23" s="105">
        <v>0</v>
      </c>
      <c r="K23" s="192">
        <v>100</v>
      </c>
      <c r="L23" s="104" t="s">
        <v>389</v>
      </c>
      <c r="M23" s="193" t="s">
        <v>5</v>
      </c>
      <c r="N23" s="186">
        <v>41203</v>
      </c>
      <c r="O23" s="186">
        <v>41561</v>
      </c>
      <c r="P23" s="194" t="s">
        <v>141</v>
      </c>
      <c r="Q23" s="104" t="s">
        <v>223</v>
      </c>
      <c r="R23" s="204" t="s">
        <v>22</v>
      </c>
      <c r="S23" s="128" t="s">
        <v>665</v>
      </c>
      <c r="T23" s="191"/>
      <c r="U23" s="292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</row>
    <row r="24" spans="1:41" s="109" customFormat="1" ht="50.25" customHeight="1">
      <c r="A24" s="104" t="s">
        <v>221</v>
      </c>
      <c r="B24" s="103" t="s">
        <v>146</v>
      </c>
      <c r="C24" s="103" t="s">
        <v>210</v>
      </c>
      <c r="D24" s="103"/>
      <c r="E24" s="160" t="s">
        <v>38</v>
      </c>
      <c r="F24" s="104"/>
      <c r="G24" s="104" t="s">
        <v>577</v>
      </c>
      <c r="H24" s="104" t="s">
        <v>228</v>
      </c>
      <c r="I24" s="148">
        <f>6305359.85/1000/3.85</f>
        <v>1637.7558051948051</v>
      </c>
      <c r="J24" s="105">
        <v>0</v>
      </c>
      <c r="K24" s="192">
        <v>100</v>
      </c>
      <c r="L24" s="104" t="s">
        <v>390</v>
      </c>
      <c r="M24" s="193" t="s">
        <v>5</v>
      </c>
      <c r="N24" s="186">
        <v>41173</v>
      </c>
      <c r="O24" s="186">
        <v>41561</v>
      </c>
      <c r="P24" s="194" t="s">
        <v>141</v>
      </c>
      <c r="Q24" s="104" t="s">
        <v>223</v>
      </c>
      <c r="R24" s="204" t="s">
        <v>22</v>
      </c>
      <c r="S24" s="128" t="s">
        <v>665</v>
      </c>
      <c r="T24" s="191"/>
      <c r="U24" s="292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</row>
    <row r="25" spans="1:41" s="109" customFormat="1" ht="31.5">
      <c r="A25" s="104" t="s">
        <v>222</v>
      </c>
      <c r="B25" s="103" t="s">
        <v>146</v>
      </c>
      <c r="C25" s="163" t="s">
        <v>250</v>
      </c>
      <c r="D25" s="205" t="s">
        <v>720</v>
      </c>
      <c r="E25" s="160" t="s">
        <v>38</v>
      </c>
      <c r="F25" s="163"/>
      <c r="G25" s="104" t="s">
        <v>578</v>
      </c>
      <c r="H25" s="104" t="s">
        <v>251</v>
      </c>
      <c r="I25" s="148">
        <f>7049955.24/1000/3.85</f>
        <v>1831.1572051948051</v>
      </c>
      <c r="J25" s="105">
        <v>0</v>
      </c>
      <c r="K25" s="192">
        <v>100</v>
      </c>
      <c r="L25" s="104" t="s">
        <v>451</v>
      </c>
      <c r="M25" s="193" t="s">
        <v>5</v>
      </c>
      <c r="N25" s="186">
        <v>41368</v>
      </c>
      <c r="O25" s="186">
        <v>41516</v>
      </c>
      <c r="P25" s="194" t="s">
        <v>141</v>
      </c>
      <c r="Q25" s="104" t="s">
        <v>223</v>
      </c>
      <c r="R25" s="204" t="s">
        <v>22</v>
      </c>
      <c r="S25" s="128" t="s">
        <v>665</v>
      </c>
      <c r="T25" s="308"/>
      <c r="U25" s="292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</row>
    <row r="26" spans="1:41" s="109" customFormat="1" ht="53.25" customHeight="1">
      <c r="A26" s="104" t="s">
        <v>236</v>
      </c>
      <c r="B26" s="103" t="s">
        <v>146</v>
      </c>
      <c r="C26" s="103" t="s">
        <v>449</v>
      </c>
      <c r="D26" s="206" t="s">
        <v>493</v>
      </c>
      <c r="E26" s="160" t="s">
        <v>38</v>
      </c>
      <c r="F26" s="163"/>
      <c r="G26" s="104" t="s">
        <v>583</v>
      </c>
      <c r="H26" s="104" t="s">
        <v>292</v>
      </c>
      <c r="I26" s="148">
        <f>7170617.41/1000/3.85</f>
        <v>1862.4980285714284</v>
      </c>
      <c r="J26" s="105">
        <v>0</v>
      </c>
      <c r="K26" s="192">
        <v>100</v>
      </c>
      <c r="L26" s="104" t="s">
        <v>370</v>
      </c>
      <c r="M26" s="193" t="s">
        <v>5</v>
      </c>
      <c r="N26" s="186">
        <v>40680</v>
      </c>
      <c r="O26" s="186">
        <v>40882</v>
      </c>
      <c r="P26" s="194" t="s">
        <v>141</v>
      </c>
      <c r="Q26" s="104" t="s">
        <v>223</v>
      </c>
      <c r="R26" s="204" t="s">
        <v>86</v>
      </c>
      <c r="S26" s="128" t="s">
        <v>682</v>
      </c>
      <c r="T26" s="308"/>
      <c r="U26" s="292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</row>
    <row r="27" spans="1:41" s="109" customFormat="1" ht="39" customHeight="1">
      <c r="A27" s="104" t="s">
        <v>237</v>
      </c>
      <c r="B27" s="103" t="s">
        <v>146</v>
      </c>
      <c r="C27" s="163" t="s">
        <v>291</v>
      </c>
      <c r="D27" s="163" t="s">
        <v>447</v>
      </c>
      <c r="E27" s="160" t="s">
        <v>38</v>
      </c>
      <c r="F27" s="163"/>
      <c r="G27" s="104" t="s">
        <v>579</v>
      </c>
      <c r="H27" s="104" t="s">
        <v>293</v>
      </c>
      <c r="I27" s="148">
        <f>8372068.34/1000/3.85</f>
        <v>2174.5632051948051</v>
      </c>
      <c r="J27" s="105">
        <v>0</v>
      </c>
      <c r="K27" s="192">
        <v>100</v>
      </c>
      <c r="L27" s="104" t="s">
        <v>452</v>
      </c>
      <c r="M27" s="193" t="s">
        <v>5</v>
      </c>
      <c r="N27" s="186">
        <v>40889</v>
      </c>
      <c r="O27" s="186">
        <v>41018</v>
      </c>
      <c r="P27" s="194" t="s">
        <v>141</v>
      </c>
      <c r="Q27" s="104" t="s">
        <v>223</v>
      </c>
      <c r="R27" s="204" t="s">
        <v>86</v>
      </c>
      <c r="S27" s="128" t="s">
        <v>682</v>
      </c>
      <c r="T27" s="308"/>
      <c r="U27" s="292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</row>
    <row r="28" spans="1:41" s="109" customFormat="1" ht="31.5">
      <c r="A28" s="104" t="s">
        <v>241</v>
      </c>
      <c r="B28" s="103" t="s">
        <v>146</v>
      </c>
      <c r="C28" s="207" t="s">
        <v>248</v>
      </c>
      <c r="D28" s="160" t="s">
        <v>492</v>
      </c>
      <c r="E28" s="160" t="s">
        <v>38</v>
      </c>
      <c r="F28" s="104"/>
      <c r="G28" s="104" t="s">
        <v>575</v>
      </c>
      <c r="H28" s="104" t="s">
        <v>249</v>
      </c>
      <c r="I28" s="161">
        <f>16088089.08/1000/3.85</f>
        <v>4178.7244363636364</v>
      </c>
      <c r="J28" s="105">
        <v>0</v>
      </c>
      <c r="K28" s="105">
        <v>100</v>
      </c>
      <c r="L28" s="195" t="s">
        <v>423</v>
      </c>
      <c r="M28" s="193" t="s">
        <v>5</v>
      </c>
      <c r="N28" s="186">
        <v>39638</v>
      </c>
      <c r="O28" s="186">
        <v>39933</v>
      </c>
      <c r="P28" s="194" t="s">
        <v>141</v>
      </c>
      <c r="Q28" s="104" t="s">
        <v>223</v>
      </c>
      <c r="R28" s="204" t="s">
        <v>86</v>
      </c>
      <c r="S28" s="128" t="s">
        <v>665</v>
      </c>
      <c r="T28" s="191"/>
      <c r="U28" s="292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</row>
    <row r="29" spans="1:41" s="109" customFormat="1" ht="76.5" customHeight="1">
      <c r="A29" s="104" t="s">
        <v>247</v>
      </c>
      <c r="B29" s="103" t="s">
        <v>146</v>
      </c>
      <c r="C29" s="103" t="s">
        <v>797</v>
      </c>
      <c r="D29" s="103" t="s">
        <v>937</v>
      </c>
      <c r="E29" s="160" t="s">
        <v>40</v>
      </c>
      <c r="F29" s="104"/>
      <c r="G29" s="195" t="s">
        <v>796</v>
      </c>
      <c r="H29" s="104" t="s">
        <v>442</v>
      </c>
      <c r="I29" s="148">
        <f>6805000/3.85/1000</f>
        <v>1767.5324675324675</v>
      </c>
      <c r="J29" s="105">
        <v>100</v>
      </c>
      <c r="K29" s="105">
        <v>0</v>
      </c>
      <c r="L29" s="104" t="s">
        <v>302</v>
      </c>
      <c r="M29" s="193" t="s">
        <v>4</v>
      </c>
      <c r="N29" s="186">
        <v>42644</v>
      </c>
      <c r="O29" s="186">
        <v>42767</v>
      </c>
      <c r="P29" s="194"/>
      <c r="Q29" s="104"/>
      <c r="R29" s="204" t="s">
        <v>22</v>
      </c>
      <c r="S29" s="129" t="s">
        <v>665</v>
      </c>
      <c r="T29" s="191"/>
      <c r="U29" s="292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</row>
    <row r="30" spans="1:41" s="419" customFormat="1" ht="75" customHeight="1">
      <c r="A30" s="294" t="s">
        <v>263</v>
      </c>
      <c r="B30" s="295" t="s">
        <v>146</v>
      </c>
      <c r="C30" s="295" t="s">
        <v>871</v>
      </c>
      <c r="D30" s="295" t="s">
        <v>875</v>
      </c>
      <c r="E30" s="296" t="s">
        <v>40</v>
      </c>
      <c r="F30" s="294"/>
      <c r="G30" s="294"/>
      <c r="H30" s="294" t="s">
        <v>873</v>
      </c>
      <c r="I30" s="297">
        <f>2400000/3.25/1000</f>
        <v>738.46153846153845</v>
      </c>
      <c r="J30" s="298">
        <v>100</v>
      </c>
      <c r="K30" s="299">
        <v>0</v>
      </c>
      <c r="L30" s="300" t="s">
        <v>969</v>
      </c>
      <c r="M30" s="422" t="s">
        <v>3</v>
      </c>
      <c r="N30" s="442">
        <v>43041</v>
      </c>
      <c r="O30" s="442">
        <f>N30+120</f>
        <v>43161</v>
      </c>
      <c r="P30" s="301"/>
      <c r="Q30" s="294"/>
      <c r="R30" s="421" t="s">
        <v>1</v>
      </c>
      <c r="S30" s="302" t="s">
        <v>665</v>
      </c>
      <c r="T30" s="420"/>
      <c r="U30" s="303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</row>
    <row r="31" spans="1:41" s="109" customFormat="1" ht="41.25" customHeight="1">
      <c r="A31" s="104" t="s">
        <v>255</v>
      </c>
      <c r="B31" s="103" t="s">
        <v>146</v>
      </c>
      <c r="C31" s="207" t="s">
        <v>239</v>
      </c>
      <c r="D31" s="160" t="s">
        <v>721</v>
      </c>
      <c r="E31" s="160" t="s">
        <v>38</v>
      </c>
      <c r="F31" s="104"/>
      <c r="G31" s="104" t="s">
        <v>580</v>
      </c>
      <c r="H31" s="104" t="s">
        <v>244</v>
      </c>
      <c r="I31" s="161">
        <f>2308724.8/1000/3.85</f>
        <v>599.66877922077924</v>
      </c>
      <c r="J31" s="105">
        <v>0</v>
      </c>
      <c r="K31" s="192">
        <v>100</v>
      </c>
      <c r="L31" s="104" t="s">
        <v>392</v>
      </c>
      <c r="M31" s="193" t="s">
        <v>5</v>
      </c>
      <c r="N31" s="186">
        <v>41183</v>
      </c>
      <c r="O31" s="186">
        <v>41381</v>
      </c>
      <c r="P31" s="194" t="s">
        <v>141</v>
      </c>
      <c r="Q31" s="104" t="s">
        <v>223</v>
      </c>
      <c r="R31" s="204" t="s">
        <v>86</v>
      </c>
      <c r="S31" s="130" t="s">
        <v>665</v>
      </c>
      <c r="T31" s="191"/>
      <c r="U31" s="292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</row>
    <row r="32" spans="1:41" s="109" customFormat="1" ht="52.5" customHeight="1">
      <c r="A32" s="104" t="s">
        <v>289</v>
      </c>
      <c r="B32" s="103" t="s">
        <v>146</v>
      </c>
      <c r="C32" s="207" t="s">
        <v>245</v>
      </c>
      <c r="D32" s="160"/>
      <c r="E32" s="160" t="s">
        <v>38</v>
      </c>
      <c r="F32" s="104"/>
      <c r="G32" s="104" t="s">
        <v>581</v>
      </c>
      <c r="H32" s="104" t="s">
        <v>246</v>
      </c>
      <c r="I32" s="161">
        <f>9237166.06/1000/3.85</f>
        <v>2399.263911688312</v>
      </c>
      <c r="J32" s="105">
        <v>0</v>
      </c>
      <c r="K32" s="192">
        <v>100</v>
      </c>
      <c r="L32" s="104" t="s">
        <v>393</v>
      </c>
      <c r="M32" s="193" t="s">
        <v>5</v>
      </c>
      <c r="N32" s="186">
        <v>41421</v>
      </c>
      <c r="O32" s="186">
        <v>41557</v>
      </c>
      <c r="P32" s="194" t="s">
        <v>141</v>
      </c>
      <c r="Q32" s="104" t="s">
        <v>223</v>
      </c>
      <c r="R32" s="204" t="s">
        <v>86</v>
      </c>
      <c r="S32" s="130" t="s">
        <v>665</v>
      </c>
      <c r="T32" s="191"/>
      <c r="U32" s="292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</row>
    <row r="33" spans="1:41" s="109" customFormat="1" ht="31.5">
      <c r="A33" s="104" t="s">
        <v>290</v>
      </c>
      <c r="B33" s="103" t="s">
        <v>146</v>
      </c>
      <c r="C33" s="103" t="s">
        <v>802</v>
      </c>
      <c r="D33" s="103" t="s">
        <v>803</v>
      </c>
      <c r="E33" s="160" t="s">
        <v>40</v>
      </c>
      <c r="F33" s="104"/>
      <c r="G33" s="104"/>
      <c r="H33" s="104"/>
      <c r="I33" s="148">
        <v>2264.15</v>
      </c>
      <c r="J33" s="105">
        <v>100</v>
      </c>
      <c r="K33" s="192">
        <v>0</v>
      </c>
      <c r="L33" s="195" t="s">
        <v>453</v>
      </c>
      <c r="M33" s="193" t="s">
        <v>3</v>
      </c>
      <c r="N33" s="186">
        <v>43132</v>
      </c>
      <c r="O33" s="186">
        <f>N33+150</f>
        <v>43282</v>
      </c>
      <c r="P33" s="194"/>
      <c r="Q33" s="104"/>
      <c r="R33" s="150" t="s">
        <v>1</v>
      </c>
      <c r="S33" s="130" t="s">
        <v>665</v>
      </c>
      <c r="T33" s="191"/>
      <c r="U33" s="292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</row>
    <row r="34" spans="1:41" s="109" customFormat="1" ht="64.5" customHeight="1">
      <c r="A34" s="104" t="s">
        <v>337</v>
      </c>
      <c r="B34" s="103" t="s">
        <v>146</v>
      </c>
      <c r="C34" s="103" t="s">
        <v>938</v>
      </c>
      <c r="D34" s="205" t="s">
        <v>722</v>
      </c>
      <c r="E34" s="160" t="s">
        <v>38</v>
      </c>
      <c r="F34" s="163"/>
      <c r="G34" s="104" t="s">
        <v>596</v>
      </c>
      <c r="H34" s="104" t="s">
        <v>338</v>
      </c>
      <c r="I34" s="148">
        <f>3918802.12/1000/3.85</f>
        <v>1017.8706805194805</v>
      </c>
      <c r="J34" s="105">
        <v>0</v>
      </c>
      <c r="K34" s="192">
        <v>100</v>
      </c>
      <c r="L34" s="104" t="s">
        <v>719</v>
      </c>
      <c r="M34" s="193" t="s">
        <v>5</v>
      </c>
      <c r="N34" s="186">
        <v>42389</v>
      </c>
      <c r="O34" s="186">
        <v>42541</v>
      </c>
      <c r="P34" s="194" t="s">
        <v>141</v>
      </c>
      <c r="Q34" s="104" t="s">
        <v>223</v>
      </c>
      <c r="R34" s="204" t="s">
        <v>22</v>
      </c>
      <c r="S34" s="121" t="s">
        <v>665</v>
      </c>
      <c r="T34" s="308"/>
      <c r="U34" s="292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</row>
    <row r="35" spans="1:41" s="109" customFormat="1" ht="48.75" customHeight="1">
      <c r="A35" s="104" t="s">
        <v>339</v>
      </c>
      <c r="B35" s="103" t="s">
        <v>146</v>
      </c>
      <c r="C35" s="103" t="s">
        <v>804</v>
      </c>
      <c r="D35" s="103" t="s">
        <v>805</v>
      </c>
      <c r="E35" s="160" t="s">
        <v>38</v>
      </c>
      <c r="F35" s="163"/>
      <c r="G35" s="104" t="s">
        <v>584</v>
      </c>
      <c r="H35" s="104" t="s">
        <v>340</v>
      </c>
      <c r="I35" s="148">
        <f>7682817.37/1000/3.85</f>
        <v>1995.5369792207791</v>
      </c>
      <c r="J35" s="105">
        <v>0</v>
      </c>
      <c r="K35" s="192">
        <v>100</v>
      </c>
      <c r="L35" s="104" t="s">
        <v>450</v>
      </c>
      <c r="M35" s="193" t="s">
        <v>5</v>
      </c>
      <c r="N35" s="186">
        <v>42293</v>
      </c>
      <c r="O35" s="186">
        <v>42445</v>
      </c>
      <c r="P35" s="194" t="s">
        <v>141</v>
      </c>
      <c r="Q35" s="104" t="s">
        <v>223</v>
      </c>
      <c r="R35" s="204" t="s">
        <v>22</v>
      </c>
      <c r="S35" s="121" t="s">
        <v>682</v>
      </c>
      <c r="T35" s="308"/>
      <c r="U35" s="292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</row>
    <row r="36" spans="1:41" s="364" customFormat="1" ht="31.5">
      <c r="A36" s="198" t="s">
        <v>374</v>
      </c>
      <c r="B36" s="196" t="s">
        <v>146</v>
      </c>
      <c r="C36" s="208" t="s">
        <v>376</v>
      </c>
      <c r="D36" s="197"/>
      <c r="E36" s="197" t="s">
        <v>40</v>
      </c>
      <c r="F36" s="209"/>
      <c r="G36" s="198"/>
      <c r="H36" s="198" t="s">
        <v>377</v>
      </c>
      <c r="I36" s="199"/>
      <c r="J36" s="200">
        <v>100</v>
      </c>
      <c r="K36" s="201">
        <v>0</v>
      </c>
      <c r="L36" s="198" t="s">
        <v>391</v>
      </c>
      <c r="M36" s="210" t="s">
        <v>3</v>
      </c>
      <c r="N36" s="202">
        <v>42659</v>
      </c>
      <c r="O36" s="202">
        <v>42782</v>
      </c>
      <c r="P36" s="203"/>
      <c r="Q36" s="198"/>
      <c r="R36" s="263" t="s">
        <v>7</v>
      </c>
      <c r="S36" s="131"/>
      <c r="T36" s="367"/>
      <c r="U36" s="97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</row>
    <row r="37" spans="1:41" s="109" customFormat="1" ht="48.75" customHeight="1">
      <c r="A37" s="104" t="s">
        <v>375</v>
      </c>
      <c r="B37" s="103" t="s">
        <v>146</v>
      </c>
      <c r="C37" s="207" t="s">
        <v>378</v>
      </c>
      <c r="D37" s="160" t="s">
        <v>723</v>
      </c>
      <c r="E37" s="160" t="s">
        <v>38</v>
      </c>
      <c r="F37" s="163"/>
      <c r="G37" s="104" t="s">
        <v>595</v>
      </c>
      <c r="H37" s="104" t="s">
        <v>379</v>
      </c>
      <c r="I37" s="148">
        <f>2220783.82/1000/3.85</f>
        <v>576.82696623376614</v>
      </c>
      <c r="J37" s="105">
        <v>0</v>
      </c>
      <c r="K37" s="192">
        <v>100</v>
      </c>
      <c r="L37" s="104" t="s">
        <v>394</v>
      </c>
      <c r="M37" s="193" t="s">
        <v>5</v>
      </c>
      <c r="N37" s="186">
        <v>42278</v>
      </c>
      <c r="O37" s="186">
        <v>42430</v>
      </c>
      <c r="P37" s="194" t="s">
        <v>141</v>
      </c>
      <c r="Q37" s="104" t="s">
        <v>223</v>
      </c>
      <c r="R37" s="204" t="s">
        <v>86</v>
      </c>
      <c r="S37" s="121" t="s">
        <v>665</v>
      </c>
      <c r="T37" s="308"/>
      <c r="U37" s="292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</row>
    <row r="38" spans="1:41" s="109" customFormat="1" ht="51.75" customHeight="1">
      <c r="A38" s="104" t="s">
        <v>397</v>
      </c>
      <c r="B38" s="103" t="s">
        <v>146</v>
      </c>
      <c r="C38" s="207" t="s">
        <v>398</v>
      </c>
      <c r="D38" s="160" t="s">
        <v>724</v>
      </c>
      <c r="E38" s="160" t="s">
        <v>40</v>
      </c>
      <c r="F38" s="163"/>
      <c r="G38" s="104" t="s">
        <v>699</v>
      </c>
      <c r="H38" s="104" t="s">
        <v>534</v>
      </c>
      <c r="I38" s="148">
        <f>6041/3.85</f>
        <v>1569.090909090909</v>
      </c>
      <c r="J38" s="105">
        <v>100</v>
      </c>
      <c r="K38" s="192">
        <v>0</v>
      </c>
      <c r="L38" s="104" t="s">
        <v>631</v>
      </c>
      <c r="M38" s="193" t="s">
        <v>4</v>
      </c>
      <c r="N38" s="186" t="s">
        <v>454</v>
      </c>
      <c r="O38" s="186">
        <v>42705</v>
      </c>
      <c r="P38" s="194"/>
      <c r="Q38" s="104" t="s">
        <v>557</v>
      </c>
      <c r="R38" s="150" t="s">
        <v>22</v>
      </c>
      <c r="S38" s="121" t="s">
        <v>665</v>
      </c>
      <c r="T38" s="308"/>
      <c r="U38" s="292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</row>
    <row r="39" spans="1:41" s="109" customFormat="1" ht="42.75" customHeight="1">
      <c r="A39" s="104" t="s">
        <v>408</v>
      </c>
      <c r="B39" s="103" t="s">
        <v>146</v>
      </c>
      <c r="C39" s="207" t="s">
        <v>416</v>
      </c>
      <c r="D39" s="160" t="s">
        <v>417</v>
      </c>
      <c r="E39" s="160" t="s">
        <v>40</v>
      </c>
      <c r="F39" s="163"/>
      <c r="G39" s="104"/>
      <c r="H39" s="163"/>
      <c r="I39" s="148">
        <f>3100000/1000/3.85</f>
        <v>805.19480519480521</v>
      </c>
      <c r="J39" s="105">
        <v>100</v>
      </c>
      <c r="K39" s="192">
        <v>0</v>
      </c>
      <c r="L39" s="104" t="s">
        <v>725</v>
      </c>
      <c r="M39" s="193" t="s">
        <v>3</v>
      </c>
      <c r="N39" s="186">
        <v>43041</v>
      </c>
      <c r="O39" s="186">
        <f>N39+150</f>
        <v>43191</v>
      </c>
      <c r="P39" s="194"/>
      <c r="Q39" s="104"/>
      <c r="R39" s="150" t="s">
        <v>1</v>
      </c>
      <c r="S39" s="121" t="s">
        <v>665</v>
      </c>
      <c r="T39" s="308"/>
      <c r="U39" s="292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</row>
    <row r="40" spans="1:41" s="109" customFormat="1" ht="45" customHeight="1">
      <c r="A40" s="104" t="s">
        <v>415</v>
      </c>
      <c r="B40" s="103" t="s">
        <v>146</v>
      </c>
      <c r="C40" s="103" t="s">
        <v>419</v>
      </c>
      <c r="D40" s="160" t="s">
        <v>727</v>
      </c>
      <c r="E40" s="160" t="s">
        <v>40</v>
      </c>
      <c r="F40" s="163"/>
      <c r="G40" s="104"/>
      <c r="H40" s="104" t="s">
        <v>535</v>
      </c>
      <c r="I40" s="148">
        <f>4000/3.85</f>
        <v>1038.9610389610389</v>
      </c>
      <c r="J40" s="105">
        <v>100</v>
      </c>
      <c r="K40" s="192">
        <v>0</v>
      </c>
      <c r="L40" s="104" t="s">
        <v>726</v>
      </c>
      <c r="M40" s="193" t="s">
        <v>3</v>
      </c>
      <c r="N40" s="186">
        <v>42856</v>
      </c>
      <c r="O40" s="186">
        <f>N40+150</f>
        <v>43006</v>
      </c>
      <c r="P40" s="194"/>
      <c r="Q40" s="104"/>
      <c r="R40" s="150" t="s">
        <v>67</v>
      </c>
      <c r="S40" s="130" t="s">
        <v>666</v>
      </c>
      <c r="T40" s="308"/>
      <c r="U40" s="292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</row>
    <row r="41" spans="1:41" s="109" customFormat="1" ht="66" customHeight="1">
      <c r="A41" s="104" t="s">
        <v>418</v>
      </c>
      <c r="B41" s="103" t="s">
        <v>146</v>
      </c>
      <c r="C41" s="103" t="s">
        <v>422</v>
      </c>
      <c r="D41" s="160" t="s">
        <v>728</v>
      </c>
      <c r="E41" s="160" t="s">
        <v>40</v>
      </c>
      <c r="F41" s="163"/>
      <c r="G41" s="104"/>
      <c r="H41" s="104"/>
      <c r="I41" s="148">
        <f>(37323000-5344000)/3.85/1000</f>
        <v>8306.2337662337668</v>
      </c>
      <c r="J41" s="105">
        <v>100</v>
      </c>
      <c r="K41" s="192">
        <v>0</v>
      </c>
      <c r="L41" s="104" t="s">
        <v>729</v>
      </c>
      <c r="M41" s="193" t="s">
        <v>3</v>
      </c>
      <c r="N41" s="186">
        <v>43070</v>
      </c>
      <c r="O41" s="186">
        <f>N41+150</f>
        <v>43220</v>
      </c>
      <c r="P41" s="194"/>
      <c r="Q41" s="104"/>
      <c r="R41" s="150" t="s">
        <v>1</v>
      </c>
      <c r="S41" s="130" t="s">
        <v>665</v>
      </c>
      <c r="T41" s="308"/>
      <c r="U41" s="292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</row>
    <row r="42" spans="1:41" s="109" customFormat="1" ht="31.5">
      <c r="A42" s="104" t="s">
        <v>421</v>
      </c>
      <c r="B42" s="103" t="s">
        <v>146</v>
      </c>
      <c r="C42" s="103" t="s">
        <v>456</v>
      </c>
      <c r="D42" s="103" t="s">
        <v>425</v>
      </c>
      <c r="E42" s="160" t="s">
        <v>41</v>
      </c>
      <c r="F42" s="163"/>
      <c r="G42" s="104"/>
      <c r="H42" s="104"/>
      <c r="I42" s="148">
        <f>300000/3.85/1000</f>
        <v>77.922077922077918</v>
      </c>
      <c r="J42" s="105">
        <v>100</v>
      </c>
      <c r="K42" s="192">
        <v>0</v>
      </c>
      <c r="L42" s="104" t="s">
        <v>426</v>
      </c>
      <c r="M42" s="193" t="s">
        <v>3</v>
      </c>
      <c r="N42" s="186">
        <v>43071</v>
      </c>
      <c r="O42" s="186">
        <f>N42+120</f>
        <v>43191</v>
      </c>
      <c r="P42" s="194"/>
      <c r="Q42" s="104"/>
      <c r="R42" s="150" t="s">
        <v>1</v>
      </c>
      <c r="S42" s="130" t="s">
        <v>674</v>
      </c>
      <c r="T42" s="308"/>
      <c r="U42" s="292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</row>
    <row r="43" spans="1:41" s="386" customFormat="1" ht="78.75">
      <c r="A43" s="104" t="s">
        <v>424</v>
      </c>
      <c r="B43" s="103" t="s">
        <v>146</v>
      </c>
      <c r="C43" s="103" t="s">
        <v>428</v>
      </c>
      <c r="D43" s="103" t="s">
        <v>429</v>
      </c>
      <c r="E43" s="160" t="s">
        <v>40</v>
      </c>
      <c r="F43" s="163"/>
      <c r="G43" s="104"/>
      <c r="H43" s="104"/>
      <c r="I43" s="148">
        <f>6128114.42633036/1000</f>
        <v>6128.1144263303595</v>
      </c>
      <c r="J43" s="105">
        <v>100</v>
      </c>
      <c r="K43" s="192">
        <v>0</v>
      </c>
      <c r="L43" s="195" t="s">
        <v>793</v>
      </c>
      <c r="M43" s="193" t="s">
        <v>3</v>
      </c>
      <c r="N43" s="186">
        <v>43070</v>
      </c>
      <c r="O43" s="186">
        <f>N43+150</f>
        <v>43220</v>
      </c>
      <c r="P43" s="194"/>
      <c r="Q43" s="104"/>
      <c r="R43" s="150" t="s">
        <v>1</v>
      </c>
      <c r="S43" s="121" t="s">
        <v>665</v>
      </c>
      <c r="T43" s="308"/>
      <c r="U43" s="98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</row>
    <row r="44" spans="1:41" s="109" customFormat="1" ht="45" customHeight="1">
      <c r="A44" s="104" t="s">
        <v>427</v>
      </c>
      <c r="B44" s="103" t="s">
        <v>146</v>
      </c>
      <c r="C44" s="103" t="s">
        <v>732</v>
      </c>
      <c r="D44" s="103" t="s">
        <v>734</v>
      </c>
      <c r="E44" s="160" t="s">
        <v>40</v>
      </c>
      <c r="F44" s="163"/>
      <c r="G44" s="104"/>
      <c r="H44" s="104"/>
      <c r="I44" s="148">
        <f>1360000/3.24/1000</f>
        <v>419.753086419753</v>
      </c>
      <c r="J44" s="105">
        <v>100</v>
      </c>
      <c r="K44" s="192">
        <v>0</v>
      </c>
      <c r="L44" s="195" t="s">
        <v>733</v>
      </c>
      <c r="M44" s="193" t="s">
        <v>3</v>
      </c>
      <c r="N44" s="186">
        <v>42948</v>
      </c>
      <c r="O44" s="186">
        <f>N44+150</f>
        <v>43098</v>
      </c>
      <c r="P44" s="194"/>
      <c r="Q44" s="104"/>
      <c r="R44" s="150" t="s">
        <v>67</v>
      </c>
      <c r="S44" s="121" t="s">
        <v>665</v>
      </c>
      <c r="T44" s="308"/>
      <c r="U44" s="292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</row>
    <row r="45" spans="1:41" s="386" customFormat="1" ht="67.5" customHeight="1">
      <c r="A45" s="104" t="s">
        <v>430</v>
      </c>
      <c r="B45" s="103" t="s">
        <v>146</v>
      </c>
      <c r="C45" s="103" t="s">
        <v>806</v>
      </c>
      <c r="D45" s="103" t="s">
        <v>807</v>
      </c>
      <c r="E45" s="160" t="s">
        <v>41</v>
      </c>
      <c r="F45" s="163"/>
      <c r="G45" s="104"/>
      <c r="H45" s="104" t="s">
        <v>536</v>
      </c>
      <c r="I45" s="148">
        <f>1050000/3.85/1000</f>
        <v>272.72727272727269</v>
      </c>
      <c r="J45" s="105">
        <v>100</v>
      </c>
      <c r="K45" s="192">
        <v>0</v>
      </c>
      <c r="L45" s="104" t="s">
        <v>476</v>
      </c>
      <c r="M45" s="193" t="s">
        <v>3</v>
      </c>
      <c r="N45" s="186">
        <v>42856</v>
      </c>
      <c r="O45" s="186">
        <f>N45+150</f>
        <v>43006</v>
      </c>
      <c r="P45" s="194"/>
      <c r="Q45" s="104"/>
      <c r="R45" s="150" t="s">
        <v>22</v>
      </c>
      <c r="S45" s="121" t="s">
        <v>665</v>
      </c>
      <c r="T45" s="308" t="s">
        <v>772</v>
      </c>
      <c r="U45" s="98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</row>
    <row r="46" spans="1:41" s="386" customFormat="1" ht="57" customHeight="1">
      <c r="A46" s="104" t="s">
        <v>494</v>
      </c>
      <c r="B46" s="103" t="s">
        <v>146</v>
      </c>
      <c r="C46" s="269" t="s">
        <v>910</v>
      </c>
      <c r="D46" s="103" t="s">
        <v>943</v>
      </c>
      <c r="E46" s="160" t="s">
        <v>40</v>
      </c>
      <c r="F46" s="163"/>
      <c r="G46" s="104"/>
      <c r="H46" s="104"/>
      <c r="I46" s="282">
        <f>10000000/3.24/1000</f>
        <v>3086.4197530864199</v>
      </c>
      <c r="J46" s="105">
        <v>100</v>
      </c>
      <c r="K46" s="192">
        <v>0</v>
      </c>
      <c r="L46" s="104" t="s">
        <v>736</v>
      </c>
      <c r="M46" s="193" t="s">
        <v>3</v>
      </c>
      <c r="N46" s="186">
        <v>43009</v>
      </c>
      <c r="O46" s="186">
        <f>N46+90</f>
        <v>43099</v>
      </c>
      <c r="P46" s="194"/>
      <c r="Q46" s="104"/>
      <c r="R46" s="150" t="s">
        <v>1</v>
      </c>
      <c r="S46" s="121" t="s">
        <v>665</v>
      </c>
      <c r="T46" s="308"/>
      <c r="U46" s="98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</row>
    <row r="47" spans="1:41" s="386" customFormat="1" ht="63" customHeight="1">
      <c r="A47" s="104" t="s">
        <v>512</v>
      </c>
      <c r="B47" s="103" t="s">
        <v>146</v>
      </c>
      <c r="C47" s="103" t="s">
        <v>558</v>
      </c>
      <c r="D47" s="211" t="s">
        <v>737</v>
      </c>
      <c r="E47" s="160" t="s">
        <v>40</v>
      </c>
      <c r="F47" s="163"/>
      <c r="G47" s="104"/>
      <c r="H47" s="104" t="s">
        <v>537</v>
      </c>
      <c r="I47" s="148">
        <f>2937000/3.25/1000</f>
        <v>903.69230769230774</v>
      </c>
      <c r="J47" s="105">
        <v>100</v>
      </c>
      <c r="K47" s="192">
        <v>0</v>
      </c>
      <c r="L47" s="104" t="s">
        <v>515</v>
      </c>
      <c r="M47" s="193" t="s">
        <v>3</v>
      </c>
      <c r="N47" s="186">
        <v>42795</v>
      </c>
      <c r="O47" s="186">
        <f>N47+150</f>
        <v>42945</v>
      </c>
      <c r="P47" s="194"/>
      <c r="Q47" s="104"/>
      <c r="R47" s="150" t="s">
        <v>22</v>
      </c>
      <c r="S47" s="121" t="s">
        <v>665</v>
      </c>
      <c r="T47" s="308"/>
      <c r="U47" s="98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</row>
    <row r="48" spans="1:41" s="386" customFormat="1" ht="31.5">
      <c r="A48" s="104" t="s">
        <v>598</v>
      </c>
      <c r="B48" s="103" t="s">
        <v>146</v>
      </c>
      <c r="C48" s="103" t="s">
        <v>600</v>
      </c>
      <c r="D48" s="211"/>
      <c r="E48" s="160" t="s">
        <v>38</v>
      </c>
      <c r="F48" s="163"/>
      <c r="G48" s="104" t="s">
        <v>599</v>
      </c>
      <c r="H48" s="104" t="s">
        <v>603</v>
      </c>
      <c r="I48" s="148">
        <f>29574605.63/1000/3.85</f>
        <v>7681.7157480519472</v>
      </c>
      <c r="J48" s="105">
        <v>0</v>
      </c>
      <c r="K48" s="192">
        <v>100</v>
      </c>
      <c r="L48" s="104" t="s">
        <v>738</v>
      </c>
      <c r="M48" s="193" t="s">
        <v>3</v>
      </c>
      <c r="N48" s="186"/>
      <c r="O48" s="186">
        <v>39826</v>
      </c>
      <c r="P48" s="194" t="s">
        <v>141</v>
      </c>
      <c r="Q48" s="104" t="s">
        <v>223</v>
      </c>
      <c r="R48" s="150" t="s">
        <v>86</v>
      </c>
      <c r="S48" s="121" t="s">
        <v>665</v>
      </c>
      <c r="T48" s="308"/>
      <c r="U48" s="98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</row>
    <row r="49" spans="1:41" s="386" customFormat="1" ht="48.75" customHeight="1">
      <c r="A49" s="104" t="s">
        <v>601</v>
      </c>
      <c r="B49" s="103" t="s">
        <v>146</v>
      </c>
      <c r="C49" s="103" t="s">
        <v>602</v>
      </c>
      <c r="D49" s="211"/>
      <c r="E49" s="160" t="s">
        <v>38</v>
      </c>
      <c r="F49" s="163"/>
      <c r="G49" s="104" t="s">
        <v>605</v>
      </c>
      <c r="H49" s="104" t="s">
        <v>604</v>
      </c>
      <c r="I49" s="148">
        <f>1470296.35/1000/3.85</f>
        <v>381.89515584415585</v>
      </c>
      <c r="J49" s="105">
        <v>0</v>
      </c>
      <c r="K49" s="192">
        <v>100</v>
      </c>
      <c r="L49" s="104" t="s">
        <v>656</v>
      </c>
      <c r="M49" s="193" t="s">
        <v>5</v>
      </c>
      <c r="N49" s="186"/>
      <c r="O49" s="186">
        <v>40885</v>
      </c>
      <c r="P49" s="194" t="s">
        <v>141</v>
      </c>
      <c r="Q49" s="104" t="s">
        <v>223</v>
      </c>
      <c r="R49" s="150" t="s">
        <v>86</v>
      </c>
      <c r="S49" s="121" t="s">
        <v>665</v>
      </c>
      <c r="T49" s="308"/>
      <c r="U49" s="98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</row>
    <row r="50" spans="1:41" s="386" customFormat="1" ht="48.75" customHeight="1">
      <c r="A50" s="104" t="s">
        <v>606</v>
      </c>
      <c r="B50" s="103" t="s">
        <v>146</v>
      </c>
      <c r="C50" s="103" t="s">
        <v>648</v>
      </c>
      <c r="D50" s="211"/>
      <c r="E50" s="160" t="s">
        <v>38</v>
      </c>
      <c r="F50" s="163"/>
      <c r="G50" s="104" t="s">
        <v>607</v>
      </c>
      <c r="H50" s="104" t="s">
        <v>293</v>
      </c>
      <c r="I50" s="148">
        <f>3550339.22/1000/3.85</f>
        <v>922.16603116883118</v>
      </c>
      <c r="J50" s="105">
        <v>0</v>
      </c>
      <c r="K50" s="192">
        <v>100</v>
      </c>
      <c r="L50" s="104" t="s">
        <v>808</v>
      </c>
      <c r="M50" s="193" t="s">
        <v>5</v>
      </c>
      <c r="N50" s="186"/>
      <c r="O50" s="186">
        <v>41106</v>
      </c>
      <c r="P50" s="194" t="s">
        <v>141</v>
      </c>
      <c r="Q50" s="104" t="s">
        <v>223</v>
      </c>
      <c r="R50" s="150" t="s">
        <v>86</v>
      </c>
      <c r="S50" s="121" t="s">
        <v>665</v>
      </c>
      <c r="T50" s="308"/>
      <c r="U50" s="98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</row>
    <row r="51" spans="1:41" s="386" customFormat="1" ht="59.25" customHeight="1">
      <c r="A51" s="104" t="s">
        <v>608</v>
      </c>
      <c r="B51" s="103" t="s">
        <v>146</v>
      </c>
      <c r="C51" s="103" t="s">
        <v>609</v>
      </c>
      <c r="D51" s="211"/>
      <c r="E51" s="160" t="s">
        <v>38</v>
      </c>
      <c r="F51" s="163"/>
      <c r="G51" s="104" t="s">
        <v>693</v>
      </c>
      <c r="H51" s="104" t="s">
        <v>610</v>
      </c>
      <c r="I51" s="148">
        <f>14528547.68/1000/3.85</f>
        <v>3773.6487480519477</v>
      </c>
      <c r="J51" s="105">
        <v>0</v>
      </c>
      <c r="K51" s="192">
        <v>100</v>
      </c>
      <c r="L51" s="104" t="s">
        <v>809</v>
      </c>
      <c r="M51" s="193" t="s">
        <v>5</v>
      </c>
      <c r="N51" s="186"/>
      <c r="O51" s="186">
        <v>41908</v>
      </c>
      <c r="P51" s="194" t="s">
        <v>141</v>
      </c>
      <c r="Q51" s="104" t="s">
        <v>223</v>
      </c>
      <c r="R51" s="150" t="s">
        <v>86</v>
      </c>
      <c r="S51" s="121" t="s">
        <v>665</v>
      </c>
      <c r="T51" s="308"/>
      <c r="U51" s="98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</row>
    <row r="52" spans="1:41" s="386" customFormat="1" ht="46.5" customHeight="1">
      <c r="A52" s="104" t="s">
        <v>611</v>
      </c>
      <c r="B52" s="103" t="s">
        <v>146</v>
      </c>
      <c r="C52" s="103" t="s">
        <v>612</v>
      </c>
      <c r="D52" s="211"/>
      <c r="E52" s="160" t="s">
        <v>38</v>
      </c>
      <c r="F52" s="163"/>
      <c r="G52" s="104" t="s">
        <v>692</v>
      </c>
      <c r="H52" s="104" t="s">
        <v>613</v>
      </c>
      <c r="I52" s="148">
        <f>7045509.02/1000/3.85</f>
        <v>1830.0023428571426</v>
      </c>
      <c r="J52" s="105">
        <v>0</v>
      </c>
      <c r="K52" s="192">
        <v>100</v>
      </c>
      <c r="L52" s="104" t="s">
        <v>694</v>
      </c>
      <c r="M52" s="193" t="s">
        <v>5</v>
      </c>
      <c r="N52" s="186"/>
      <c r="O52" s="186">
        <v>41983</v>
      </c>
      <c r="P52" s="194" t="s">
        <v>141</v>
      </c>
      <c r="Q52" s="104" t="s">
        <v>223</v>
      </c>
      <c r="R52" s="150" t="s">
        <v>86</v>
      </c>
      <c r="S52" s="121" t="s">
        <v>665</v>
      </c>
      <c r="T52" s="308"/>
      <c r="U52" s="98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</row>
    <row r="53" spans="1:41" s="386" customFormat="1" ht="46.5" customHeight="1">
      <c r="A53" s="104" t="s">
        <v>623</v>
      </c>
      <c r="B53" s="103" t="s">
        <v>146</v>
      </c>
      <c r="C53" s="103" t="s">
        <v>740</v>
      </c>
      <c r="D53" s="103" t="s">
        <v>812</v>
      </c>
      <c r="E53" s="160" t="s">
        <v>40</v>
      </c>
      <c r="F53" s="163"/>
      <c r="G53" s="104"/>
      <c r="H53" s="104"/>
      <c r="I53" s="148">
        <f>2636864.64/3.24/1000</f>
        <v>813.84711111111108</v>
      </c>
      <c r="J53" s="105">
        <v>100</v>
      </c>
      <c r="K53" s="192">
        <v>0</v>
      </c>
      <c r="L53" s="104" t="s">
        <v>629</v>
      </c>
      <c r="M53" s="193" t="s">
        <v>3</v>
      </c>
      <c r="N53" s="186">
        <v>43070</v>
      </c>
      <c r="O53" s="186">
        <f>N53+120</f>
        <v>43190</v>
      </c>
      <c r="P53" s="194"/>
      <c r="Q53" s="104"/>
      <c r="R53" s="150" t="s">
        <v>1</v>
      </c>
      <c r="S53" s="121" t="s">
        <v>665</v>
      </c>
      <c r="T53" s="308"/>
      <c r="U53" s="98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</row>
    <row r="54" spans="1:41" s="386" customFormat="1" ht="60" customHeight="1">
      <c r="A54" s="104" t="s">
        <v>624</v>
      </c>
      <c r="B54" s="103" t="s">
        <v>146</v>
      </c>
      <c r="C54" s="103" t="s">
        <v>627</v>
      </c>
      <c r="D54" s="103" t="s">
        <v>813</v>
      </c>
      <c r="E54" s="160" t="s">
        <v>40</v>
      </c>
      <c r="F54" s="163"/>
      <c r="G54" s="104"/>
      <c r="H54" s="104"/>
      <c r="I54" s="148">
        <v>240.03899999999999</v>
      </c>
      <c r="J54" s="105">
        <v>100</v>
      </c>
      <c r="K54" s="192">
        <v>0</v>
      </c>
      <c r="L54" s="104" t="s">
        <v>630</v>
      </c>
      <c r="M54" s="193" t="s">
        <v>3</v>
      </c>
      <c r="N54" s="186">
        <v>43120</v>
      </c>
      <c r="O54" s="186">
        <f>N54+120</f>
        <v>43240</v>
      </c>
      <c r="P54" s="194"/>
      <c r="Q54" s="104"/>
      <c r="R54" s="150" t="s">
        <v>1</v>
      </c>
      <c r="S54" s="121" t="s">
        <v>665</v>
      </c>
      <c r="T54" s="308"/>
      <c r="U54" s="98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</row>
    <row r="55" spans="1:41" s="386" customFormat="1" ht="48" customHeight="1">
      <c r="A55" s="104" t="s">
        <v>625</v>
      </c>
      <c r="B55" s="103" t="s">
        <v>146</v>
      </c>
      <c r="C55" s="103" t="s">
        <v>626</v>
      </c>
      <c r="D55" s="103" t="s">
        <v>814</v>
      </c>
      <c r="E55" s="160" t="s">
        <v>40</v>
      </c>
      <c r="F55" s="163"/>
      <c r="G55" s="104"/>
      <c r="H55" s="104"/>
      <c r="I55" s="148">
        <v>123.456</v>
      </c>
      <c r="J55" s="105">
        <v>100</v>
      </c>
      <c r="K55" s="192">
        <v>0</v>
      </c>
      <c r="L55" s="104" t="s">
        <v>739</v>
      </c>
      <c r="M55" s="193" t="s">
        <v>3</v>
      </c>
      <c r="N55" s="186">
        <v>43079</v>
      </c>
      <c r="O55" s="186">
        <f>N55+120</f>
        <v>43199</v>
      </c>
      <c r="P55" s="194"/>
      <c r="Q55" s="104"/>
      <c r="R55" s="150" t="s">
        <v>1</v>
      </c>
      <c r="S55" s="121" t="s">
        <v>665</v>
      </c>
      <c r="T55" s="308"/>
      <c r="U55" s="98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</row>
    <row r="56" spans="1:41" s="386" customFormat="1" ht="52.5" customHeight="1">
      <c r="A56" s="104" t="s">
        <v>628</v>
      </c>
      <c r="B56" s="103" t="s">
        <v>146</v>
      </c>
      <c r="C56" s="103" t="s">
        <v>810</v>
      </c>
      <c r="D56" s="103" t="s">
        <v>811</v>
      </c>
      <c r="E56" s="160" t="s">
        <v>40</v>
      </c>
      <c r="F56" s="163"/>
      <c r="G56" s="104"/>
      <c r="H56" s="104"/>
      <c r="I56" s="148">
        <f>685000/3.85/1000</f>
        <v>177.9220779220779</v>
      </c>
      <c r="J56" s="105">
        <v>100</v>
      </c>
      <c r="K56" s="192">
        <v>0</v>
      </c>
      <c r="L56" s="104" t="s">
        <v>649</v>
      </c>
      <c r="M56" s="193" t="s">
        <v>3</v>
      </c>
      <c r="N56" s="186">
        <v>43070</v>
      </c>
      <c r="O56" s="186">
        <f>N56+120</f>
        <v>43190</v>
      </c>
      <c r="P56" s="194"/>
      <c r="Q56" s="104"/>
      <c r="R56" s="150" t="s">
        <v>1</v>
      </c>
      <c r="S56" s="121" t="s">
        <v>665</v>
      </c>
      <c r="T56" s="308"/>
      <c r="U56" s="98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</row>
    <row r="57" spans="1:41" s="386" customFormat="1" ht="71.25" customHeight="1">
      <c r="A57" s="104" t="s">
        <v>632</v>
      </c>
      <c r="B57" s="103" t="s">
        <v>146</v>
      </c>
      <c r="C57" s="103" t="s">
        <v>741</v>
      </c>
      <c r="D57" s="103" t="s">
        <v>646</v>
      </c>
      <c r="E57" s="160" t="s">
        <v>40</v>
      </c>
      <c r="F57" s="163"/>
      <c r="G57" s="165"/>
      <c r="H57" s="104" t="s">
        <v>647</v>
      </c>
      <c r="I57" s="148">
        <f>7120000/3.85/1000</f>
        <v>1849.3506493506493</v>
      </c>
      <c r="J57" s="105">
        <v>100</v>
      </c>
      <c r="K57" s="192">
        <v>0</v>
      </c>
      <c r="L57" s="104" t="s">
        <v>801</v>
      </c>
      <c r="M57" s="193" t="s">
        <v>3</v>
      </c>
      <c r="N57" s="186">
        <v>42887</v>
      </c>
      <c r="O57" s="186">
        <f>N57+120</f>
        <v>43007</v>
      </c>
      <c r="P57" s="194"/>
      <c r="Q57" s="104"/>
      <c r="R57" s="150" t="s">
        <v>67</v>
      </c>
      <c r="S57" s="121" t="s">
        <v>665</v>
      </c>
      <c r="T57" s="308"/>
      <c r="U57" s="98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</row>
    <row r="58" spans="1:41" s="386" customFormat="1" ht="42.75" customHeight="1">
      <c r="A58" s="104" t="s">
        <v>633</v>
      </c>
      <c r="B58" s="103" t="s">
        <v>146</v>
      </c>
      <c r="C58" s="103" t="s">
        <v>634</v>
      </c>
      <c r="D58" s="211" t="s">
        <v>730</v>
      </c>
      <c r="E58" s="160" t="s">
        <v>40</v>
      </c>
      <c r="F58" s="163"/>
      <c r="G58" s="104"/>
      <c r="H58" s="104"/>
      <c r="I58" s="148">
        <f>5344000/3.85/1000</f>
        <v>1388.0519480519481</v>
      </c>
      <c r="J58" s="105">
        <v>100</v>
      </c>
      <c r="K58" s="192">
        <v>0</v>
      </c>
      <c r="L58" s="104" t="s">
        <v>800</v>
      </c>
      <c r="M58" s="193" t="s">
        <v>3</v>
      </c>
      <c r="N58" s="186">
        <v>43010</v>
      </c>
      <c r="O58" s="186">
        <f>N58+90</f>
        <v>43100</v>
      </c>
      <c r="P58" s="194"/>
      <c r="Q58" s="104"/>
      <c r="R58" s="150" t="s">
        <v>1</v>
      </c>
      <c r="S58" s="121" t="s">
        <v>665</v>
      </c>
      <c r="T58" s="308"/>
      <c r="U58" s="98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</row>
    <row r="59" spans="1:41" s="386" customFormat="1" ht="31.5">
      <c r="A59" s="104" t="s">
        <v>659</v>
      </c>
      <c r="B59" s="103" t="s">
        <v>146</v>
      </c>
      <c r="C59" s="103" t="s">
        <v>657</v>
      </c>
      <c r="D59" s="211"/>
      <c r="E59" s="160" t="s">
        <v>40</v>
      </c>
      <c r="F59" s="163"/>
      <c r="G59" s="104"/>
      <c r="H59" s="104"/>
      <c r="I59" s="148">
        <f>8500000/3.85/1000</f>
        <v>2207.7922077922076</v>
      </c>
      <c r="J59" s="105">
        <v>100</v>
      </c>
      <c r="K59" s="192">
        <v>0</v>
      </c>
      <c r="L59" s="186" t="s">
        <v>816</v>
      </c>
      <c r="M59" s="193" t="s">
        <v>3</v>
      </c>
      <c r="N59" s="186">
        <v>43009</v>
      </c>
      <c r="O59" s="186">
        <f>N59+90</f>
        <v>43099</v>
      </c>
      <c r="P59" s="194"/>
      <c r="Q59" s="104"/>
      <c r="R59" s="150" t="s">
        <v>1</v>
      </c>
      <c r="S59" s="121" t="s">
        <v>665</v>
      </c>
      <c r="T59" s="308"/>
      <c r="U59" s="98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</row>
    <row r="60" spans="1:41" ht="54" customHeight="1">
      <c r="A60" s="104" t="s">
        <v>731</v>
      </c>
      <c r="B60" s="163"/>
      <c r="C60" s="103" t="s">
        <v>794</v>
      </c>
      <c r="D60" s="160" t="s">
        <v>861</v>
      </c>
      <c r="E60" s="160" t="s">
        <v>40</v>
      </c>
      <c r="F60" s="163"/>
      <c r="G60" s="104"/>
      <c r="H60" s="163"/>
      <c r="I60" s="148">
        <f>2537+1353</f>
        <v>3890</v>
      </c>
      <c r="J60" s="105">
        <v>100</v>
      </c>
      <c r="K60" s="164"/>
      <c r="L60" s="195" t="s">
        <v>735</v>
      </c>
      <c r="M60" s="193" t="s">
        <v>3</v>
      </c>
      <c r="N60" s="186">
        <v>43010</v>
      </c>
      <c r="O60" s="186">
        <f>N60+90</f>
        <v>43100</v>
      </c>
      <c r="P60" s="194"/>
      <c r="Q60" s="104"/>
      <c r="R60" s="150" t="s">
        <v>1</v>
      </c>
      <c r="S60" s="121" t="s">
        <v>665</v>
      </c>
    </row>
    <row r="61" spans="1:41" s="109" customFormat="1" ht="31.5">
      <c r="A61" s="91" t="s">
        <v>830</v>
      </c>
      <c r="B61" s="100" t="s">
        <v>146</v>
      </c>
      <c r="C61" s="145" t="s">
        <v>831</v>
      </c>
      <c r="D61" s="100"/>
      <c r="E61" s="115" t="s">
        <v>40</v>
      </c>
      <c r="F61" s="275"/>
      <c r="G61" s="275"/>
      <c r="H61" s="275"/>
      <c r="I61" s="230">
        <f>621783.48/1000</f>
        <v>621.78347999999994</v>
      </c>
      <c r="J61" s="125">
        <v>100</v>
      </c>
      <c r="K61" s="106">
        <v>0</v>
      </c>
      <c r="L61" s="91" t="s">
        <v>527</v>
      </c>
      <c r="M61" s="92" t="s">
        <v>3</v>
      </c>
      <c r="N61" s="94">
        <v>43041</v>
      </c>
      <c r="O61" s="94">
        <f>N61+150</f>
        <v>43191</v>
      </c>
      <c r="P61" s="275"/>
      <c r="Q61" s="91"/>
      <c r="R61" s="172" t="s">
        <v>1</v>
      </c>
      <c r="S61" s="121"/>
      <c r="T61" s="132"/>
      <c r="U61" s="107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</row>
    <row r="62" spans="1:41" s="109" customFormat="1" ht="66" customHeight="1">
      <c r="A62" s="104" t="s">
        <v>836</v>
      </c>
      <c r="B62" s="103"/>
      <c r="C62" s="207" t="s">
        <v>837</v>
      </c>
      <c r="D62" s="103"/>
      <c r="E62" s="160" t="s">
        <v>40</v>
      </c>
      <c r="F62" s="212"/>
      <c r="G62" s="212"/>
      <c r="H62" s="212"/>
      <c r="I62" s="230">
        <f>925925.93/1000</f>
        <v>925.92593000000011</v>
      </c>
      <c r="J62" s="105">
        <v>100</v>
      </c>
      <c r="K62" s="192"/>
      <c r="L62" s="104" t="s">
        <v>838</v>
      </c>
      <c r="M62" s="193" t="s">
        <v>3</v>
      </c>
      <c r="N62" s="186">
        <v>43042</v>
      </c>
      <c r="O62" s="186">
        <f>N62+150</f>
        <v>43192</v>
      </c>
      <c r="P62" s="212"/>
      <c r="Q62" s="104"/>
      <c r="R62" s="150" t="s">
        <v>1</v>
      </c>
      <c r="S62" s="121"/>
      <c r="T62" s="132"/>
      <c r="U62" s="292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</row>
    <row r="63" spans="1:41" s="109" customFormat="1" ht="54.75" customHeight="1">
      <c r="A63" s="104" t="s">
        <v>839</v>
      </c>
      <c r="B63" s="103"/>
      <c r="C63" s="207" t="s">
        <v>840</v>
      </c>
      <c r="D63" s="103"/>
      <c r="E63" s="160" t="s">
        <v>40</v>
      </c>
      <c r="F63" s="212"/>
      <c r="G63" s="212"/>
      <c r="H63" s="212"/>
      <c r="I63" s="230">
        <f>4012345.68/1000</f>
        <v>4012.3456800000004</v>
      </c>
      <c r="J63" s="105">
        <v>100</v>
      </c>
      <c r="K63" s="192"/>
      <c r="L63" s="104" t="s">
        <v>766</v>
      </c>
      <c r="M63" s="193" t="s">
        <v>3</v>
      </c>
      <c r="N63" s="186">
        <v>42887</v>
      </c>
      <c r="O63" s="186">
        <f>N63+150</f>
        <v>43037</v>
      </c>
      <c r="P63" s="212"/>
      <c r="Q63" s="104"/>
      <c r="R63" s="150" t="s">
        <v>67</v>
      </c>
      <c r="S63" s="121"/>
      <c r="T63" s="132"/>
      <c r="U63" s="292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</row>
    <row r="64" spans="1:41" s="109" customFormat="1" ht="73.5" customHeight="1">
      <c r="A64" s="104" t="s">
        <v>841</v>
      </c>
      <c r="B64" s="103"/>
      <c r="C64" s="207" t="s">
        <v>939</v>
      </c>
      <c r="D64" s="103" t="s">
        <v>940</v>
      </c>
      <c r="E64" s="160" t="s">
        <v>40</v>
      </c>
      <c r="F64" s="212"/>
      <c r="G64" s="212"/>
      <c r="H64" s="212"/>
      <c r="I64" s="230">
        <f>1394738.67/1000</f>
        <v>1394.73867</v>
      </c>
      <c r="J64" s="105">
        <v>100</v>
      </c>
      <c r="K64" s="192"/>
      <c r="L64" s="104" t="s">
        <v>842</v>
      </c>
      <c r="M64" s="193" t="s">
        <v>3</v>
      </c>
      <c r="N64" s="186">
        <v>42917</v>
      </c>
      <c r="O64" s="186">
        <f>N64+150</f>
        <v>43067</v>
      </c>
      <c r="P64" s="212"/>
      <c r="Q64" s="104"/>
      <c r="R64" s="150" t="s">
        <v>67</v>
      </c>
      <c r="S64" s="121"/>
      <c r="T64" s="132"/>
      <c r="U64" s="292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</row>
    <row r="65" spans="1:41" s="109" customFormat="1" ht="57.75" customHeight="1">
      <c r="A65" s="264" t="s">
        <v>845</v>
      </c>
      <c r="B65" s="103"/>
      <c r="C65" s="207" t="s">
        <v>843</v>
      </c>
      <c r="D65" s="103"/>
      <c r="E65" s="160" t="s">
        <v>40</v>
      </c>
      <c r="F65" s="212"/>
      <c r="G65" s="312"/>
      <c r="H65" s="356"/>
      <c r="I65" s="230">
        <v>2452</v>
      </c>
      <c r="J65" s="105">
        <v>100</v>
      </c>
      <c r="K65" s="192"/>
      <c r="L65" s="104" t="s">
        <v>844</v>
      </c>
      <c r="M65" s="193" t="s">
        <v>3</v>
      </c>
      <c r="N65" s="186">
        <v>42948</v>
      </c>
      <c r="O65" s="186">
        <f>N65+150</f>
        <v>43098</v>
      </c>
      <c r="P65" s="212"/>
      <c r="Q65" s="104"/>
      <c r="R65" s="150" t="s">
        <v>67</v>
      </c>
      <c r="S65" s="121"/>
      <c r="T65" s="132"/>
      <c r="U65" s="292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</row>
    <row r="66" spans="1:41" s="109" customFormat="1" ht="63" customHeight="1">
      <c r="A66" s="445" t="s">
        <v>855</v>
      </c>
      <c r="B66" s="269"/>
      <c r="C66" s="446" t="s">
        <v>920</v>
      </c>
      <c r="D66" s="269"/>
      <c r="E66" s="270" t="s">
        <v>38</v>
      </c>
      <c r="F66" s="447"/>
      <c r="G66" s="448" t="s">
        <v>857</v>
      </c>
      <c r="H66" s="449" t="s">
        <v>858</v>
      </c>
      <c r="I66" s="450">
        <f>9653644.14/3.27/1000</f>
        <v>2952.1847522935782</v>
      </c>
      <c r="J66" s="451">
        <v>0</v>
      </c>
      <c r="K66" s="452">
        <v>100</v>
      </c>
      <c r="L66" s="271" t="s">
        <v>856</v>
      </c>
      <c r="M66" s="385" t="s">
        <v>5</v>
      </c>
      <c r="N66" s="273">
        <v>42500</v>
      </c>
      <c r="O66" s="273">
        <v>42647</v>
      </c>
      <c r="P66" s="194" t="s">
        <v>141</v>
      </c>
      <c r="Q66" s="104" t="s">
        <v>223</v>
      </c>
      <c r="R66" s="418" t="s">
        <v>22</v>
      </c>
      <c r="S66" s="121"/>
      <c r="T66" s="132"/>
      <c r="U66" s="292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</row>
    <row r="67" spans="1:41" s="109" customFormat="1" ht="53.25" customHeight="1">
      <c r="A67" s="445" t="s">
        <v>867</v>
      </c>
      <c r="B67" s="269"/>
      <c r="C67" s="446" t="s">
        <v>885</v>
      </c>
      <c r="D67" s="269" t="s">
        <v>869</v>
      </c>
      <c r="E67" s="270" t="s">
        <v>38</v>
      </c>
      <c r="F67" s="447"/>
      <c r="G67" s="448">
        <v>8765</v>
      </c>
      <c r="H67" s="453"/>
      <c r="I67" s="450">
        <f>4334238.59/1000</f>
        <v>4334.2385899999999</v>
      </c>
      <c r="J67" s="451">
        <v>0</v>
      </c>
      <c r="K67" s="452">
        <v>100</v>
      </c>
      <c r="L67" s="271" t="s">
        <v>868</v>
      </c>
      <c r="M67" s="385" t="s">
        <v>5</v>
      </c>
      <c r="N67" s="273">
        <v>42500</v>
      </c>
      <c r="O67" s="273">
        <v>42907</v>
      </c>
      <c r="P67" s="194" t="s">
        <v>141</v>
      </c>
      <c r="Q67" s="104" t="s">
        <v>223</v>
      </c>
      <c r="R67" s="418" t="s">
        <v>22</v>
      </c>
      <c r="S67" s="121"/>
      <c r="T67" s="132"/>
      <c r="U67" s="292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</row>
    <row r="68" spans="1:41" s="109" customFormat="1" ht="45" customHeight="1">
      <c r="A68" s="445" t="s">
        <v>870</v>
      </c>
      <c r="B68" s="269" t="s">
        <v>146</v>
      </c>
      <c r="C68" s="446" t="s">
        <v>876</v>
      </c>
      <c r="D68" s="454" t="s">
        <v>886</v>
      </c>
      <c r="E68" s="270" t="s">
        <v>40</v>
      </c>
      <c r="F68" s="271"/>
      <c r="G68" s="271"/>
      <c r="H68" s="271" t="s">
        <v>898</v>
      </c>
      <c r="I68" s="272">
        <f>431000/3.27/1000</f>
        <v>131.80428134556576</v>
      </c>
      <c r="J68" s="451">
        <v>100</v>
      </c>
      <c r="K68" s="452">
        <v>0</v>
      </c>
      <c r="L68" s="271" t="s">
        <v>877</v>
      </c>
      <c r="M68" s="385" t="s">
        <v>3</v>
      </c>
      <c r="N68" s="273">
        <v>43040</v>
      </c>
      <c r="O68" s="273">
        <f>N68+90</f>
        <v>43130</v>
      </c>
      <c r="P68" s="275"/>
      <c r="Q68" s="91"/>
      <c r="R68" s="360" t="s">
        <v>1</v>
      </c>
      <c r="S68" s="130"/>
      <c r="T68" s="191"/>
      <c r="U68" s="107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</row>
    <row r="69" spans="1:41" s="109" customFormat="1" ht="60.75" customHeight="1">
      <c r="A69" s="445" t="s">
        <v>881</v>
      </c>
      <c r="B69" s="269"/>
      <c r="C69" s="446" t="s">
        <v>895</v>
      </c>
      <c r="D69" s="269" t="s">
        <v>883</v>
      </c>
      <c r="E69" s="270" t="s">
        <v>40</v>
      </c>
      <c r="F69" s="271"/>
      <c r="G69" s="286"/>
      <c r="H69" s="455" t="s">
        <v>897</v>
      </c>
      <c r="I69" s="272">
        <f>1455000/3.25/1000</f>
        <v>447.69230769230768</v>
      </c>
      <c r="J69" s="451">
        <v>100</v>
      </c>
      <c r="K69" s="452">
        <v>0</v>
      </c>
      <c r="L69" s="271" t="s">
        <v>882</v>
      </c>
      <c r="M69" s="385" t="s">
        <v>3</v>
      </c>
      <c r="N69" s="273">
        <v>43009</v>
      </c>
      <c r="O69" s="273">
        <f>N69+120</f>
        <v>43129</v>
      </c>
      <c r="P69" s="275"/>
      <c r="Q69" s="91"/>
      <c r="R69" s="360" t="s">
        <v>1</v>
      </c>
      <c r="S69" s="130"/>
      <c r="T69" s="191"/>
      <c r="U69" s="292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</row>
    <row r="70" spans="1:41" s="109" customFormat="1" ht="60.75" customHeight="1">
      <c r="A70" s="445" t="s">
        <v>951</v>
      </c>
      <c r="B70" s="269"/>
      <c r="C70" s="446" t="s">
        <v>956</v>
      </c>
      <c r="D70" s="269" t="s">
        <v>957</v>
      </c>
      <c r="E70" s="270" t="s">
        <v>40</v>
      </c>
      <c r="F70" s="271"/>
      <c r="G70" s="286"/>
      <c r="H70" s="455"/>
      <c r="I70" s="272">
        <v>1891</v>
      </c>
      <c r="J70" s="451">
        <v>100</v>
      </c>
      <c r="K70" s="452">
        <v>0</v>
      </c>
      <c r="L70" s="271" t="s">
        <v>955</v>
      </c>
      <c r="M70" s="385" t="s">
        <v>3</v>
      </c>
      <c r="N70" s="273">
        <v>43010</v>
      </c>
      <c r="O70" s="273">
        <f>N70+120</f>
        <v>43130</v>
      </c>
      <c r="P70" s="275"/>
      <c r="Q70" s="91"/>
      <c r="R70" s="443" t="s">
        <v>1</v>
      </c>
      <c r="S70" s="130"/>
      <c r="T70" s="191"/>
      <c r="U70" s="438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L70" s="437"/>
      <c r="AM70" s="437"/>
      <c r="AN70" s="437"/>
      <c r="AO70" s="437"/>
    </row>
    <row r="71" spans="1:41" s="109" customFormat="1" ht="60.75" customHeight="1">
      <c r="A71" s="445" t="s">
        <v>952</v>
      </c>
      <c r="B71" s="269"/>
      <c r="C71" s="446" t="s">
        <v>958</v>
      </c>
      <c r="D71" s="269"/>
      <c r="E71" s="270" t="s">
        <v>40</v>
      </c>
      <c r="F71" s="271"/>
      <c r="G71" s="286"/>
      <c r="H71" s="455"/>
      <c r="I71" s="272">
        <v>2760</v>
      </c>
      <c r="J71" s="451">
        <v>100</v>
      </c>
      <c r="K71" s="452">
        <v>0</v>
      </c>
      <c r="L71" s="271" t="s">
        <v>948</v>
      </c>
      <c r="M71" s="385" t="s">
        <v>3</v>
      </c>
      <c r="N71" s="273">
        <v>43040</v>
      </c>
      <c r="O71" s="273">
        <f>N71+120</f>
        <v>43160</v>
      </c>
      <c r="P71" s="275"/>
      <c r="Q71" s="91"/>
      <c r="R71" s="443" t="s">
        <v>1</v>
      </c>
      <c r="S71" s="130"/>
      <c r="T71" s="191"/>
      <c r="U71" s="438"/>
      <c r="V71" s="437"/>
      <c r="W71" s="437"/>
      <c r="X71" s="437"/>
      <c r="Y71" s="437"/>
      <c r="Z71" s="437"/>
      <c r="AA71" s="437"/>
      <c r="AB71" s="437"/>
      <c r="AC71" s="437"/>
      <c r="AD71" s="437"/>
      <c r="AE71" s="437"/>
      <c r="AF71" s="437"/>
      <c r="AG71" s="437"/>
      <c r="AH71" s="437"/>
      <c r="AI71" s="437"/>
      <c r="AJ71" s="437"/>
      <c r="AK71" s="437"/>
      <c r="AL71" s="437"/>
      <c r="AM71" s="437"/>
      <c r="AN71" s="437"/>
      <c r="AO71" s="437"/>
    </row>
    <row r="72" spans="1:41" s="109" customFormat="1" ht="60.75" customHeight="1">
      <c r="A72" s="445" t="s">
        <v>953</v>
      </c>
      <c r="B72" s="269"/>
      <c r="C72" s="446" t="s">
        <v>959</v>
      </c>
      <c r="D72" s="269"/>
      <c r="E72" s="270" t="s">
        <v>40</v>
      </c>
      <c r="F72" s="271"/>
      <c r="G72" s="286"/>
      <c r="H72" s="455"/>
      <c r="I72" s="272">
        <v>3570</v>
      </c>
      <c r="J72" s="451">
        <v>100</v>
      </c>
      <c r="K72" s="452">
        <v>0</v>
      </c>
      <c r="L72" s="271" t="s">
        <v>949</v>
      </c>
      <c r="M72" s="385" t="s">
        <v>3</v>
      </c>
      <c r="N72" s="273">
        <v>43101</v>
      </c>
      <c r="O72" s="273">
        <f>N72+120</f>
        <v>43221</v>
      </c>
      <c r="P72" s="275"/>
      <c r="Q72" s="91"/>
      <c r="R72" s="443" t="s">
        <v>1</v>
      </c>
      <c r="S72" s="130"/>
      <c r="T72" s="191"/>
      <c r="U72" s="438"/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7"/>
      <c r="AK72" s="437"/>
      <c r="AL72" s="437"/>
      <c r="AM72" s="437"/>
      <c r="AN72" s="437"/>
      <c r="AO72" s="437"/>
    </row>
    <row r="73" spans="1:41" s="109" customFormat="1" ht="60.75" customHeight="1">
      <c r="A73" s="445" t="s">
        <v>954</v>
      </c>
      <c r="B73" s="269"/>
      <c r="C73" s="446" t="s">
        <v>960</v>
      </c>
      <c r="D73" s="269"/>
      <c r="E73" s="270" t="s">
        <v>40</v>
      </c>
      <c r="F73" s="271"/>
      <c r="G73" s="286"/>
      <c r="H73" s="455"/>
      <c r="I73" s="272">
        <v>11673</v>
      </c>
      <c r="J73" s="451">
        <v>100</v>
      </c>
      <c r="K73" s="452">
        <v>0</v>
      </c>
      <c r="L73" s="271" t="s">
        <v>950</v>
      </c>
      <c r="M73" s="385" t="s">
        <v>3</v>
      </c>
      <c r="N73" s="273">
        <v>43101</v>
      </c>
      <c r="O73" s="273">
        <f>N73+120</f>
        <v>43221</v>
      </c>
      <c r="P73" s="275"/>
      <c r="Q73" s="91"/>
      <c r="R73" s="246" t="s">
        <v>1</v>
      </c>
      <c r="S73" s="130"/>
      <c r="T73" s="191"/>
      <c r="U73" s="438"/>
      <c r="V73" s="437"/>
      <c r="W73" s="437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  <c r="AH73" s="437"/>
      <c r="AI73" s="437"/>
      <c r="AJ73" s="437"/>
      <c r="AK73" s="437"/>
      <c r="AL73" s="437"/>
      <c r="AM73" s="437"/>
      <c r="AN73" s="437"/>
      <c r="AO73" s="437"/>
    </row>
    <row r="74" spans="1:41" s="109" customFormat="1" ht="60.75" customHeight="1">
      <c r="A74" s="445" t="s">
        <v>964</v>
      </c>
      <c r="B74" s="103"/>
      <c r="C74" s="446" t="s">
        <v>966</v>
      </c>
      <c r="D74" s="269"/>
      <c r="E74" s="270" t="s">
        <v>40</v>
      </c>
      <c r="F74" s="447"/>
      <c r="G74" s="465"/>
      <c r="H74" s="453"/>
      <c r="I74" s="450">
        <f>3086</f>
        <v>3086</v>
      </c>
      <c r="J74" s="451">
        <v>100</v>
      </c>
      <c r="K74" s="452"/>
      <c r="L74" s="271" t="s">
        <v>965</v>
      </c>
      <c r="M74" s="385" t="s">
        <v>3</v>
      </c>
      <c r="N74" s="273">
        <v>43132</v>
      </c>
      <c r="O74" s="273">
        <f>N74+150</f>
        <v>43282</v>
      </c>
      <c r="P74" s="275"/>
      <c r="Q74" s="91"/>
      <c r="R74" s="466" t="s">
        <v>1</v>
      </c>
      <c r="S74" s="121"/>
      <c r="T74" s="132"/>
      <c r="U74" s="459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  <c r="AK74" s="458"/>
      <c r="AL74" s="458"/>
      <c r="AM74" s="458"/>
      <c r="AN74" s="458"/>
      <c r="AO74" s="458"/>
    </row>
    <row r="75" spans="1:41" s="109" customFormat="1" ht="26.25" customHeight="1">
      <c r="A75" s="332"/>
      <c r="B75" s="100"/>
      <c r="C75" s="145"/>
      <c r="D75" s="100"/>
      <c r="E75" s="115"/>
      <c r="F75" s="275"/>
      <c r="G75" s="417"/>
      <c r="H75" s="416" t="s">
        <v>195</v>
      </c>
      <c r="I75" s="244">
        <f>SUM(I11:I74)</f>
        <v>138681.6930769005</v>
      </c>
      <c r="J75" s="125"/>
      <c r="K75" s="106"/>
      <c r="L75" s="91"/>
      <c r="M75" s="92"/>
      <c r="N75" s="117"/>
      <c r="O75" s="117"/>
      <c r="P75" s="275"/>
      <c r="Q75" s="91"/>
      <c r="R75" s="384"/>
      <c r="S75" s="121"/>
      <c r="T75" s="132"/>
      <c r="U75" s="292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</row>
    <row r="76" spans="1:41" ht="20.25">
      <c r="A76" s="373">
        <v>2</v>
      </c>
      <c r="B76" s="415" t="s">
        <v>10</v>
      </c>
      <c r="C76" s="415" t="s">
        <v>10</v>
      </c>
      <c r="D76" s="370"/>
      <c r="E76" s="372"/>
      <c r="F76" s="370"/>
      <c r="G76" s="414"/>
      <c r="H76" s="370"/>
      <c r="I76" s="371"/>
      <c r="J76" s="370"/>
      <c r="K76" s="370"/>
      <c r="L76" s="370"/>
      <c r="M76" s="370"/>
      <c r="N76" s="370"/>
      <c r="O76" s="370"/>
      <c r="P76" s="370"/>
      <c r="Q76" s="370"/>
      <c r="R76" s="369"/>
      <c r="S76" s="341"/>
      <c r="T76" s="129"/>
      <c r="U76" s="292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</row>
    <row r="77" spans="1:41">
      <c r="A77" s="519" t="s">
        <v>260</v>
      </c>
      <c r="B77" s="504" t="s">
        <v>55</v>
      </c>
      <c r="C77" s="504" t="s">
        <v>30</v>
      </c>
      <c r="D77" s="504" t="s">
        <v>49</v>
      </c>
      <c r="E77" s="509" t="s">
        <v>243</v>
      </c>
      <c r="F77" s="507" t="s">
        <v>48</v>
      </c>
      <c r="G77" s="413"/>
      <c r="H77" s="504" t="s">
        <v>50</v>
      </c>
      <c r="I77" s="528" t="s">
        <v>8</v>
      </c>
      <c r="J77" s="528"/>
      <c r="K77" s="528"/>
      <c r="L77" s="504" t="s">
        <v>58</v>
      </c>
      <c r="M77" s="504" t="s">
        <v>54</v>
      </c>
      <c r="N77" s="504" t="s">
        <v>31</v>
      </c>
      <c r="O77" s="504"/>
      <c r="P77" s="504" t="s">
        <v>83</v>
      </c>
      <c r="Q77" s="504" t="s">
        <v>53</v>
      </c>
      <c r="R77" s="513" t="s">
        <v>20</v>
      </c>
      <c r="S77" s="499" t="s">
        <v>664</v>
      </c>
      <c r="T77" s="191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  <c r="AJ77" s="555"/>
    </row>
    <row r="78" spans="1:41" ht="47.25">
      <c r="A78" s="520"/>
      <c r="B78" s="504"/>
      <c r="C78" s="504"/>
      <c r="D78" s="504"/>
      <c r="E78" s="509"/>
      <c r="F78" s="508"/>
      <c r="G78" s="412" t="s">
        <v>588</v>
      </c>
      <c r="H78" s="504"/>
      <c r="I78" s="326" t="s">
        <v>134</v>
      </c>
      <c r="J78" s="337" t="s">
        <v>52</v>
      </c>
      <c r="K78" s="337" t="s">
        <v>51</v>
      </c>
      <c r="L78" s="504"/>
      <c r="M78" s="504"/>
      <c r="N78" s="325" t="s">
        <v>815</v>
      </c>
      <c r="O78" s="325" t="s">
        <v>9</v>
      </c>
      <c r="P78" s="504"/>
      <c r="Q78" s="504"/>
      <c r="R78" s="513"/>
      <c r="S78" s="499"/>
      <c r="T78" s="19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</row>
    <row r="79" spans="1:41" s="109" customFormat="1" ht="45" customHeight="1">
      <c r="A79" s="332" t="s">
        <v>160</v>
      </c>
      <c r="B79" s="100" t="s">
        <v>146</v>
      </c>
      <c r="C79" s="100" t="s">
        <v>203</v>
      </c>
      <c r="D79" s="100" t="s">
        <v>229</v>
      </c>
      <c r="E79" s="115" t="s">
        <v>38</v>
      </c>
      <c r="F79" s="91"/>
      <c r="G79" s="111"/>
      <c r="H79" s="91" t="s">
        <v>234</v>
      </c>
      <c r="I79" s="153">
        <f>1610000/1000/3.85</f>
        <v>418.18181818181819</v>
      </c>
      <c r="J79" s="125">
        <v>100</v>
      </c>
      <c r="K79" s="106">
        <v>0</v>
      </c>
      <c r="L79" s="91" t="s">
        <v>299</v>
      </c>
      <c r="M79" s="92" t="s">
        <v>5</v>
      </c>
      <c r="N79" s="154">
        <v>42326</v>
      </c>
      <c r="O79" s="94">
        <v>42430</v>
      </c>
      <c r="P79" s="275" t="s">
        <v>79</v>
      </c>
      <c r="Q79" s="91" t="s">
        <v>356</v>
      </c>
      <c r="R79" s="403" t="s">
        <v>22</v>
      </c>
      <c r="S79" s="130" t="s">
        <v>666</v>
      </c>
      <c r="T79" s="410"/>
      <c r="U79" s="107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</row>
    <row r="80" spans="1:41" s="109" customFormat="1" ht="61.5" customHeight="1">
      <c r="A80" s="332" t="s">
        <v>161</v>
      </c>
      <c r="B80" s="100" t="s">
        <v>146</v>
      </c>
      <c r="C80" s="100" t="s">
        <v>203</v>
      </c>
      <c r="D80" s="100" t="s">
        <v>296</v>
      </c>
      <c r="E80" s="115" t="s">
        <v>38</v>
      </c>
      <c r="F80" s="91"/>
      <c r="G80" s="111"/>
      <c r="H80" s="91" t="s">
        <v>297</v>
      </c>
      <c r="I80" s="153">
        <f>683100/1000/3.85</f>
        <v>177.42857142857142</v>
      </c>
      <c r="J80" s="125">
        <v>100</v>
      </c>
      <c r="K80" s="106">
        <v>0</v>
      </c>
      <c r="L80" s="91" t="s">
        <v>298</v>
      </c>
      <c r="M80" s="92" t="s">
        <v>5</v>
      </c>
      <c r="N80" s="94">
        <v>42670</v>
      </c>
      <c r="O80" s="94">
        <v>42731</v>
      </c>
      <c r="P80" s="275" t="s">
        <v>79</v>
      </c>
      <c r="Q80" s="91" t="s">
        <v>660</v>
      </c>
      <c r="R80" s="384" t="s">
        <v>22</v>
      </c>
      <c r="S80" s="409" t="s">
        <v>666</v>
      </c>
      <c r="T80" s="410"/>
      <c r="U80" s="107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</row>
    <row r="81" spans="1:16373" s="109" customFormat="1" ht="150" customHeight="1">
      <c r="A81" s="332" t="s">
        <v>162</v>
      </c>
      <c r="B81" s="100" t="s">
        <v>146</v>
      </c>
      <c r="C81" s="100" t="s">
        <v>204</v>
      </c>
      <c r="D81" s="100" t="s">
        <v>554</v>
      </c>
      <c r="E81" s="115" t="s">
        <v>38</v>
      </c>
      <c r="F81" s="91"/>
      <c r="G81" s="111"/>
      <c r="H81" s="91" t="s">
        <v>538</v>
      </c>
      <c r="I81" s="153">
        <v>715</v>
      </c>
      <c r="J81" s="125">
        <v>100</v>
      </c>
      <c r="K81" s="106">
        <v>0</v>
      </c>
      <c r="L81" s="90" t="s">
        <v>555</v>
      </c>
      <c r="M81" s="92" t="s">
        <v>5</v>
      </c>
      <c r="N81" s="186">
        <v>42917</v>
      </c>
      <c r="O81" s="186">
        <f>N81+120</f>
        <v>43037</v>
      </c>
      <c r="P81" s="275" t="s">
        <v>79</v>
      </c>
      <c r="Q81" s="91"/>
      <c r="R81" s="384" t="s">
        <v>1</v>
      </c>
      <c r="S81" s="409" t="s">
        <v>669</v>
      </c>
      <c r="T81" s="408"/>
      <c r="U81" s="107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</row>
    <row r="82" spans="1:16373" s="109" customFormat="1" ht="101.25" customHeight="1">
      <c r="A82" s="332" t="s">
        <v>163</v>
      </c>
      <c r="B82" s="100" t="s">
        <v>146</v>
      </c>
      <c r="C82" s="144" t="s">
        <v>145</v>
      </c>
      <c r="D82" s="100" t="s">
        <v>458</v>
      </c>
      <c r="E82" s="115" t="s">
        <v>38</v>
      </c>
      <c r="F82" s="91"/>
      <c r="G82" s="111"/>
      <c r="H82" s="91" t="s">
        <v>257</v>
      </c>
      <c r="I82" s="153">
        <v>420</v>
      </c>
      <c r="J82" s="125">
        <v>100</v>
      </c>
      <c r="K82" s="106">
        <v>0</v>
      </c>
      <c r="L82" s="91" t="s">
        <v>457</v>
      </c>
      <c r="M82" s="92" t="s">
        <v>5</v>
      </c>
      <c r="N82" s="94">
        <v>42437</v>
      </c>
      <c r="O82" s="94">
        <v>42524</v>
      </c>
      <c r="P82" s="275" t="s">
        <v>79</v>
      </c>
      <c r="Q82" s="91" t="s">
        <v>445</v>
      </c>
      <c r="R82" s="384" t="s">
        <v>86</v>
      </c>
      <c r="S82" s="130" t="s">
        <v>676</v>
      </c>
      <c r="T82" s="407"/>
      <c r="U82" s="107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</row>
    <row r="83" spans="1:16373" s="109" customFormat="1" ht="75.75" customHeight="1">
      <c r="A83" s="332" t="s">
        <v>164</v>
      </c>
      <c r="B83" s="100" t="s">
        <v>146</v>
      </c>
      <c r="C83" s="100" t="s">
        <v>144</v>
      </c>
      <c r="D83" s="100" t="s">
        <v>373</v>
      </c>
      <c r="E83" s="115" t="s">
        <v>38</v>
      </c>
      <c r="F83" s="91"/>
      <c r="G83" s="111" t="s">
        <v>742</v>
      </c>
      <c r="H83" s="91" t="s">
        <v>258</v>
      </c>
      <c r="I83" s="153">
        <f>1750000/1000/3.85</f>
        <v>454.54545454545456</v>
      </c>
      <c r="J83" s="125">
        <v>100</v>
      </c>
      <c r="K83" s="106">
        <v>0</v>
      </c>
      <c r="L83" s="91" t="s">
        <v>817</v>
      </c>
      <c r="M83" s="92" t="s">
        <v>5</v>
      </c>
      <c r="N83" s="94">
        <v>42417</v>
      </c>
      <c r="O83" s="94">
        <v>42541</v>
      </c>
      <c r="P83" s="275" t="s">
        <v>79</v>
      </c>
      <c r="Q83" s="91" t="s">
        <v>473</v>
      </c>
      <c r="R83" s="403" t="s">
        <v>86</v>
      </c>
      <c r="S83" s="129" t="s">
        <v>676</v>
      </c>
      <c r="T83" s="191"/>
      <c r="U83" s="107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</row>
    <row r="84" spans="1:16373" s="109" customFormat="1" ht="138" customHeight="1">
      <c r="A84" s="332" t="s">
        <v>165</v>
      </c>
      <c r="B84" s="100" t="s">
        <v>146</v>
      </c>
      <c r="C84" s="100" t="s">
        <v>281</v>
      </c>
      <c r="D84" s="69" t="s">
        <v>283</v>
      </c>
      <c r="E84" s="115" t="s">
        <v>38</v>
      </c>
      <c r="F84" s="91"/>
      <c r="G84" s="111"/>
      <c r="H84" s="90" t="s">
        <v>294</v>
      </c>
      <c r="I84" s="153">
        <f>(84673.25+25609.48+42336.62)/1000</f>
        <v>152.61935</v>
      </c>
      <c r="J84" s="125">
        <v>100</v>
      </c>
      <c r="K84" s="106">
        <v>0</v>
      </c>
      <c r="L84" s="90" t="s">
        <v>744</v>
      </c>
      <c r="M84" s="92" t="s">
        <v>5</v>
      </c>
      <c r="N84" s="94">
        <v>42592</v>
      </c>
      <c r="O84" s="94">
        <v>42614</v>
      </c>
      <c r="P84" s="275" t="s">
        <v>79</v>
      </c>
      <c r="Q84" s="91" t="s">
        <v>661</v>
      </c>
      <c r="R84" s="384" t="s">
        <v>86</v>
      </c>
      <c r="S84" s="130" t="s">
        <v>666</v>
      </c>
      <c r="T84" s="191"/>
      <c r="U84" s="107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</row>
    <row r="85" spans="1:16373" s="109" customFormat="1" ht="42" customHeight="1">
      <c r="A85" s="332" t="s">
        <v>166</v>
      </c>
      <c r="B85" s="100" t="s">
        <v>146</v>
      </c>
      <c r="C85" s="269" t="s">
        <v>872</v>
      </c>
      <c r="D85" s="103" t="s">
        <v>874</v>
      </c>
      <c r="E85" s="115" t="s">
        <v>38</v>
      </c>
      <c r="F85" s="91"/>
      <c r="G85" s="111"/>
      <c r="H85" s="91"/>
      <c r="I85" s="282">
        <v>154.32</v>
      </c>
      <c r="J85" s="125">
        <v>100</v>
      </c>
      <c r="K85" s="106">
        <v>0</v>
      </c>
      <c r="L85" s="195" t="s">
        <v>743</v>
      </c>
      <c r="M85" s="92" t="s">
        <v>5</v>
      </c>
      <c r="N85" s="94">
        <v>42979</v>
      </c>
      <c r="O85" s="94">
        <f>N85+90</f>
        <v>43069</v>
      </c>
      <c r="P85" s="275" t="s">
        <v>79</v>
      </c>
      <c r="Q85" s="91"/>
      <c r="R85" s="384" t="s">
        <v>1</v>
      </c>
      <c r="S85" s="130" t="s">
        <v>676</v>
      </c>
      <c r="T85" s="191"/>
      <c r="U85" s="107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</row>
    <row r="86" spans="1:16373" s="109" customFormat="1" ht="33.75" customHeight="1">
      <c r="A86" s="332" t="s">
        <v>167</v>
      </c>
      <c r="B86" s="100" t="s">
        <v>146</v>
      </c>
      <c r="C86" s="100" t="s">
        <v>479</v>
      </c>
      <c r="D86" s="100" t="s">
        <v>478</v>
      </c>
      <c r="E86" s="115" t="s">
        <v>38</v>
      </c>
      <c r="F86" s="118"/>
      <c r="G86" s="111"/>
      <c r="H86" s="111" t="s">
        <v>486</v>
      </c>
      <c r="I86" s="146">
        <v>2206.7399999999998</v>
      </c>
      <c r="J86" s="125">
        <v>100</v>
      </c>
      <c r="K86" s="106">
        <v>0</v>
      </c>
      <c r="L86" s="91" t="s">
        <v>286</v>
      </c>
      <c r="M86" s="92" t="s">
        <v>5</v>
      </c>
      <c r="N86" s="94">
        <v>42341</v>
      </c>
      <c r="O86" s="94">
        <v>42344</v>
      </c>
      <c r="P86" s="275" t="s">
        <v>79</v>
      </c>
      <c r="Q86" s="116"/>
      <c r="R86" s="403" t="s">
        <v>86</v>
      </c>
      <c r="S86" s="130" t="s">
        <v>669</v>
      </c>
      <c r="T86" s="406"/>
      <c r="U86" s="559"/>
      <c r="V86" s="551"/>
      <c r="W86" s="556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551"/>
      <c r="AI86" s="551"/>
      <c r="AJ86" s="551"/>
      <c r="AK86" s="551"/>
      <c r="AL86" s="551"/>
      <c r="AM86" s="551"/>
      <c r="AN86" s="551"/>
      <c r="AO86" s="551"/>
    </row>
    <row r="87" spans="1:16373" s="109" customFormat="1" ht="45" customHeight="1">
      <c r="A87" s="332" t="s">
        <v>168</v>
      </c>
      <c r="B87" s="100" t="s">
        <v>146</v>
      </c>
      <c r="C87" s="100" t="s">
        <v>480</v>
      </c>
      <c r="D87" s="100" t="s">
        <v>477</v>
      </c>
      <c r="E87" s="115" t="s">
        <v>38</v>
      </c>
      <c r="F87" s="118"/>
      <c r="G87" s="111"/>
      <c r="H87" s="111" t="s">
        <v>486</v>
      </c>
      <c r="I87" s="146">
        <v>4316.3900000000003</v>
      </c>
      <c r="J87" s="125">
        <v>100</v>
      </c>
      <c r="K87" s="106">
        <v>0</v>
      </c>
      <c r="L87" s="91" t="s">
        <v>286</v>
      </c>
      <c r="M87" s="92" t="s">
        <v>5</v>
      </c>
      <c r="N87" s="94">
        <v>42342</v>
      </c>
      <c r="O87" s="94">
        <v>42345</v>
      </c>
      <c r="P87" s="275" t="s">
        <v>79</v>
      </c>
      <c r="Q87" s="116"/>
      <c r="R87" s="403" t="s">
        <v>86</v>
      </c>
      <c r="S87" s="132" t="s">
        <v>669</v>
      </c>
      <c r="T87" s="405"/>
      <c r="U87" s="560"/>
      <c r="V87" s="552"/>
      <c r="W87" s="557"/>
      <c r="X87" s="552"/>
      <c r="Y87" s="552"/>
      <c r="Z87" s="552"/>
      <c r="AA87" s="552"/>
      <c r="AB87" s="552"/>
      <c r="AC87" s="552"/>
      <c r="AD87" s="552"/>
      <c r="AE87" s="552"/>
      <c r="AF87" s="552"/>
      <c r="AG87" s="552"/>
      <c r="AH87" s="552"/>
      <c r="AI87" s="552"/>
      <c r="AJ87" s="552"/>
      <c r="AK87" s="552"/>
      <c r="AL87" s="552"/>
      <c r="AM87" s="552"/>
      <c r="AN87" s="552"/>
      <c r="AO87" s="552"/>
    </row>
    <row r="88" spans="1:16373" s="109" customFormat="1" ht="41.25" customHeight="1">
      <c r="A88" s="332" t="s">
        <v>148</v>
      </c>
      <c r="B88" s="100" t="s">
        <v>146</v>
      </c>
      <c r="C88" s="100" t="s">
        <v>481</v>
      </c>
      <c r="D88" s="100" t="s">
        <v>487</v>
      </c>
      <c r="E88" s="115" t="s">
        <v>38</v>
      </c>
      <c r="F88" s="118"/>
      <c r="G88" s="111"/>
      <c r="H88" s="111" t="s">
        <v>486</v>
      </c>
      <c r="I88" s="146">
        <v>1323.08</v>
      </c>
      <c r="J88" s="125">
        <v>0</v>
      </c>
      <c r="K88" s="155">
        <v>100</v>
      </c>
      <c r="L88" s="91" t="s">
        <v>286</v>
      </c>
      <c r="M88" s="92" t="s">
        <v>5</v>
      </c>
      <c r="N88" s="94">
        <v>42343</v>
      </c>
      <c r="O88" s="94">
        <v>42346</v>
      </c>
      <c r="P88" s="275" t="s">
        <v>79</v>
      </c>
      <c r="Q88" s="91" t="s">
        <v>223</v>
      </c>
      <c r="R88" s="403" t="s">
        <v>86</v>
      </c>
      <c r="S88" s="132" t="s">
        <v>669</v>
      </c>
      <c r="T88" s="405"/>
      <c r="U88" s="560"/>
      <c r="V88" s="552"/>
      <c r="W88" s="557"/>
      <c r="X88" s="552"/>
      <c r="Y88" s="552"/>
      <c r="Z88" s="552"/>
      <c r="AA88" s="552"/>
      <c r="AB88" s="552"/>
      <c r="AC88" s="552"/>
      <c r="AD88" s="552"/>
      <c r="AE88" s="552"/>
      <c r="AF88" s="552"/>
      <c r="AG88" s="552"/>
      <c r="AH88" s="552"/>
      <c r="AI88" s="552"/>
      <c r="AJ88" s="552"/>
      <c r="AK88" s="552"/>
      <c r="AL88" s="552"/>
      <c r="AM88" s="552"/>
      <c r="AN88" s="552"/>
      <c r="AO88" s="552"/>
    </row>
    <row r="89" spans="1:16373" s="109" customFormat="1" ht="31.5">
      <c r="A89" s="332" t="s">
        <v>149</v>
      </c>
      <c r="B89" s="100" t="s">
        <v>146</v>
      </c>
      <c r="C89" s="100" t="s">
        <v>485</v>
      </c>
      <c r="D89" s="100" t="s">
        <v>591</v>
      </c>
      <c r="E89" s="115" t="s">
        <v>38</v>
      </c>
      <c r="F89" s="118"/>
      <c r="G89" s="111" t="s">
        <v>590</v>
      </c>
      <c r="H89" s="91" t="s">
        <v>274</v>
      </c>
      <c r="I89" s="146">
        <f>20177647.57/1000/3.85</f>
        <v>5240.9474207792209</v>
      </c>
      <c r="J89" s="125">
        <v>100</v>
      </c>
      <c r="K89" s="106">
        <v>0</v>
      </c>
      <c r="L89" s="111" t="s">
        <v>287</v>
      </c>
      <c r="M89" s="92" t="s">
        <v>5</v>
      </c>
      <c r="N89" s="94">
        <v>42344</v>
      </c>
      <c r="O89" s="94">
        <v>42347</v>
      </c>
      <c r="P89" s="275" t="s">
        <v>79</v>
      </c>
      <c r="Q89" s="116"/>
      <c r="R89" s="403" t="s">
        <v>86</v>
      </c>
      <c r="S89" s="132" t="s">
        <v>669</v>
      </c>
      <c r="T89" s="404"/>
      <c r="U89" s="561"/>
      <c r="V89" s="553"/>
      <c r="W89" s="558"/>
      <c r="X89" s="553"/>
      <c r="Y89" s="553"/>
      <c r="Z89" s="553"/>
      <c r="AA89" s="553"/>
      <c r="AB89" s="553"/>
      <c r="AC89" s="553"/>
      <c r="AD89" s="553"/>
      <c r="AE89" s="553"/>
      <c r="AF89" s="553"/>
      <c r="AG89" s="553"/>
      <c r="AH89" s="553"/>
      <c r="AI89" s="553"/>
      <c r="AJ89" s="553"/>
      <c r="AK89" s="553"/>
      <c r="AL89" s="553"/>
      <c r="AM89" s="553"/>
      <c r="AN89" s="553"/>
      <c r="AO89" s="553"/>
    </row>
    <row r="90" spans="1:16373" s="109" customFormat="1" ht="63">
      <c r="A90" s="332" t="s">
        <v>178</v>
      </c>
      <c r="B90" s="100" t="s">
        <v>146</v>
      </c>
      <c r="C90" s="100" t="s">
        <v>488</v>
      </c>
      <c r="D90" s="100" t="s">
        <v>483</v>
      </c>
      <c r="E90" s="115" t="s">
        <v>38</v>
      </c>
      <c r="F90" s="118"/>
      <c r="G90" s="111"/>
      <c r="H90" s="91" t="s">
        <v>484</v>
      </c>
      <c r="I90" s="146">
        <f>(17044637.71/3.22/1000)-2062.22</f>
        <v>3231.1457484472053</v>
      </c>
      <c r="J90" s="106">
        <v>0</v>
      </c>
      <c r="K90" s="155">
        <v>100</v>
      </c>
      <c r="L90" s="91" t="s">
        <v>287</v>
      </c>
      <c r="M90" s="92" t="s">
        <v>5</v>
      </c>
      <c r="N90" s="94">
        <v>41507</v>
      </c>
      <c r="O90" s="94">
        <v>41605</v>
      </c>
      <c r="P90" s="275" t="s">
        <v>238</v>
      </c>
      <c r="Q90" s="91" t="s">
        <v>223</v>
      </c>
      <c r="R90" s="403" t="s">
        <v>86</v>
      </c>
      <c r="S90" s="132" t="s">
        <v>669</v>
      </c>
      <c r="T90" s="402"/>
      <c r="U90" s="107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</row>
    <row r="91" spans="1:16373" s="109" customFormat="1" ht="45.75" customHeight="1">
      <c r="A91" s="401" t="s">
        <v>179</v>
      </c>
      <c r="B91" s="100" t="s">
        <v>146</v>
      </c>
      <c r="C91" s="139" t="s">
        <v>482</v>
      </c>
      <c r="D91" s="139" t="s">
        <v>278</v>
      </c>
      <c r="E91" s="140" t="s">
        <v>38</v>
      </c>
      <c r="F91" s="139"/>
      <c r="G91" s="156"/>
      <c r="H91" s="157" t="s">
        <v>271</v>
      </c>
      <c r="I91" s="157"/>
      <c r="J91" s="157">
        <v>100</v>
      </c>
      <c r="K91" s="139">
        <v>0</v>
      </c>
      <c r="L91" s="157" t="s">
        <v>287</v>
      </c>
      <c r="M91" s="398" t="s">
        <v>5</v>
      </c>
      <c r="N91" s="143">
        <v>41661</v>
      </c>
      <c r="O91" s="143">
        <v>41814</v>
      </c>
      <c r="P91" s="397" t="s">
        <v>238</v>
      </c>
      <c r="Q91" s="93" t="s">
        <v>357</v>
      </c>
      <c r="R91" s="400" t="s">
        <v>86</v>
      </c>
      <c r="S91" s="132"/>
      <c r="T91" s="402"/>
      <c r="U91" s="107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</row>
    <row r="92" spans="1:16373" s="109" customFormat="1" ht="48" customHeight="1">
      <c r="A92" s="401" t="s">
        <v>189</v>
      </c>
      <c r="B92" s="100" t="s">
        <v>146</v>
      </c>
      <c r="C92" s="139" t="s">
        <v>355</v>
      </c>
      <c r="D92" s="139" t="s">
        <v>279</v>
      </c>
      <c r="E92" s="140" t="s">
        <v>38</v>
      </c>
      <c r="F92" s="139"/>
      <c r="G92" s="156"/>
      <c r="H92" s="157" t="s">
        <v>272</v>
      </c>
      <c r="I92" s="157"/>
      <c r="J92" s="142">
        <v>100</v>
      </c>
      <c r="K92" s="142">
        <v>0</v>
      </c>
      <c r="L92" s="93" t="s">
        <v>287</v>
      </c>
      <c r="M92" s="398" t="s">
        <v>5</v>
      </c>
      <c r="N92" s="143">
        <v>41662</v>
      </c>
      <c r="O92" s="143">
        <v>41848</v>
      </c>
      <c r="P92" s="397" t="s">
        <v>238</v>
      </c>
      <c r="Q92" s="93" t="s">
        <v>358</v>
      </c>
      <c r="R92" s="400" t="s">
        <v>86</v>
      </c>
      <c r="S92" s="132"/>
      <c r="T92" s="275"/>
      <c r="U92" s="107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</row>
    <row r="93" spans="1:16373" s="109" customFormat="1" ht="49.5" customHeight="1">
      <c r="A93" s="401" t="s">
        <v>198</v>
      </c>
      <c r="B93" s="100" t="s">
        <v>146</v>
      </c>
      <c r="C93" s="139" t="s">
        <v>355</v>
      </c>
      <c r="D93" s="139" t="s">
        <v>280</v>
      </c>
      <c r="E93" s="140" t="s">
        <v>38</v>
      </c>
      <c r="F93" s="139"/>
      <c r="G93" s="156"/>
      <c r="H93" s="157" t="s">
        <v>273</v>
      </c>
      <c r="I93" s="157"/>
      <c r="J93" s="142">
        <v>100</v>
      </c>
      <c r="K93" s="142">
        <v>0</v>
      </c>
      <c r="L93" s="93" t="s">
        <v>287</v>
      </c>
      <c r="M93" s="398" t="s">
        <v>5</v>
      </c>
      <c r="N93" s="143">
        <v>41824</v>
      </c>
      <c r="O93" s="143">
        <v>41992</v>
      </c>
      <c r="P93" s="397" t="s">
        <v>238</v>
      </c>
      <c r="Q93" s="93" t="s">
        <v>359</v>
      </c>
      <c r="R93" s="400" t="s">
        <v>86</v>
      </c>
      <c r="S93" s="132"/>
      <c r="T93" s="275"/>
      <c r="U93" s="107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</row>
    <row r="94" spans="1:16373" s="109" customFormat="1" ht="114" customHeight="1">
      <c r="A94" s="332" t="s">
        <v>224</v>
      </c>
      <c r="B94" s="100" t="s">
        <v>146</v>
      </c>
      <c r="C94" s="145" t="s">
        <v>745</v>
      </c>
      <c r="D94" s="100" t="s">
        <v>790</v>
      </c>
      <c r="E94" s="115" t="s">
        <v>38</v>
      </c>
      <c r="F94" s="91"/>
      <c r="G94" s="91"/>
      <c r="H94" s="91"/>
      <c r="I94" s="146">
        <f>2256600/3.24/1000</f>
        <v>696.48148148148141</v>
      </c>
      <c r="J94" s="125">
        <v>100</v>
      </c>
      <c r="K94" s="106">
        <v>0</v>
      </c>
      <c r="L94" s="90" t="s">
        <v>848</v>
      </c>
      <c r="M94" s="92" t="s">
        <v>5</v>
      </c>
      <c r="N94" s="186">
        <v>42993</v>
      </c>
      <c r="O94" s="186">
        <f>N94+90</f>
        <v>43083</v>
      </c>
      <c r="P94" s="275" t="s">
        <v>79</v>
      </c>
      <c r="Q94" s="91"/>
      <c r="R94" s="384" t="s">
        <v>1</v>
      </c>
      <c r="S94" s="130" t="s">
        <v>669</v>
      </c>
      <c r="T94" s="191"/>
      <c r="U94" s="107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</row>
    <row r="95" spans="1:16373" s="109" customFormat="1" ht="73.5" customHeight="1">
      <c r="A95" s="332" t="s">
        <v>254</v>
      </c>
      <c r="B95" s="100" t="s">
        <v>146</v>
      </c>
      <c r="C95" s="100" t="s">
        <v>444</v>
      </c>
      <c r="D95" s="100" t="s">
        <v>791</v>
      </c>
      <c r="E95" s="115" t="s">
        <v>38</v>
      </c>
      <c r="F95" s="91"/>
      <c r="G95" s="91"/>
      <c r="H95" s="91" t="s">
        <v>746</v>
      </c>
      <c r="I95" s="158">
        <f>535/3.85</f>
        <v>138.96103896103895</v>
      </c>
      <c r="J95" s="125">
        <v>100</v>
      </c>
      <c r="K95" s="106">
        <v>0</v>
      </c>
      <c r="L95" s="90" t="s">
        <v>748</v>
      </c>
      <c r="M95" s="92" t="s">
        <v>5</v>
      </c>
      <c r="N95" s="186">
        <v>42917</v>
      </c>
      <c r="O95" s="186">
        <f>N95+120</f>
        <v>43037</v>
      </c>
      <c r="P95" s="275" t="s">
        <v>79</v>
      </c>
      <c r="Q95" s="91"/>
      <c r="R95" s="384" t="s">
        <v>67</v>
      </c>
      <c r="S95" s="130" t="s">
        <v>683</v>
      </c>
      <c r="T95" s="191"/>
      <c r="U95" s="107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  <c r="BV95" s="118"/>
      <c r="BW95" s="118"/>
      <c r="BX95" s="118"/>
      <c r="BY95" s="118"/>
      <c r="BZ95" s="118"/>
      <c r="CA95" s="118"/>
      <c r="CB95" s="118"/>
      <c r="CC95" s="118"/>
      <c r="CD95" s="118"/>
      <c r="CE95" s="118"/>
      <c r="CF95" s="118"/>
      <c r="CG95" s="11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  <c r="DI95" s="118"/>
      <c r="DJ95" s="118"/>
      <c r="DK95" s="118"/>
      <c r="DL95" s="118"/>
      <c r="DM95" s="118"/>
      <c r="DN95" s="118"/>
      <c r="DO95" s="118"/>
      <c r="DP95" s="118"/>
      <c r="DQ95" s="118"/>
      <c r="DR95" s="118"/>
      <c r="DS95" s="118"/>
      <c r="DT95" s="118"/>
      <c r="DU95" s="118"/>
      <c r="DV95" s="118"/>
      <c r="DW95" s="118"/>
      <c r="DX95" s="118"/>
      <c r="DY95" s="118"/>
      <c r="DZ95" s="118"/>
      <c r="EA95" s="118"/>
      <c r="EB95" s="118"/>
      <c r="EC95" s="118"/>
      <c r="ED95" s="118"/>
      <c r="EE95" s="118"/>
      <c r="EF95" s="118"/>
      <c r="EG95" s="118"/>
      <c r="EH95" s="118"/>
      <c r="EI95" s="118"/>
      <c r="EJ95" s="118"/>
      <c r="EK95" s="118"/>
      <c r="EL95" s="118"/>
      <c r="EM95" s="118"/>
      <c r="EN95" s="118"/>
      <c r="EO95" s="118"/>
      <c r="EP95" s="118"/>
      <c r="EQ95" s="118"/>
      <c r="ER95" s="118"/>
      <c r="ES95" s="118"/>
      <c r="ET95" s="118"/>
      <c r="EU95" s="118"/>
      <c r="EV95" s="118"/>
      <c r="EW95" s="118"/>
      <c r="EX95" s="118"/>
      <c r="EY95" s="118"/>
      <c r="EZ95" s="118"/>
      <c r="FA95" s="118"/>
      <c r="FB95" s="118"/>
      <c r="FC95" s="118"/>
      <c r="FD95" s="118"/>
      <c r="FE95" s="118"/>
      <c r="FF95" s="118"/>
      <c r="FG95" s="118"/>
      <c r="FH95" s="118"/>
      <c r="FI95" s="118"/>
      <c r="FJ95" s="118"/>
      <c r="FK95" s="118"/>
      <c r="FL95" s="118"/>
      <c r="FM95" s="118"/>
      <c r="FN95" s="118"/>
      <c r="FO95" s="118"/>
      <c r="FP95" s="118"/>
      <c r="FQ95" s="118"/>
      <c r="FR95" s="118"/>
      <c r="FS95" s="118"/>
      <c r="FT95" s="118"/>
      <c r="FU95" s="118"/>
      <c r="FV95" s="118"/>
      <c r="FW95" s="118"/>
      <c r="FX95" s="118"/>
      <c r="FY95" s="118"/>
      <c r="FZ95" s="118"/>
      <c r="GA95" s="118"/>
      <c r="GB95" s="118"/>
      <c r="GC95" s="118"/>
      <c r="GD95" s="118"/>
      <c r="GE95" s="118"/>
      <c r="GF95" s="118"/>
      <c r="GG95" s="118"/>
      <c r="GH95" s="118"/>
      <c r="GI95" s="118"/>
      <c r="GJ95" s="118"/>
      <c r="GK95" s="118"/>
      <c r="GL95" s="118"/>
      <c r="GM95" s="118"/>
      <c r="GN95" s="118"/>
      <c r="GO95" s="118"/>
      <c r="GP95" s="118"/>
      <c r="GQ95" s="118"/>
      <c r="GR95" s="118"/>
      <c r="GS95" s="118"/>
      <c r="GT95" s="118"/>
      <c r="GU95" s="118"/>
      <c r="GV95" s="118"/>
      <c r="GW95" s="118"/>
      <c r="GX95" s="118"/>
      <c r="GY95" s="118"/>
      <c r="GZ95" s="118"/>
      <c r="HA95" s="118"/>
      <c r="HB95" s="118"/>
      <c r="HC95" s="118"/>
      <c r="HD95" s="118"/>
      <c r="HE95" s="118"/>
      <c r="HF95" s="118"/>
      <c r="HG95" s="118"/>
      <c r="HH95" s="118"/>
      <c r="HI95" s="118"/>
      <c r="HJ95" s="118"/>
      <c r="HK95" s="118"/>
      <c r="HL95" s="118"/>
      <c r="HM95" s="118"/>
      <c r="HN95" s="118"/>
      <c r="HO95" s="118"/>
      <c r="HP95" s="118"/>
      <c r="HQ95" s="118"/>
      <c r="HR95" s="118"/>
      <c r="HS95" s="118"/>
      <c r="HT95" s="118"/>
      <c r="HU95" s="118"/>
      <c r="HV95" s="118"/>
      <c r="HW95" s="118"/>
      <c r="HX95" s="118"/>
      <c r="HY95" s="118"/>
      <c r="HZ95" s="118"/>
      <c r="IA95" s="118"/>
      <c r="IB95" s="118"/>
      <c r="IC95" s="118"/>
      <c r="ID95" s="118"/>
      <c r="IE95" s="118"/>
      <c r="IF95" s="118"/>
      <c r="IG95" s="118"/>
      <c r="IH95" s="118"/>
      <c r="II95" s="118"/>
      <c r="IJ95" s="118"/>
      <c r="IK95" s="118"/>
      <c r="IL95" s="118"/>
      <c r="IM95" s="118"/>
      <c r="IN95" s="118"/>
      <c r="IO95" s="118"/>
      <c r="IP95" s="118"/>
      <c r="IQ95" s="118"/>
      <c r="IR95" s="118"/>
      <c r="IS95" s="118"/>
      <c r="IT95" s="118"/>
      <c r="IU95" s="118"/>
      <c r="IV95" s="118"/>
      <c r="IW95" s="118"/>
      <c r="IX95" s="118"/>
      <c r="IY95" s="118"/>
      <c r="IZ95" s="118"/>
      <c r="JA95" s="118"/>
      <c r="JB95" s="118"/>
      <c r="JC95" s="118"/>
      <c r="JD95" s="118"/>
      <c r="JE95" s="118"/>
      <c r="JF95" s="118"/>
      <c r="JG95" s="118"/>
      <c r="JH95" s="118"/>
      <c r="JI95" s="118"/>
      <c r="JJ95" s="118"/>
      <c r="JK95" s="118"/>
      <c r="JL95" s="118"/>
      <c r="JM95" s="118"/>
      <c r="JN95" s="118"/>
      <c r="JO95" s="118"/>
      <c r="JP95" s="118"/>
      <c r="JQ95" s="118"/>
      <c r="JR95" s="118"/>
      <c r="JS95" s="118"/>
      <c r="JT95" s="118"/>
      <c r="JU95" s="118"/>
      <c r="JV95" s="118"/>
      <c r="JW95" s="118"/>
      <c r="JX95" s="118"/>
      <c r="JY95" s="118"/>
      <c r="JZ95" s="118"/>
      <c r="KA95" s="118"/>
      <c r="KB95" s="118"/>
      <c r="KC95" s="118"/>
      <c r="KD95" s="118"/>
      <c r="KE95" s="118"/>
      <c r="KF95" s="118"/>
      <c r="KG95" s="118"/>
      <c r="KH95" s="118"/>
      <c r="KI95" s="118"/>
      <c r="KJ95" s="118"/>
      <c r="KK95" s="118"/>
      <c r="KL95" s="118"/>
      <c r="KM95" s="118"/>
      <c r="KN95" s="118"/>
      <c r="KO95" s="118"/>
      <c r="KP95" s="118"/>
      <c r="KQ95" s="118"/>
      <c r="KR95" s="118"/>
      <c r="KS95" s="118"/>
      <c r="KT95" s="118"/>
      <c r="KU95" s="118"/>
      <c r="KV95" s="118"/>
      <c r="KW95" s="118"/>
      <c r="KX95" s="118"/>
      <c r="KY95" s="118"/>
      <c r="KZ95" s="118"/>
      <c r="LA95" s="118"/>
      <c r="LB95" s="118"/>
      <c r="LC95" s="118"/>
      <c r="LD95" s="118"/>
      <c r="LE95" s="118"/>
      <c r="LF95" s="118"/>
      <c r="LG95" s="118"/>
      <c r="LH95" s="118"/>
      <c r="LI95" s="118"/>
      <c r="LJ95" s="118"/>
      <c r="LK95" s="118"/>
      <c r="LL95" s="118"/>
      <c r="LM95" s="118"/>
      <c r="LN95" s="118"/>
      <c r="LO95" s="118"/>
      <c r="LP95" s="118"/>
      <c r="LQ95" s="118"/>
      <c r="LR95" s="118"/>
      <c r="LS95" s="118"/>
      <c r="LT95" s="118"/>
      <c r="LU95" s="118"/>
      <c r="LV95" s="118"/>
      <c r="LW95" s="118"/>
      <c r="LX95" s="118"/>
      <c r="LY95" s="118"/>
      <c r="LZ95" s="118"/>
      <c r="MA95" s="118"/>
      <c r="MB95" s="118"/>
      <c r="MC95" s="118"/>
      <c r="MD95" s="118"/>
      <c r="ME95" s="118"/>
      <c r="MF95" s="118"/>
      <c r="MG95" s="118"/>
      <c r="MH95" s="118"/>
      <c r="MI95" s="118"/>
      <c r="MJ95" s="118"/>
      <c r="MK95" s="118"/>
      <c r="ML95" s="118"/>
      <c r="MM95" s="118"/>
      <c r="MN95" s="118"/>
      <c r="MO95" s="118"/>
      <c r="MP95" s="118"/>
      <c r="MQ95" s="118"/>
      <c r="MR95" s="118"/>
      <c r="MS95" s="118"/>
      <c r="MT95" s="118"/>
      <c r="MU95" s="118"/>
      <c r="MV95" s="118"/>
      <c r="MW95" s="118"/>
      <c r="MX95" s="118"/>
      <c r="MY95" s="118"/>
      <c r="MZ95" s="118"/>
      <c r="NA95" s="118"/>
      <c r="NB95" s="118"/>
      <c r="NC95" s="118"/>
      <c r="ND95" s="118"/>
      <c r="NE95" s="118"/>
      <c r="NF95" s="118"/>
      <c r="NG95" s="118"/>
      <c r="NH95" s="118"/>
      <c r="NI95" s="118"/>
      <c r="NJ95" s="118"/>
      <c r="NK95" s="118"/>
      <c r="NL95" s="118"/>
      <c r="NM95" s="118"/>
      <c r="NN95" s="118"/>
      <c r="NO95" s="118"/>
      <c r="NP95" s="118"/>
      <c r="NQ95" s="118"/>
      <c r="NR95" s="118"/>
      <c r="NS95" s="118"/>
      <c r="NT95" s="118"/>
      <c r="NU95" s="118"/>
      <c r="NV95" s="118"/>
      <c r="NW95" s="118"/>
      <c r="NX95" s="118"/>
      <c r="NY95" s="118"/>
      <c r="NZ95" s="118"/>
      <c r="OA95" s="118"/>
      <c r="OB95" s="118"/>
      <c r="OC95" s="118"/>
      <c r="OD95" s="118"/>
      <c r="OE95" s="118"/>
      <c r="OF95" s="118"/>
      <c r="OG95" s="118"/>
      <c r="OH95" s="118"/>
      <c r="OI95" s="118"/>
      <c r="OJ95" s="118"/>
      <c r="OK95" s="118"/>
      <c r="OL95" s="118"/>
      <c r="OM95" s="118"/>
      <c r="ON95" s="118"/>
      <c r="OO95" s="118"/>
      <c r="OP95" s="118"/>
      <c r="OQ95" s="118"/>
      <c r="OR95" s="118"/>
      <c r="OS95" s="118"/>
      <c r="OT95" s="118"/>
      <c r="OU95" s="118"/>
      <c r="OV95" s="118"/>
      <c r="OW95" s="118"/>
      <c r="OX95" s="118"/>
      <c r="OY95" s="118"/>
      <c r="OZ95" s="118"/>
      <c r="PA95" s="118"/>
      <c r="PB95" s="118"/>
      <c r="PC95" s="118"/>
      <c r="PD95" s="118"/>
      <c r="PE95" s="118"/>
      <c r="PF95" s="118"/>
      <c r="PG95" s="118"/>
      <c r="PH95" s="118"/>
      <c r="PI95" s="118"/>
      <c r="PJ95" s="118"/>
      <c r="PK95" s="118"/>
      <c r="PL95" s="118"/>
      <c r="PM95" s="118"/>
      <c r="PN95" s="118"/>
      <c r="PO95" s="118"/>
      <c r="PP95" s="118"/>
      <c r="PQ95" s="118"/>
      <c r="PR95" s="118"/>
      <c r="PS95" s="118"/>
      <c r="PT95" s="118"/>
      <c r="PU95" s="118"/>
      <c r="PV95" s="118"/>
      <c r="PW95" s="118"/>
      <c r="PX95" s="118"/>
      <c r="PY95" s="118"/>
      <c r="PZ95" s="118"/>
      <c r="QA95" s="118"/>
      <c r="QB95" s="118"/>
      <c r="QC95" s="118"/>
      <c r="QD95" s="118"/>
      <c r="QE95" s="118"/>
      <c r="QF95" s="118"/>
      <c r="QG95" s="118"/>
      <c r="QH95" s="118"/>
      <c r="QI95" s="118"/>
      <c r="QJ95" s="118"/>
      <c r="QK95" s="118"/>
      <c r="QL95" s="118"/>
      <c r="QM95" s="118"/>
      <c r="QN95" s="118"/>
      <c r="QO95" s="118"/>
      <c r="QP95" s="118"/>
      <c r="QQ95" s="118"/>
      <c r="QR95" s="118"/>
      <c r="QS95" s="118"/>
      <c r="QT95" s="118"/>
      <c r="QU95" s="118"/>
      <c r="QV95" s="118"/>
      <c r="QW95" s="118"/>
      <c r="QX95" s="118"/>
      <c r="QY95" s="118"/>
      <c r="QZ95" s="118"/>
      <c r="RA95" s="118"/>
      <c r="RB95" s="118"/>
      <c r="RC95" s="118"/>
      <c r="RD95" s="118"/>
      <c r="RE95" s="118"/>
      <c r="RF95" s="118"/>
      <c r="RG95" s="118"/>
      <c r="RH95" s="118"/>
      <c r="RI95" s="118"/>
      <c r="RJ95" s="118"/>
      <c r="RK95" s="118"/>
      <c r="RL95" s="118"/>
      <c r="RM95" s="118"/>
      <c r="RN95" s="118"/>
      <c r="RO95" s="118"/>
      <c r="RP95" s="118"/>
      <c r="RQ95" s="118"/>
      <c r="RR95" s="118"/>
      <c r="RS95" s="118"/>
      <c r="RT95" s="118"/>
      <c r="RU95" s="118"/>
      <c r="RV95" s="118"/>
      <c r="RW95" s="118"/>
      <c r="RX95" s="118"/>
      <c r="RY95" s="118"/>
      <c r="RZ95" s="118"/>
      <c r="SA95" s="118"/>
      <c r="SB95" s="118"/>
      <c r="SC95" s="118"/>
      <c r="SD95" s="118"/>
      <c r="SE95" s="118"/>
      <c r="SF95" s="118"/>
      <c r="SG95" s="118"/>
      <c r="SH95" s="118"/>
      <c r="SI95" s="118"/>
      <c r="SJ95" s="118"/>
      <c r="SK95" s="118"/>
      <c r="SL95" s="118"/>
      <c r="SM95" s="118"/>
      <c r="SN95" s="118"/>
      <c r="SO95" s="118"/>
      <c r="SP95" s="118"/>
      <c r="SQ95" s="118"/>
      <c r="SR95" s="118"/>
      <c r="SS95" s="118"/>
      <c r="ST95" s="118"/>
      <c r="SU95" s="118"/>
      <c r="SV95" s="118"/>
      <c r="SW95" s="118"/>
      <c r="SX95" s="118"/>
      <c r="SY95" s="118"/>
      <c r="SZ95" s="118"/>
      <c r="TA95" s="118"/>
      <c r="TB95" s="118"/>
      <c r="TC95" s="118"/>
      <c r="TD95" s="118"/>
      <c r="TE95" s="118"/>
      <c r="TF95" s="118"/>
      <c r="TG95" s="118"/>
      <c r="TH95" s="118"/>
      <c r="TI95" s="118"/>
      <c r="TJ95" s="118"/>
      <c r="TK95" s="118"/>
      <c r="TL95" s="118"/>
      <c r="TM95" s="118"/>
      <c r="TN95" s="118"/>
      <c r="TO95" s="118"/>
      <c r="TP95" s="118"/>
      <c r="TQ95" s="118"/>
      <c r="TR95" s="118"/>
      <c r="TS95" s="118"/>
      <c r="TT95" s="118"/>
      <c r="TU95" s="118"/>
      <c r="TV95" s="118"/>
      <c r="TW95" s="118"/>
      <c r="TX95" s="118"/>
      <c r="TY95" s="118"/>
      <c r="TZ95" s="118"/>
      <c r="UA95" s="118"/>
      <c r="UB95" s="118"/>
      <c r="UC95" s="118"/>
      <c r="UD95" s="118"/>
      <c r="UE95" s="118"/>
      <c r="UF95" s="118"/>
      <c r="UG95" s="118"/>
      <c r="UH95" s="118"/>
      <c r="UI95" s="118"/>
      <c r="UJ95" s="118"/>
      <c r="UK95" s="118"/>
      <c r="UL95" s="118"/>
      <c r="UM95" s="118"/>
      <c r="UN95" s="118"/>
      <c r="UO95" s="118"/>
      <c r="UP95" s="118"/>
      <c r="UQ95" s="118"/>
      <c r="UR95" s="118"/>
      <c r="US95" s="118"/>
      <c r="UT95" s="118"/>
      <c r="UU95" s="118"/>
      <c r="UV95" s="118"/>
      <c r="UW95" s="118"/>
      <c r="UX95" s="118"/>
      <c r="UY95" s="118"/>
      <c r="UZ95" s="118"/>
      <c r="VA95" s="118"/>
      <c r="VB95" s="118"/>
      <c r="VC95" s="118"/>
      <c r="VD95" s="118"/>
      <c r="VE95" s="118"/>
      <c r="VF95" s="118"/>
      <c r="VG95" s="118"/>
      <c r="VH95" s="118"/>
      <c r="VI95" s="118"/>
      <c r="VJ95" s="118"/>
      <c r="VK95" s="118"/>
      <c r="VL95" s="118"/>
      <c r="VM95" s="118"/>
      <c r="VN95" s="118"/>
      <c r="VO95" s="118"/>
      <c r="VP95" s="118"/>
      <c r="VQ95" s="118"/>
      <c r="VR95" s="118"/>
      <c r="VS95" s="118"/>
      <c r="VT95" s="118"/>
      <c r="VU95" s="118"/>
      <c r="VV95" s="118"/>
      <c r="VW95" s="118"/>
      <c r="VX95" s="118"/>
      <c r="VY95" s="118"/>
      <c r="VZ95" s="118"/>
      <c r="WA95" s="118"/>
      <c r="WB95" s="118"/>
      <c r="WC95" s="118"/>
      <c r="WD95" s="118"/>
      <c r="WE95" s="118"/>
      <c r="WF95" s="118"/>
      <c r="WG95" s="118"/>
      <c r="WH95" s="118"/>
      <c r="WI95" s="118"/>
      <c r="WJ95" s="118"/>
      <c r="WK95" s="118"/>
      <c r="WL95" s="118"/>
      <c r="WM95" s="118"/>
      <c r="WN95" s="118"/>
      <c r="WO95" s="118"/>
      <c r="WP95" s="118"/>
      <c r="WQ95" s="118"/>
      <c r="WR95" s="118"/>
      <c r="WS95" s="118"/>
      <c r="WT95" s="118"/>
      <c r="WU95" s="118"/>
      <c r="WV95" s="118"/>
      <c r="WW95" s="118"/>
      <c r="WX95" s="118"/>
      <c r="WY95" s="118"/>
      <c r="WZ95" s="118"/>
      <c r="XA95" s="118"/>
      <c r="XB95" s="118"/>
      <c r="XC95" s="118"/>
      <c r="XD95" s="118"/>
      <c r="XE95" s="118"/>
      <c r="XF95" s="118"/>
      <c r="XG95" s="118"/>
      <c r="XH95" s="118"/>
      <c r="XI95" s="118"/>
      <c r="XJ95" s="118"/>
      <c r="XK95" s="118"/>
      <c r="XL95" s="118"/>
      <c r="XM95" s="118"/>
      <c r="XN95" s="118"/>
      <c r="XO95" s="118"/>
      <c r="XP95" s="118"/>
      <c r="XQ95" s="118"/>
      <c r="XR95" s="118"/>
      <c r="XS95" s="118"/>
      <c r="XT95" s="118"/>
      <c r="XU95" s="118"/>
      <c r="XV95" s="118"/>
      <c r="XW95" s="118"/>
      <c r="XX95" s="118"/>
      <c r="XY95" s="118"/>
      <c r="XZ95" s="118"/>
      <c r="YA95" s="118"/>
      <c r="YB95" s="118"/>
      <c r="YC95" s="118"/>
      <c r="YD95" s="118"/>
      <c r="YE95" s="118"/>
      <c r="YF95" s="118"/>
      <c r="YG95" s="118"/>
      <c r="YH95" s="118"/>
      <c r="YI95" s="118"/>
      <c r="YJ95" s="118"/>
      <c r="YK95" s="118"/>
      <c r="YL95" s="118"/>
      <c r="YM95" s="118"/>
      <c r="YN95" s="118"/>
      <c r="YO95" s="118"/>
      <c r="YP95" s="118"/>
      <c r="YQ95" s="118"/>
      <c r="YR95" s="118"/>
      <c r="YS95" s="118"/>
      <c r="YT95" s="118"/>
      <c r="YU95" s="118"/>
      <c r="YV95" s="118"/>
      <c r="YW95" s="118"/>
      <c r="YX95" s="118"/>
      <c r="YY95" s="118"/>
      <c r="YZ95" s="118"/>
      <c r="ZA95" s="118"/>
      <c r="ZB95" s="118"/>
      <c r="ZC95" s="118"/>
      <c r="ZD95" s="118"/>
      <c r="ZE95" s="118"/>
      <c r="ZF95" s="118"/>
      <c r="ZG95" s="118"/>
      <c r="ZH95" s="118"/>
      <c r="ZI95" s="118"/>
      <c r="ZJ95" s="118"/>
      <c r="ZK95" s="118"/>
      <c r="ZL95" s="118"/>
      <c r="ZM95" s="118"/>
      <c r="ZN95" s="118"/>
      <c r="ZO95" s="118"/>
      <c r="ZP95" s="118"/>
      <c r="ZQ95" s="118"/>
      <c r="ZR95" s="118"/>
      <c r="ZS95" s="118"/>
      <c r="ZT95" s="118"/>
      <c r="ZU95" s="118"/>
      <c r="ZV95" s="118"/>
      <c r="ZW95" s="118"/>
      <c r="ZX95" s="118"/>
      <c r="ZY95" s="118"/>
      <c r="ZZ95" s="118"/>
      <c r="AAA95" s="118"/>
      <c r="AAB95" s="118"/>
      <c r="AAC95" s="118"/>
      <c r="AAD95" s="118"/>
      <c r="AAE95" s="118"/>
      <c r="AAF95" s="118"/>
      <c r="AAG95" s="118"/>
      <c r="AAH95" s="118"/>
      <c r="AAI95" s="118"/>
      <c r="AAJ95" s="118"/>
      <c r="AAK95" s="118"/>
      <c r="AAL95" s="118"/>
      <c r="AAM95" s="118"/>
      <c r="AAN95" s="118"/>
      <c r="AAO95" s="118"/>
      <c r="AAP95" s="118"/>
      <c r="AAQ95" s="118"/>
      <c r="AAR95" s="118"/>
      <c r="AAS95" s="118"/>
      <c r="AAT95" s="118"/>
      <c r="AAU95" s="118"/>
      <c r="AAV95" s="118"/>
      <c r="AAW95" s="118"/>
      <c r="AAX95" s="118"/>
      <c r="AAY95" s="118"/>
      <c r="AAZ95" s="118"/>
      <c r="ABA95" s="118"/>
      <c r="ABB95" s="118"/>
      <c r="ABC95" s="118"/>
      <c r="ABD95" s="118"/>
      <c r="ABE95" s="118"/>
      <c r="ABF95" s="118"/>
      <c r="ABG95" s="118"/>
      <c r="ABH95" s="118"/>
      <c r="ABI95" s="118"/>
      <c r="ABJ95" s="118"/>
      <c r="ABK95" s="118"/>
      <c r="ABL95" s="118"/>
      <c r="ABM95" s="118"/>
      <c r="ABN95" s="118"/>
      <c r="ABO95" s="118"/>
      <c r="ABP95" s="118"/>
      <c r="ABQ95" s="118"/>
      <c r="ABR95" s="118"/>
      <c r="ABS95" s="118"/>
      <c r="ABT95" s="118"/>
      <c r="ABU95" s="118"/>
      <c r="ABV95" s="118"/>
      <c r="ABW95" s="118"/>
      <c r="ABX95" s="118"/>
      <c r="ABY95" s="118"/>
      <c r="ABZ95" s="118"/>
      <c r="ACA95" s="118"/>
      <c r="ACB95" s="118"/>
      <c r="ACC95" s="118"/>
      <c r="ACD95" s="118"/>
      <c r="ACE95" s="118"/>
      <c r="ACF95" s="118"/>
      <c r="ACG95" s="118"/>
      <c r="ACH95" s="118"/>
      <c r="ACI95" s="118"/>
      <c r="ACJ95" s="118"/>
      <c r="ACK95" s="118"/>
      <c r="ACL95" s="118"/>
      <c r="ACM95" s="118"/>
      <c r="ACN95" s="118"/>
      <c r="ACO95" s="118"/>
      <c r="ACP95" s="118"/>
      <c r="ACQ95" s="118"/>
      <c r="ACR95" s="118"/>
      <c r="ACS95" s="118"/>
      <c r="ACT95" s="118"/>
      <c r="ACU95" s="118"/>
      <c r="ACV95" s="118"/>
      <c r="ACW95" s="118"/>
      <c r="ACX95" s="118"/>
      <c r="ACY95" s="118"/>
      <c r="ACZ95" s="118"/>
      <c r="ADA95" s="118"/>
      <c r="ADB95" s="118"/>
      <c r="ADC95" s="118"/>
      <c r="ADD95" s="118"/>
      <c r="ADE95" s="118"/>
      <c r="ADF95" s="118"/>
      <c r="ADG95" s="118"/>
      <c r="ADH95" s="118"/>
      <c r="ADI95" s="118"/>
      <c r="ADJ95" s="118"/>
      <c r="ADK95" s="118"/>
      <c r="ADL95" s="118"/>
      <c r="ADM95" s="118"/>
      <c r="ADN95" s="118"/>
      <c r="ADO95" s="118"/>
      <c r="ADP95" s="118"/>
      <c r="ADQ95" s="118"/>
      <c r="ADR95" s="118"/>
      <c r="ADS95" s="118"/>
      <c r="ADT95" s="118"/>
      <c r="ADU95" s="118"/>
      <c r="ADV95" s="118"/>
      <c r="ADW95" s="118"/>
      <c r="ADX95" s="118"/>
      <c r="ADY95" s="118"/>
      <c r="ADZ95" s="118"/>
      <c r="AEA95" s="118"/>
      <c r="AEB95" s="118"/>
      <c r="AEC95" s="118"/>
      <c r="AED95" s="118"/>
      <c r="AEE95" s="118"/>
      <c r="AEF95" s="118"/>
      <c r="AEG95" s="118"/>
      <c r="AEH95" s="118"/>
      <c r="AEI95" s="118"/>
      <c r="AEJ95" s="118"/>
      <c r="AEK95" s="118"/>
      <c r="AEL95" s="118"/>
      <c r="AEM95" s="118"/>
      <c r="AEN95" s="118"/>
      <c r="AEO95" s="118"/>
      <c r="AEP95" s="118"/>
      <c r="AEQ95" s="118"/>
      <c r="AER95" s="118"/>
      <c r="AES95" s="118"/>
      <c r="AET95" s="118"/>
      <c r="AEU95" s="118"/>
      <c r="AEV95" s="118"/>
      <c r="AEW95" s="118"/>
      <c r="AEX95" s="118"/>
      <c r="AEY95" s="118"/>
      <c r="AEZ95" s="118"/>
      <c r="AFA95" s="118"/>
      <c r="AFB95" s="118"/>
      <c r="AFC95" s="118"/>
      <c r="AFD95" s="118"/>
      <c r="AFE95" s="118"/>
      <c r="AFF95" s="118"/>
      <c r="AFG95" s="118"/>
      <c r="AFH95" s="118"/>
      <c r="AFI95" s="118"/>
      <c r="AFJ95" s="118"/>
      <c r="AFK95" s="118"/>
      <c r="AFL95" s="118"/>
      <c r="AFM95" s="118"/>
      <c r="AFN95" s="118"/>
      <c r="AFO95" s="118"/>
      <c r="AFP95" s="118"/>
      <c r="AFQ95" s="118"/>
      <c r="AFR95" s="118"/>
      <c r="AFS95" s="118"/>
      <c r="AFT95" s="118"/>
      <c r="AFU95" s="118"/>
      <c r="AFV95" s="118"/>
      <c r="AFW95" s="118"/>
      <c r="AFX95" s="118"/>
      <c r="AFY95" s="118"/>
      <c r="AFZ95" s="118"/>
      <c r="AGA95" s="118"/>
      <c r="AGB95" s="118"/>
      <c r="AGC95" s="118"/>
      <c r="AGD95" s="118"/>
      <c r="AGE95" s="118"/>
      <c r="AGF95" s="118"/>
      <c r="AGG95" s="118"/>
      <c r="AGH95" s="118"/>
      <c r="AGI95" s="118"/>
      <c r="AGJ95" s="118"/>
      <c r="AGK95" s="118"/>
      <c r="AGL95" s="118"/>
      <c r="AGM95" s="118"/>
      <c r="AGN95" s="118"/>
      <c r="AGO95" s="118"/>
      <c r="AGP95" s="118"/>
      <c r="AGQ95" s="118"/>
      <c r="AGR95" s="118"/>
      <c r="AGS95" s="118"/>
      <c r="AGT95" s="118"/>
      <c r="AGU95" s="118"/>
      <c r="AGV95" s="118"/>
      <c r="AGW95" s="118"/>
      <c r="AGX95" s="118"/>
      <c r="AGY95" s="118"/>
      <c r="AGZ95" s="118"/>
      <c r="AHA95" s="118"/>
      <c r="AHB95" s="118"/>
      <c r="AHC95" s="118"/>
      <c r="AHD95" s="118"/>
      <c r="AHE95" s="118"/>
      <c r="AHF95" s="118"/>
      <c r="AHG95" s="118"/>
      <c r="AHH95" s="118"/>
      <c r="AHI95" s="118"/>
      <c r="AHJ95" s="118"/>
      <c r="AHK95" s="118"/>
      <c r="AHL95" s="118"/>
      <c r="AHM95" s="118"/>
      <c r="AHN95" s="118"/>
      <c r="AHO95" s="118"/>
      <c r="AHP95" s="118"/>
      <c r="AHQ95" s="118"/>
      <c r="AHR95" s="118"/>
      <c r="AHS95" s="118"/>
      <c r="AHT95" s="118"/>
      <c r="AHU95" s="118"/>
      <c r="AHV95" s="118"/>
      <c r="AHW95" s="118"/>
      <c r="AHX95" s="118"/>
      <c r="AHY95" s="118"/>
      <c r="AHZ95" s="118"/>
      <c r="AIA95" s="118"/>
      <c r="AIB95" s="118"/>
      <c r="AIC95" s="118"/>
      <c r="AID95" s="118"/>
      <c r="AIE95" s="118"/>
      <c r="AIF95" s="118"/>
      <c r="AIG95" s="118"/>
      <c r="AIH95" s="118"/>
      <c r="AII95" s="118"/>
      <c r="AIJ95" s="118"/>
      <c r="AIK95" s="118"/>
      <c r="AIL95" s="118"/>
      <c r="AIM95" s="118"/>
      <c r="AIN95" s="118"/>
      <c r="AIO95" s="118"/>
      <c r="AIP95" s="118"/>
      <c r="AIQ95" s="118"/>
      <c r="AIR95" s="118"/>
      <c r="AIS95" s="118"/>
      <c r="AIT95" s="118"/>
      <c r="AIU95" s="118"/>
      <c r="AIV95" s="118"/>
      <c r="AIW95" s="118"/>
      <c r="AIX95" s="118"/>
      <c r="AIY95" s="118"/>
      <c r="AIZ95" s="118"/>
      <c r="AJA95" s="118"/>
      <c r="AJB95" s="118"/>
      <c r="AJC95" s="118"/>
      <c r="AJD95" s="118"/>
      <c r="AJE95" s="118"/>
      <c r="AJF95" s="118"/>
      <c r="AJG95" s="118"/>
      <c r="AJH95" s="118"/>
      <c r="AJI95" s="118"/>
      <c r="AJJ95" s="118"/>
      <c r="AJK95" s="118"/>
      <c r="AJL95" s="118"/>
      <c r="AJM95" s="118"/>
      <c r="AJN95" s="118"/>
      <c r="AJO95" s="118"/>
      <c r="AJP95" s="118"/>
      <c r="AJQ95" s="118"/>
      <c r="AJR95" s="118"/>
      <c r="AJS95" s="118"/>
      <c r="AJT95" s="118"/>
      <c r="AJU95" s="118"/>
      <c r="AJV95" s="118"/>
      <c r="AJW95" s="118"/>
      <c r="AJX95" s="118"/>
      <c r="AJY95" s="118"/>
      <c r="AJZ95" s="118"/>
      <c r="AKA95" s="118"/>
      <c r="AKB95" s="118"/>
      <c r="AKC95" s="118"/>
      <c r="AKD95" s="118"/>
      <c r="AKE95" s="118"/>
      <c r="AKF95" s="118"/>
      <c r="AKG95" s="118"/>
      <c r="AKH95" s="118"/>
      <c r="AKI95" s="118"/>
      <c r="AKJ95" s="118"/>
      <c r="AKK95" s="118"/>
      <c r="AKL95" s="118"/>
      <c r="AKM95" s="118"/>
      <c r="AKN95" s="118"/>
      <c r="AKO95" s="118"/>
      <c r="AKP95" s="118"/>
      <c r="AKQ95" s="118"/>
      <c r="AKR95" s="118"/>
      <c r="AKS95" s="118"/>
      <c r="AKT95" s="118"/>
      <c r="AKU95" s="118"/>
      <c r="AKV95" s="118"/>
      <c r="AKW95" s="118"/>
      <c r="AKX95" s="118"/>
      <c r="AKY95" s="118"/>
      <c r="AKZ95" s="118"/>
      <c r="ALA95" s="118"/>
      <c r="ALB95" s="118"/>
      <c r="ALC95" s="118"/>
      <c r="ALD95" s="118"/>
      <c r="ALE95" s="118"/>
      <c r="ALF95" s="118"/>
      <c r="ALG95" s="118"/>
      <c r="ALH95" s="118"/>
      <c r="ALI95" s="118"/>
      <c r="ALJ95" s="118"/>
      <c r="ALK95" s="118"/>
      <c r="ALL95" s="118"/>
      <c r="ALM95" s="118"/>
      <c r="ALN95" s="118"/>
      <c r="ALO95" s="118"/>
      <c r="ALP95" s="118"/>
      <c r="ALQ95" s="118"/>
      <c r="ALR95" s="118"/>
      <c r="ALS95" s="118"/>
      <c r="ALT95" s="118"/>
      <c r="ALU95" s="118"/>
      <c r="ALV95" s="118"/>
      <c r="ALW95" s="118"/>
      <c r="ALX95" s="118"/>
      <c r="ALY95" s="118"/>
      <c r="ALZ95" s="118"/>
      <c r="AMA95" s="118"/>
      <c r="AMB95" s="118"/>
      <c r="AMC95" s="118"/>
      <c r="AMD95" s="118"/>
      <c r="AME95" s="118"/>
      <c r="AMF95" s="118"/>
      <c r="AMG95" s="118"/>
      <c r="AMH95" s="118"/>
      <c r="AMI95" s="118"/>
      <c r="AMJ95" s="118"/>
      <c r="AMK95" s="118"/>
      <c r="AML95" s="118"/>
      <c r="AMM95" s="118"/>
      <c r="AMN95" s="118"/>
      <c r="AMO95" s="118"/>
      <c r="AMP95" s="118"/>
      <c r="AMQ95" s="118"/>
      <c r="AMR95" s="118"/>
      <c r="AMS95" s="118"/>
      <c r="AMT95" s="118"/>
      <c r="AMU95" s="118"/>
      <c r="AMV95" s="118"/>
      <c r="AMW95" s="118"/>
      <c r="AMX95" s="118"/>
      <c r="AMY95" s="118"/>
      <c r="AMZ95" s="118"/>
      <c r="ANA95" s="118"/>
      <c r="ANB95" s="118"/>
      <c r="ANC95" s="118"/>
      <c r="AND95" s="118"/>
      <c r="ANE95" s="118"/>
      <c r="ANF95" s="118"/>
      <c r="ANG95" s="118"/>
      <c r="ANH95" s="118"/>
      <c r="ANI95" s="118"/>
      <c r="ANJ95" s="118"/>
      <c r="ANK95" s="118"/>
      <c r="ANL95" s="118"/>
      <c r="ANM95" s="118"/>
      <c r="ANN95" s="118"/>
      <c r="ANO95" s="118"/>
      <c r="ANP95" s="118"/>
      <c r="ANQ95" s="118"/>
      <c r="ANR95" s="118"/>
      <c r="ANS95" s="118"/>
      <c r="ANT95" s="118"/>
      <c r="ANU95" s="118"/>
      <c r="ANV95" s="118"/>
      <c r="ANW95" s="118"/>
      <c r="ANX95" s="118"/>
      <c r="ANY95" s="118"/>
      <c r="ANZ95" s="118"/>
      <c r="AOA95" s="118"/>
      <c r="AOB95" s="118"/>
      <c r="AOC95" s="118"/>
      <c r="AOD95" s="118"/>
      <c r="AOE95" s="118"/>
      <c r="AOF95" s="118"/>
      <c r="AOG95" s="118"/>
      <c r="AOH95" s="118"/>
      <c r="AOI95" s="118"/>
      <c r="AOJ95" s="118"/>
      <c r="AOK95" s="118"/>
      <c r="AOL95" s="118"/>
      <c r="AOM95" s="118"/>
      <c r="AON95" s="118"/>
      <c r="AOO95" s="118"/>
      <c r="AOP95" s="118"/>
      <c r="AOQ95" s="118"/>
      <c r="AOR95" s="118"/>
      <c r="AOS95" s="118"/>
      <c r="AOT95" s="118"/>
      <c r="AOU95" s="118"/>
      <c r="AOV95" s="118"/>
      <c r="AOW95" s="118"/>
      <c r="AOX95" s="118"/>
      <c r="AOY95" s="118"/>
      <c r="AOZ95" s="118"/>
      <c r="APA95" s="118"/>
      <c r="APB95" s="118"/>
      <c r="APC95" s="118"/>
      <c r="APD95" s="118"/>
      <c r="APE95" s="118"/>
      <c r="APF95" s="118"/>
      <c r="APG95" s="118"/>
      <c r="APH95" s="118"/>
      <c r="API95" s="118"/>
      <c r="APJ95" s="118"/>
      <c r="APK95" s="118"/>
      <c r="APL95" s="118"/>
      <c r="APM95" s="118"/>
      <c r="APN95" s="118"/>
      <c r="APO95" s="118"/>
      <c r="APP95" s="118"/>
      <c r="APQ95" s="118"/>
      <c r="APR95" s="118"/>
      <c r="APS95" s="118"/>
      <c r="APT95" s="118"/>
      <c r="APU95" s="118"/>
      <c r="APV95" s="118"/>
      <c r="APW95" s="118"/>
      <c r="APX95" s="118"/>
      <c r="APY95" s="118"/>
      <c r="APZ95" s="118"/>
      <c r="AQA95" s="118"/>
      <c r="AQB95" s="118"/>
      <c r="AQC95" s="118"/>
      <c r="AQD95" s="118"/>
      <c r="AQE95" s="118"/>
      <c r="AQF95" s="118"/>
      <c r="AQG95" s="118"/>
      <c r="AQH95" s="118"/>
      <c r="AQI95" s="118"/>
      <c r="AQJ95" s="118"/>
      <c r="AQK95" s="118"/>
      <c r="AQL95" s="118"/>
      <c r="AQM95" s="118"/>
      <c r="AQN95" s="118"/>
      <c r="AQO95" s="118"/>
      <c r="AQP95" s="118"/>
      <c r="AQQ95" s="118"/>
      <c r="AQR95" s="118"/>
      <c r="AQS95" s="118"/>
      <c r="AQT95" s="118"/>
      <c r="AQU95" s="118"/>
      <c r="AQV95" s="118"/>
      <c r="AQW95" s="118"/>
      <c r="AQX95" s="118"/>
      <c r="AQY95" s="118"/>
      <c r="AQZ95" s="118"/>
      <c r="ARA95" s="118"/>
      <c r="ARB95" s="118"/>
      <c r="ARC95" s="118"/>
      <c r="ARD95" s="118"/>
      <c r="ARE95" s="118"/>
      <c r="ARF95" s="118"/>
      <c r="ARG95" s="118"/>
      <c r="ARH95" s="118"/>
      <c r="ARI95" s="118"/>
      <c r="ARJ95" s="118"/>
      <c r="ARK95" s="118"/>
      <c r="ARL95" s="118"/>
      <c r="ARM95" s="118"/>
      <c r="ARN95" s="118"/>
      <c r="ARO95" s="118"/>
      <c r="ARP95" s="118"/>
      <c r="ARQ95" s="118"/>
      <c r="ARR95" s="118"/>
      <c r="ARS95" s="118"/>
      <c r="ART95" s="118"/>
      <c r="ARU95" s="118"/>
      <c r="ARV95" s="118"/>
      <c r="ARW95" s="118"/>
      <c r="ARX95" s="118"/>
      <c r="ARY95" s="118"/>
      <c r="ARZ95" s="118"/>
      <c r="ASA95" s="118"/>
      <c r="ASB95" s="118"/>
      <c r="ASC95" s="118"/>
      <c r="ASD95" s="118"/>
      <c r="ASE95" s="118"/>
      <c r="ASF95" s="118"/>
      <c r="ASG95" s="118"/>
      <c r="ASH95" s="118"/>
      <c r="ASI95" s="118"/>
      <c r="ASJ95" s="118"/>
      <c r="ASK95" s="118"/>
      <c r="ASL95" s="118"/>
      <c r="ASM95" s="118"/>
      <c r="ASN95" s="118"/>
      <c r="ASO95" s="118"/>
      <c r="ASP95" s="118"/>
      <c r="ASQ95" s="118"/>
      <c r="ASR95" s="118"/>
      <c r="ASS95" s="118"/>
      <c r="AST95" s="118"/>
      <c r="ASU95" s="118"/>
      <c r="ASV95" s="118"/>
      <c r="ASW95" s="118"/>
      <c r="ASX95" s="118"/>
      <c r="ASY95" s="118"/>
      <c r="ASZ95" s="118"/>
      <c r="ATA95" s="118"/>
      <c r="ATB95" s="118"/>
      <c r="ATC95" s="118"/>
      <c r="ATD95" s="118"/>
      <c r="ATE95" s="118"/>
      <c r="ATF95" s="118"/>
      <c r="ATG95" s="118"/>
      <c r="ATH95" s="118"/>
      <c r="ATI95" s="118"/>
      <c r="ATJ95" s="118"/>
      <c r="ATK95" s="118"/>
      <c r="ATL95" s="118"/>
      <c r="ATM95" s="118"/>
      <c r="ATN95" s="118"/>
      <c r="ATO95" s="118"/>
      <c r="ATP95" s="118"/>
      <c r="ATQ95" s="118"/>
      <c r="ATR95" s="118"/>
      <c r="ATS95" s="118"/>
      <c r="ATT95" s="118"/>
      <c r="ATU95" s="118"/>
      <c r="ATV95" s="118"/>
      <c r="ATW95" s="118"/>
      <c r="ATX95" s="118"/>
      <c r="ATY95" s="118"/>
      <c r="ATZ95" s="118"/>
      <c r="AUA95" s="118"/>
      <c r="AUB95" s="118"/>
      <c r="AUC95" s="118"/>
      <c r="AUD95" s="118"/>
      <c r="AUE95" s="118"/>
      <c r="AUF95" s="118"/>
      <c r="AUG95" s="118"/>
      <c r="AUH95" s="118"/>
      <c r="AUI95" s="118"/>
      <c r="AUJ95" s="118"/>
      <c r="AUK95" s="118"/>
      <c r="AUL95" s="118"/>
      <c r="AUM95" s="118"/>
      <c r="AUN95" s="118"/>
      <c r="AUO95" s="118"/>
      <c r="AUP95" s="118"/>
      <c r="AUQ95" s="118"/>
      <c r="AUR95" s="118"/>
      <c r="AUS95" s="118"/>
      <c r="AUT95" s="118"/>
      <c r="AUU95" s="118"/>
      <c r="AUV95" s="118"/>
      <c r="AUW95" s="118"/>
      <c r="AUX95" s="118"/>
      <c r="AUY95" s="118"/>
      <c r="AUZ95" s="118"/>
      <c r="AVA95" s="118"/>
      <c r="AVB95" s="118"/>
      <c r="AVC95" s="118"/>
      <c r="AVD95" s="118"/>
      <c r="AVE95" s="118"/>
      <c r="AVF95" s="118"/>
      <c r="AVG95" s="118"/>
      <c r="AVH95" s="118"/>
      <c r="AVI95" s="118"/>
      <c r="AVJ95" s="118"/>
      <c r="AVK95" s="118"/>
      <c r="AVL95" s="118"/>
      <c r="AVM95" s="118"/>
      <c r="AVN95" s="118"/>
      <c r="AVO95" s="118"/>
      <c r="AVP95" s="118"/>
      <c r="AVQ95" s="118"/>
      <c r="AVR95" s="118"/>
      <c r="AVS95" s="118"/>
      <c r="AVT95" s="118"/>
      <c r="AVU95" s="118"/>
      <c r="AVV95" s="118"/>
      <c r="AVW95" s="118"/>
      <c r="AVX95" s="118"/>
      <c r="AVY95" s="118"/>
      <c r="AVZ95" s="118"/>
      <c r="AWA95" s="118"/>
      <c r="AWB95" s="118"/>
      <c r="AWC95" s="118"/>
      <c r="AWD95" s="118"/>
      <c r="AWE95" s="118"/>
      <c r="AWF95" s="118"/>
      <c r="AWG95" s="118"/>
      <c r="AWH95" s="118"/>
      <c r="AWI95" s="118"/>
      <c r="AWJ95" s="118"/>
      <c r="AWK95" s="118"/>
      <c r="AWL95" s="118"/>
      <c r="AWM95" s="118"/>
      <c r="AWN95" s="118"/>
      <c r="AWO95" s="118"/>
      <c r="AWP95" s="118"/>
      <c r="AWQ95" s="118"/>
      <c r="AWR95" s="118"/>
      <c r="AWS95" s="118"/>
      <c r="AWT95" s="118"/>
      <c r="AWU95" s="118"/>
      <c r="AWV95" s="118"/>
      <c r="AWW95" s="118"/>
      <c r="AWX95" s="118"/>
      <c r="AWY95" s="118"/>
      <c r="AWZ95" s="118"/>
      <c r="AXA95" s="118"/>
      <c r="AXB95" s="118"/>
      <c r="AXC95" s="118"/>
      <c r="AXD95" s="118"/>
      <c r="AXE95" s="118"/>
      <c r="AXF95" s="118"/>
      <c r="AXG95" s="118"/>
      <c r="AXH95" s="118"/>
      <c r="AXI95" s="118"/>
      <c r="AXJ95" s="118"/>
      <c r="AXK95" s="118"/>
      <c r="AXL95" s="118"/>
      <c r="AXM95" s="118"/>
      <c r="AXN95" s="118"/>
      <c r="AXO95" s="118"/>
      <c r="AXP95" s="118"/>
      <c r="AXQ95" s="118"/>
      <c r="AXR95" s="118"/>
      <c r="AXS95" s="118"/>
      <c r="AXT95" s="118"/>
      <c r="AXU95" s="118"/>
      <c r="AXV95" s="118"/>
      <c r="AXW95" s="118"/>
      <c r="AXX95" s="118"/>
      <c r="AXY95" s="118"/>
      <c r="AXZ95" s="118"/>
      <c r="AYA95" s="118"/>
      <c r="AYB95" s="118"/>
      <c r="AYC95" s="118"/>
      <c r="AYD95" s="118"/>
      <c r="AYE95" s="118"/>
      <c r="AYF95" s="118"/>
      <c r="AYG95" s="118"/>
      <c r="AYH95" s="118"/>
      <c r="AYI95" s="118"/>
      <c r="AYJ95" s="118"/>
      <c r="AYK95" s="118"/>
      <c r="AYL95" s="118"/>
      <c r="AYM95" s="118"/>
      <c r="AYN95" s="118"/>
      <c r="AYO95" s="118"/>
      <c r="AYP95" s="118"/>
      <c r="AYQ95" s="118"/>
      <c r="AYR95" s="118"/>
      <c r="AYS95" s="118"/>
      <c r="AYT95" s="118"/>
      <c r="AYU95" s="118"/>
      <c r="AYV95" s="118"/>
      <c r="AYW95" s="118"/>
      <c r="AYX95" s="118"/>
      <c r="AYY95" s="118"/>
      <c r="AYZ95" s="118"/>
      <c r="AZA95" s="118"/>
      <c r="AZB95" s="118"/>
      <c r="AZC95" s="118"/>
      <c r="AZD95" s="118"/>
      <c r="AZE95" s="118"/>
      <c r="AZF95" s="118"/>
      <c r="AZG95" s="118"/>
      <c r="AZH95" s="118"/>
      <c r="AZI95" s="118"/>
      <c r="AZJ95" s="118"/>
      <c r="AZK95" s="118"/>
      <c r="AZL95" s="118"/>
      <c r="AZM95" s="118"/>
      <c r="AZN95" s="118"/>
      <c r="AZO95" s="118"/>
      <c r="AZP95" s="118"/>
      <c r="AZQ95" s="118"/>
      <c r="AZR95" s="118"/>
      <c r="AZS95" s="118"/>
      <c r="AZT95" s="118"/>
      <c r="AZU95" s="118"/>
      <c r="AZV95" s="118"/>
      <c r="AZW95" s="118"/>
      <c r="AZX95" s="118"/>
      <c r="AZY95" s="118"/>
      <c r="AZZ95" s="118"/>
      <c r="BAA95" s="118"/>
      <c r="BAB95" s="118"/>
      <c r="BAC95" s="118"/>
      <c r="BAD95" s="118"/>
      <c r="BAE95" s="118"/>
      <c r="BAF95" s="118"/>
      <c r="BAG95" s="118"/>
      <c r="BAH95" s="118"/>
      <c r="BAI95" s="118"/>
      <c r="BAJ95" s="118"/>
      <c r="BAK95" s="118"/>
      <c r="BAL95" s="118"/>
      <c r="BAM95" s="118"/>
      <c r="BAN95" s="118"/>
      <c r="BAO95" s="118"/>
      <c r="BAP95" s="118"/>
      <c r="BAQ95" s="118"/>
      <c r="BAR95" s="118"/>
      <c r="BAS95" s="118"/>
      <c r="BAT95" s="118"/>
      <c r="BAU95" s="118"/>
      <c r="BAV95" s="118"/>
      <c r="BAW95" s="118"/>
      <c r="BAX95" s="118"/>
      <c r="BAY95" s="118"/>
      <c r="BAZ95" s="118"/>
      <c r="BBA95" s="118"/>
      <c r="BBB95" s="118"/>
      <c r="BBC95" s="118"/>
      <c r="BBD95" s="118"/>
      <c r="BBE95" s="118"/>
      <c r="BBF95" s="118"/>
      <c r="BBG95" s="118"/>
      <c r="BBH95" s="118"/>
      <c r="BBI95" s="118"/>
      <c r="BBJ95" s="118"/>
      <c r="BBK95" s="118"/>
      <c r="BBL95" s="118"/>
      <c r="BBM95" s="118"/>
      <c r="BBN95" s="118"/>
      <c r="BBO95" s="118"/>
      <c r="BBP95" s="118"/>
      <c r="BBQ95" s="118"/>
      <c r="BBR95" s="118"/>
      <c r="BBS95" s="118"/>
      <c r="BBT95" s="118"/>
      <c r="BBU95" s="118"/>
      <c r="BBV95" s="118"/>
      <c r="BBW95" s="118"/>
      <c r="BBX95" s="118"/>
      <c r="BBY95" s="118"/>
      <c r="BBZ95" s="118"/>
      <c r="BCA95" s="118"/>
      <c r="BCB95" s="118"/>
      <c r="BCC95" s="118"/>
      <c r="BCD95" s="118"/>
      <c r="BCE95" s="118"/>
      <c r="BCF95" s="118"/>
      <c r="BCG95" s="118"/>
      <c r="BCH95" s="118"/>
      <c r="BCI95" s="118"/>
      <c r="BCJ95" s="118"/>
      <c r="BCK95" s="118"/>
      <c r="BCL95" s="118"/>
      <c r="BCM95" s="118"/>
      <c r="BCN95" s="118"/>
      <c r="BCO95" s="118"/>
      <c r="BCP95" s="118"/>
      <c r="BCQ95" s="118"/>
      <c r="BCR95" s="118"/>
      <c r="BCS95" s="118"/>
      <c r="BCT95" s="118"/>
      <c r="BCU95" s="118"/>
      <c r="BCV95" s="118"/>
      <c r="BCW95" s="118"/>
      <c r="BCX95" s="118"/>
      <c r="BCY95" s="118"/>
      <c r="BCZ95" s="118"/>
      <c r="BDA95" s="118"/>
      <c r="BDB95" s="118"/>
      <c r="BDC95" s="118"/>
      <c r="BDD95" s="118"/>
      <c r="BDE95" s="118"/>
      <c r="BDF95" s="118"/>
      <c r="BDG95" s="118"/>
      <c r="BDH95" s="118"/>
      <c r="BDI95" s="118"/>
      <c r="BDJ95" s="118"/>
      <c r="BDK95" s="118"/>
      <c r="BDL95" s="118"/>
      <c r="BDM95" s="118"/>
      <c r="BDN95" s="118"/>
      <c r="BDO95" s="118"/>
      <c r="BDP95" s="118"/>
      <c r="BDQ95" s="118"/>
      <c r="BDR95" s="118"/>
      <c r="BDS95" s="118"/>
      <c r="BDT95" s="118"/>
      <c r="BDU95" s="118"/>
      <c r="BDV95" s="118"/>
      <c r="BDW95" s="118"/>
      <c r="BDX95" s="118"/>
      <c r="BDY95" s="118"/>
      <c r="BDZ95" s="118"/>
      <c r="BEA95" s="118"/>
      <c r="BEB95" s="118"/>
      <c r="BEC95" s="118"/>
      <c r="BED95" s="118"/>
      <c r="BEE95" s="118"/>
      <c r="BEF95" s="118"/>
      <c r="BEG95" s="118"/>
      <c r="BEH95" s="118"/>
      <c r="BEI95" s="118"/>
      <c r="BEJ95" s="118"/>
      <c r="BEK95" s="118"/>
      <c r="BEL95" s="118"/>
      <c r="BEM95" s="118"/>
      <c r="BEN95" s="118"/>
      <c r="BEO95" s="118"/>
      <c r="BEP95" s="118"/>
      <c r="BEQ95" s="118"/>
      <c r="BER95" s="118"/>
      <c r="BES95" s="118"/>
      <c r="BET95" s="118"/>
      <c r="BEU95" s="118"/>
      <c r="BEV95" s="118"/>
      <c r="BEW95" s="118"/>
      <c r="BEX95" s="118"/>
      <c r="BEY95" s="118"/>
      <c r="BEZ95" s="118"/>
      <c r="BFA95" s="118"/>
      <c r="BFB95" s="118"/>
      <c r="BFC95" s="118"/>
      <c r="BFD95" s="118"/>
      <c r="BFE95" s="118"/>
      <c r="BFF95" s="118"/>
      <c r="BFG95" s="118"/>
      <c r="BFH95" s="118"/>
      <c r="BFI95" s="118"/>
      <c r="BFJ95" s="118"/>
      <c r="BFK95" s="118"/>
      <c r="BFL95" s="118"/>
      <c r="BFM95" s="118"/>
      <c r="BFN95" s="118"/>
      <c r="BFO95" s="118"/>
      <c r="BFP95" s="118"/>
      <c r="BFQ95" s="118"/>
      <c r="BFR95" s="118"/>
      <c r="BFS95" s="118"/>
      <c r="BFT95" s="118"/>
      <c r="BFU95" s="118"/>
      <c r="BFV95" s="118"/>
      <c r="BFW95" s="118"/>
      <c r="BFX95" s="118"/>
      <c r="BFY95" s="118"/>
      <c r="BFZ95" s="118"/>
      <c r="BGA95" s="118"/>
      <c r="BGB95" s="118"/>
      <c r="BGC95" s="118"/>
      <c r="BGD95" s="118"/>
      <c r="BGE95" s="118"/>
      <c r="BGF95" s="118"/>
      <c r="BGG95" s="118"/>
      <c r="BGH95" s="118"/>
      <c r="BGI95" s="118"/>
      <c r="BGJ95" s="118"/>
      <c r="BGK95" s="118"/>
      <c r="BGL95" s="118"/>
      <c r="BGM95" s="118"/>
      <c r="BGN95" s="118"/>
      <c r="BGO95" s="118"/>
      <c r="BGP95" s="118"/>
      <c r="BGQ95" s="118"/>
      <c r="BGR95" s="118"/>
      <c r="BGS95" s="118"/>
      <c r="BGT95" s="118"/>
      <c r="BGU95" s="118"/>
      <c r="BGV95" s="118"/>
      <c r="BGW95" s="118"/>
      <c r="BGX95" s="118"/>
      <c r="BGY95" s="118"/>
      <c r="BGZ95" s="118"/>
      <c r="BHA95" s="118"/>
      <c r="BHB95" s="118"/>
      <c r="BHC95" s="118"/>
      <c r="BHD95" s="118"/>
      <c r="BHE95" s="118"/>
      <c r="BHF95" s="118"/>
      <c r="BHG95" s="118"/>
      <c r="BHH95" s="118"/>
      <c r="BHI95" s="118"/>
      <c r="BHJ95" s="118"/>
      <c r="BHK95" s="118"/>
      <c r="BHL95" s="118"/>
      <c r="BHM95" s="118"/>
      <c r="BHN95" s="118"/>
      <c r="BHO95" s="118"/>
      <c r="BHP95" s="118"/>
      <c r="BHQ95" s="118"/>
      <c r="BHR95" s="118"/>
      <c r="BHS95" s="118"/>
      <c r="BHT95" s="118"/>
      <c r="BHU95" s="118"/>
      <c r="BHV95" s="118"/>
      <c r="BHW95" s="118"/>
      <c r="BHX95" s="118"/>
      <c r="BHY95" s="118"/>
      <c r="BHZ95" s="118"/>
      <c r="BIA95" s="118"/>
      <c r="BIB95" s="118"/>
      <c r="BIC95" s="118"/>
      <c r="BID95" s="118"/>
      <c r="BIE95" s="118"/>
      <c r="BIF95" s="118"/>
      <c r="BIG95" s="118"/>
      <c r="BIH95" s="118"/>
      <c r="BII95" s="118"/>
      <c r="BIJ95" s="118"/>
      <c r="BIK95" s="118"/>
      <c r="BIL95" s="118"/>
      <c r="BIM95" s="118"/>
      <c r="BIN95" s="118"/>
      <c r="BIO95" s="118"/>
      <c r="BIP95" s="118"/>
      <c r="BIQ95" s="118"/>
      <c r="BIR95" s="118"/>
      <c r="BIS95" s="118"/>
      <c r="BIT95" s="118"/>
      <c r="BIU95" s="118"/>
      <c r="BIV95" s="118"/>
      <c r="BIW95" s="118"/>
      <c r="BIX95" s="118"/>
      <c r="BIY95" s="118"/>
      <c r="BIZ95" s="118"/>
      <c r="BJA95" s="118"/>
      <c r="BJB95" s="118"/>
      <c r="BJC95" s="118"/>
      <c r="BJD95" s="118"/>
      <c r="BJE95" s="118"/>
      <c r="BJF95" s="118"/>
      <c r="BJG95" s="118"/>
      <c r="BJH95" s="118"/>
      <c r="BJI95" s="118"/>
      <c r="BJJ95" s="118"/>
      <c r="BJK95" s="118"/>
      <c r="BJL95" s="118"/>
      <c r="BJM95" s="118"/>
      <c r="BJN95" s="118"/>
      <c r="BJO95" s="118"/>
      <c r="BJP95" s="118"/>
      <c r="BJQ95" s="118"/>
      <c r="BJR95" s="118"/>
      <c r="BJS95" s="118"/>
      <c r="BJT95" s="118"/>
      <c r="BJU95" s="118"/>
      <c r="BJV95" s="118"/>
      <c r="BJW95" s="118"/>
      <c r="BJX95" s="118"/>
      <c r="BJY95" s="118"/>
      <c r="BJZ95" s="118"/>
      <c r="BKA95" s="118"/>
      <c r="BKB95" s="118"/>
      <c r="BKC95" s="118"/>
      <c r="BKD95" s="118"/>
      <c r="BKE95" s="118"/>
      <c r="BKF95" s="118"/>
      <c r="BKG95" s="118"/>
      <c r="BKH95" s="118"/>
      <c r="BKI95" s="118"/>
      <c r="BKJ95" s="118"/>
      <c r="BKK95" s="118"/>
      <c r="BKL95" s="118"/>
      <c r="BKM95" s="118"/>
      <c r="BKN95" s="118"/>
      <c r="BKO95" s="118"/>
      <c r="BKP95" s="118"/>
      <c r="BKQ95" s="118"/>
      <c r="BKR95" s="118"/>
      <c r="BKS95" s="118"/>
      <c r="BKT95" s="118"/>
      <c r="BKU95" s="118"/>
      <c r="BKV95" s="118"/>
      <c r="BKW95" s="118"/>
      <c r="BKX95" s="118"/>
      <c r="BKY95" s="118"/>
      <c r="BKZ95" s="118"/>
      <c r="BLA95" s="118"/>
      <c r="BLB95" s="118"/>
      <c r="BLC95" s="118"/>
      <c r="BLD95" s="118"/>
      <c r="BLE95" s="118"/>
      <c r="BLF95" s="118"/>
      <c r="BLG95" s="118"/>
      <c r="BLH95" s="118"/>
      <c r="BLI95" s="118"/>
      <c r="BLJ95" s="118"/>
      <c r="BLK95" s="118"/>
      <c r="BLL95" s="118"/>
      <c r="BLM95" s="118"/>
      <c r="BLN95" s="118"/>
      <c r="BLO95" s="118"/>
      <c r="BLP95" s="118"/>
      <c r="BLQ95" s="118"/>
      <c r="BLR95" s="118"/>
      <c r="BLS95" s="118"/>
      <c r="BLT95" s="118"/>
      <c r="BLU95" s="118"/>
      <c r="BLV95" s="118"/>
      <c r="BLW95" s="118"/>
      <c r="BLX95" s="118"/>
      <c r="BLY95" s="118"/>
      <c r="BLZ95" s="118"/>
      <c r="BMA95" s="118"/>
      <c r="BMB95" s="118"/>
      <c r="BMC95" s="118"/>
      <c r="BMD95" s="118"/>
      <c r="BME95" s="118"/>
      <c r="BMF95" s="118"/>
      <c r="BMG95" s="118"/>
      <c r="BMH95" s="118"/>
      <c r="BMI95" s="118"/>
      <c r="BMJ95" s="118"/>
      <c r="BMK95" s="118"/>
      <c r="BML95" s="118"/>
      <c r="BMM95" s="118"/>
      <c r="BMN95" s="118"/>
      <c r="BMO95" s="118"/>
      <c r="BMP95" s="118"/>
      <c r="BMQ95" s="118"/>
      <c r="BMR95" s="118"/>
      <c r="BMS95" s="118"/>
      <c r="BMT95" s="118"/>
      <c r="BMU95" s="118"/>
      <c r="BMV95" s="118"/>
      <c r="BMW95" s="118"/>
      <c r="BMX95" s="118"/>
      <c r="BMY95" s="118"/>
      <c r="BMZ95" s="118"/>
      <c r="BNA95" s="118"/>
      <c r="BNB95" s="118"/>
      <c r="BNC95" s="118"/>
      <c r="BND95" s="118"/>
      <c r="BNE95" s="118"/>
      <c r="BNF95" s="118"/>
      <c r="BNG95" s="118"/>
      <c r="BNH95" s="118"/>
      <c r="BNI95" s="118"/>
      <c r="BNJ95" s="118"/>
      <c r="BNK95" s="118"/>
      <c r="BNL95" s="118"/>
      <c r="BNM95" s="118"/>
      <c r="BNN95" s="118"/>
      <c r="BNO95" s="118"/>
      <c r="BNP95" s="118"/>
      <c r="BNQ95" s="118"/>
      <c r="BNR95" s="118"/>
      <c r="BNS95" s="118"/>
      <c r="BNT95" s="118"/>
      <c r="BNU95" s="118"/>
      <c r="BNV95" s="118"/>
      <c r="BNW95" s="118"/>
      <c r="BNX95" s="118"/>
      <c r="BNY95" s="118"/>
      <c r="BNZ95" s="118"/>
      <c r="BOA95" s="118"/>
      <c r="BOB95" s="118"/>
      <c r="BOC95" s="118"/>
      <c r="BOD95" s="118"/>
      <c r="BOE95" s="118"/>
      <c r="BOF95" s="118"/>
      <c r="BOG95" s="118"/>
      <c r="BOH95" s="118"/>
      <c r="BOI95" s="118"/>
      <c r="BOJ95" s="118"/>
      <c r="BOK95" s="118"/>
      <c r="BOL95" s="118"/>
      <c r="BOM95" s="118"/>
      <c r="BON95" s="118"/>
      <c r="BOO95" s="118"/>
      <c r="BOP95" s="118"/>
      <c r="BOQ95" s="118"/>
      <c r="BOR95" s="118"/>
      <c r="BOS95" s="118"/>
      <c r="BOT95" s="118"/>
      <c r="BOU95" s="118"/>
      <c r="BOV95" s="118"/>
      <c r="BOW95" s="118"/>
      <c r="BOX95" s="118"/>
      <c r="BOY95" s="118"/>
      <c r="BOZ95" s="118"/>
      <c r="BPA95" s="118"/>
      <c r="BPB95" s="118"/>
      <c r="BPC95" s="118"/>
      <c r="BPD95" s="118"/>
      <c r="BPE95" s="118"/>
      <c r="BPF95" s="118"/>
      <c r="BPG95" s="118"/>
      <c r="BPH95" s="118"/>
      <c r="BPI95" s="118"/>
      <c r="BPJ95" s="118"/>
      <c r="BPK95" s="118"/>
      <c r="BPL95" s="118"/>
      <c r="BPM95" s="118"/>
      <c r="BPN95" s="118"/>
      <c r="BPO95" s="118"/>
      <c r="BPP95" s="118"/>
      <c r="BPQ95" s="118"/>
      <c r="BPR95" s="118"/>
      <c r="BPS95" s="118"/>
      <c r="BPT95" s="118"/>
      <c r="BPU95" s="118"/>
      <c r="BPV95" s="118"/>
      <c r="BPW95" s="118"/>
      <c r="BPX95" s="118"/>
      <c r="BPY95" s="118"/>
      <c r="BPZ95" s="118"/>
      <c r="BQA95" s="118"/>
      <c r="BQB95" s="118"/>
      <c r="BQC95" s="118"/>
      <c r="BQD95" s="118"/>
      <c r="BQE95" s="118"/>
      <c r="BQF95" s="118"/>
      <c r="BQG95" s="118"/>
      <c r="BQH95" s="118"/>
      <c r="BQI95" s="118"/>
      <c r="BQJ95" s="118"/>
      <c r="BQK95" s="118"/>
      <c r="BQL95" s="118"/>
      <c r="BQM95" s="118"/>
      <c r="BQN95" s="118"/>
      <c r="BQO95" s="118"/>
      <c r="BQP95" s="118"/>
      <c r="BQQ95" s="118"/>
      <c r="BQR95" s="118"/>
      <c r="BQS95" s="118"/>
      <c r="BQT95" s="118"/>
      <c r="BQU95" s="118"/>
      <c r="BQV95" s="118"/>
      <c r="BQW95" s="118"/>
      <c r="BQX95" s="118"/>
      <c r="BQY95" s="118"/>
      <c r="BQZ95" s="118"/>
      <c r="BRA95" s="118"/>
      <c r="BRB95" s="118"/>
      <c r="BRC95" s="118"/>
      <c r="BRD95" s="118"/>
      <c r="BRE95" s="118"/>
      <c r="BRF95" s="118"/>
      <c r="BRG95" s="118"/>
      <c r="BRH95" s="118"/>
      <c r="BRI95" s="118"/>
      <c r="BRJ95" s="118"/>
      <c r="BRK95" s="118"/>
      <c r="BRL95" s="118"/>
      <c r="BRM95" s="118"/>
      <c r="BRN95" s="118"/>
      <c r="BRO95" s="118"/>
      <c r="BRP95" s="118"/>
      <c r="BRQ95" s="118"/>
      <c r="BRR95" s="118"/>
      <c r="BRS95" s="118"/>
      <c r="BRT95" s="118"/>
      <c r="BRU95" s="118"/>
      <c r="BRV95" s="118"/>
      <c r="BRW95" s="118"/>
      <c r="BRX95" s="118"/>
      <c r="BRY95" s="118"/>
      <c r="BRZ95" s="118"/>
      <c r="BSA95" s="118"/>
      <c r="BSB95" s="118"/>
      <c r="BSC95" s="118"/>
      <c r="BSD95" s="118"/>
      <c r="BSE95" s="118"/>
      <c r="BSF95" s="118"/>
      <c r="BSG95" s="118"/>
      <c r="BSH95" s="118"/>
      <c r="BSI95" s="118"/>
      <c r="BSJ95" s="118"/>
      <c r="BSK95" s="118"/>
      <c r="BSL95" s="118"/>
      <c r="BSM95" s="118"/>
      <c r="BSN95" s="118"/>
      <c r="BSO95" s="118"/>
      <c r="BSP95" s="118"/>
      <c r="BSQ95" s="118"/>
      <c r="BSR95" s="118"/>
      <c r="BSS95" s="118"/>
      <c r="BST95" s="118"/>
      <c r="BSU95" s="118"/>
      <c r="BSV95" s="118"/>
      <c r="BSW95" s="118"/>
      <c r="BSX95" s="118"/>
      <c r="BSY95" s="118"/>
      <c r="BSZ95" s="118"/>
      <c r="BTA95" s="118"/>
      <c r="BTB95" s="118"/>
      <c r="BTC95" s="118"/>
      <c r="BTD95" s="118"/>
      <c r="BTE95" s="118"/>
      <c r="BTF95" s="118"/>
      <c r="BTG95" s="118"/>
      <c r="BTH95" s="118"/>
      <c r="BTI95" s="118"/>
      <c r="BTJ95" s="118"/>
      <c r="BTK95" s="118"/>
      <c r="BTL95" s="118"/>
      <c r="BTM95" s="118"/>
      <c r="BTN95" s="118"/>
      <c r="BTO95" s="118"/>
      <c r="BTP95" s="118"/>
      <c r="BTQ95" s="118"/>
      <c r="BTR95" s="118"/>
      <c r="BTS95" s="118"/>
      <c r="BTT95" s="118"/>
      <c r="BTU95" s="118"/>
      <c r="BTV95" s="118"/>
      <c r="BTW95" s="118"/>
      <c r="BTX95" s="118"/>
      <c r="BTY95" s="118"/>
      <c r="BTZ95" s="118"/>
      <c r="BUA95" s="118"/>
      <c r="BUB95" s="118"/>
      <c r="BUC95" s="118"/>
      <c r="BUD95" s="118"/>
      <c r="BUE95" s="118"/>
      <c r="BUF95" s="118"/>
      <c r="BUG95" s="118"/>
      <c r="BUH95" s="118"/>
      <c r="BUI95" s="118"/>
      <c r="BUJ95" s="118"/>
      <c r="BUK95" s="118"/>
      <c r="BUL95" s="118"/>
      <c r="BUM95" s="118"/>
      <c r="BUN95" s="118"/>
      <c r="BUO95" s="118"/>
      <c r="BUP95" s="118"/>
      <c r="BUQ95" s="118"/>
      <c r="BUR95" s="118"/>
      <c r="BUS95" s="118"/>
      <c r="BUT95" s="118"/>
      <c r="BUU95" s="118"/>
      <c r="BUV95" s="118"/>
      <c r="BUW95" s="118"/>
      <c r="BUX95" s="118"/>
      <c r="BUY95" s="118"/>
      <c r="BUZ95" s="118"/>
      <c r="BVA95" s="118"/>
      <c r="BVB95" s="118"/>
      <c r="BVC95" s="118"/>
      <c r="BVD95" s="118"/>
      <c r="BVE95" s="118"/>
      <c r="BVF95" s="118"/>
      <c r="BVG95" s="118"/>
      <c r="BVH95" s="118"/>
      <c r="BVI95" s="118"/>
      <c r="BVJ95" s="118"/>
      <c r="BVK95" s="118"/>
      <c r="BVL95" s="118"/>
      <c r="BVM95" s="118"/>
      <c r="BVN95" s="118"/>
      <c r="BVO95" s="118"/>
      <c r="BVP95" s="118"/>
      <c r="BVQ95" s="118"/>
      <c r="BVR95" s="118"/>
      <c r="BVS95" s="118"/>
      <c r="BVT95" s="118"/>
      <c r="BVU95" s="118"/>
      <c r="BVV95" s="118"/>
      <c r="BVW95" s="118"/>
      <c r="BVX95" s="118"/>
      <c r="BVY95" s="118"/>
      <c r="BVZ95" s="118"/>
      <c r="BWA95" s="118"/>
      <c r="BWB95" s="118"/>
      <c r="BWC95" s="118"/>
      <c r="BWD95" s="118"/>
      <c r="BWE95" s="118"/>
      <c r="BWF95" s="118"/>
      <c r="BWG95" s="118"/>
      <c r="BWH95" s="118"/>
      <c r="BWI95" s="118"/>
      <c r="BWJ95" s="118"/>
      <c r="BWK95" s="118"/>
      <c r="BWL95" s="118"/>
      <c r="BWM95" s="118"/>
      <c r="BWN95" s="118"/>
      <c r="BWO95" s="118"/>
      <c r="BWP95" s="118"/>
      <c r="BWQ95" s="118"/>
      <c r="BWR95" s="118"/>
      <c r="BWS95" s="118"/>
      <c r="BWT95" s="118"/>
      <c r="BWU95" s="118"/>
      <c r="BWV95" s="118"/>
      <c r="BWW95" s="118"/>
      <c r="BWX95" s="118"/>
      <c r="BWY95" s="118"/>
      <c r="BWZ95" s="118"/>
      <c r="BXA95" s="118"/>
      <c r="BXB95" s="118"/>
      <c r="BXC95" s="118"/>
      <c r="BXD95" s="118"/>
      <c r="BXE95" s="118"/>
      <c r="BXF95" s="118"/>
      <c r="BXG95" s="118"/>
      <c r="BXH95" s="118"/>
      <c r="BXI95" s="118"/>
      <c r="BXJ95" s="118"/>
      <c r="BXK95" s="118"/>
      <c r="BXL95" s="118"/>
      <c r="BXM95" s="118"/>
      <c r="BXN95" s="118"/>
      <c r="BXO95" s="118"/>
      <c r="BXP95" s="118"/>
      <c r="BXQ95" s="118"/>
      <c r="BXR95" s="118"/>
      <c r="BXS95" s="118"/>
      <c r="BXT95" s="118"/>
      <c r="BXU95" s="118"/>
      <c r="BXV95" s="118"/>
      <c r="BXW95" s="118"/>
      <c r="BXX95" s="118"/>
      <c r="BXY95" s="118"/>
      <c r="BXZ95" s="118"/>
      <c r="BYA95" s="118"/>
      <c r="BYB95" s="118"/>
      <c r="BYC95" s="118"/>
      <c r="BYD95" s="118"/>
      <c r="BYE95" s="118"/>
      <c r="BYF95" s="118"/>
      <c r="BYG95" s="118"/>
      <c r="BYH95" s="118"/>
      <c r="BYI95" s="118"/>
      <c r="BYJ95" s="118"/>
      <c r="BYK95" s="118"/>
      <c r="BYL95" s="118"/>
      <c r="BYM95" s="118"/>
      <c r="BYN95" s="118"/>
      <c r="BYO95" s="118"/>
      <c r="BYP95" s="118"/>
      <c r="BYQ95" s="118"/>
      <c r="BYR95" s="118"/>
      <c r="BYS95" s="118"/>
      <c r="BYT95" s="118"/>
      <c r="BYU95" s="118"/>
      <c r="BYV95" s="118"/>
      <c r="BYW95" s="118"/>
      <c r="BYX95" s="118"/>
      <c r="BYY95" s="118"/>
      <c r="BYZ95" s="118"/>
      <c r="BZA95" s="118"/>
      <c r="BZB95" s="118"/>
      <c r="BZC95" s="118"/>
      <c r="BZD95" s="118"/>
      <c r="BZE95" s="118"/>
      <c r="BZF95" s="118"/>
      <c r="BZG95" s="118"/>
      <c r="BZH95" s="118"/>
      <c r="BZI95" s="118"/>
      <c r="BZJ95" s="118"/>
      <c r="BZK95" s="118"/>
      <c r="BZL95" s="118"/>
      <c r="BZM95" s="118"/>
      <c r="BZN95" s="118"/>
      <c r="BZO95" s="118"/>
      <c r="BZP95" s="118"/>
      <c r="BZQ95" s="118"/>
      <c r="BZR95" s="118"/>
      <c r="BZS95" s="118"/>
      <c r="BZT95" s="118"/>
      <c r="BZU95" s="118"/>
      <c r="BZV95" s="118"/>
      <c r="BZW95" s="118"/>
      <c r="BZX95" s="118"/>
      <c r="BZY95" s="118"/>
      <c r="BZZ95" s="118"/>
      <c r="CAA95" s="118"/>
      <c r="CAB95" s="118"/>
      <c r="CAC95" s="118"/>
      <c r="CAD95" s="118"/>
      <c r="CAE95" s="118"/>
      <c r="CAF95" s="118"/>
      <c r="CAG95" s="118"/>
      <c r="CAH95" s="118"/>
      <c r="CAI95" s="118"/>
      <c r="CAJ95" s="118"/>
      <c r="CAK95" s="118"/>
      <c r="CAL95" s="118"/>
      <c r="CAM95" s="118"/>
      <c r="CAN95" s="118"/>
      <c r="CAO95" s="118"/>
      <c r="CAP95" s="118"/>
      <c r="CAQ95" s="118"/>
      <c r="CAR95" s="118"/>
      <c r="CAS95" s="118"/>
      <c r="CAT95" s="118"/>
      <c r="CAU95" s="118"/>
      <c r="CAV95" s="118"/>
      <c r="CAW95" s="118"/>
      <c r="CAX95" s="118"/>
      <c r="CAY95" s="118"/>
      <c r="CAZ95" s="118"/>
      <c r="CBA95" s="118"/>
      <c r="CBB95" s="118"/>
      <c r="CBC95" s="118"/>
      <c r="CBD95" s="118"/>
      <c r="CBE95" s="118"/>
      <c r="CBF95" s="118"/>
      <c r="CBG95" s="118"/>
      <c r="CBH95" s="118"/>
      <c r="CBI95" s="118"/>
      <c r="CBJ95" s="118"/>
      <c r="CBK95" s="118"/>
      <c r="CBL95" s="118"/>
      <c r="CBM95" s="118"/>
      <c r="CBN95" s="118"/>
      <c r="CBO95" s="118"/>
      <c r="CBP95" s="118"/>
      <c r="CBQ95" s="118"/>
      <c r="CBR95" s="118"/>
      <c r="CBS95" s="118"/>
      <c r="CBT95" s="118"/>
      <c r="CBU95" s="118"/>
      <c r="CBV95" s="118"/>
      <c r="CBW95" s="118"/>
      <c r="CBX95" s="118"/>
      <c r="CBY95" s="118"/>
      <c r="CBZ95" s="118"/>
      <c r="CCA95" s="118"/>
      <c r="CCB95" s="118"/>
      <c r="CCC95" s="118"/>
      <c r="CCD95" s="118"/>
      <c r="CCE95" s="118"/>
      <c r="CCF95" s="118"/>
      <c r="CCG95" s="118"/>
      <c r="CCH95" s="118"/>
      <c r="CCI95" s="118"/>
      <c r="CCJ95" s="118"/>
      <c r="CCK95" s="118"/>
      <c r="CCL95" s="118"/>
      <c r="CCM95" s="118"/>
      <c r="CCN95" s="118"/>
      <c r="CCO95" s="118"/>
      <c r="CCP95" s="118"/>
      <c r="CCQ95" s="118"/>
      <c r="CCR95" s="118"/>
      <c r="CCS95" s="118"/>
      <c r="CCT95" s="118"/>
      <c r="CCU95" s="118"/>
      <c r="CCV95" s="118"/>
      <c r="CCW95" s="118"/>
      <c r="CCX95" s="118"/>
      <c r="CCY95" s="118"/>
      <c r="CCZ95" s="118"/>
      <c r="CDA95" s="118"/>
      <c r="CDB95" s="118"/>
      <c r="CDC95" s="118"/>
      <c r="CDD95" s="118"/>
      <c r="CDE95" s="118"/>
      <c r="CDF95" s="118"/>
      <c r="CDG95" s="118"/>
      <c r="CDH95" s="118"/>
      <c r="CDI95" s="118"/>
      <c r="CDJ95" s="118"/>
      <c r="CDK95" s="118"/>
      <c r="CDL95" s="118"/>
      <c r="CDM95" s="118"/>
      <c r="CDN95" s="118"/>
      <c r="CDO95" s="118"/>
      <c r="CDP95" s="118"/>
      <c r="CDQ95" s="118"/>
      <c r="CDR95" s="118"/>
      <c r="CDS95" s="118"/>
      <c r="CDT95" s="118"/>
      <c r="CDU95" s="118"/>
      <c r="CDV95" s="118"/>
      <c r="CDW95" s="118"/>
      <c r="CDX95" s="118"/>
      <c r="CDY95" s="118"/>
      <c r="CDZ95" s="118"/>
      <c r="CEA95" s="118"/>
      <c r="CEB95" s="118"/>
      <c r="CEC95" s="118"/>
      <c r="CED95" s="118"/>
      <c r="CEE95" s="118"/>
      <c r="CEF95" s="118"/>
      <c r="CEG95" s="118"/>
      <c r="CEH95" s="118"/>
      <c r="CEI95" s="118"/>
      <c r="CEJ95" s="118"/>
      <c r="CEK95" s="118"/>
      <c r="CEL95" s="118"/>
      <c r="CEM95" s="118"/>
      <c r="CEN95" s="118"/>
      <c r="CEO95" s="118"/>
      <c r="CEP95" s="118"/>
      <c r="CEQ95" s="118"/>
      <c r="CER95" s="118"/>
      <c r="CES95" s="118"/>
      <c r="CET95" s="118"/>
      <c r="CEU95" s="118"/>
      <c r="CEV95" s="118"/>
      <c r="CEW95" s="118"/>
      <c r="CEX95" s="118"/>
      <c r="CEY95" s="118"/>
      <c r="CEZ95" s="118"/>
      <c r="CFA95" s="118"/>
      <c r="CFB95" s="118"/>
      <c r="CFC95" s="118"/>
      <c r="CFD95" s="118"/>
      <c r="CFE95" s="118"/>
      <c r="CFF95" s="118"/>
      <c r="CFG95" s="118"/>
      <c r="CFH95" s="118"/>
      <c r="CFI95" s="118"/>
      <c r="CFJ95" s="118"/>
      <c r="CFK95" s="118"/>
      <c r="CFL95" s="118"/>
      <c r="CFM95" s="118"/>
      <c r="CFN95" s="118"/>
      <c r="CFO95" s="118"/>
      <c r="CFP95" s="118"/>
      <c r="CFQ95" s="118"/>
      <c r="CFR95" s="118"/>
      <c r="CFS95" s="118"/>
      <c r="CFT95" s="118"/>
      <c r="CFU95" s="118"/>
      <c r="CFV95" s="118"/>
      <c r="CFW95" s="118"/>
      <c r="CFX95" s="118"/>
      <c r="CFY95" s="118"/>
      <c r="CFZ95" s="118"/>
      <c r="CGA95" s="118"/>
      <c r="CGB95" s="118"/>
      <c r="CGC95" s="118"/>
      <c r="CGD95" s="118"/>
      <c r="CGE95" s="118"/>
      <c r="CGF95" s="118"/>
      <c r="CGG95" s="118"/>
      <c r="CGH95" s="118"/>
      <c r="CGI95" s="118"/>
      <c r="CGJ95" s="118"/>
      <c r="CGK95" s="118"/>
      <c r="CGL95" s="118"/>
      <c r="CGM95" s="118"/>
      <c r="CGN95" s="118"/>
      <c r="CGO95" s="118"/>
      <c r="CGP95" s="118"/>
      <c r="CGQ95" s="118"/>
      <c r="CGR95" s="118"/>
      <c r="CGS95" s="118"/>
      <c r="CGT95" s="118"/>
      <c r="CGU95" s="118"/>
      <c r="CGV95" s="118"/>
      <c r="CGW95" s="118"/>
      <c r="CGX95" s="118"/>
      <c r="CGY95" s="118"/>
      <c r="CGZ95" s="118"/>
      <c r="CHA95" s="118"/>
      <c r="CHB95" s="118"/>
      <c r="CHC95" s="118"/>
      <c r="CHD95" s="118"/>
      <c r="CHE95" s="118"/>
      <c r="CHF95" s="118"/>
      <c r="CHG95" s="118"/>
      <c r="CHH95" s="118"/>
      <c r="CHI95" s="118"/>
      <c r="CHJ95" s="118"/>
      <c r="CHK95" s="118"/>
      <c r="CHL95" s="118"/>
      <c r="CHM95" s="118"/>
      <c r="CHN95" s="118"/>
      <c r="CHO95" s="118"/>
      <c r="CHP95" s="118"/>
      <c r="CHQ95" s="118"/>
      <c r="CHR95" s="118"/>
      <c r="CHS95" s="118"/>
      <c r="CHT95" s="118"/>
      <c r="CHU95" s="118"/>
      <c r="CHV95" s="118"/>
      <c r="CHW95" s="118"/>
      <c r="CHX95" s="118"/>
      <c r="CHY95" s="118"/>
      <c r="CHZ95" s="118"/>
      <c r="CIA95" s="118"/>
      <c r="CIB95" s="118"/>
      <c r="CIC95" s="118"/>
      <c r="CID95" s="118"/>
      <c r="CIE95" s="118"/>
      <c r="CIF95" s="118"/>
      <c r="CIG95" s="118"/>
      <c r="CIH95" s="118"/>
      <c r="CII95" s="118"/>
      <c r="CIJ95" s="118"/>
      <c r="CIK95" s="118"/>
      <c r="CIL95" s="118"/>
      <c r="CIM95" s="118"/>
      <c r="CIN95" s="118"/>
      <c r="CIO95" s="118"/>
      <c r="CIP95" s="118"/>
      <c r="CIQ95" s="118"/>
      <c r="CIR95" s="118"/>
      <c r="CIS95" s="118"/>
      <c r="CIT95" s="118"/>
      <c r="CIU95" s="118"/>
      <c r="CIV95" s="118"/>
      <c r="CIW95" s="118"/>
      <c r="CIX95" s="118"/>
      <c r="CIY95" s="118"/>
      <c r="CIZ95" s="118"/>
      <c r="CJA95" s="118"/>
      <c r="CJB95" s="118"/>
      <c r="CJC95" s="118"/>
      <c r="CJD95" s="118"/>
      <c r="CJE95" s="118"/>
      <c r="CJF95" s="118"/>
      <c r="CJG95" s="118"/>
      <c r="CJH95" s="118"/>
      <c r="CJI95" s="118"/>
      <c r="CJJ95" s="118"/>
      <c r="CJK95" s="118"/>
      <c r="CJL95" s="118"/>
      <c r="CJM95" s="118"/>
      <c r="CJN95" s="118"/>
      <c r="CJO95" s="118"/>
      <c r="CJP95" s="118"/>
      <c r="CJQ95" s="118"/>
      <c r="CJR95" s="118"/>
      <c r="CJS95" s="118"/>
      <c r="CJT95" s="118"/>
      <c r="CJU95" s="118"/>
      <c r="CJV95" s="118"/>
      <c r="CJW95" s="118"/>
      <c r="CJX95" s="118"/>
      <c r="CJY95" s="118"/>
      <c r="CJZ95" s="118"/>
      <c r="CKA95" s="118"/>
      <c r="CKB95" s="118"/>
      <c r="CKC95" s="118"/>
      <c r="CKD95" s="118"/>
      <c r="CKE95" s="118"/>
      <c r="CKF95" s="118"/>
      <c r="CKG95" s="118"/>
      <c r="CKH95" s="118"/>
      <c r="CKI95" s="118"/>
      <c r="CKJ95" s="118"/>
      <c r="CKK95" s="118"/>
      <c r="CKL95" s="118"/>
      <c r="CKM95" s="118"/>
      <c r="CKN95" s="118"/>
      <c r="CKO95" s="118"/>
      <c r="CKP95" s="118"/>
      <c r="CKQ95" s="118"/>
      <c r="CKR95" s="118"/>
      <c r="CKS95" s="118"/>
      <c r="CKT95" s="118"/>
      <c r="CKU95" s="118"/>
      <c r="CKV95" s="118"/>
      <c r="CKW95" s="118"/>
      <c r="CKX95" s="118"/>
      <c r="CKY95" s="118"/>
      <c r="CKZ95" s="118"/>
      <c r="CLA95" s="118"/>
      <c r="CLB95" s="118"/>
      <c r="CLC95" s="118"/>
      <c r="CLD95" s="118"/>
      <c r="CLE95" s="118"/>
      <c r="CLF95" s="118"/>
      <c r="CLG95" s="118"/>
      <c r="CLH95" s="118"/>
      <c r="CLI95" s="118"/>
      <c r="CLJ95" s="118"/>
      <c r="CLK95" s="118"/>
      <c r="CLL95" s="118"/>
      <c r="CLM95" s="118"/>
      <c r="CLN95" s="118"/>
      <c r="CLO95" s="118"/>
      <c r="CLP95" s="118"/>
      <c r="CLQ95" s="118"/>
      <c r="CLR95" s="118"/>
      <c r="CLS95" s="118"/>
      <c r="CLT95" s="118"/>
      <c r="CLU95" s="118"/>
      <c r="CLV95" s="118"/>
      <c r="CLW95" s="118"/>
      <c r="CLX95" s="118"/>
      <c r="CLY95" s="118"/>
      <c r="CLZ95" s="118"/>
      <c r="CMA95" s="118"/>
      <c r="CMB95" s="118"/>
      <c r="CMC95" s="118"/>
      <c r="CMD95" s="118"/>
      <c r="CME95" s="118"/>
      <c r="CMF95" s="118"/>
      <c r="CMG95" s="118"/>
      <c r="CMH95" s="118"/>
      <c r="CMI95" s="118"/>
      <c r="CMJ95" s="118"/>
      <c r="CMK95" s="118"/>
      <c r="CML95" s="118"/>
      <c r="CMM95" s="118"/>
      <c r="CMN95" s="118"/>
      <c r="CMO95" s="118"/>
      <c r="CMP95" s="118"/>
      <c r="CMQ95" s="118"/>
      <c r="CMR95" s="118"/>
      <c r="CMS95" s="118"/>
      <c r="CMT95" s="118"/>
      <c r="CMU95" s="118"/>
      <c r="CMV95" s="118"/>
      <c r="CMW95" s="118"/>
      <c r="CMX95" s="118"/>
      <c r="CMY95" s="118"/>
      <c r="CMZ95" s="118"/>
      <c r="CNA95" s="118"/>
      <c r="CNB95" s="118"/>
      <c r="CNC95" s="118"/>
      <c r="CND95" s="118"/>
      <c r="CNE95" s="118"/>
      <c r="CNF95" s="118"/>
      <c r="CNG95" s="118"/>
      <c r="CNH95" s="118"/>
      <c r="CNI95" s="118"/>
      <c r="CNJ95" s="118"/>
      <c r="CNK95" s="118"/>
      <c r="CNL95" s="118"/>
      <c r="CNM95" s="118"/>
      <c r="CNN95" s="118"/>
      <c r="CNO95" s="118"/>
      <c r="CNP95" s="118"/>
      <c r="CNQ95" s="118"/>
      <c r="CNR95" s="118"/>
      <c r="CNS95" s="118"/>
      <c r="CNT95" s="118"/>
      <c r="CNU95" s="118"/>
      <c r="CNV95" s="118"/>
      <c r="CNW95" s="118"/>
      <c r="CNX95" s="118"/>
      <c r="CNY95" s="118"/>
      <c r="CNZ95" s="118"/>
      <c r="COA95" s="118"/>
      <c r="COB95" s="118"/>
      <c r="COC95" s="118"/>
      <c r="COD95" s="118"/>
      <c r="COE95" s="118"/>
      <c r="COF95" s="118"/>
      <c r="COG95" s="118"/>
      <c r="COH95" s="118"/>
      <c r="COI95" s="118"/>
      <c r="COJ95" s="118"/>
      <c r="COK95" s="118"/>
      <c r="COL95" s="118"/>
      <c r="COM95" s="118"/>
      <c r="CON95" s="118"/>
      <c r="COO95" s="118"/>
      <c r="COP95" s="118"/>
      <c r="COQ95" s="118"/>
      <c r="COR95" s="118"/>
      <c r="COS95" s="118"/>
      <c r="COT95" s="118"/>
      <c r="COU95" s="118"/>
      <c r="COV95" s="118"/>
      <c r="COW95" s="118"/>
      <c r="COX95" s="118"/>
      <c r="COY95" s="118"/>
      <c r="COZ95" s="118"/>
      <c r="CPA95" s="118"/>
      <c r="CPB95" s="118"/>
      <c r="CPC95" s="118"/>
      <c r="CPD95" s="118"/>
      <c r="CPE95" s="118"/>
      <c r="CPF95" s="118"/>
      <c r="CPG95" s="118"/>
      <c r="CPH95" s="118"/>
      <c r="CPI95" s="118"/>
      <c r="CPJ95" s="118"/>
      <c r="CPK95" s="118"/>
      <c r="CPL95" s="118"/>
      <c r="CPM95" s="118"/>
      <c r="CPN95" s="118"/>
      <c r="CPO95" s="118"/>
      <c r="CPP95" s="118"/>
      <c r="CPQ95" s="118"/>
      <c r="CPR95" s="118"/>
      <c r="CPS95" s="118"/>
      <c r="CPT95" s="118"/>
      <c r="CPU95" s="118"/>
      <c r="CPV95" s="118"/>
      <c r="CPW95" s="118"/>
      <c r="CPX95" s="118"/>
      <c r="CPY95" s="118"/>
      <c r="CPZ95" s="118"/>
      <c r="CQA95" s="118"/>
      <c r="CQB95" s="118"/>
      <c r="CQC95" s="118"/>
      <c r="CQD95" s="118"/>
      <c r="CQE95" s="118"/>
      <c r="CQF95" s="118"/>
      <c r="CQG95" s="118"/>
      <c r="CQH95" s="118"/>
      <c r="CQI95" s="118"/>
      <c r="CQJ95" s="118"/>
      <c r="CQK95" s="118"/>
      <c r="CQL95" s="118"/>
      <c r="CQM95" s="118"/>
      <c r="CQN95" s="118"/>
      <c r="CQO95" s="118"/>
      <c r="CQP95" s="118"/>
      <c r="CQQ95" s="118"/>
      <c r="CQR95" s="118"/>
      <c r="CQS95" s="118"/>
      <c r="CQT95" s="118"/>
      <c r="CQU95" s="118"/>
      <c r="CQV95" s="118"/>
      <c r="CQW95" s="118"/>
      <c r="CQX95" s="118"/>
      <c r="CQY95" s="118"/>
      <c r="CQZ95" s="118"/>
      <c r="CRA95" s="118"/>
      <c r="CRB95" s="118"/>
      <c r="CRC95" s="118"/>
      <c r="CRD95" s="118"/>
      <c r="CRE95" s="118"/>
      <c r="CRF95" s="118"/>
      <c r="CRG95" s="118"/>
      <c r="CRH95" s="118"/>
      <c r="CRI95" s="118"/>
      <c r="CRJ95" s="118"/>
      <c r="CRK95" s="118"/>
      <c r="CRL95" s="118"/>
      <c r="CRM95" s="118"/>
      <c r="CRN95" s="118"/>
      <c r="CRO95" s="118"/>
      <c r="CRP95" s="118"/>
      <c r="CRQ95" s="118"/>
      <c r="CRR95" s="118"/>
      <c r="CRS95" s="118"/>
      <c r="CRT95" s="118"/>
      <c r="CRU95" s="118"/>
      <c r="CRV95" s="118"/>
      <c r="CRW95" s="118"/>
      <c r="CRX95" s="118"/>
      <c r="CRY95" s="118"/>
      <c r="CRZ95" s="118"/>
      <c r="CSA95" s="118"/>
      <c r="CSB95" s="118"/>
      <c r="CSC95" s="118"/>
      <c r="CSD95" s="118"/>
      <c r="CSE95" s="118"/>
      <c r="CSF95" s="118"/>
      <c r="CSG95" s="118"/>
      <c r="CSH95" s="118"/>
      <c r="CSI95" s="118"/>
      <c r="CSJ95" s="118"/>
      <c r="CSK95" s="118"/>
      <c r="CSL95" s="118"/>
      <c r="CSM95" s="118"/>
      <c r="CSN95" s="118"/>
      <c r="CSO95" s="118"/>
      <c r="CSP95" s="118"/>
      <c r="CSQ95" s="118"/>
      <c r="CSR95" s="118"/>
      <c r="CSS95" s="118"/>
      <c r="CST95" s="118"/>
      <c r="CSU95" s="118"/>
      <c r="CSV95" s="118"/>
      <c r="CSW95" s="118"/>
      <c r="CSX95" s="118"/>
      <c r="CSY95" s="118"/>
      <c r="CSZ95" s="118"/>
      <c r="CTA95" s="118"/>
      <c r="CTB95" s="118"/>
      <c r="CTC95" s="118"/>
      <c r="CTD95" s="118"/>
      <c r="CTE95" s="118"/>
      <c r="CTF95" s="118"/>
      <c r="CTG95" s="118"/>
      <c r="CTH95" s="118"/>
      <c r="CTI95" s="118"/>
      <c r="CTJ95" s="118"/>
      <c r="CTK95" s="118"/>
      <c r="CTL95" s="118"/>
      <c r="CTM95" s="118"/>
      <c r="CTN95" s="118"/>
      <c r="CTO95" s="118"/>
      <c r="CTP95" s="118"/>
      <c r="CTQ95" s="118"/>
      <c r="CTR95" s="118"/>
      <c r="CTS95" s="118"/>
      <c r="CTT95" s="118"/>
      <c r="CTU95" s="118"/>
      <c r="CTV95" s="118"/>
      <c r="CTW95" s="118"/>
      <c r="CTX95" s="118"/>
      <c r="CTY95" s="118"/>
      <c r="CTZ95" s="118"/>
      <c r="CUA95" s="118"/>
      <c r="CUB95" s="118"/>
      <c r="CUC95" s="118"/>
      <c r="CUD95" s="118"/>
      <c r="CUE95" s="118"/>
      <c r="CUF95" s="118"/>
      <c r="CUG95" s="118"/>
      <c r="CUH95" s="118"/>
      <c r="CUI95" s="118"/>
      <c r="CUJ95" s="118"/>
      <c r="CUK95" s="118"/>
      <c r="CUL95" s="118"/>
      <c r="CUM95" s="118"/>
      <c r="CUN95" s="118"/>
      <c r="CUO95" s="118"/>
      <c r="CUP95" s="118"/>
      <c r="CUQ95" s="118"/>
      <c r="CUR95" s="118"/>
      <c r="CUS95" s="118"/>
      <c r="CUT95" s="118"/>
      <c r="CUU95" s="118"/>
      <c r="CUV95" s="118"/>
      <c r="CUW95" s="118"/>
      <c r="CUX95" s="118"/>
      <c r="CUY95" s="118"/>
      <c r="CUZ95" s="118"/>
      <c r="CVA95" s="118"/>
      <c r="CVB95" s="118"/>
      <c r="CVC95" s="118"/>
      <c r="CVD95" s="118"/>
      <c r="CVE95" s="118"/>
      <c r="CVF95" s="118"/>
      <c r="CVG95" s="118"/>
      <c r="CVH95" s="118"/>
      <c r="CVI95" s="118"/>
      <c r="CVJ95" s="118"/>
      <c r="CVK95" s="118"/>
      <c r="CVL95" s="118"/>
      <c r="CVM95" s="118"/>
      <c r="CVN95" s="118"/>
      <c r="CVO95" s="118"/>
      <c r="CVP95" s="118"/>
      <c r="CVQ95" s="118"/>
      <c r="CVR95" s="118"/>
      <c r="CVS95" s="118"/>
      <c r="CVT95" s="118"/>
      <c r="CVU95" s="118"/>
      <c r="CVV95" s="118"/>
      <c r="CVW95" s="118"/>
      <c r="CVX95" s="118"/>
      <c r="CVY95" s="118"/>
      <c r="CVZ95" s="118"/>
      <c r="CWA95" s="118"/>
      <c r="CWB95" s="118"/>
      <c r="CWC95" s="118"/>
      <c r="CWD95" s="118"/>
      <c r="CWE95" s="118"/>
      <c r="CWF95" s="118"/>
      <c r="CWG95" s="118"/>
      <c r="CWH95" s="118"/>
      <c r="CWI95" s="118"/>
      <c r="CWJ95" s="118"/>
      <c r="CWK95" s="118"/>
      <c r="CWL95" s="118"/>
      <c r="CWM95" s="118"/>
      <c r="CWN95" s="118"/>
      <c r="CWO95" s="118"/>
      <c r="CWP95" s="118"/>
      <c r="CWQ95" s="118"/>
      <c r="CWR95" s="118"/>
      <c r="CWS95" s="118"/>
      <c r="CWT95" s="118"/>
      <c r="CWU95" s="118"/>
      <c r="CWV95" s="118"/>
      <c r="CWW95" s="118"/>
      <c r="CWX95" s="118"/>
      <c r="CWY95" s="118"/>
      <c r="CWZ95" s="118"/>
      <c r="CXA95" s="118"/>
      <c r="CXB95" s="118"/>
      <c r="CXC95" s="118"/>
      <c r="CXD95" s="118"/>
      <c r="CXE95" s="118"/>
      <c r="CXF95" s="118"/>
      <c r="CXG95" s="118"/>
      <c r="CXH95" s="118"/>
      <c r="CXI95" s="118"/>
      <c r="CXJ95" s="118"/>
      <c r="CXK95" s="118"/>
      <c r="CXL95" s="118"/>
      <c r="CXM95" s="118"/>
      <c r="CXN95" s="118"/>
      <c r="CXO95" s="118"/>
      <c r="CXP95" s="118"/>
      <c r="CXQ95" s="118"/>
      <c r="CXR95" s="118"/>
      <c r="CXS95" s="118"/>
      <c r="CXT95" s="118"/>
      <c r="CXU95" s="118"/>
      <c r="CXV95" s="118"/>
      <c r="CXW95" s="118"/>
      <c r="CXX95" s="118"/>
      <c r="CXY95" s="118"/>
      <c r="CXZ95" s="118"/>
      <c r="CYA95" s="118"/>
      <c r="CYB95" s="118"/>
      <c r="CYC95" s="118"/>
      <c r="CYD95" s="118"/>
      <c r="CYE95" s="118"/>
      <c r="CYF95" s="118"/>
      <c r="CYG95" s="118"/>
      <c r="CYH95" s="118"/>
      <c r="CYI95" s="118"/>
      <c r="CYJ95" s="118"/>
      <c r="CYK95" s="118"/>
      <c r="CYL95" s="118"/>
      <c r="CYM95" s="118"/>
      <c r="CYN95" s="118"/>
      <c r="CYO95" s="118"/>
      <c r="CYP95" s="118"/>
      <c r="CYQ95" s="118"/>
      <c r="CYR95" s="118"/>
      <c r="CYS95" s="118"/>
      <c r="CYT95" s="118"/>
      <c r="CYU95" s="118"/>
      <c r="CYV95" s="118"/>
      <c r="CYW95" s="118"/>
      <c r="CYX95" s="118"/>
      <c r="CYY95" s="118"/>
      <c r="CYZ95" s="118"/>
      <c r="CZA95" s="118"/>
      <c r="CZB95" s="118"/>
      <c r="CZC95" s="118"/>
      <c r="CZD95" s="118"/>
      <c r="CZE95" s="118"/>
      <c r="CZF95" s="118"/>
      <c r="CZG95" s="118"/>
      <c r="CZH95" s="118"/>
      <c r="CZI95" s="118"/>
      <c r="CZJ95" s="118"/>
      <c r="CZK95" s="118"/>
      <c r="CZL95" s="118"/>
      <c r="CZM95" s="118"/>
      <c r="CZN95" s="118"/>
      <c r="CZO95" s="118"/>
      <c r="CZP95" s="118"/>
      <c r="CZQ95" s="118"/>
      <c r="CZR95" s="118"/>
      <c r="CZS95" s="118"/>
      <c r="CZT95" s="118"/>
      <c r="CZU95" s="118"/>
      <c r="CZV95" s="118"/>
      <c r="CZW95" s="118"/>
      <c r="CZX95" s="118"/>
      <c r="CZY95" s="118"/>
      <c r="CZZ95" s="118"/>
      <c r="DAA95" s="118"/>
      <c r="DAB95" s="118"/>
      <c r="DAC95" s="118"/>
      <c r="DAD95" s="118"/>
      <c r="DAE95" s="118"/>
      <c r="DAF95" s="118"/>
      <c r="DAG95" s="118"/>
      <c r="DAH95" s="118"/>
      <c r="DAI95" s="118"/>
      <c r="DAJ95" s="118"/>
      <c r="DAK95" s="118"/>
      <c r="DAL95" s="118"/>
      <c r="DAM95" s="118"/>
      <c r="DAN95" s="118"/>
      <c r="DAO95" s="118"/>
      <c r="DAP95" s="118"/>
      <c r="DAQ95" s="118"/>
      <c r="DAR95" s="118"/>
      <c r="DAS95" s="118"/>
      <c r="DAT95" s="118"/>
      <c r="DAU95" s="118"/>
      <c r="DAV95" s="118"/>
      <c r="DAW95" s="118"/>
      <c r="DAX95" s="118"/>
      <c r="DAY95" s="118"/>
      <c r="DAZ95" s="118"/>
      <c r="DBA95" s="118"/>
      <c r="DBB95" s="118"/>
      <c r="DBC95" s="118"/>
      <c r="DBD95" s="118"/>
      <c r="DBE95" s="118"/>
      <c r="DBF95" s="118"/>
      <c r="DBG95" s="118"/>
      <c r="DBH95" s="118"/>
      <c r="DBI95" s="118"/>
      <c r="DBJ95" s="118"/>
      <c r="DBK95" s="118"/>
      <c r="DBL95" s="118"/>
      <c r="DBM95" s="118"/>
      <c r="DBN95" s="118"/>
      <c r="DBO95" s="118"/>
      <c r="DBP95" s="118"/>
      <c r="DBQ95" s="118"/>
      <c r="DBR95" s="118"/>
      <c r="DBS95" s="118"/>
      <c r="DBT95" s="118"/>
      <c r="DBU95" s="118"/>
      <c r="DBV95" s="118"/>
      <c r="DBW95" s="118"/>
      <c r="DBX95" s="118"/>
      <c r="DBY95" s="118"/>
      <c r="DBZ95" s="118"/>
      <c r="DCA95" s="118"/>
      <c r="DCB95" s="118"/>
      <c r="DCC95" s="118"/>
      <c r="DCD95" s="118"/>
      <c r="DCE95" s="118"/>
      <c r="DCF95" s="118"/>
      <c r="DCG95" s="118"/>
      <c r="DCH95" s="118"/>
      <c r="DCI95" s="118"/>
      <c r="DCJ95" s="118"/>
      <c r="DCK95" s="118"/>
      <c r="DCL95" s="118"/>
      <c r="DCM95" s="118"/>
      <c r="DCN95" s="118"/>
      <c r="DCO95" s="118"/>
      <c r="DCP95" s="118"/>
      <c r="DCQ95" s="118"/>
      <c r="DCR95" s="118"/>
      <c r="DCS95" s="118"/>
      <c r="DCT95" s="118"/>
      <c r="DCU95" s="118"/>
      <c r="DCV95" s="118"/>
      <c r="DCW95" s="118"/>
      <c r="DCX95" s="118"/>
      <c r="DCY95" s="118"/>
      <c r="DCZ95" s="118"/>
      <c r="DDA95" s="118"/>
      <c r="DDB95" s="118"/>
      <c r="DDC95" s="118"/>
      <c r="DDD95" s="118"/>
      <c r="DDE95" s="118"/>
      <c r="DDF95" s="118"/>
      <c r="DDG95" s="118"/>
      <c r="DDH95" s="118"/>
      <c r="DDI95" s="118"/>
      <c r="DDJ95" s="118"/>
      <c r="DDK95" s="118"/>
      <c r="DDL95" s="118"/>
      <c r="DDM95" s="118"/>
      <c r="DDN95" s="118"/>
      <c r="DDO95" s="118"/>
      <c r="DDP95" s="118"/>
      <c r="DDQ95" s="118"/>
      <c r="DDR95" s="118"/>
      <c r="DDS95" s="118"/>
      <c r="DDT95" s="118"/>
      <c r="DDU95" s="118"/>
      <c r="DDV95" s="118"/>
      <c r="DDW95" s="118"/>
      <c r="DDX95" s="118"/>
      <c r="DDY95" s="118"/>
      <c r="DDZ95" s="118"/>
      <c r="DEA95" s="118"/>
      <c r="DEB95" s="118"/>
      <c r="DEC95" s="118"/>
      <c r="DED95" s="118"/>
      <c r="DEE95" s="118"/>
      <c r="DEF95" s="118"/>
      <c r="DEG95" s="118"/>
      <c r="DEH95" s="118"/>
      <c r="DEI95" s="118"/>
      <c r="DEJ95" s="118"/>
      <c r="DEK95" s="118"/>
      <c r="DEL95" s="118"/>
      <c r="DEM95" s="118"/>
      <c r="DEN95" s="118"/>
      <c r="DEO95" s="118"/>
      <c r="DEP95" s="118"/>
      <c r="DEQ95" s="118"/>
      <c r="DER95" s="118"/>
      <c r="DES95" s="118"/>
      <c r="DET95" s="118"/>
      <c r="DEU95" s="118"/>
      <c r="DEV95" s="118"/>
      <c r="DEW95" s="118"/>
      <c r="DEX95" s="118"/>
      <c r="DEY95" s="118"/>
      <c r="DEZ95" s="118"/>
      <c r="DFA95" s="118"/>
      <c r="DFB95" s="118"/>
      <c r="DFC95" s="118"/>
      <c r="DFD95" s="118"/>
      <c r="DFE95" s="118"/>
      <c r="DFF95" s="118"/>
      <c r="DFG95" s="118"/>
      <c r="DFH95" s="118"/>
      <c r="DFI95" s="118"/>
      <c r="DFJ95" s="118"/>
      <c r="DFK95" s="118"/>
      <c r="DFL95" s="118"/>
      <c r="DFM95" s="118"/>
      <c r="DFN95" s="118"/>
      <c r="DFO95" s="118"/>
      <c r="DFP95" s="118"/>
      <c r="DFQ95" s="118"/>
      <c r="DFR95" s="118"/>
      <c r="DFS95" s="118"/>
      <c r="DFT95" s="118"/>
      <c r="DFU95" s="118"/>
      <c r="DFV95" s="118"/>
      <c r="DFW95" s="118"/>
      <c r="DFX95" s="118"/>
      <c r="DFY95" s="118"/>
      <c r="DFZ95" s="118"/>
      <c r="DGA95" s="118"/>
      <c r="DGB95" s="118"/>
      <c r="DGC95" s="118"/>
      <c r="DGD95" s="118"/>
      <c r="DGE95" s="118"/>
      <c r="DGF95" s="118"/>
      <c r="DGG95" s="118"/>
      <c r="DGH95" s="118"/>
      <c r="DGI95" s="118"/>
      <c r="DGJ95" s="118"/>
      <c r="DGK95" s="118"/>
      <c r="DGL95" s="118"/>
      <c r="DGM95" s="118"/>
      <c r="DGN95" s="118"/>
      <c r="DGO95" s="118"/>
      <c r="DGP95" s="118"/>
      <c r="DGQ95" s="118"/>
      <c r="DGR95" s="118"/>
      <c r="DGS95" s="118"/>
      <c r="DGT95" s="118"/>
      <c r="DGU95" s="118"/>
      <c r="DGV95" s="118"/>
      <c r="DGW95" s="118"/>
      <c r="DGX95" s="118"/>
      <c r="DGY95" s="118"/>
      <c r="DGZ95" s="118"/>
      <c r="DHA95" s="118"/>
      <c r="DHB95" s="118"/>
      <c r="DHC95" s="118"/>
      <c r="DHD95" s="118"/>
      <c r="DHE95" s="118"/>
      <c r="DHF95" s="118"/>
      <c r="DHG95" s="118"/>
      <c r="DHH95" s="118"/>
      <c r="DHI95" s="118"/>
      <c r="DHJ95" s="118"/>
      <c r="DHK95" s="118"/>
      <c r="DHL95" s="118"/>
      <c r="DHM95" s="118"/>
      <c r="DHN95" s="118"/>
      <c r="DHO95" s="118"/>
      <c r="DHP95" s="118"/>
      <c r="DHQ95" s="118"/>
      <c r="DHR95" s="118"/>
      <c r="DHS95" s="118"/>
      <c r="DHT95" s="118"/>
      <c r="DHU95" s="118"/>
      <c r="DHV95" s="118"/>
      <c r="DHW95" s="118"/>
      <c r="DHX95" s="118"/>
      <c r="DHY95" s="118"/>
      <c r="DHZ95" s="118"/>
      <c r="DIA95" s="118"/>
      <c r="DIB95" s="118"/>
      <c r="DIC95" s="118"/>
      <c r="DID95" s="118"/>
      <c r="DIE95" s="118"/>
      <c r="DIF95" s="118"/>
      <c r="DIG95" s="118"/>
      <c r="DIH95" s="118"/>
      <c r="DII95" s="118"/>
      <c r="DIJ95" s="118"/>
      <c r="DIK95" s="118"/>
      <c r="DIL95" s="118"/>
      <c r="DIM95" s="118"/>
      <c r="DIN95" s="118"/>
      <c r="DIO95" s="118"/>
      <c r="DIP95" s="118"/>
      <c r="DIQ95" s="118"/>
      <c r="DIR95" s="118"/>
      <c r="DIS95" s="118"/>
      <c r="DIT95" s="118"/>
      <c r="DIU95" s="118"/>
      <c r="DIV95" s="118"/>
      <c r="DIW95" s="118"/>
      <c r="DIX95" s="118"/>
      <c r="DIY95" s="118"/>
      <c r="DIZ95" s="118"/>
      <c r="DJA95" s="118"/>
      <c r="DJB95" s="118"/>
      <c r="DJC95" s="118"/>
      <c r="DJD95" s="118"/>
      <c r="DJE95" s="118"/>
      <c r="DJF95" s="118"/>
      <c r="DJG95" s="118"/>
      <c r="DJH95" s="118"/>
      <c r="DJI95" s="118"/>
      <c r="DJJ95" s="118"/>
      <c r="DJK95" s="118"/>
      <c r="DJL95" s="118"/>
      <c r="DJM95" s="118"/>
      <c r="DJN95" s="118"/>
      <c r="DJO95" s="118"/>
      <c r="DJP95" s="118"/>
      <c r="DJQ95" s="118"/>
      <c r="DJR95" s="118"/>
      <c r="DJS95" s="118"/>
      <c r="DJT95" s="118"/>
      <c r="DJU95" s="118"/>
      <c r="DJV95" s="118"/>
      <c r="DJW95" s="118"/>
      <c r="DJX95" s="118"/>
      <c r="DJY95" s="118"/>
      <c r="DJZ95" s="118"/>
      <c r="DKA95" s="118"/>
      <c r="DKB95" s="118"/>
      <c r="DKC95" s="118"/>
      <c r="DKD95" s="118"/>
      <c r="DKE95" s="118"/>
      <c r="DKF95" s="118"/>
      <c r="DKG95" s="118"/>
      <c r="DKH95" s="118"/>
      <c r="DKI95" s="118"/>
      <c r="DKJ95" s="118"/>
      <c r="DKK95" s="118"/>
      <c r="DKL95" s="118"/>
      <c r="DKM95" s="118"/>
      <c r="DKN95" s="118"/>
      <c r="DKO95" s="118"/>
      <c r="DKP95" s="118"/>
      <c r="DKQ95" s="118"/>
      <c r="DKR95" s="118"/>
      <c r="DKS95" s="118"/>
      <c r="DKT95" s="118"/>
      <c r="DKU95" s="118"/>
      <c r="DKV95" s="118"/>
      <c r="DKW95" s="118"/>
      <c r="DKX95" s="118"/>
      <c r="DKY95" s="118"/>
      <c r="DKZ95" s="118"/>
      <c r="DLA95" s="118"/>
      <c r="DLB95" s="118"/>
      <c r="DLC95" s="118"/>
      <c r="DLD95" s="118"/>
      <c r="DLE95" s="118"/>
      <c r="DLF95" s="118"/>
      <c r="DLG95" s="118"/>
      <c r="DLH95" s="118"/>
      <c r="DLI95" s="118"/>
      <c r="DLJ95" s="118"/>
      <c r="DLK95" s="118"/>
      <c r="DLL95" s="118"/>
      <c r="DLM95" s="118"/>
      <c r="DLN95" s="118"/>
      <c r="DLO95" s="118"/>
      <c r="DLP95" s="118"/>
      <c r="DLQ95" s="118"/>
      <c r="DLR95" s="118"/>
      <c r="DLS95" s="118"/>
      <c r="DLT95" s="118"/>
      <c r="DLU95" s="118"/>
      <c r="DLV95" s="118"/>
      <c r="DLW95" s="118"/>
      <c r="DLX95" s="118"/>
      <c r="DLY95" s="118"/>
      <c r="DLZ95" s="118"/>
      <c r="DMA95" s="118"/>
      <c r="DMB95" s="118"/>
      <c r="DMC95" s="118"/>
      <c r="DMD95" s="118"/>
      <c r="DME95" s="118"/>
      <c r="DMF95" s="118"/>
      <c r="DMG95" s="118"/>
      <c r="DMH95" s="118"/>
      <c r="DMI95" s="118"/>
      <c r="DMJ95" s="118"/>
      <c r="DMK95" s="118"/>
      <c r="DML95" s="118"/>
      <c r="DMM95" s="118"/>
      <c r="DMN95" s="118"/>
      <c r="DMO95" s="118"/>
      <c r="DMP95" s="118"/>
      <c r="DMQ95" s="118"/>
      <c r="DMR95" s="118"/>
      <c r="DMS95" s="118"/>
      <c r="DMT95" s="118"/>
      <c r="DMU95" s="118"/>
      <c r="DMV95" s="118"/>
      <c r="DMW95" s="118"/>
      <c r="DMX95" s="118"/>
      <c r="DMY95" s="118"/>
      <c r="DMZ95" s="118"/>
      <c r="DNA95" s="118"/>
      <c r="DNB95" s="118"/>
      <c r="DNC95" s="118"/>
      <c r="DND95" s="118"/>
      <c r="DNE95" s="118"/>
      <c r="DNF95" s="118"/>
      <c r="DNG95" s="118"/>
      <c r="DNH95" s="118"/>
      <c r="DNI95" s="118"/>
      <c r="DNJ95" s="118"/>
      <c r="DNK95" s="118"/>
      <c r="DNL95" s="118"/>
      <c r="DNM95" s="118"/>
      <c r="DNN95" s="118"/>
      <c r="DNO95" s="118"/>
      <c r="DNP95" s="118"/>
      <c r="DNQ95" s="118"/>
      <c r="DNR95" s="118"/>
      <c r="DNS95" s="118"/>
      <c r="DNT95" s="118"/>
      <c r="DNU95" s="118"/>
      <c r="DNV95" s="118"/>
      <c r="DNW95" s="118"/>
      <c r="DNX95" s="118"/>
      <c r="DNY95" s="118"/>
      <c r="DNZ95" s="118"/>
      <c r="DOA95" s="118"/>
      <c r="DOB95" s="118"/>
      <c r="DOC95" s="118"/>
      <c r="DOD95" s="118"/>
      <c r="DOE95" s="118"/>
      <c r="DOF95" s="118"/>
      <c r="DOG95" s="118"/>
      <c r="DOH95" s="118"/>
      <c r="DOI95" s="118"/>
      <c r="DOJ95" s="118"/>
      <c r="DOK95" s="118"/>
      <c r="DOL95" s="118"/>
      <c r="DOM95" s="118"/>
      <c r="DON95" s="118"/>
      <c r="DOO95" s="118"/>
      <c r="DOP95" s="118"/>
      <c r="DOQ95" s="118"/>
      <c r="DOR95" s="118"/>
      <c r="DOS95" s="118"/>
      <c r="DOT95" s="118"/>
      <c r="DOU95" s="118"/>
      <c r="DOV95" s="118"/>
      <c r="DOW95" s="118"/>
      <c r="DOX95" s="118"/>
      <c r="DOY95" s="118"/>
      <c r="DOZ95" s="118"/>
      <c r="DPA95" s="118"/>
      <c r="DPB95" s="118"/>
      <c r="DPC95" s="118"/>
      <c r="DPD95" s="118"/>
      <c r="DPE95" s="118"/>
      <c r="DPF95" s="118"/>
      <c r="DPG95" s="118"/>
      <c r="DPH95" s="118"/>
      <c r="DPI95" s="118"/>
      <c r="DPJ95" s="118"/>
      <c r="DPK95" s="118"/>
      <c r="DPL95" s="118"/>
      <c r="DPM95" s="118"/>
      <c r="DPN95" s="118"/>
      <c r="DPO95" s="118"/>
      <c r="DPP95" s="118"/>
      <c r="DPQ95" s="118"/>
      <c r="DPR95" s="118"/>
      <c r="DPS95" s="118"/>
      <c r="DPT95" s="118"/>
      <c r="DPU95" s="118"/>
      <c r="DPV95" s="118"/>
      <c r="DPW95" s="118"/>
      <c r="DPX95" s="118"/>
      <c r="DPY95" s="118"/>
      <c r="DPZ95" s="118"/>
      <c r="DQA95" s="118"/>
      <c r="DQB95" s="118"/>
      <c r="DQC95" s="118"/>
      <c r="DQD95" s="118"/>
      <c r="DQE95" s="118"/>
      <c r="DQF95" s="118"/>
      <c r="DQG95" s="118"/>
      <c r="DQH95" s="118"/>
      <c r="DQI95" s="118"/>
      <c r="DQJ95" s="118"/>
      <c r="DQK95" s="118"/>
      <c r="DQL95" s="118"/>
      <c r="DQM95" s="118"/>
      <c r="DQN95" s="118"/>
      <c r="DQO95" s="118"/>
      <c r="DQP95" s="118"/>
      <c r="DQQ95" s="118"/>
      <c r="DQR95" s="118"/>
      <c r="DQS95" s="118"/>
      <c r="DQT95" s="118"/>
      <c r="DQU95" s="118"/>
      <c r="DQV95" s="118"/>
      <c r="DQW95" s="118"/>
      <c r="DQX95" s="118"/>
      <c r="DQY95" s="118"/>
      <c r="DQZ95" s="118"/>
      <c r="DRA95" s="118"/>
      <c r="DRB95" s="118"/>
      <c r="DRC95" s="118"/>
      <c r="DRD95" s="118"/>
      <c r="DRE95" s="118"/>
      <c r="DRF95" s="118"/>
      <c r="DRG95" s="118"/>
      <c r="DRH95" s="118"/>
      <c r="DRI95" s="118"/>
      <c r="DRJ95" s="118"/>
      <c r="DRK95" s="118"/>
      <c r="DRL95" s="118"/>
      <c r="DRM95" s="118"/>
      <c r="DRN95" s="118"/>
      <c r="DRO95" s="118"/>
      <c r="DRP95" s="118"/>
      <c r="DRQ95" s="118"/>
      <c r="DRR95" s="118"/>
      <c r="DRS95" s="118"/>
      <c r="DRT95" s="118"/>
      <c r="DRU95" s="118"/>
      <c r="DRV95" s="118"/>
      <c r="DRW95" s="118"/>
      <c r="DRX95" s="118"/>
      <c r="DRY95" s="118"/>
      <c r="DRZ95" s="118"/>
      <c r="DSA95" s="118"/>
      <c r="DSB95" s="118"/>
      <c r="DSC95" s="118"/>
      <c r="DSD95" s="118"/>
      <c r="DSE95" s="118"/>
      <c r="DSF95" s="118"/>
      <c r="DSG95" s="118"/>
      <c r="DSH95" s="118"/>
      <c r="DSI95" s="118"/>
      <c r="DSJ95" s="118"/>
      <c r="DSK95" s="118"/>
      <c r="DSL95" s="118"/>
      <c r="DSM95" s="118"/>
      <c r="DSN95" s="118"/>
      <c r="DSO95" s="118"/>
      <c r="DSP95" s="118"/>
      <c r="DSQ95" s="118"/>
      <c r="DSR95" s="118"/>
      <c r="DSS95" s="118"/>
      <c r="DST95" s="118"/>
      <c r="DSU95" s="118"/>
      <c r="DSV95" s="118"/>
      <c r="DSW95" s="118"/>
      <c r="DSX95" s="118"/>
      <c r="DSY95" s="118"/>
      <c r="DSZ95" s="118"/>
      <c r="DTA95" s="118"/>
      <c r="DTB95" s="118"/>
      <c r="DTC95" s="118"/>
      <c r="DTD95" s="118"/>
      <c r="DTE95" s="118"/>
      <c r="DTF95" s="118"/>
      <c r="DTG95" s="118"/>
      <c r="DTH95" s="118"/>
      <c r="DTI95" s="118"/>
      <c r="DTJ95" s="118"/>
      <c r="DTK95" s="118"/>
      <c r="DTL95" s="118"/>
      <c r="DTM95" s="118"/>
      <c r="DTN95" s="118"/>
      <c r="DTO95" s="118"/>
      <c r="DTP95" s="118"/>
      <c r="DTQ95" s="118"/>
      <c r="DTR95" s="118"/>
      <c r="DTS95" s="118"/>
      <c r="DTT95" s="118"/>
      <c r="DTU95" s="118"/>
      <c r="DTV95" s="118"/>
      <c r="DTW95" s="118"/>
      <c r="DTX95" s="118"/>
      <c r="DTY95" s="118"/>
      <c r="DTZ95" s="118"/>
      <c r="DUA95" s="118"/>
      <c r="DUB95" s="118"/>
      <c r="DUC95" s="118"/>
      <c r="DUD95" s="118"/>
      <c r="DUE95" s="118"/>
      <c r="DUF95" s="118"/>
      <c r="DUG95" s="118"/>
      <c r="DUH95" s="118"/>
      <c r="DUI95" s="118"/>
      <c r="DUJ95" s="118"/>
      <c r="DUK95" s="118"/>
      <c r="DUL95" s="118"/>
      <c r="DUM95" s="118"/>
      <c r="DUN95" s="118"/>
      <c r="DUO95" s="118"/>
      <c r="DUP95" s="118"/>
      <c r="DUQ95" s="118"/>
      <c r="DUR95" s="118"/>
      <c r="DUS95" s="118"/>
      <c r="DUT95" s="118"/>
      <c r="DUU95" s="118"/>
      <c r="DUV95" s="118"/>
      <c r="DUW95" s="118"/>
      <c r="DUX95" s="118"/>
      <c r="DUY95" s="118"/>
      <c r="DUZ95" s="118"/>
      <c r="DVA95" s="118"/>
      <c r="DVB95" s="118"/>
      <c r="DVC95" s="118"/>
      <c r="DVD95" s="118"/>
      <c r="DVE95" s="118"/>
      <c r="DVF95" s="118"/>
      <c r="DVG95" s="118"/>
      <c r="DVH95" s="118"/>
      <c r="DVI95" s="118"/>
      <c r="DVJ95" s="118"/>
      <c r="DVK95" s="118"/>
      <c r="DVL95" s="118"/>
      <c r="DVM95" s="118"/>
      <c r="DVN95" s="118"/>
      <c r="DVO95" s="118"/>
      <c r="DVP95" s="118"/>
      <c r="DVQ95" s="118"/>
      <c r="DVR95" s="118"/>
      <c r="DVS95" s="118"/>
      <c r="DVT95" s="118"/>
      <c r="DVU95" s="118"/>
      <c r="DVV95" s="118"/>
      <c r="DVW95" s="118"/>
      <c r="DVX95" s="118"/>
      <c r="DVY95" s="118"/>
      <c r="DVZ95" s="118"/>
      <c r="DWA95" s="118"/>
      <c r="DWB95" s="118"/>
      <c r="DWC95" s="118"/>
      <c r="DWD95" s="118"/>
      <c r="DWE95" s="118"/>
      <c r="DWF95" s="118"/>
      <c r="DWG95" s="118"/>
      <c r="DWH95" s="118"/>
      <c r="DWI95" s="118"/>
      <c r="DWJ95" s="118"/>
      <c r="DWK95" s="118"/>
      <c r="DWL95" s="118"/>
      <c r="DWM95" s="118"/>
      <c r="DWN95" s="118"/>
      <c r="DWO95" s="118"/>
      <c r="DWP95" s="118"/>
      <c r="DWQ95" s="118"/>
      <c r="DWR95" s="118"/>
      <c r="DWS95" s="118"/>
      <c r="DWT95" s="118"/>
      <c r="DWU95" s="118"/>
      <c r="DWV95" s="118"/>
      <c r="DWW95" s="118"/>
      <c r="DWX95" s="118"/>
      <c r="DWY95" s="118"/>
      <c r="DWZ95" s="118"/>
      <c r="DXA95" s="118"/>
      <c r="DXB95" s="118"/>
      <c r="DXC95" s="118"/>
      <c r="DXD95" s="118"/>
      <c r="DXE95" s="118"/>
      <c r="DXF95" s="118"/>
      <c r="DXG95" s="118"/>
      <c r="DXH95" s="118"/>
      <c r="DXI95" s="118"/>
      <c r="DXJ95" s="118"/>
      <c r="DXK95" s="118"/>
      <c r="DXL95" s="118"/>
      <c r="DXM95" s="118"/>
      <c r="DXN95" s="118"/>
      <c r="DXO95" s="118"/>
      <c r="DXP95" s="118"/>
      <c r="DXQ95" s="118"/>
      <c r="DXR95" s="118"/>
      <c r="DXS95" s="118"/>
      <c r="DXT95" s="118"/>
      <c r="DXU95" s="118"/>
      <c r="DXV95" s="118"/>
      <c r="DXW95" s="118"/>
      <c r="DXX95" s="118"/>
      <c r="DXY95" s="118"/>
      <c r="DXZ95" s="118"/>
      <c r="DYA95" s="118"/>
      <c r="DYB95" s="118"/>
      <c r="DYC95" s="118"/>
      <c r="DYD95" s="118"/>
      <c r="DYE95" s="118"/>
      <c r="DYF95" s="118"/>
      <c r="DYG95" s="118"/>
      <c r="DYH95" s="118"/>
      <c r="DYI95" s="118"/>
      <c r="DYJ95" s="118"/>
      <c r="DYK95" s="118"/>
      <c r="DYL95" s="118"/>
      <c r="DYM95" s="118"/>
      <c r="DYN95" s="118"/>
      <c r="DYO95" s="118"/>
      <c r="DYP95" s="118"/>
      <c r="DYQ95" s="118"/>
      <c r="DYR95" s="118"/>
      <c r="DYS95" s="118"/>
      <c r="DYT95" s="118"/>
      <c r="DYU95" s="118"/>
      <c r="DYV95" s="118"/>
      <c r="DYW95" s="118"/>
      <c r="DYX95" s="118"/>
      <c r="DYY95" s="118"/>
      <c r="DYZ95" s="118"/>
      <c r="DZA95" s="118"/>
      <c r="DZB95" s="118"/>
      <c r="DZC95" s="118"/>
      <c r="DZD95" s="118"/>
      <c r="DZE95" s="118"/>
      <c r="DZF95" s="118"/>
      <c r="DZG95" s="118"/>
      <c r="DZH95" s="118"/>
      <c r="DZI95" s="118"/>
      <c r="DZJ95" s="118"/>
      <c r="DZK95" s="118"/>
      <c r="DZL95" s="118"/>
      <c r="DZM95" s="118"/>
      <c r="DZN95" s="118"/>
      <c r="DZO95" s="118"/>
      <c r="DZP95" s="118"/>
      <c r="DZQ95" s="118"/>
      <c r="DZR95" s="118"/>
      <c r="DZS95" s="118"/>
      <c r="DZT95" s="118"/>
      <c r="DZU95" s="118"/>
      <c r="DZV95" s="118"/>
      <c r="DZW95" s="118"/>
      <c r="DZX95" s="118"/>
      <c r="DZY95" s="118"/>
      <c r="DZZ95" s="118"/>
      <c r="EAA95" s="118"/>
      <c r="EAB95" s="118"/>
      <c r="EAC95" s="118"/>
      <c r="EAD95" s="118"/>
      <c r="EAE95" s="118"/>
      <c r="EAF95" s="118"/>
      <c r="EAG95" s="118"/>
      <c r="EAH95" s="118"/>
      <c r="EAI95" s="118"/>
      <c r="EAJ95" s="118"/>
      <c r="EAK95" s="118"/>
      <c r="EAL95" s="118"/>
      <c r="EAM95" s="118"/>
      <c r="EAN95" s="118"/>
      <c r="EAO95" s="118"/>
      <c r="EAP95" s="118"/>
      <c r="EAQ95" s="118"/>
      <c r="EAR95" s="118"/>
      <c r="EAS95" s="118"/>
      <c r="EAT95" s="118"/>
      <c r="EAU95" s="118"/>
      <c r="EAV95" s="118"/>
      <c r="EAW95" s="118"/>
      <c r="EAX95" s="118"/>
      <c r="EAY95" s="118"/>
      <c r="EAZ95" s="118"/>
      <c r="EBA95" s="118"/>
      <c r="EBB95" s="118"/>
      <c r="EBC95" s="118"/>
      <c r="EBD95" s="118"/>
      <c r="EBE95" s="118"/>
      <c r="EBF95" s="118"/>
      <c r="EBG95" s="118"/>
      <c r="EBH95" s="118"/>
      <c r="EBI95" s="118"/>
      <c r="EBJ95" s="118"/>
      <c r="EBK95" s="118"/>
      <c r="EBL95" s="118"/>
      <c r="EBM95" s="118"/>
      <c r="EBN95" s="118"/>
      <c r="EBO95" s="118"/>
      <c r="EBP95" s="118"/>
      <c r="EBQ95" s="118"/>
      <c r="EBR95" s="118"/>
      <c r="EBS95" s="118"/>
      <c r="EBT95" s="118"/>
      <c r="EBU95" s="118"/>
      <c r="EBV95" s="118"/>
      <c r="EBW95" s="118"/>
      <c r="EBX95" s="118"/>
      <c r="EBY95" s="118"/>
      <c r="EBZ95" s="118"/>
      <c r="ECA95" s="118"/>
      <c r="ECB95" s="118"/>
      <c r="ECC95" s="118"/>
      <c r="ECD95" s="118"/>
      <c r="ECE95" s="118"/>
      <c r="ECF95" s="118"/>
      <c r="ECG95" s="118"/>
      <c r="ECH95" s="118"/>
      <c r="ECI95" s="118"/>
      <c r="ECJ95" s="118"/>
      <c r="ECK95" s="118"/>
      <c r="ECL95" s="118"/>
      <c r="ECM95" s="118"/>
      <c r="ECN95" s="118"/>
      <c r="ECO95" s="118"/>
      <c r="ECP95" s="118"/>
      <c r="ECQ95" s="118"/>
      <c r="ECR95" s="118"/>
      <c r="ECS95" s="118"/>
      <c r="ECT95" s="118"/>
      <c r="ECU95" s="118"/>
      <c r="ECV95" s="118"/>
      <c r="ECW95" s="118"/>
      <c r="ECX95" s="118"/>
      <c r="ECY95" s="118"/>
      <c r="ECZ95" s="118"/>
      <c r="EDA95" s="118"/>
      <c r="EDB95" s="118"/>
      <c r="EDC95" s="118"/>
      <c r="EDD95" s="118"/>
      <c r="EDE95" s="118"/>
      <c r="EDF95" s="118"/>
      <c r="EDG95" s="118"/>
      <c r="EDH95" s="118"/>
      <c r="EDI95" s="118"/>
      <c r="EDJ95" s="118"/>
      <c r="EDK95" s="118"/>
      <c r="EDL95" s="118"/>
      <c r="EDM95" s="118"/>
      <c r="EDN95" s="118"/>
      <c r="EDO95" s="118"/>
      <c r="EDP95" s="118"/>
      <c r="EDQ95" s="118"/>
      <c r="EDR95" s="118"/>
      <c r="EDS95" s="118"/>
      <c r="EDT95" s="118"/>
      <c r="EDU95" s="118"/>
      <c r="EDV95" s="118"/>
      <c r="EDW95" s="118"/>
      <c r="EDX95" s="118"/>
      <c r="EDY95" s="118"/>
      <c r="EDZ95" s="118"/>
      <c r="EEA95" s="118"/>
      <c r="EEB95" s="118"/>
      <c r="EEC95" s="118"/>
      <c r="EED95" s="118"/>
      <c r="EEE95" s="118"/>
      <c r="EEF95" s="118"/>
      <c r="EEG95" s="118"/>
      <c r="EEH95" s="118"/>
      <c r="EEI95" s="118"/>
      <c r="EEJ95" s="118"/>
      <c r="EEK95" s="118"/>
      <c r="EEL95" s="118"/>
      <c r="EEM95" s="118"/>
      <c r="EEN95" s="118"/>
      <c r="EEO95" s="118"/>
      <c r="EEP95" s="118"/>
      <c r="EEQ95" s="118"/>
      <c r="EER95" s="118"/>
      <c r="EES95" s="118"/>
      <c r="EET95" s="118"/>
      <c r="EEU95" s="118"/>
      <c r="EEV95" s="118"/>
      <c r="EEW95" s="118"/>
      <c r="EEX95" s="118"/>
      <c r="EEY95" s="118"/>
      <c r="EEZ95" s="118"/>
      <c r="EFA95" s="118"/>
      <c r="EFB95" s="118"/>
      <c r="EFC95" s="118"/>
      <c r="EFD95" s="118"/>
      <c r="EFE95" s="118"/>
      <c r="EFF95" s="118"/>
      <c r="EFG95" s="118"/>
      <c r="EFH95" s="118"/>
      <c r="EFI95" s="118"/>
      <c r="EFJ95" s="118"/>
      <c r="EFK95" s="118"/>
      <c r="EFL95" s="118"/>
      <c r="EFM95" s="118"/>
      <c r="EFN95" s="118"/>
      <c r="EFO95" s="118"/>
      <c r="EFP95" s="118"/>
      <c r="EFQ95" s="118"/>
      <c r="EFR95" s="118"/>
      <c r="EFS95" s="118"/>
      <c r="EFT95" s="118"/>
      <c r="EFU95" s="118"/>
      <c r="EFV95" s="118"/>
      <c r="EFW95" s="118"/>
      <c r="EFX95" s="118"/>
      <c r="EFY95" s="118"/>
      <c r="EFZ95" s="118"/>
      <c r="EGA95" s="118"/>
      <c r="EGB95" s="118"/>
      <c r="EGC95" s="118"/>
      <c r="EGD95" s="118"/>
      <c r="EGE95" s="118"/>
      <c r="EGF95" s="118"/>
      <c r="EGG95" s="118"/>
      <c r="EGH95" s="118"/>
      <c r="EGI95" s="118"/>
      <c r="EGJ95" s="118"/>
      <c r="EGK95" s="118"/>
      <c r="EGL95" s="118"/>
      <c r="EGM95" s="118"/>
      <c r="EGN95" s="118"/>
      <c r="EGO95" s="118"/>
      <c r="EGP95" s="118"/>
      <c r="EGQ95" s="118"/>
      <c r="EGR95" s="118"/>
      <c r="EGS95" s="118"/>
      <c r="EGT95" s="118"/>
      <c r="EGU95" s="118"/>
      <c r="EGV95" s="118"/>
      <c r="EGW95" s="118"/>
      <c r="EGX95" s="118"/>
      <c r="EGY95" s="118"/>
      <c r="EGZ95" s="118"/>
      <c r="EHA95" s="118"/>
      <c r="EHB95" s="118"/>
      <c r="EHC95" s="118"/>
      <c r="EHD95" s="118"/>
      <c r="EHE95" s="118"/>
      <c r="EHF95" s="118"/>
      <c r="EHG95" s="118"/>
      <c r="EHH95" s="118"/>
      <c r="EHI95" s="118"/>
      <c r="EHJ95" s="118"/>
      <c r="EHK95" s="118"/>
      <c r="EHL95" s="118"/>
      <c r="EHM95" s="118"/>
      <c r="EHN95" s="118"/>
      <c r="EHO95" s="118"/>
      <c r="EHP95" s="118"/>
      <c r="EHQ95" s="118"/>
      <c r="EHR95" s="118"/>
      <c r="EHS95" s="118"/>
      <c r="EHT95" s="118"/>
      <c r="EHU95" s="118"/>
      <c r="EHV95" s="118"/>
      <c r="EHW95" s="118"/>
      <c r="EHX95" s="118"/>
      <c r="EHY95" s="118"/>
      <c r="EHZ95" s="118"/>
      <c r="EIA95" s="118"/>
      <c r="EIB95" s="118"/>
      <c r="EIC95" s="118"/>
      <c r="EID95" s="118"/>
      <c r="EIE95" s="118"/>
      <c r="EIF95" s="118"/>
      <c r="EIG95" s="118"/>
      <c r="EIH95" s="118"/>
      <c r="EII95" s="118"/>
      <c r="EIJ95" s="118"/>
      <c r="EIK95" s="118"/>
      <c r="EIL95" s="118"/>
      <c r="EIM95" s="118"/>
      <c r="EIN95" s="118"/>
      <c r="EIO95" s="118"/>
      <c r="EIP95" s="118"/>
      <c r="EIQ95" s="118"/>
      <c r="EIR95" s="118"/>
      <c r="EIS95" s="118"/>
      <c r="EIT95" s="118"/>
      <c r="EIU95" s="118"/>
      <c r="EIV95" s="118"/>
      <c r="EIW95" s="118"/>
      <c r="EIX95" s="118"/>
      <c r="EIY95" s="118"/>
      <c r="EIZ95" s="118"/>
      <c r="EJA95" s="118"/>
      <c r="EJB95" s="118"/>
      <c r="EJC95" s="118"/>
      <c r="EJD95" s="118"/>
      <c r="EJE95" s="118"/>
      <c r="EJF95" s="118"/>
      <c r="EJG95" s="118"/>
      <c r="EJH95" s="118"/>
      <c r="EJI95" s="118"/>
      <c r="EJJ95" s="118"/>
      <c r="EJK95" s="118"/>
      <c r="EJL95" s="118"/>
      <c r="EJM95" s="118"/>
      <c r="EJN95" s="118"/>
      <c r="EJO95" s="118"/>
      <c r="EJP95" s="118"/>
      <c r="EJQ95" s="118"/>
      <c r="EJR95" s="118"/>
      <c r="EJS95" s="118"/>
      <c r="EJT95" s="118"/>
      <c r="EJU95" s="118"/>
      <c r="EJV95" s="118"/>
      <c r="EJW95" s="118"/>
      <c r="EJX95" s="118"/>
      <c r="EJY95" s="118"/>
      <c r="EJZ95" s="118"/>
      <c r="EKA95" s="118"/>
      <c r="EKB95" s="118"/>
      <c r="EKC95" s="118"/>
      <c r="EKD95" s="118"/>
      <c r="EKE95" s="118"/>
      <c r="EKF95" s="118"/>
      <c r="EKG95" s="118"/>
      <c r="EKH95" s="118"/>
      <c r="EKI95" s="118"/>
      <c r="EKJ95" s="118"/>
      <c r="EKK95" s="118"/>
      <c r="EKL95" s="118"/>
      <c r="EKM95" s="118"/>
      <c r="EKN95" s="118"/>
      <c r="EKO95" s="118"/>
      <c r="EKP95" s="118"/>
      <c r="EKQ95" s="118"/>
      <c r="EKR95" s="118"/>
      <c r="EKS95" s="118"/>
      <c r="EKT95" s="118"/>
      <c r="EKU95" s="118"/>
      <c r="EKV95" s="118"/>
      <c r="EKW95" s="118"/>
      <c r="EKX95" s="118"/>
      <c r="EKY95" s="118"/>
      <c r="EKZ95" s="118"/>
      <c r="ELA95" s="118"/>
      <c r="ELB95" s="118"/>
      <c r="ELC95" s="118"/>
      <c r="ELD95" s="118"/>
      <c r="ELE95" s="118"/>
      <c r="ELF95" s="118"/>
      <c r="ELG95" s="118"/>
      <c r="ELH95" s="118"/>
      <c r="ELI95" s="118"/>
      <c r="ELJ95" s="118"/>
      <c r="ELK95" s="118"/>
      <c r="ELL95" s="118"/>
      <c r="ELM95" s="118"/>
      <c r="ELN95" s="118"/>
      <c r="ELO95" s="118"/>
      <c r="ELP95" s="118"/>
      <c r="ELQ95" s="118"/>
      <c r="ELR95" s="118"/>
      <c r="ELS95" s="118"/>
      <c r="ELT95" s="118"/>
      <c r="ELU95" s="118"/>
      <c r="ELV95" s="118"/>
      <c r="ELW95" s="118"/>
      <c r="ELX95" s="118"/>
      <c r="ELY95" s="118"/>
      <c r="ELZ95" s="118"/>
      <c r="EMA95" s="118"/>
      <c r="EMB95" s="118"/>
      <c r="EMC95" s="118"/>
      <c r="EMD95" s="118"/>
      <c r="EME95" s="118"/>
      <c r="EMF95" s="118"/>
      <c r="EMG95" s="118"/>
      <c r="EMH95" s="118"/>
      <c r="EMI95" s="118"/>
      <c r="EMJ95" s="118"/>
      <c r="EMK95" s="118"/>
      <c r="EML95" s="118"/>
      <c r="EMM95" s="118"/>
      <c r="EMN95" s="118"/>
      <c r="EMO95" s="118"/>
      <c r="EMP95" s="118"/>
      <c r="EMQ95" s="118"/>
      <c r="EMR95" s="118"/>
      <c r="EMS95" s="118"/>
      <c r="EMT95" s="118"/>
      <c r="EMU95" s="118"/>
      <c r="EMV95" s="118"/>
      <c r="EMW95" s="118"/>
      <c r="EMX95" s="118"/>
      <c r="EMY95" s="118"/>
      <c r="EMZ95" s="118"/>
      <c r="ENA95" s="118"/>
      <c r="ENB95" s="118"/>
      <c r="ENC95" s="118"/>
      <c r="END95" s="118"/>
      <c r="ENE95" s="118"/>
      <c r="ENF95" s="118"/>
      <c r="ENG95" s="118"/>
      <c r="ENH95" s="118"/>
      <c r="ENI95" s="118"/>
      <c r="ENJ95" s="118"/>
      <c r="ENK95" s="118"/>
      <c r="ENL95" s="118"/>
      <c r="ENM95" s="118"/>
      <c r="ENN95" s="118"/>
      <c r="ENO95" s="118"/>
      <c r="ENP95" s="118"/>
      <c r="ENQ95" s="118"/>
      <c r="ENR95" s="118"/>
      <c r="ENS95" s="118"/>
      <c r="ENT95" s="118"/>
      <c r="ENU95" s="118"/>
      <c r="ENV95" s="118"/>
      <c r="ENW95" s="118"/>
      <c r="ENX95" s="118"/>
      <c r="ENY95" s="118"/>
      <c r="ENZ95" s="118"/>
      <c r="EOA95" s="118"/>
      <c r="EOB95" s="118"/>
      <c r="EOC95" s="118"/>
      <c r="EOD95" s="118"/>
      <c r="EOE95" s="118"/>
      <c r="EOF95" s="118"/>
      <c r="EOG95" s="118"/>
      <c r="EOH95" s="118"/>
      <c r="EOI95" s="118"/>
      <c r="EOJ95" s="118"/>
      <c r="EOK95" s="118"/>
      <c r="EOL95" s="118"/>
      <c r="EOM95" s="118"/>
      <c r="EON95" s="118"/>
      <c r="EOO95" s="118"/>
      <c r="EOP95" s="118"/>
      <c r="EOQ95" s="118"/>
      <c r="EOR95" s="118"/>
      <c r="EOS95" s="118"/>
      <c r="EOT95" s="118"/>
      <c r="EOU95" s="118"/>
      <c r="EOV95" s="118"/>
      <c r="EOW95" s="118"/>
      <c r="EOX95" s="118"/>
      <c r="EOY95" s="118"/>
      <c r="EOZ95" s="118"/>
      <c r="EPA95" s="118"/>
      <c r="EPB95" s="118"/>
      <c r="EPC95" s="118"/>
      <c r="EPD95" s="118"/>
      <c r="EPE95" s="118"/>
      <c r="EPF95" s="118"/>
      <c r="EPG95" s="118"/>
      <c r="EPH95" s="118"/>
      <c r="EPI95" s="118"/>
      <c r="EPJ95" s="118"/>
      <c r="EPK95" s="118"/>
      <c r="EPL95" s="118"/>
      <c r="EPM95" s="118"/>
      <c r="EPN95" s="118"/>
      <c r="EPO95" s="118"/>
      <c r="EPP95" s="118"/>
      <c r="EPQ95" s="118"/>
      <c r="EPR95" s="118"/>
      <c r="EPS95" s="118"/>
      <c r="EPT95" s="118"/>
      <c r="EPU95" s="118"/>
      <c r="EPV95" s="118"/>
      <c r="EPW95" s="118"/>
      <c r="EPX95" s="118"/>
      <c r="EPY95" s="118"/>
      <c r="EPZ95" s="118"/>
      <c r="EQA95" s="118"/>
      <c r="EQB95" s="118"/>
      <c r="EQC95" s="118"/>
      <c r="EQD95" s="118"/>
      <c r="EQE95" s="118"/>
      <c r="EQF95" s="118"/>
      <c r="EQG95" s="118"/>
      <c r="EQH95" s="118"/>
      <c r="EQI95" s="118"/>
      <c r="EQJ95" s="118"/>
      <c r="EQK95" s="118"/>
      <c r="EQL95" s="118"/>
      <c r="EQM95" s="118"/>
      <c r="EQN95" s="118"/>
      <c r="EQO95" s="118"/>
      <c r="EQP95" s="118"/>
      <c r="EQQ95" s="118"/>
      <c r="EQR95" s="118"/>
      <c r="EQS95" s="118"/>
      <c r="EQT95" s="118"/>
      <c r="EQU95" s="118"/>
      <c r="EQV95" s="118"/>
      <c r="EQW95" s="118"/>
      <c r="EQX95" s="118"/>
      <c r="EQY95" s="118"/>
      <c r="EQZ95" s="118"/>
      <c r="ERA95" s="118"/>
      <c r="ERB95" s="118"/>
      <c r="ERC95" s="118"/>
      <c r="ERD95" s="118"/>
      <c r="ERE95" s="118"/>
      <c r="ERF95" s="118"/>
      <c r="ERG95" s="118"/>
      <c r="ERH95" s="118"/>
      <c r="ERI95" s="118"/>
      <c r="ERJ95" s="118"/>
      <c r="ERK95" s="118"/>
      <c r="ERL95" s="118"/>
      <c r="ERM95" s="118"/>
      <c r="ERN95" s="118"/>
      <c r="ERO95" s="118"/>
      <c r="ERP95" s="118"/>
      <c r="ERQ95" s="118"/>
      <c r="ERR95" s="118"/>
      <c r="ERS95" s="118"/>
      <c r="ERT95" s="118"/>
      <c r="ERU95" s="118"/>
      <c r="ERV95" s="118"/>
      <c r="ERW95" s="118"/>
      <c r="ERX95" s="118"/>
      <c r="ERY95" s="118"/>
      <c r="ERZ95" s="118"/>
      <c r="ESA95" s="118"/>
      <c r="ESB95" s="118"/>
      <c r="ESC95" s="118"/>
      <c r="ESD95" s="118"/>
      <c r="ESE95" s="118"/>
      <c r="ESF95" s="118"/>
      <c r="ESG95" s="118"/>
      <c r="ESH95" s="118"/>
      <c r="ESI95" s="118"/>
      <c r="ESJ95" s="118"/>
      <c r="ESK95" s="118"/>
      <c r="ESL95" s="118"/>
      <c r="ESM95" s="118"/>
      <c r="ESN95" s="118"/>
      <c r="ESO95" s="118"/>
      <c r="ESP95" s="118"/>
      <c r="ESQ95" s="118"/>
      <c r="ESR95" s="118"/>
      <c r="ESS95" s="118"/>
      <c r="EST95" s="118"/>
      <c r="ESU95" s="118"/>
      <c r="ESV95" s="118"/>
      <c r="ESW95" s="118"/>
      <c r="ESX95" s="118"/>
      <c r="ESY95" s="118"/>
      <c r="ESZ95" s="118"/>
      <c r="ETA95" s="118"/>
      <c r="ETB95" s="118"/>
      <c r="ETC95" s="118"/>
      <c r="ETD95" s="118"/>
      <c r="ETE95" s="118"/>
      <c r="ETF95" s="118"/>
      <c r="ETG95" s="118"/>
      <c r="ETH95" s="118"/>
      <c r="ETI95" s="118"/>
      <c r="ETJ95" s="118"/>
      <c r="ETK95" s="118"/>
      <c r="ETL95" s="118"/>
      <c r="ETM95" s="118"/>
      <c r="ETN95" s="118"/>
      <c r="ETO95" s="118"/>
      <c r="ETP95" s="118"/>
      <c r="ETQ95" s="118"/>
      <c r="ETR95" s="118"/>
      <c r="ETS95" s="118"/>
      <c r="ETT95" s="118"/>
      <c r="ETU95" s="118"/>
      <c r="ETV95" s="118"/>
      <c r="ETW95" s="118"/>
      <c r="ETX95" s="118"/>
      <c r="ETY95" s="118"/>
      <c r="ETZ95" s="118"/>
      <c r="EUA95" s="118"/>
      <c r="EUB95" s="118"/>
      <c r="EUC95" s="118"/>
      <c r="EUD95" s="118"/>
      <c r="EUE95" s="118"/>
      <c r="EUF95" s="118"/>
      <c r="EUG95" s="118"/>
      <c r="EUH95" s="118"/>
      <c r="EUI95" s="118"/>
      <c r="EUJ95" s="118"/>
      <c r="EUK95" s="118"/>
      <c r="EUL95" s="118"/>
      <c r="EUM95" s="118"/>
      <c r="EUN95" s="118"/>
      <c r="EUO95" s="118"/>
      <c r="EUP95" s="118"/>
      <c r="EUQ95" s="118"/>
      <c r="EUR95" s="118"/>
      <c r="EUS95" s="118"/>
      <c r="EUT95" s="118"/>
      <c r="EUU95" s="118"/>
      <c r="EUV95" s="118"/>
      <c r="EUW95" s="118"/>
      <c r="EUX95" s="118"/>
      <c r="EUY95" s="118"/>
      <c r="EUZ95" s="118"/>
      <c r="EVA95" s="118"/>
      <c r="EVB95" s="118"/>
      <c r="EVC95" s="118"/>
      <c r="EVD95" s="118"/>
      <c r="EVE95" s="118"/>
      <c r="EVF95" s="118"/>
      <c r="EVG95" s="118"/>
      <c r="EVH95" s="118"/>
      <c r="EVI95" s="118"/>
      <c r="EVJ95" s="118"/>
      <c r="EVK95" s="118"/>
      <c r="EVL95" s="118"/>
      <c r="EVM95" s="118"/>
      <c r="EVN95" s="118"/>
      <c r="EVO95" s="118"/>
      <c r="EVP95" s="118"/>
      <c r="EVQ95" s="118"/>
      <c r="EVR95" s="118"/>
      <c r="EVS95" s="118"/>
      <c r="EVT95" s="118"/>
      <c r="EVU95" s="118"/>
      <c r="EVV95" s="118"/>
      <c r="EVW95" s="118"/>
      <c r="EVX95" s="118"/>
      <c r="EVY95" s="118"/>
      <c r="EVZ95" s="118"/>
      <c r="EWA95" s="118"/>
      <c r="EWB95" s="118"/>
      <c r="EWC95" s="118"/>
      <c r="EWD95" s="118"/>
      <c r="EWE95" s="118"/>
      <c r="EWF95" s="118"/>
      <c r="EWG95" s="118"/>
      <c r="EWH95" s="118"/>
      <c r="EWI95" s="118"/>
      <c r="EWJ95" s="118"/>
      <c r="EWK95" s="118"/>
      <c r="EWL95" s="118"/>
      <c r="EWM95" s="118"/>
      <c r="EWN95" s="118"/>
      <c r="EWO95" s="118"/>
      <c r="EWP95" s="118"/>
      <c r="EWQ95" s="118"/>
      <c r="EWR95" s="118"/>
      <c r="EWS95" s="118"/>
      <c r="EWT95" s="118"/>
      <c r="EWU95" s="118"/>
      <c r="EWV95" s="118"/>
      <c r="EWW95" s="118"/>
      <c r="EWX95" s="118"/>
      <c r="EWY95" s="118"/>
      <c r="EWZ95" s="118"/>
      <c r="EXA95" s="118"/>
      <c r="EXB95" s="118"/>
      <c r="EXC95" s="118"/>
      <c r="EXD95" s="118"/>
      <c r="EXE95" s="118"/>
      <c r="EXF95" s="118"/>
      <c r="EXG95" s="118"/>
      <c r="EXH95" s="118"/>
      <c r="EXI95" s="118"/>
      <c r="EXJ95" s="118"/>
      <c r="EXK95" s="118"/>
      <c r="EXL95" s="118"/>
      <c r="EXM95" s="118"/>
      <c r="EXN95" s="118"/>
      <c r="EXO95" s="118"/>
      <c r="EXP95" s="118"/>
      <c r="EXQ95" s="118"/>
      <c r="EXR95" s="118"/>
      <c r="EXS95" s="118"/>
      <c r="EXT95" s="118"/>
      <c r="EXU95" s="118"/>
      <c r="EXV95" s="118"/>
      <c r="EXW95" s="118"/>
      <c r="EXX95" s="118"/>
      <c r="EXY95" s="118"/>
      <c r="EXZ95" s="118"/>
      <c r="EYA95" s="118"/>
      <c r="EYB95" s="118"/>
      <c r="EYC95" s="118"/>
      <c r="EYD95" s="118"/>
      <c r="EYE95" s="118"/>
      <c r="EYF95" s="118"/>
      <c r="EYG95" s="118"/>
      <c r="EYH95" s="118"/>
      <c r="EYI95" s="118"/>
      <c r="EYJ95" s="118"/>
      <c r="EYK95" s="118"/>
      <c r="EYL95" s="118"/>
      <c r="EYM95" s="118"/>
      <c r="EYN95" s="118"/>
      <c r="EYO95" s="118"/>
      <c r="EYP95" s="118"/>
      <c r="EYQ95" s="118"/>
      <c r="EYR95" s="118"/>
      <c r="EYS95" s="118"/>
      <c r="EYT95" s="118"/>
      <c r="EYU95" s="118"/>
      <c r="EYV95" s="118"/>
      <c r="EYW95" s="118"/>
      <c r="EYX95" s="118"/>
      <c r="EYY95" s="118"/>
      <c r="EYZ95" s="118"/>
      <c r="EZA95" s="118"/>
      <c r="EZB95" s="118"/>
      <c r="EZC95" s="118"/>
      <c r="EZD95" s="118"/>
      <c r="EZE95" s="118"/>
      <c r="EZF95" s="118"/>
      <c r="EZG95" s="118"/>
      <c r="EZH95" s="118"/>
      <c r="EZI95" s="118"/>
      <c r="EZJ95" s="118"/>
      <c r="EZK95" s="118"/>
      <c r="EZL95" s="118"/>
      <c r="EZM95" s="118"/>
      <c r="EZN95" s="118"/>
      <c r="EZO95" s="118"/>
      <c r="EZP95" s="118"/>
      <c r="EZQ95" s="118"/>
      <c r="EZR95" s="118"/>
      <c r="EZS95" s="118"/>
      <c r="EZT95" s="118"/>
      <c r="EZU95" s="118"/>
      <c r="EZV95" s="118"/>
      <c r="EZW95" s="118"/>
      <c r="EZX95" s="118"/>
      <c r="EZY95" s="118"/>
      <c r="EZZ95" s="118"/>
      <c r="FAA95" s="118"/>
      <c r="FAB95" s="118"/>
      <c r="FAC95" s="118"/>
      <c r="FAD95" s="118"/>
      <c r="FAE95" s="118"/>
      <c r="FAF95" s="118"/>
      <c r="FAG95" s="118"/>
      <c r="FAH95" s="118"/>
      <c r="FAI95" s="118"/>
      <c r="FAJ95" s="118"/>
      <c r="FAK95" s="118"/>
      <c r="FAL95" s="118"/>
      <c r="FAM95" s="118"/>
      <c r="FAN95" s="118"/>
      <c r="FAO95" s="118"/>
      <c r="FAP95" s="118"/>
      <c r="FAQ95" s="118"/>
      <c r="FAR95" s="118"/>
      <c r="FAS95" s="118"/>
      <c r="FAT95" s="118"/>
      <c r="FAU95" s="118"/>
      <c r="FAV95" s="118"/>
      <c r="FAW95" s="118"/>
      <c r="FAX95" s="118"/>
      <c r="FAY95" s="118"/>
      <c r="FAZ95" s="118"/>
      <c r="FBA95" s="118"/>
      <c r="FBB95" s="118"/>
      <c r="FBC95" s="118"/>
      <c r="FBD95" s="118"/>
      <c r="FBE95" s="118"/>
      <c r="FBF95" s="118"/>
      <c r="FBG95" s="118"/>
      <c r="FBH95" s="118"/>
      <c r="FBI95" s="118"/>
      <c r="FBJ95" s="118"/>
      <c r="FBK95" s="118"/>
      <c r="FBL95" s="118"/>
      <c r="FBM95" s="118"/>
      <c r="FBN95" s="118"/>
      <c r="FBO95" s="118"/>
      <c r="FBP95" s="118"/>
      <c r="FBQ95" s="118"/>
      <c r="FBR95" s="118"/>
      <c r="FBS95" s="118"/>
      <c r="FBT95" s="118"/>
      <c r="FBU95" s="118"/>
      <c r="FBV95" s="118"/>
      <c r="FBW95" s="118"/>
      <c r="FBX95" s="118"/>
      <c r="FBY95" s="118"/>
      <c r="FBZ95" s="118"/>
      <c r="FCA95" s="118"/>
      <c r="FCB95" s="118"/>
      <c r="FCC95" s="118"/>
      <c r="FCD95" s="118"/>
      <c r="FCE95" s="118"/>
      <c r="FCF95" s="118"/>
      <c r="FCG95" s="118"/>
      <c r="FCH95" s="118"/>
      <c r="FCI95" s="118"/>
      <c r="FCJ95" s="118"/>
      <c r="FCK95" s="118"/>
      <c r="FCL95" s="118"/>
      <c r="FCM95" s="118"/>
      <c r="FCN95" s="118"/>
      <c r="FCO95" s="118"/>
      <c r="FCP95" s="118"/>
      <c r="FCQ95" s="118"/>
      <c r="FCR95" s="118"/>
      <c r="FCS95" s="118"/>
      <c r="FCT95" s="118"/>
      <c r="FCU95" s="118"/>
      <c r="FCV95" s="118"/>
      <c r="FCW95" s="118"/>
      <c r="FCX95" s="118"/>
      <c r="FCY95" s="118"/>
      <c r="FCZ95" s="118"/>
      <c r="FDA95" s="118"/>
      <c r="FDB95" s="118"/>
      <c r="FDC95" s="118"/>
      <c r="FDD95" s="118"/>
      <c r="FDE95" s="118"/>
      <c r="FDF95" s="118"/>
      <c r="FDG95" s="118"/>
      <c r="FDH95" s="118"/>
      <c r="FDI95" s="118"/>
      <c r="FDJ95" s="118"/>
      <c r="FDK95" s="118"/>
      <c r="FDL95" s="118"/>
      <c r="FDM95" s="118"/>
      <c r="FDN95" s="118"/>
      <c r="FDO95" s="118"/>
      <c r="FDP95" s="118"/>
      <c r="FDQ95" s="118"/>
      <c r="FDR95" s="118"/>
      <c r="FDS95" s="118"/>
      <c r="FDT95" s="118"/>
      <c r="FDU95" s="118"/>
      <c r="FDV95" s="118"/>
      <c r="FDW95" s="118"/>
      <c r="FDX95" s="118"/>
      <c r="FDY95" s="118"/>
      <c r="FDZ95" s="118"/>
      <c r="FEA95" s="118"/>
      <c r="FEB95" s="118"/>
      <c r="FEC95" s="118"/>
      <c r="FED95" s="118"/>
      <c r="FEE95" s="118"/>
      <c r="FEF95" s="118"/>
      <c r="FEG95" s="118"/>
      <c r="FEH95" s="118"/>
      <c r="FEI95" s="118"/>
      <c r="FEJ95" s="118"/>
      <c r="FEK95" s="118"/>
      <c r="FEL95" s="118"/>
      <c r="FEM95" s="118"/>
      <c r="FEN95" s="118"/>
      <c r="FEO95" s="118"/>
      <c r="FEP95" s="118"/>
      <c r="FEQ95" s="118"/>
      <c r="FER95" s="118"/>
      <c r="FES95" s="118"/>
      <c r="FET95" s="118"/>
      <c r="FEU95" s="118"/>
      <c r="FEV95" s="118"/>
      <c r="FEW95" s="118"/>
      <c r="FEX95" s="118"/>
      <c r="FEY95" s="118"/>
      <c r="FEZ95" s="118"/>
      <c r="FFA95" s="118"/>
      <c r="FFB95" s="118"/>
      <c r="FFC95" s="118"/>
      <c r="FFD95" s="118"/>
      <c r="FFE95" s="118"/>
      <c r="FFF95" s="118"/>
      <c r="FFG95" s="118"/>
      <c r="FFH95" s="118"/>
      <c r="FFI95" s="118"/>
      <c r="FFJ95" s="118"/>
      <c r="FFK95" s="118"/>
      <c r="FFL95" s="118"/>
      <c r="FFM95" s="118"/>
      <c r="FFN95" s="118"/>
      <c r="FFO95" s="118"/>
      <c r="FFP95" s="118"/>
      <c r="FFQ95" s="118"/>
      <c r="FFR95" s="118"/>
      <c r="FFS95" s="118"/>
      <c r="FFT95" s="118"/>
      <c r="FFU95" s="118"/>
      <c r="FFV95" s="118"/>
      <c r="FFW95" s="118"/>
      <c r="FFX95" s="118"/>
      <c r="FFY95" s="118"/>
      <c r="FFZ95" s="118"/>
      <c r="FGA95" s="118"/>
      <c r="FGB95" s="118"/>
      <c r="FGC95" s="118"/>
      <c r="FGD95" s="118"/>
      <c r="FGE95" s="118"/>
      <c r="FGF95" s="118"/>
      <c r="FGG95" s="118"/>
      <c r="FGH95" s="118"/>
      <c r="FGI95" s="118"/>
      <c r="FGJ95" s="118"/>
      <c r="FGK95" s="118"/>
      <c r="FGL95" s="118"/>
      <c r="FGM95" s="118"/>
      <c r="FGN95" s="118"/>
      <c r="FGO95" s="118"/>
      <c r="FGP95" s="118"/>
      <c r="FGQ95" s="118"/>
      <c r="FGR95" s="118"/>
      <c r="FGS95" s="118"/>
      <c r="FGT95" s="118"/>
      <c r="FGU95" s="118"/>
      <c r="FGV95" s="118"/>
      <c r="FGW95" s="118"/>
      <c r="FGX95" s="118"/>
      <c r="FGY95" s="118"/>
      <c r="FGZ95" s="118"/>
      <c r="FHA95" s="118"/>
      <c r="FHB95" s="118"/>
      <c r="FHC95" s="118"/>
      <c r="FHD95" s="118"/>
      <c r="FHE95" s="118"/>
      <c r="FHF95" s="118"/>
      <c r="FHG95" s="118"/>
      <c r="FHH95" s="118"/>
      <c r="FHI95" s="118"/>
      <c r="FHJ95" s="118"/>
      <c r="FHK95" s="118"/>
      <c r="FHL95" s="118"/>
      <c r="FHM95" s="118"/>
      <c r="FHN95" s="118"/>
      <c r="FHO95" s="118"/>
      <c r="FHP95" s="118"/>
      <c r="FHQ95" s="118"/>
      <c r="FHR95" s="118"/>
      <c r="FHS95" s="118"/>
      <c r="FHT95" s="118"/>
      <c r="FHU95" s="118"/>
      <c r="FHV95" s="118"/>
      <c r="FHW95" s="118"/>
      <c r="FHX95" s="118"/>
      <c r="FHY95" s="118"/>
      <c r="FHZ95" s="118"/>
      <c r="FIA95" s="118"/>
      <c r="FIB95" s="118"/>
      <c r="FIC95" s="118"/>
      <c r="FID95" s="118"/>
      <c r="FIE95" s="118"/>
      <c r="FIF95" s="118"/>
      <c r="FIG95" s="118"/>
      <c r="FIH95" s="118"/>
      <c r="FII95" s="118"/>
      <c r="FIJ95" s="118"/>
      <c r="FIK95" s="118"/>
      <c r="FIL95" s="118"/>
      <c r="FIM95" s="118"/>
      <c r="FIN95" s="118"/>
      <c r="FIO95" s="118"/>
      <c r="FIP95" s="118"/>
      <c r="FIQ95" s="118"/>
      <c r="FIR95" s="118"/>
      <c r="FIS95" s="118"/>
      <c r="FIT95" s="118"/>
      <c r="FIU95" s="118"/>
      <c r="FIV95" s="118"/>
      <c r="FIW95" s="118"/>
      <c r="FIX95" s="118"/>
      <c r="FIY95" s="118"/>
      <c r="FIZ95" s="118"/>
      <c r="FJA95" s="118"/>
      <c r="FJB95" s="118"/>
      <c r="FJC95" s="118"/>
      <c r="FJD95" s="118"/>
      <c r="FJE95" s="118"/>
      <c r="FJF95" s="118"/>
      <c r="FJG95" s="118"/>
      <c r="FJH95" s="118"/>
      <c r="FJI95" s="118"/>
      <c r="FJJ95" s="118"/>
      <c r="FJK95" s="118"/>
      <c r="FJL95" s="118"/>
      <c r="FJM95" s="118"/>
      <c r="FJN95" s="118"/>
      <c r="FJO95" s="118"/>
      <c r="FJP95" s="118"/>
      <c r="FJQ95" s="118"/>
      <c r="FJR95" s="118"/>
      <c r="FJS95" s="118"/>
      <c r="FJT95" s="118"/>
      <c r="FJU95" s="118"/>
      <c r="FJV95" s="118"/>
      <c r="FJW95" s="118"/>
      <c r="FJX95" s="118"/>
      <c r="FJY95" s="118"/>
      <c r="FJZ95" s="118"/>
      <c r="FKA95" s="118"/>
      <c r="FKB95" s="118"/>
      <c r="FKC95" s="118"/>
      <c r="FKD95" s="118"/>
      <c r="FKE95" s="118"/>
      <c r="FKF95" s="118"/>
      <c r="FKG95" s="118"/>
      <c r="FKH95" s="118"/>
      <c r="FKI95" s="118"/>
      <c r="FKJ95" s="118"/>
      <c r="FKK95" s="118"/>
      <c r="FKL95" s="118"/>
      <c r="FKM95" s="118"/>
      <c r="FKN95" s="118"/>
      <c r="FKO95" s="118"/>
      <c r="FKP95" s="118"/>
      <c r="FKQ95" s="118"/>
      <c r="FKR95" s="118"/>
      <c r="FKS95" s="118"/>
      <c r="FKT95" s="118"/>
      <c r="FKU95" s="118"/>
      <c r="FKV95" s="118"/>
      <c r="FKW95" s="118"/>
      <c r="FKX95" s="118"/>
      <c r="FKY95" s="118"/>
      <c r="FKZ95" s="118"/>
      <c r="FLA95" s="118"/>
      <c r="FLB95" s="118"/>
      <c r="FLC95" s="118"/>
      <c r="FLD95" s="118"/>
      <c r="FLE95" s="118"/>
      <c r="FLF95" s="118"/>
      <c r="FLG95" s="118"/>
      <c r="FLH95" s="118"/>
      <c r="FLI95" s="118"/>
      <c r="FLJ95" s="118"/>
      <c r="FLK95" s="118"/>
      <c r="FLL95" s="118"/>
      <c r="FLM95" s="118"/>
      <c r="FLN95" s="118"/>
      <c r="FLO95" s="118"/>
      <c r="FLP95" s="118"/>
      <c r="FLQ95" s="118"/>
      <c r="FLR95" s="118"/>
      <c r="FLS95" s="118"/>
      <c r="FLT95" s="118"/>
      <c r="FLU95" s="118"/>
      <c r="FLV95" s="118"/>
      <c r="FLW95" s="118"/>
      <c r="FLX95" s="118"/>
      <c r="FLY95" s="118"/>
      <c r="FLZ95" s="118"/>
      <c r="FMA95" s="118"/>
      <c r="FMB95" s="118"/>
      <c r="FMC95" s="118"/>
      <c r="FMD95" s="118"/>
      <c r="FME95" s="118"/>
      <c r="FMF95" s="118"/>
      <c r="FMG95" s="118"/>
      <c r="FMH95" s="118"/>
      <c r="FMI95" s="118"/>
      <c r="FMJ95" s="118"/>
      <c r="FMK95" s="118"/>
      <c r="FML95" s="118"/>
      <c r="FMM95" s="118"/>
      <c r="FMN95" s="118"/>
      <c r="FMO95" s="118"/>
      <c r="FMP95" s="118"/>
      <c r="FMQ95" s="118"/>
      <c r="FMR95" s="118"/>
      <c r="FMS95" s="118"/>
      <c r="FMT95" s="118"/>
      <c r="FMU95" s="118"/>
      <c r="FMV95" s="118"/>
      <c r="FMW95" s="118"/>
      <c r="FMX95" s="118"/>
      <c r="FMY95" s="118"/>
      <c r="FMZ95" s="118"/>
      <c r="FNA95" s="118"/>
      <c r="FNB95" s="118"/>
      <c r="FNC95" s="118"/>
      <c r="FND95" s="118"/>
      <c r="FNE95" s="118"/>
      <c r="FNF95" s="118"/>
      <c r="FNG95" s="118"/>
      <c r="FNH95" s="118"/>
      <c r="FNI95" s="118"/>
      <c r="FNJ95" s="118"/>
      <c r="FNK95" s="118"/>
      <c r="FNL95" s="118"/>
      <c r="FNM95" s="118"/>
      <c r="FNN95" s="118"/>
      <c r="FNO95" s="118"/>
      <c r="FNP95" s="118"/>
      <c r="FNQ95" s="118"/>
      <c r="FNR95" s="118"/>
      <c r="FNS95" s="118"/>
      <c r="FNT95" s="118"/>
      <c r="FNU95" s="118"/>
      <c r="FNV95" s="118"/>
      <c r="FNW95" s="118"/>
      <c r="FNX95" s="118"/>
      <c r="FNY95" s="118"/>
      <c r="FNZ95" s="118"/>
      <c r="FOA95" s="118"/>
      <c r="FOB95" s="118"/>
      <c r="FOC95" s="118"/>
      <c r="FOD95" s="118"/>
      <c r="FOE95" s="118"/>
      <c r="FOF95" s="118"/>
      <c r="FOG95" s="118"/>
      <c r="FOH95" s="118"/>
      <c r="FOI95" s="118"/>
      <c r="FOJ95" s="118"/>
      <c r="FOK95" s="118"/>
      <c r="FOL95" s="118"/>
      <c r="FOM95" s="118"/>
      <c r="FON95" s="118"/>
      <c r="FOO95" s="118"/>
      <c r="FOP95" s="118"/>
      <c r="FOQ95" s="118"/>
      <c r="FOR95" s="118"/>
      <c r="FOS95" s="118"/>
      <c r="FOT95" s="118"/>
      <c r="FOU95" s="118"/>
      <c r="FOV95" s="118"/>
      <c r="FOW95" s="118"/>
      <c r="FOX95" s="118"/>
      <c r="FOY95" s="118"/>
      <c r="FOZ95" s="118"/>
      <c r="FPA95" s="118"/>
      <c r="FPB95" s="118"/>
      <c r="FPC95" s="118"/>
      <c r="FPD95" s="118"/>
      <c r="FPE95" s="118"/>
      <c r="FPF95" s="118"/>
      <c r="FPG95" s="118"/>
      <c r="FPH95" s="118"/>
      <c r="FPI95" s="118"/>
      <c r="FPJ95" s="118"/>
      <c r="FPK95" s="118"/>
      <c r="FPL95" s="118"/>
      <c r="FPM95" s="118"/>
      <c r="FPN95" s="118"/>
      <c r="FPO95" s="118"/>
      <c r="FPP95" s="118"/>
      <c r="FPQ95" s="118"/>
      <c r="FPR95" s="118"/>
      <c r="FPS95" s="118"/>
      <c r="FPT95" s="118"/>
      <c r="FPU95" s="118"/>
      <c r="FPV95" s="118"/>
      <c r="FPW95" s="118"/>
      <c r="FPX95" s="118"/>
      <c r="FPY95" s="118"/>
      <c r="FPZ95" s="118"/>
      <c r="FQA95" s="118"/>
      <c r="FQB95" s="118"/>
      <c r="FQC95" s="118"/>
      <c r="FQD95" s="118"/>
      <c r="FQE95" s="118"/>
      <c r="FQF95" s="118"/>
      <c r="FQG95" s="118"/>
      <c r="FQH95" s="118"/>
      <c r="FQI95" s="118"/>
      <c r="FQJ95" s="118"/>
      <c r="FQK95" s="118"/>
      <c r="FQL95" s="118"/>
      <c r="FQM95" s="118"/>
      <c r="FQN95" s="118"/>
      <c r="FQO95" s="118"/>
      <c r="FQP95" s="118"/>
      <c r="FQQ95" s="118"/>
      <c r="FQR95" s="118"/>
      <c r="FQS95" s="118"/>
      <c r="FQT95" s="118"/>
      <c r="FQU95" s="118"/>
      <c r="FQV95" s="118"/>
      <c r="FQW95" s="118"/>
      <c r="FQX95" s="118"/>
      <c r="FQY95" s="118"/>
      <c r="FQZ95" s="118"/>
      <c r="FRA95" s="118"/>
      <c r="FRB95" s="118"/>
      <c r="FRC95" s="118"/>
      <c r="FRD95" s="118"/>
      <c r="FRE95" s="118"/>
      <c r="FRF95" s="118"/>
      <c r="FRG95" s="118"/>
      <c r="FRH95" s="118"/>
      <c r="FRI95" s="118"/>
      <c r="FRJ95" s="118"/>
      <c r="FRK95" s="118"/>
      <c r="FRL95" s="118"/>
      <c r="FRM95" s="118"/>
      <c r="FRN95" s="118"/>
      <c r="FRO95" s="118"/>
      <c r="FRP95" s="118"/>
      <c r="FRQ95" s="118"/>
      <c r="FRR95" s="118"/>
      <c r="FRS95" s="118"/>
      <c r="FRT95" s="118"/>
      <c r="FRU95" s="118"/>
      <c r="FRV95" s="118"/>
      <c r="FRW95" s="118"/>
      <c r="FRX95" s="118"/>
      <c r="FRY95" s="118"/>
      <c r="FRZ95" s="118"/>
      <c r="FSA95" s="118"/>
      <c r="FSB95" s="118"/>
      <c r="FSC95" s="118"/>
      <c r="FSD95" s="118"/>
      <c r="FSE95" s="118"/>
      <c r="FSF95" s="118"/>
      <c r="FSG95" s="118"/>
      <c r="FSH95" s="118"/>
      <c r="FSI95" s="118"/>
      <c r="FSJ95" s="118"/>
      <c r="FSK95" s="118"/>
      <c r="FSL95" s="118"/>
      <c r="FSM95" s="118"/>
      <c r="FSN95" s="118"/>
      <c r="FSO95" s="118"/>
      <c r="FSP95" s="118"/>
      <c r="FSQ95" s="118"/>
      <c r="FSR95" s="118"/>
      <c r="FSS95" s="118"/>
      <c r="FST95" s="118"/>
      <c r="FSU95" s="118"/>
      <c r="FSV95" s="118"/>
      <c r="FSW95" s="118"/>
      <c r="FSX95" s="118"/>
      <c r="FSY95" s="118"/>
      <c r="FSZ95" s="118"/>
      <c r="FTA95" s="118"/>
      <c r="FTB95" s="118"/>
      <c r="FTC95" s="118"/>
      <c r="FTD95" s="118"/>
      <c r="FTE95" s="118"/>
      <c r="FTF95" s="118"/>
      <c r="FTG95" s="118"/>
      <c r="FTH95" s="118"/>
      <c r="FTI95" s="118"/>
      <c r="FTJ95" s="118"/>
      <c r="FTK95" s="118"/>
      <c r="FTL95" s="118"/>
      <c r="FTM95" s="118"/>
      <c r="FTN95" s="118"/>
      <c r="FTO95" s="118"/>
      <c r="FTP95" s="118"/>
      <c r="FTQ95" s="118"/>
      <c r="FTR95" s="118"/>
      <c r="FTS95" s="118"/>
      <c r="FTT95" s="118"/>
      <c r="FTU95" s="118"/>
      <c r="FTV95" s="118"/>
      <c r="FTW95" s="118"/>
      <c r="FTX95" s="118"/>
      <c r="FTY95" s="118"/>
      <c r="FTZ95" s="118"/>
      <c r="FUA95" s="118"/>
      <c r="FUB95" s="118"/>
      <c r="FUC95" s="118"/>
      <c r="FUD95" s="118"/>
      <c r="FUE95" s="118"/>
      <c r="FUF95" s="118"/>
      <c r="FUG95" s="118"/>
      <c r="FUH95" s="118"/>
      <c r="FUI95" s="118"/>
      <c r="FUJ95" s="118"/>
      <c r="FUK95" s="118"/>
      <c r="FUL95" s="118"/>
      <c r="FUM95" s="118"/>
      <c r="FUN95" s="118"/>
      <c r="FUO95" s="118"/>
      <c r="FUP95" s="118"/>
      <c r="FUQ95" s="118"/>
      <c r="FUR95" s="118"/>
      <c r="FUS95" s="118"/>
      <c r="FUT95" s="118"/>
      <c r="FUU95" s="118"/>
      <c r="FUV95" s="118"/>
      <c r="FUW95" s="118"/>
      <c r="FUX95" s="118"/>
      <c r="FUY95" s="118"/>
      <c r="FUZ95" s="118"/>
      <c r="FVA95" s="118"/>
      <c r="FVB95" s="118"/>
      <c r="FVC95" s="118"/>
      <c r="FVD95" s="118"/>
      <c r="FVE95" s="118"/>
      <c r="FVF95" s="118"/>
      <c r="FVG95" s="118"/>
      <c r="FVH95" s="118"/>
      <c r="FVI95" s="118"/>
      <c r="FVJ95" s="118"/>
      <c r="FVK95" s="118"/>
      <c r="FVL95" s="118"/>
      <c r="FVM95" s="118"/>
      <c r="FVN95" s="118"/>
      <c r="FVO95" s="118"/>
      <c r="FVP95" s="118"/>
      <c r="FVQ95" s="118"/>
      <c r="FVR95" s="118"/>
      <c r="FVS95" s="118"/>
      <c r="FVT95" s="118"/>
      <c r="FVU95" s="118"/>
      <c r="FVV95" s="118"/>
      <c r="FVW95" s="118"/>
      <c r="FVX95" s="118"/>
      <c r="FVY95" s="118"/>
      <c r="FVZ95" s="118"/>
      <c r="FWA95" s="118"/>
      <c r="FWB95" s="118"/>
      <c r="FWC95" s="118"/>
      <c r="FWD95" s="118"/>
      <c r="FWE95" s="118"/>
      <c r="FWF95" s="118"/>
      <c r="FWG95" s="118"/>
      <c r="FWH95" s="118"/>
      <c r="FWI95" s="118"/>
      <c r="FWJ95" s="118"/>
      <c r="FWK95" s="118"/>
      <c r="FWL95" s="118"/>
      <c r="FWM95" s="118"/>
      <c r="FWN95" s="118"/>
      <c r="FWO95" s="118"/>
      <c r="FWP95" s="118"/>
      <c r="FWQ95" s="118"/>
      <c r="FWR95" s="118"/>
      <c r="FWS95" s="118"/>
      <c r="FWT95" s="118"/>
      <c r="FWU95" s="118"/>
      <c r="FWV95" s="118"/>
      <c r="FWW95" s="118"/>
      <c r="FWX95" s="118"/>
      <c r="FWY95" s="118"/>
      <c r="FWZ95" s="118"/>
      <c r="FXA95" s="118"/>
      <c r="FXB95" s="118"/>
      <c r="FXC95" s="118"/>
      <c r="FXD95" s="118"/>
      <c r="FXE95" s="118"/>
      <c r="FXF95" s="118"/>
      <c r="FXG95" s="118"/>
      <c r="FXH95" s="118"/>
      <c r="FXI95" s="118"/>
      <c r="FXJ95" s="118"/>
      <c r="FXK95" s="118"/>
      <c r="FXL95" s="118"/>
      <c r="FXM95" s="118"/>
      <c r="FXN95" s="118"/>
      <c r="FXO95" s="118"/>
      <c r="FXP95" s="118"/>
      <c r="FXQ95" s="118"/>
      <c r="FXR95" s="118"/>
      <c r="FXS95" s="118"/>
      <c r="FXT95" s="118"/>
      <c r="FXU95" s="118"/>
      <c r="FXV95" s="118"/>
      <c r="FXW95" s="118"/>
      <c r="FXX95" s="118"/>
      <c r="FXY95" s="118"/>
      <c r="FXZ95" s="118"/>
      <c r="FYA95" s="118"/>
      <c r="FYB95" s="118"/>
      <c r="FYC95" s="118"/>
      <c r="FYD95" s="118"/>
      <c r="FYE95" s="118"/>
      <c r="FYF95" s="118"/>
      <c r="FYG95" s="118"/>
      <c r="FYH95" s="118"/>
      <c r="FYI95" s="118"/>
      <c r="FYJ95" s="118"/>
      <c r="FYK95" s="118"/>
      <c r="FYL95" s="118"/>
      <c r="FYM95" s="118"/>
      <c r="FYN95" s="118"/>
      <c r="FYO95" s="118"/>
      <c r="FYP95" s="118"/>
      <c r="FYQ95" s="118"/>
      <c r="FYR95" s="118"/>
      <c r="FYS95" s="118"/>
      <c r="FYT95" s="118"/>
      <c r="FYU95" s="118"/>
      <c r="FYV95" s="118"/>
      <c r="FYW95" s="118"/>
      <c r="FYX95" s="118"/>
      <c r="FYY95" s="118"/>
      <c r="FYZ95" s="118"/>
      <c r="FZA95" s="118"/>
      <c r="FZB95" s="118"/>
      <c r="FZC95" s="118"/>
      <c r="FZD95" s="118"/>
      <c r="FZE95" s="118"/>
      <c r="FZF95" s="118"/>
      <c r="FZG95" s="118"/>
      <c r="FZH95" s="118"/>
      <c r="FZI95" s="118"/>
      <c r="FZJ95" s="118"/>
      <c r="FZK95" s="118"/>
      <c r="FZL95" s="118"/>
      <c r="FZM95" s="118"/>
      <c r="FZN95" s="118"/>
      <c r="FZO95" s="118"/>
      <c r="FZP95" s="118"/>
      <c r="FZQ95" s="118"/>
      <c r="FZR95" s="118"/>
      <c r="FZS95" s="118"/>
      <c r="FZT95" s="118"/>
      <c r="FZU95" s="118"/>
      <c r="FZV95" s="118"/>
      <c r="FZW95" s="118"/>
      <c r="FZX95" s="118"/>
      <c r="FZY95" s="118"/>
      <c r="FZZ95" s="118"/>
      <c r="GAA95" s="118"/>
      <c r="GAB95" s="118"/>
      <c r="GAC95" s="118"/>
      <c r="GAD95" s="118"/>
      <c r="GAE95" s="118"/>
      <c r="GAF95" s="118"/>
      <c r="GAG95" s="118"/>
      <c r="GAH95" s="118"/>
      <c r="GAI95" s="118"/>
      <c r="GAJ95" s="118"/>
      <c r="GAK95" s="118"/>
      <c r="GAL95" s="118"/>
      <c r="GAM95" s="118"/>
      <c r="GAN95" s="118"/>
      <c r="GAO95" s="118"/>
      <c r="GAP95" s="118"/>
      <c r="GAQ95" s="118"/>
      <c r="GAR95" s="118"/>
      <c r="GAS95" s="118"/>
      <c r="GAT95" s="118"/>
      <c r="GAU95" s="118"/>
      <c r="GAV95" s="118"/>
      <c r="GAW95" s="118"/>
      <c r="GAX95" s="118"/>
      <c r="GAY95" s="118"/>
      <c r="GAZ95" s="118"/>
      <c r="GBA95" s="118"/>
      <c r="GBB95" s="118"/>
      <c r="GBC95" s="118"/>
      <c r="GBD95" s="118"/>
      <c r="GBE95" s="118"/>
      <c r="GBF95" s="118"/>
      <c r="GBG95" s="118"/>
      <c r="GBH95" s="118"/>
      <c r="GBI95" s="118"/>
      <c r="GBJ95" s="118"/>
      <c r="GBK95" s="118"/>
      <c r="GBL95" s="118"/>
      <c r="GBM95" s="118"/>
      <c r="GBN95" s="118"/>
      <c r="GBO95" s="118"/>
      <c r="GBP95" s="118"/>
      <c r="GBQ95" s="118"/>
      <c r="GBR95" s="118"/>
      <c r="GBS95" s="118"/>
      <c r="GBT95" s="118"/>
      <c r="GBU95" s="118"/>
      <c r="GBV95" s="118"/>
      <c r="GBW95" s="118"/>
      <c r="GBX95" s="118"/>
      <c r="GBY95" s="118"/>
      <c r="GBZ95" s="118"/>
      <c r="GCA95" s="118"/>
      <c r="GCB95" s="118"/>
      <c r="GCC95" s="118"/>
      <c r="GCD95" s="118"/>
      <c r="GCE95" s="118"/>
      <c r="GCF95" s="118"/>
      <c r="GCG95" s="118"/>
      <c r="GCH95" s="118"/>
      <c r="GCI95" s="118"/>
      <c r="GCJ95" s="118"/>
      <c r="GCK95" s="118"/>
      <c r="GCL95" s="118"/>
      <c r="GCM95" s="118"/>
      <c r="GCN95" s="118"/>
      <c r="GCO95" s="118"/>
      <c r="GCP95" s="118"/>
      <c r="GCQ95" s="118"/>
      <c r="GCR95" s="118"/>
      <c r="GCS95" s="118"/>
      <c r="GCT95" s="118"/>
      <c r="GCU95" s="118"/>
      <c r="GCV95" s="118"/>
      <c r="GCW95" s="118"/>
      <c r="GCX95" s="118"/>
      <c r="GCY95" s="118"/>
      <c r="GCZ95" s="118"/>
      <c r="GDA95" s="118"/>
      <c r="GDB95" s="118"/>
      <c r="GDC95" s="118"/>
      <c r="GDD95" s="118"/>
      <c r="GDE95" s="118"/>
      <c r="GDF95" s="118"/>
      <c r="GDG95" s="118"/>
      <c r="GDH95" s="118"/>
      <c r="GDI95" s="118"/>
      <c r="GDJ95" s="118"/>
      <c r="GDK95" s="118"/>
      <c r="GDL95" s="118"/>
      <c r="GDM95" s="118"/>
      <c r="GDN95" s="118"/>
      <c r="GDO95" s="118"/>
      <c r="GDP95" s="118"/>
      <c r="GDQ95" s="118"/>
      <c r="GDR95" s="118"/>
      <c r="GDS95" s="118"/>
      <c r="GDT95" s="118"/>
      <c r="GDU95" s="118"/>
      <c r="GDV95" s="118"/>
      <c r="GDW95" s="118"/>
      <c r="GDX95" s="118"/>
      <c r="GDY95" s="118"/>
      <c r="GDZ95" s="118"/>
      <c r="GEA95" s="118"/>
      <c r="GEB95" s="118"/>
      <c r="GEC95" s="118"/>
      <c r="GED95" s="118"/>
      <c r="GEE95" s="118"/>
      <c r="GEF95" s="118"/>
      <c r="GEG95" s="118"/>
      <c r="GEH95" s="118"/>
      <c r="GEI95" s="118"/>
      <c r="GEJ95" s="118"/>
      <c r="GEK95" s="118"/>
      <c r="GEL95" s="118"/>
      <c r="GEM95" s="118"/>
      <c r="GEN95" s="118"/>
      <c r="GEO95" s="118"/>
      <c r="GEP95" s="118"/>
      <c r="GEQ95" s="118"/>
      <c r="GER95" s="118"/>
      <c r="GES95" s="118"/>
      <c r="GET95" s="118"/>
      <c r="GEU95" s="118"/>
      <c r="GEV95" s="118"/>
      <c r="GEW95" s="118"/>
      <c r="GEX95" s="118"/>
      <c r="GEY95" s="118"/>
      <c r="GEZ95" s="118"/>
      <c r="GFA95" s="118"/>
      <c r="GFB95" s="118"/>
      <c r="GFC95" s="118"/>
      <c r="GFD95" s="118"/>
      <c r="GFE95" s="118"/>
      <c r="GFF95" s="118"/>
      <c r="GFG95" s="118"/>
      <c r="GFH95" s="118"/>
      <c r="GFI95" s="118"/>
      <c r="GFJ95" s="118"/>
      <c r="GFK95" s="118"/>
      <c r="GFL95" s="118"/>
      <c r="GFM95" s="118"/>
      <c r="GFN95" s="118"/>
      <c r="GFO95" s="118"/>
      <c r="GFP95" s="118"/>
      <c r="GFQ95" s="118"/>
      <c r="GFR95" s="118"/>
      <c r="GFS95" s="118"/>
      <c r="GFT95" s="118"/>
      <c r="GFU95" s="118"/>
      <c r="GFV95" s="118"/>
      <c r="GFW95" s="118"/>
      <c r="GFX95" s="118"/>
      <c r="GFY95" s="118"/>
      <c r="GFZ95" s="118"/>
      <c r="GGA95" s="118"/>
      <c r="GGB95" s="118"/>
      <c r="GGC95" s="118"/>
      <c r="GGD95" s="118"/>
      <c r="GGE95" s="118"/>
      <c r="GGF95" s="118"/>
      <c r="GGG95" s="118"/>
      <c r="GGH95" s="118"/>
      <c r="GGI95" s="118"/>
      <c r="GGJ95" s="118"/>
      <c r="GGK95" s="118"/>
      <c r="GGL95" s="118"/>
      <c r="GGM95" s="118"/>
      <c r="GGN95" s="118"/>
      <c r="GGO95" s="118"/>
      <c r="GGP95" s="118"/>
      <c r="GGQ95" s="118"/>
      <c r="GGR95" s="118"/>
      <c r="GGS95" s="118"/>
      <c r="GGT95" s="118"/>
      <c r="GGU95" s="118"/>
      <c r="GGV95" s="118"/>
      <c r="GGW95" s="118"/>
      <c r="GGX95" s="118"/>
      <c r="GGY95" s="118"/>
      <c r="GGZ95" s="118"/>
      <c r="GHA95" s="118"/>
      <c r="GHB95" s="118"/>
      <c r="GHC95" s="118"/>
      <c r="GHD95" s="118"/>
      <c r="GHE95" s="118"/>
      <c r="GHF95" s="118"/>
      <c r="GHG95" s="118"/>
      <c r="GHH95" s="118"/>
      <c r="GHI95" s="118"/>
      <c r="GHJ95" s="118"/>
      <c r="GHK95" s="118"/>
      <c r="GHL95" s="118"/>
      <c r="GHM95" s="118"/>
      <c r="GHN95" s="118"/>
      <c r="GHO95" s="118"/>
      <c r="GHP95" s="118"/>
      <c r="GHQ95" s="118"/>
      <c r="GHR95" s="118"/>
      <c r="GHS95" s="118"/>
      <c r="GHT95" s="118"/>
      <c r="GHU95" s="118"/>
      <c r="GHV95" s="118"/>
      <c r="GHW95" s="118"/>
      <c r="GHX95" s="118"/>
      <c r="GHY95" s="118"/>
      <c r="GHZ95" s="118"/>
      <c r="GIA95" s="118"/>
      <c r="GIB95" s="118"/>
      <c r="GIC95" s="118"/>
      <c r="GID95" s="118"/>
      <c r="GIE95" s="118"/>
      <c r="GIF95" s="118"/>
      <c r="GIG95" s="118"/>
      <c r="GIH95" s="118"/>
      <c r="GII95" s="118"/>
      <c r="GIJ95" s="118"/>
      <c r="GIK95" s="118"/>
      <c r="GIL95" s="118"/>
      <c r="GIM95" s="118"/>
      <c r="GIN95" s="118"/>
      <c r="GIO95" s="118"/>
      <c r="GIP95" s="118"/>
      <c r="GIQ95" s="118"/>
      <c r="GIR95" s="118"/>
      <c r="GIS95" s="118"/>
      <c r="GIT95" s="118"/>
      <c r="GIU95" s="118"/>
      <c r="GIV95" s="118"/>
      <c r="GIW95" s="118"/>
      <c r="GIX95" s="118"/>
      <c r="GIY95" s="118"/>
      <c r="GIZ95" s="118"/>
      <c r="GJA95" s="118"/>
      <c r="GJB95" s="118"/>
      <c r="GJC95" s="118"/>
      <c r="GJD95" s="118"/>
      <c r="GJE95" s="118"/>
      <c r="GJF95" s="118"/>
      <c r="GJG95" s="118"/>
      <c r="GJH95" s="118"/>
      <c r="GJI95" s="118"/>
      <c r="GJJ95" s="118"/>
      <c r="GJK95" s="118"/>
      <c r="GJL95" s="118"/>
      <c r="GJM95" s="118"/>
      <c r="GJN95" s="118"/>
      <c r="GJO95" s="118"/>
      <c r="GJP95" s="118"/>
      <c r="GJQ95" s="118"/>
      <c r="GJR95" s="118"/>
      <c r="GJS95" s="118"/>
      <c r="GJT95" s="118"/>
      <c r="GJU95" s="118"/>
      <c r="GJV95" s="118"/>
      <c r="GJW95" s="118"/>
      <c r="GJX95" s="118"/>
      <c r="GJY95" s="118"/>
      <c r="GJZ95" s="118"/>
      <c r="GKA95" s="118"/>
      <c r="GKB95" s="118"/>
      <c r="GKC95" s="118"/>
      <c r="GKD95" s="118"/>
      <c r="GKE95" s="118"/>
      <c r="GKF95" s="118"/>
      <c r="GKG95" s="118"/>
      <c r="GKH95" s="118"/>
      <c r="GKI95" s="118"/>
      <c r="GKJ95" s="118"/>
      <c r="GKK95" s="118"/>
      <c r="GKL95" s="118"/>
      <c r="GKM95" s="118"/>
      <c r="GKN95" s="118"/>
      <c r="GKO95" s="118"/>
      <c r="GKP95" s="118"/>
      <c r="GKQ95" s="118"/>
      <c r="GKR95" s="118"/>
      <c r="GKS95" s="118"/>
      <c r="GKT95" s="118"/>
      <c r="GKU95" s="118"/>
      <c r="GKV95" s="118"/>
      <c r="GKW95" s="118"/>
      <c r="GKX95" s="118"/>
      <c r="GKY95" s="118"/>
      <c r="GKZ95" s="118"/>
      <c r="GLA95" s="118"/>
      <c r="GLB95" s="118"/>
      <c r="GLC95" s="118"/>
      <c r="GLD95" s="118"/>
      <c r="GLE95" s="118"/>
      <c r="GLF95" s="118"/>
      <c r="GLG95" s="118"/>
      <c r="GLH95" s="118"/>
      <c r="GLI95" s="118"/>
      <c r="GLJ95" s="118"/>
      <c r="GLK95" s="118"/>
      <c r="GLL95" s="118"/>
      <c r="GLM95" s="118"/>
      <c r="GLN95" s="118"/>
      <c r="GLO95" s="118"/>
      <c r="GLP95" s="118"/>
      <c r="GLQ95" s="118"/>
      <c r="GLR95" s="118"/>
      <c r="GLS95" s="118"/>
      <c r="GLT95" s="118"/>
      <c r="GLU95" s="118"/>
      <c r="GLV95" s="118"/>
      <c r="GLW95" s="118"/>
      <c r="GLX95" s="118"/>
      <c r="GLY95" s="118"/>
      <c r="GLZ95" s="118"/>
      <c r="GMA95" s="118"/>
      <c r="GMB95" s="118"/>
      <c r="GMC95" s="118"/>
      <c r="GMD95" s="118"/>
      <c r="GME95" s="118"/>
      <c r="GMF95" s="118"/>
      <c r="GMG95" s="118"/>
      <c r="GMH95" s="118"/>
      <c r="GMI95" s="118"/>
      <c r="GMJ95" s="118"/>
      <c r="GMK95" s="118"/>
      <c r="GML95" s="118"/>
      <c r="GMM95" s="118"/>
      <c r="GMN95" s="118"/>
      <c r="GMO95" s="118"/>
      <c r="GMP95" s="118"/>
      <c r="GMQ95" s="118"/>
      <c r="GMR95" s="118"/>
      <c r="GMS95" s="118"/>
      <c r="GMT95" s="118"/>
      <c r="GMU95" s="118"/>
      <c r="GMV95" s="118"/>
      <c r="GMW95" s="118"/>
      <c r="GMX95" s="118"/>
      <c r="GMY95" s="118"/>
      <c r="GMZ95" s="118"/>
      <c r="GNA95" s="118"/>
      <c r="GNB95" s="118"/>
      <c r="GNC95" s="118"/>
      <c r="GND95" s="118"/>
      <c r="GNE95" s="118"/>
      <c r="GNF95" s="118"/>
      <c r="GNG95" s="118"/>
      <c r="GNH95" s="118"/>
      <c r="GNI95" s="118"/>
      <c r="GNJ95" s="118"/>
      <c r="GNK95" s="118"/>
      <c r="GNL95" s="118"/>
      <c r="GNM95" s="118"/>
      <c r="GNN95" s="118"/>
      <c r="GNO95" s="118"/>
      <c r="GNP95" s="118"/>
      <c r="GNQ95" s="118"/>
      <c r="GNR95" s="118"/>
      <c r="GNS95" s="118"/>
      <c r="GNT95" s="118"/>
      <c r="GNU95" s="118"/>
      <c r="GNV95" s="118"/>
      <c r="GNW95" s="118"/>
      <c r="GNX95" s="118"/>
      <c r="GNY95" s="118"/>
      <c r="GNZ95" s="118"/>
      <c r="GOA95" s="118"/>
      <c r="GOB95" s="118"/>
      <c r="GOC95" s="118"/>
      <c r="GOD95" s="118"/>
      <c r="GOE95" s="118"/>
      <c r="GOF95" s="118"/>
      <c r="GOG95" s="118"/>
      <c r="GOH95" s="118"/>
      <c r="GOI95" s="118"/>
      <c r="GOJ95" s="118"/>
      <c r="GOK95" s="118"/>
      <c r="GOL95" s="118"/>
      <c r="GOM95" s="118"/>
      <c r="GON95" s="118"/>
      <c r="GOO95" s="118"/>
      <c r="GOP95" s="118"/>
      <c r="GOQ95" s="118"/>
      <c r="GOR95" s="118"/>
      <c r="GOS95" s="118"/>
      <c r="GOT95" s="118"/>
      <c r="GOU95" s="118"/>
      <c r="GOV95" s="118"/>
      <c r="GOW95" s="118"/>
      <c r="GOX95" s="118"/>
      <c r="GOY95" s="118"/>
      <c r="GOZ95" s="118"/>
      <c r="GPA95" s="118"/>
      <c r="GPB95" s="118"/>
      <c r="GPC95" s="118"/>
      <c r="GPD95" s="118"/>
      <c r="GPE95" s="118"/>
      <c r="GPF95" s="118"/>
      <c r="GPG95" s="118"/>
      <c r="GPH95" s="118"/>
      <c r="GPI95" s="118"/>
      <c r="GPJ95" s="118"/>
      <c r="GPK95" s="118"/>
      <c r="GPL95" s="118"/>
      <c r="GPM95" s="118"/>
      <c r="GPN95" s="118"/>
      <c r="GPO95" s="118"/>
      <c r="GPP95" s="118"/>
      <c r="GPQ95" s="118"/>
      <c r="GPR95" s="118"/>
      <c r="GPS95" s="118"/>
      <c r="GPT95" s="118"/>
      <c r="GPU95" s="118"/>
      <c r="GPV95" s="118"/>
      <c r="GPW95" s="118"/>
      <c r="GPX95" s="118"/>
      <c r="GPY95" s="118"/>
      <c r="GPZ95" s="118"/>
      <c r="GQA95" s="118"/>
      <c r="GQB95" s="118"/>
      <c r="GQC95" s="118"/>
      <c r="GQD95" s="118"/>
      <c r="GQE95" s="118"/>
      <c r="GQF95" s="118"/>
      <c r="GQG95" s="118"/>
      <c r="GQH95" s="118"/>
      <c r="GQI95" s="118"/>
      <c r="GQJ95" s="118"/>
      <c r="GQK95" s="118"/>
      <c r="GQL95" s="118"/>
      <c r="GQM95" s="118"/>
      <c r="GQN95" s="118"/>
      <c r="GQO95" s="118"/>
      <c r="GQP95" s="118"/>
      <c r="GQQ95" s="118"/>
      <c r="GQR95" s="118"/>
      <c r="GQS95" s="118"/>
      <c r="GQT95" s="118"/>
      <c r="GQU95" s="118"/>
      <c r="GQV95" s="118"/>
      <c r="GQW95" s="118"/>
      <c r="GQX95" s="118"/>
      <c r="GQY95" s="118"/>
      <c r="GQZ95" s="118"/>
      <c r="GRA95" s="118"/>
      <c r="GRB95" s="118"/>
      <c r="GRC95" s="118"/>
      <c r="GRD95" s="118"/>
      <c r="GRE95" s="118"/>
      <c r="GRF95" s="118"/>
      <c r="GRG95" s="118"/>
      <c r="GRH95" s="118"/>
      <c r="GRI95" s="118"/>
      <c r="GRJ95" s="118"/>
      <c r="GRK95" s="118"/>
      <c r="GRL95" s="118"/>
      <c r="GRM95" s="118"/>
      <c r="GRN95" s="118"/>
      <c r="GRO95" s="118"/>
      <c r="GRP95" s="118"/>
      <c r="GRQ95" s="118"/>
      <c r="GRR95" s="118"/>
      <c r="GRS95" s="118"/>
      <c r="GRT95" s="118"/>
      <c r="GRU95" s="118"/>
      <c r="GRV95" s="118"/>
      <c r="GRW95" s="118"/>
      <c r="GRX95" s="118"/>
      <c r="GRY95" s="118"/>
      <c r="GRZ95" s="118"/>
      <c r="GSA95" s="118"/>
      <c r="GSB95" s="118"/>
      <c r="GSC95" s="118"/>
      <c r="GSD95" s="118"/>
      <c r="GSE95" s="118"/>
      <c r="GSF95" s="118"/>
      <c r="GSG95" s="118"/>
      <c r="GSH95" s="118"/>
      <c r="GSI95" s="118"/>
      <c r="GSJ95" s="118"/>
      <c r="GSK95" s="118"/>
      <c r="GSL95" s="118"/>
      <c r="GSM95" s="118"/>
      <c r="GSN95" s="118"/>
      <c r="GSO95" s="118"/>
      <c r="GSP95" s="118"/>
      <c r="GSQ95" s="118"/>
      <c r="GSR95" s="118"/>
      <c r="GSS95" s="118"/>
      <c r="GST95" s="118"/>
      <c r="GSU95" s="118"/>
      <c r="GSV95" s="118"/>
      <c r="GSW95" s="118"/>
      <c r="GSX95" s="118"/>
      <c r="GSY95" s="118"/>
      <c r="GSZ95" s="118"/>
      <c r="GTA95" s="118"/>
      <c r="GTB95" s="118"/>
      <c r="GTC95" s="118"/>
      <c r="GTD95" s="118"/>
      <c r="GTE95" s="118"/>
      <c r="GTF95" s="118"/>
      <c r="GTG95" s="118"/>
      <c r="GTH95" s="118"/>
      <c r="GTI95" s="118"/>
      <c r="GTJ95" s="118"/>
      <c r="GTK95" s="118"/>
      <c r="GTL95" s="118"/>
      <c r="GTM95" s="118"/>
      <c r="GTN95" s="118"/>
      <c r="GTO95" s="118"/>
      <c r="GTP95" s="118"/>
      <c r="GTQ95" s="118"/>
      <c r="GTR95" s="118"/>
      <c r="GTS95" s="118"/>
      <c r="GTT95" s="118"/>
      <c r="GTU95" s="118"/>
      <c r="GTV95" s="118"/>
      <c r="GTW95" s="118"/>
      <c r="GTX95" s="118"/>
      <c r="GTY95" s="118"/>
      <c r="GTZ95" s="118"/>
      <c r="GUA95" s="118"/>
      <c r="GUB95" s="118"/>
      <c r="GUC95" s="118"/>
      <c r="GUD95" s="118"/>
      <c r="GUE95" s="118"/>
      <c r="GUF95" s="118"/>
      <c r="GUG95" s="118"/>
      <c r="GUH95" s="118"/>
      <c r="GUI95" s="118"/>
      <c r="GUJ95" s="118"/>
      <c r="GUK95" s="118"/>
      <c r="GUL95" s="118"/>
      <c r="GUM95" s="118"/>
      <c r="GUN95" s="118"/>
      <c r="GUO95" s="118"/>
      <c r="GUP95" s="118"/>
      <c r="GUQ95" s="118"/>
      <c r="GUR95" s="118"/>
      <c r="GUS95" s="118"/>
      <c r="GUT95" s="118"/>
      <c r="GUU95" s="118"/>
      <c r="GUV95" s="118"/>
      <c r="GUW95" s="118"/>
      <c r="GUX95" s="118"/>
      <c r="GUY95" s="118"/>
      <c r="GUZ95" s="118"/>
      <c r="GVA95" s="118"/>
      <c r="GVB95" s="118"/>
      <c r="GVC95" s="118"/>
      <c r="GVD95" s="118"/>
      <c r="GVE95" s="118"/>
      <c r="GVF95" s="118"/>
      <c r="GVG95" s="118"/>
      <c r="GVH95" s="118"/>
      <c r="GVI95" s="118"/>
      <c r="GVJ95" s="118"/>
      <c r="GVK95" s="118"/>
      <c r="GVL95" s="118"/>
      <c r="GVM95" s="118"/>
      <c r="GVN95" s="118"/>
      <c r="GVO95" s="118"/>
      <c r="GVP95" s="118"/>
      <c r="GVQ95" s="118"/>
      <c r="GVR95" s="118"/>
      <c r="GVS95" s="118"/>
      <c r="GVT95" s="118"/>
      <c r="GVU95" s="118"/>
      <c r="GVV95" s="118"/>
      <c r="GVW95" s="118"/>
      <c r="GVX95" s="118"/>
      <c r="GVY95" s="118"/>
      <c r="GVZ95" s="118"/>
      <c r="GWA95" s="118"/>
      <c r="GWB95" s="118"/>
      <c r="GWC95" s="118"/>
      <c r="GWD95" s="118"/>
      <c r="GWE95" s="118"/>
      <c r="GWF95" s="118"/>
      <c r="GWG95" s="118"/>
      <c r="GWH95" s="118"/>
      <c r="GWI95" s="118"/>
      <c r="GWJ95" s="118"/>
      <c r="GWK95" s="118"/>
      <c r="GWL95" s="118"/>
      <c r="GWM95" s="118"/>
      <c r="GWN95" s="118"/>
      <c r="GWO95" s="118"/>
      <c r="GWP95" s="118"/>
      <c r="GWQ95" s="118"/>
      <c r="GWR95" s="118"/>
      <c r="GWS95" s="118"/>
      <c r="GWT95" s="118"/>
      <c r="GWU95" s="118"/>
      <c r="GWV95" s="118"/>
      <c r="GWW95" s="118"/>
      <c r="GWX95" s="118"/>
      <c r="GWY95" s="118"/>
      <c r="GWZ95" s="118"/>
      <c r="GXA95" s="118"/>
      <c r="GXB95" s="118"/>
      <c r="GXC95" s="118"/>
      <c r="GXD95" s="118"/>
      <c r="GXE95" s="118"/>
      <c r="GXF95" s="118"/>
      <c r="GXG95" s="118"/>
      <c r="GXH95" s="118"/>
      <c r="GXI95" s="118"/>
      <c r="GXJ95" s="118"/>
      <c r="GXK95" s="118"/>
      <c r="GXL95" s="118"/>
      <c r="GXM95" s="118"/>
      <c r="GXN95" s="118"/>
      <c r="GXO95" s="118"/>
      <c r="GXP95" s="118"/>
      <c r="GXQ95" s="118"/>
      <c r="GXR95" s="118"/>
      <c r="GXS95" s="118"/>
      <c r="GXT95" s="118"/>
      <c r="GXU95" s="118"/>
      <c r="GXV95" s="118"/>
      <c r="GXW95" s="118"/>
      <c r="GXX95" s="118"/>
      <c r="GXY95" s="118"/>
      <c r="GXZ95" s="118"/>
      <c r="GYA95" s="118"/>
      <c r="GYB95" s="118"/>
      <c r="GYC95" s="118"/>
      <c r="GYD95" s="118"/>
      <c r="GYE95" s="118"/>
      <c r="GYF95" s="118"/>
      <c r="GYG95" s="118"/>
      <c r="GYH95" s="118"/>
      <c r="GYI95" s="118"/>
      <c r="GYJ95" s="118"/>
      <c r="GYK95" s="118"/>
      <c r="GYL95" s="118"/>
      <c r="GYM95" s="118"/>
      <c r="GYN95" s="118"/>
      <c r="GYO95" s="118"/>
      <c r="GYP95" s="118"/>
      <c r="GYQ95" s="118"/>
      <c r="GYR95" s="118"/>
      <c r="GYS95" s="118"/>
      <c r="GYT95" s="118"/>
      <c r="GYU95" s="118"/>
      <c r="GYV95" s="118"/>
      <c r="GYW95" s="118"/>
      <c r="GYX95" s="118"/>
      <c r="GYY95" s="118"/>
      <c r="GYZ95" s="118"/>
      <c r="GZA95" s="118"/>
      <c r="GZB95" s="118"/>
      <c r="GZC95" s="118"/>
      <c r="GZD95" s="118"/>
      <c r="GZE95" s="118"/>
      <c r="GZF95" s="118"/>
      <c r="GZG95" s="118"/>
      <c r="GZH95" s="118"/>
      <c r="GZI95" s="118"/>
      <c r="GZJ95" s="118"/>
      <c r="GZK95" s="118"/>
      <c r="GZL95" s="118"/>
      <c r="GZM95" s="118"/>
      <c r="GZN95" s="118"/>
      <c r="GZO95" s="118"/>
      <c r="GZP95" s="118"/>
      <c r="GZQ95" s="118"/>
      <c r="GZR95" s="118"/>
      <c r="GZS95" s="118"/>
      <c r="GZT95" s="118"/>
      <c r="GZU95" s="118"/>
      <c r="GZV95" s="118"/>
      <c r="GZW95" s="118"/>
      <c r="GZX95" s="118"/>
      <c r="GZY95" s="118"/>
      <c r="GZZ95" s="118"/>
      <c r="HAA95" s="118"/>
      <c r="HAB95" s="118"/>
      <c r="HAC95" s="118"/>
      <c r="HAD95" s="118"/>
      <c r="HAE95" s="118"/>
      <c r="HAF95" s="118"/>
      <c r="HAG95" s="118"/>
      <c r="HAH95" s="118"/>
      <c r="HAI95" s="118"/>
      <c r="HAJ95" s="118"/>
      <c r="HAK95" s="118"/>
      <c r="HAL95" s="118"/>
      <c r="HAM95" s="118"/>
      <c r="HAN95" s="118"/>
      <c r="HAO95" s="118"/>
      <c r="HAP95" s="118"/>
      <c r="HAQ95" s="118"/>
      <c r="HAR95" s="118"/>
      <c r="HAS95" s="118"/>
      <c r="HAT95" s="118"/>
      <c r="HAU95" s="118"/>
      <c r="HAV95" s="118"/>
      <c r="HAW95" s="118"/>
      <c r="HAX95" s="118"/>
      <c r="HAY95" s="118"/>
      <c r="HAZ95" s="118"/>
      <c r="HBA95" s="118"/>
      <c r="HBB95" s="118"/>
      <c r="HBC95" s="118"/>
      <c r="HBD95" s="118"/>
      <c r="HBE95" s="118"/>
      <c r="HBF95" s="118"/>
      <c r="HBG95" s="118"/>
      <c r="HBH95" s="118"/>
      <c r="HBI95" s="118"/>
      <c r="HBJ95" s="118"/>
      <c r="HBK95" s="118"/>
      <c r="HBL95" s="118"/>
      <c r="HBM95" s="118"/>
      <c r="HBN95" s="118"/>
      <c r="HBO95" s="118"/>
      <c r="HBP95" s="118"/>
      <c r="HBQ95" s="118"/>
      <c r="HBR95" s="118"/>
      <c r="HBS95" s="118"/>
      <c r="HBT95" s="118"/>
      <c r="HBU95" s="118"/>
      <c r="HBV95" s="118"/>
      <c r="HBW95" s="118"/>
      <c r="HBX95" s="118"/>
      <c r="HBY95" s="118"/>
      <c r="HBZ95" s="118"/>
      <c r="HCA95" s="118"/>
      <c r="HCB95" s="118"/>
      <c r="HCC95" s="118"/>
      <c r="HCD95" s="118"/>
      <c r="HCE95" s="118"/>
      <c r="HCF95" s="118"/>
      <c r="HCG95" s="118"/>
      <c r="HCH95" s="118"/>
      <c r="HCI95" s="118"/>
      <c r="HCJ95" s="118"/>
      <c r="HCK95" s="118"/>
      <c r="HCL95" s="118"/>
      <c r="HCM95" s="118"/>
      <c r="HCN95" s="118"/>
      <c r="HCO95" s="118"/>
      <c r="HCP95" s="118"/>
      <c r="HCQ95" s="118"/>
      <c r="HCR95" s="118"/>
      <c r="HCS95" s="118"/>
      <c r="HCT95" s="118"/>
      <c r="HCU95" s="118"/>
      <c r="HCV95" s="118"/>
      <c r="HCW95" s="118"/>
      <c r="HCX95" s="118"/>
      <c r="HCY95" s="118"/>
      <c r="HCZ95" s="118"/>
      <c r="HDA95" s="118"/>
      <c r="HDB95" s="118"/>
      <c r="HDC95" s="118"/>
      <c r="HDD95" s="118"/>
      <c r="HDE95" s="118"/>
      <c r="HDF95" s="118"/>
      <c r="HDG95" s="118"/>
      <c r="HDH95" s="118"/>
      <c r="HDI95" s="118"/>
      <c r="HDJ95" s="118"/>
      <c r="HDK95" s="118"/>
      <c r="HDL95" s="118"/>
      <c r="HDM95" s="118"/>
      <c r="HDN95" s="118"/>
      <c r="HDO95" s="118"/>
      <c r="HDP95" s="118"/>
      <c r="HDQ95" s="118"/>
      <c r="HDR95" s="118"/>
      <c r="HDS95" s="118"/>
      <c r="HDT95" s="118"/>
      <c r="HDU95" s="118"/>
      <c r="HDV95" s="118"/>
      <c r="HDW95" s="118"/>
      <c r="HDX95" s="118"/>
      <c r="HDY95" s="118"/>
      <c r="HDZ95" s="118"/>
      <c r="HEA95" s="118"/>
      <c r="HEB95" s="118"/>
      <c r="HEC95" s="118"/>
      <c r="HED95" s="118"/>
      <c r="HEE95" s="118"/>
      <c r="HEF95" s="118"/>
      <c r="HEG95" s="118"/>
      <c r="HEH95" s="118"/>
      <c r="HEI95" s="118"/>
      <c r="HEJ95" s="118"/>
      <c r="HEK95" s="118"/>
      <c r="HEL95" s="118"/>
      <c r="HEM95" s="118"/>
      <c r="HEN95" s="118"/>
      <c r="HEO95" s="118"/>
      <c r="HEP95" s="118"/>
      <c r="HEQ95" s="118"/>
      <c r="HER95" s="118"/>
      <c r="HES95" s="118"/>
      <c r="HET95" s="118"/>
      <c r="HEU95" s="118"/>
      <c r="HEV95" s="118"/>
      <c r="HEW95" s="118"/>
      <c r="HEX95" s="118"/>
      <c r="HEY95" s="118"/>
      <c r="HEZ95" s="118"/>
      <c r="HFA95" s="118"/>
      <c r="HFB95" s="118"/>
      <c r="HFC95" s="118"/>
      <c r="HFD95" s="118"/>
      <c r="HFE95" s="118"/>
      <c r="HFF95" s="118"/>
      <c r="HFG95" s="118"/>
      <c r="HFH95" s="118"/>
      <c r="HFI95" s="118"/>
      <c r="HFJ95" s="118"/>
      <c r="HFK95" s="118"/>
      <c r="HFL95" s="118"/>
      <c r="HFM95" s="118"/>
      <c r="HFN95" s="118"/>
      <c r="HFO95" s="118"/>
      <c r="HFP95" s="118"/>
      <c r="HFQ95" s="118"/>
      <c r="HFR95" s="118"/>
      <c r="HFS95" s="118"/>
      <c r="HFT95" s="118"/>
      <c r="HFU95" s="118"/>
      <c r="HFV95" s="118"/>
      <c r="HFW95" s="118"/>
      <c r="HFX95" s="118"/>
      <c r="HFY95" s="118"/>
      <c r="HFZ95" s="118"/>
      <c r="HGA95" s="118"/>
      <c r="HGB95" s="118"/>
      <c r="HGC95" s="118"/>
      <c r="HGD95" s="118"/>
      <c r="HGE95" s="118"/>
      <c r="HGF95" s="118"/>
      <c r="HGG95" s="118"/>
      <c r="HGH95" s="118"/>
      <c r="HGI95" s="118"/>
      <c r="HGJ95" s="118"/>
      <c r="HGK95" s="118"/>
      <c r="HGL95" s="118"/>
      <c r="HGM95" s="118"/>
      <c r="HGN95" s="118"/>
      <c r="HGO95" s="118"/>
      <c r="HGP95" s="118"/>
      <c r="HGQ95" s="118"/>
      <c r="HGR95" s="118"/>
      <c r="HGS95" s="118"/>
      <c r="HGT95" s="118"/>
      <c r="HGU95" s="118"/>
      <c r="HGV95" s="118"/>
      <c r="HGW95" s="118"/>
      <c r="HGX95" s="118"/>
      <c r="HGY95" s="118"/>
      <c r="HGZ95" s="118"/>
      <c r="HHA95" s="118"/>
      <c r="HHB95" s="118"/>
      <c r="HHC95" s="118"/>
      <c r="HHD95" s="118"/>
      <c r="HHE95" s="118"/>
      <c r="HHF95" s="118"/>
      <c r="HHG95" s="118"/>
      <c r="HHH95" s="118"/>
      <c r="HHI95" s="118"/>
      <c r="HHJ95" s="118"/>
      <c r="HHK95" s="118"/>
      <c r="HHL95" s="118"/>
      <c r="HHM95" s="118"/>
      <c r="HHN95" s="118"/>
      <c r="HHO95" s="118"/>
      <c r="HHP95" s="118"/>
      <c r="HHQ95" s="118"/>
      <c r="HHR95" s="118"/>
      <c r="HHS95" s="118"/>
      <c r="HHT95" s="118"/>
      <c r="HHU95" s="118"/>
      <c r="HHV95" s="118"/>
      <c r="HHW95" s="118"/>
      <c r="HHX95" s="118"/>
      <c r="HHY95" s="118"/>
      <c r="HHZ95" s="118"/>
      <c r="HIA95" s="118"/>
      <c r="HIB95" s="118"/>
      <c r="HIC95" s="118"/>
      <c r="HID95" s="118"/>
      <c r="HIE95" s="118"/>
      <c r="HIF95" s="118"/>
      <c r="HIG95" s="118"/>
      <c r="HIH95" s="118"/>
      <c r="HII95" s="118"/>
      <c r="HIJ95" s="118"/>
      <c r="HIK95" s="118"/>
      <c r="HIL95" s="118"/>
      <c r="HIM95" s="118"/>
      <c r="HIN95" s="118"/>
      <c r="HIO95" s="118"/>
      <c r="HIP95" s="118"/>
      <c r="HIQ95" s="118"/>
      <c r="HIR95" s="118"/>
      <c r="HIS95" s="118"/>
      <c r="HIT95" s="118"/>
      <c r="HIU95" s="118"/>
      <c r="HIV95" s="118"/>
      <c r="HIW95" s="118"/>
      <c r="HIX95" s="118"/>
      <c r="HIY95" s="118"/>
      <c r="HIZ95" s="118"/>
      <c r="HJA95" s="118"/>
      <c r="HJB95" s="118"/>
      <c r="HJC95" s="118"/>
      <c r="HJD95" s="118"/>
      <c r="HJE95" s="118"/>
      <c r="HJF95" s="118"/>
      <c r="HJG95" s="118"/>
      <c r="HJH95" s="118"/>
      <c r="HJI95" s="118"/>
      <c r="HJJ95" s="118"/>
      <c r="HJK95" s="118"/>
      <c r="HJL95" s="118"/>
      <c r="HJM95" s="118"/>
      <c r="HJN95" s="118"/>
      <c r="HJO95" s="118"/>
      <c r="HJP95" s="118"/>
      <c r="HJQ95" s="118"/>
      <c r="HJR95" s="118"/>
      <c r="HJS95" s="118"/>
      <c r="HJT95" s="118"/>
      <c r="HJU95" s="118"/>
      <c r="HJV95" s="118"/>
      <c r="HJW95" s="118"/>
      <c r="HJX95" s="118"/>
      <c r="HJY95" s="118"/>
      <c r="HJZ95" s="118"/>
      <c r="HKA95" s="118"/>
      <c r="HKB95" s="118"/>
      <c r="HKC95" s="118"/>
      <c r="HKD95" s="118"/>
      <c r="HKE95" s="118"/>
      <c r="HKF95" s="118"/>
      <c r="HKG95" s="118"/>
      <c r="HKH95" s="118"/>
      <c r="HKI95" s="118"/>
      <c r="HKJ95" s="118"/>
      <c r="HKK95" s="118"/>
      <c r="HKL95" s="118"/>
      <c r="HKM95" s="118"/>
      <c r="HKN95" s="118"/>
      <c r="HKO95" s="118"/>
      <c r="HKP95" s="118"/>
      <c r="HKQ95" s="118"/>
      <c r="HKR95" s="118"/>
      <c r="HKS95" s="118"/>
      <c r="HKT95" s="118"/>
      <c r="HKU95" s="118"/>
      <c r="HKV95" s="118"/>
      <c r="HKW95" s="118"/>
      <c r="HKX95" s="118"/>
      <c r="HKY95" s="118"/>
      <c r="HKZ95" s="118"/>
      <c r="HLA95" s="118"/>
      <c r="HLB95" s="118"/>
      <c r="HLC95" s="118"/>
      <c r="HLD95" s="118"/>
      <c r="HLE95" s="118"/>
      <c r="HLF95" s="118"/>
      <c r="HLG95" s="118"/>
      <c r="HLH95" s="118"/>
      <c r="HLI95" s="118"/>
      <c r="HLJ95" s="118"/>
      <c r="HLK95" s="118"/>
      <c r="HLL95" s="118"/>
      <c r="HLM95" s="118"/>
      <c r="HLN95" s="118"/>
      <c r="HLO95" s="118"/>
      <c r="HLP95" s="118"/>
      <c r="HLQ95" s="118"/>
      <c r="HLR95" s="118"/>
      <c r="HLS95" s="118"/>
      <c r="HLT95" s="118"/>
      <c r="HLU95" s="118"/>
      <c r="HLV95" s="118"/>
      <c r="HLW95" s="118"/>
      <c r="HLX95" s="118"/>
      <c r="HLY95" s="118"/>
      <c r="HLZ95" s="118"/>
      <c r="HMA95" s="118"/>
      <c r="HMB95" s="118"/>
      <c r="HMC95" s="118"/>
      <c r="HMD95" s="118"/>
      <c r="HME95" s="118"/>
      <c r="HMF95" s="118"/>
      <c r="HMG95" s="118"/>
      <c r="HMH95" s="118"/>
      <c r="HMI95" s="118"/>
      <c r="HMJ95" s="118"/>
      <c r="HMK95" s="118"/>
      <c r="HML95" s="118"/>
      <c r="HMM95" s="118"/>
      <c r="HMN95" s="118"/>
      <c r="HMO95" s="118"/>
      <c r="HMP95" s="118"/>
      <c r="HMQ95" s="118"/>
      <c r="HMR95" s="118"/>
      <c r="HMS95" s="118"/>
      <c r="HMT95" s="118"/>
      <c r="HMU95" s="118"/>
      <c r="HMV95" s="118"/>
      <c r="HMW95" s="118"/>
      <c r="HMX95" s="118"/>
      <c r="HMY95" s="118"/>
      <c r="HMZ95" s="118"/>
      <c r="HNA95" s="118"/>
      <c r="HNB95" s="118"/>
      <c r="HNC95" s="118"/>
      <c r="HND95" s="118"/>
      <c r="HNE95" s="118"/>
      <c r="HNF95" s="118"/>
      <c r="HNG95" s="118"/>
      <c r="HNH95" s="118"/>
      <c r="HNI95" s="118"/>
      <c r="HNJ95" s="118"/>
      <c r="HNK95" s="118"/>
      <c r="HNL95" s="118"/>
      <c r="HNM95" s="118"/>
      <c r="HNN95" s="118"/>
      <c r="HNO95" s="118"/>
      <c r="HNP95" s="118"/>
      <c r="HNQ95" s="118"/>
      <c r="HNR95" s="118"/>
      <c r="HNS95" s="118"/>
      <c r="HNT95" s="118"/>
      <c r="HNU95" s="118"/>
      <c r="HNV95" s="118"/>
      <c r="HNW95" s="118"/>
      <c r="HNX95" s="118"/>
      <c r="HNY95" s="118"/>
      <c r="HNZ95" s="118"/>
      <c r="HOA95" s="118"/>
      <c r="HOB95" s="118"/>
      <c r="HOC95" s="118"/>
      <c r="HOD95" s="118"/>
      <c r="HOE95" s="118"/>
      <c r="HOF95" s="118"/>
      <c r="HOG95" s="118"/>
      <c r="HOH95" s="118"/>
      <c r="HOI95" s="118"/>
      <c r="HOJ95" s="118"/>
      <c r="HOK95" s="118"/>
      <c r="HOL95" s="118"/>
      <c r="HOM95" s="118"/>
      <c r="HON95" s="118"/>
      <c r="HOO95" s="118"/>
      <c r="HOP95" s="118"/>
      <c r="HOQ95" s="118"/>
      <c r="HOR95" s="118"/>
      <c r="HOS95" s="118"/>
      <c r="HOT95" s="118"/>
      <c r="HOU95" s="118"/>
      <c r="HOV95" s="118"/>
      <c r="HOW95" s="118"/>
      <c r="HOX95" s="118"/>
      <c r="HOY95" s="118"/>
      <c r="HOZ95" s="118"/>
      <c r="HPA95" s="118"/>
      <c r="HPB95" s="118"/>
      <c r="HPC95" s="118"/>
      <c r="HPD95" s="118"/>
      <c r="HPE95" s="118"/>
      <c r="HPF95" s="118"/>
      <c r="HPG95" s="118"/>
      <c r="HPH95" s="118"/>
      <c r="HPI95" s="118"/>
      <c r="HPJ95" s="118"/>
      <c r="HPK95" s="118"/>
      <c r="HPL95" s="118"/>
      <c r="HPM95" s="118"/>
      <c r="HPN95" s="118"/>
      <c r="HPO95" s="118"/>
      <c r="HPP95" s="118"/>
      <c r="HPQ95" s="118"/>
      <c r="HPR95" s="118"/>
      <c r="HPS95" s="118"/>
      <c r="HPT95" s="118"/>
      <c r="HPU95" s="118"/>
      <c r="HPV95" s="118"/>
      <c r="HPW95" s="118"/>
      <c r="HPX95" s="118"/>
      <c r="HPY95" s="118"/>
      <c r="HPZ95" s="118"/>
      <c r="HQA95" s="118"/>
      <c r="HQB95" s="118"/>
      <c r="HQC95" s="118"/>
      <c r="HQD95" s="118"/>
      <c r="HQE95" s="118"/>
      <c r="HQF95" s="118"/>
      <c r="HQG95" s="118"/>
      <c r="HQH95" s="118"/>
      <c r="HQI95" s="118"/>
      <c r="HQJ95" s="118"/>
      <c r="HQK95" s="118"/>
      <c r="HQL95" s="118"/>
      <c r="HQM95" s="118"/>
      <c r="HQN95" s="118"/>
      <c r="HQO95" s="118"/>
      <c r="HQP95" s="118"/>
      <c r="HQQ95" s="118"/>
      <c r="HQR95" s="118"/>
      <c r="HQS95" s="118"/>
      <c r="HQT95" s="118"/>
      <c r="HQU95" s="118"/>
      <c r="HQV95" s="118"/>
      <c r="HQW95" s="118"/>
      <c r="HQX95" s="118"/>
      <c r="HQY95" s="118"/>
      <c r="HQZ95" s="118"/>
      <c r="HRA95" s="118"/>
      <c r="HRB95" s="118"/>
      <c r="HRC95" s="118"/>
      <c r="HRD95" s="118"/>
      <c r="HRE95" s="118"/>
      <c r="HRF95" s="118"/>
      <c r="HRG95" s="118"/>
      <c r="HRH95" s="118"/>
      <c r="HRI95" s="118"/>
      <c r="HRJ95" s="118"/>
      <c r="HRK95" s="118"/>
      <c r="HRL95" s="118"/>
      <c r="HRM95" s="118"/>
      <c r="HRN95" s="118"/>
      <c r="HRO95" s="118"/>
      <c r="HRP95" s="118"/>
      <c r="HRQ95" s="118"/>
      <c r="HRR95" s="118"/>
      <c r="HRS95" s="118"/>
      <c r="HRT95" s="118"/>
      <c r="HRU95" s="118"/>
      <c r="HRV95" s="118"/>
      <c r="HRW95" s="118"/>
      <c r="HRX95" s="118"/>
      <c r="HRY95" s="118"/>
      <c r="HRZ95" s="118"/>
      <c r="HSA95" s="118"/>
      <c r="HSB95" s="118"/>
      <c r="HSC95" s="118"/>
      <c r="HSD95" s="118"/>
      <c r="HSE95" s="118"/>
      <c r="HSF95" s="118"/>
      <c r="HSG95" s="118"/>
      <c r="HSH95" s="118"/>
      <c r="HSI95" s="118"/>
      <c r="HSJ95" s="118"/>
      <c r="HSK95" s="118"/>
      <c r="HSL95" s="118"/>
      <c r="HSM95" s="118"/>
      <c r="HSN95" s="118"/>
      <c r="HSO95" s="118"/>
      <c r="HSP95" s="118"/>
      <c r="HSQ95" s="118"/>
      <c r="HSR95" s="118"/>
      <c r="HSS95" s="118"/>
      <c r="HST95" s="118"/>
      <c r="HSU95" s="118"/>
      <c r="HSV95" s="118"/>
      <c r="HSW95" s="118"/>
      <c r="HSX95" s="118"/>
      <c r="HSY95" s="118"/>
      <c r="HSZ95" s="118"/>
      <c r="HTA95" s="118"/>
      <c r="HTB95" s="118"/>
      <c r="HTC95" s="118"/>
      <c r="HTD95" s="118"/>
      <c r="HTE95" s="118"/>
      <c r="HTF95" s="118"/>
      <c r="HTG95" s="118"/>
      <c r="HTH95" s="118"/>
      <c r="HTI95" s="118"/>
      <c r="HTJ95" s="118"/>
      <c r="HTK95" s="118"/>
      <c r="HTL95" s="118"/>
      <c r="HTM95" s="118"/>
      <c r="HTN95" s="118"/>
      <c r="HTO95" s="118"/>
      <c r="HTP95" s="118"/>
      <c r="HTQ95" s="118"/>
      <c r="HTR95" s="118"/>
      <c r="HTS95" s="118"/>
      <c r="HTT95" s="118"/>
      <c r="HTU95" s="118"/>
      <c r="HTV95" s="118"/>
      <c r="HTW95" s="118"/>
      <c r="HTX95" s="118"/>
      <c r="HTY95" s="118"/>
      <c r="HTZ95" s="118"/>
      <c r="HUA95" s="118"/>
      <c r="HUB95" s="118"/>
      <c r="HUC95" s="118"/>
      <c r="HUD95" s="118"/>
      <c r="HUE95" s="118"/>
      <c r="HUF95" s="118"/>
      <c r="HUG95" s="118"/>
      <c r="HUH95" s="118"/>
      <c r="HUI95" s="118"/>
      <c r="HUJ95" s="118"/>
      <c r="HUK95" s="118"/>
      <c r="HUL95" s="118"/>
      <c r="HUM95" s="118"/>
      <c r="HUN95" s="118"/>
      <c r="HUO95" s="118"/>
      <c r="HUP95" s="118"/>
      <c r="HUQ95" s="118"/>
      <c r="HUR95" s="118"/>
      <c r="HUS95" s="118"/>
      <c r="HUT95" s="118"/>
      <c r="HUU95" s="118"/>
      <c r="HUV95" s="118"/>
      <c r="HUW95" s="118"/>
      <c r="HUX95" s="118"/>
      <c r="HUY95" s="118"/>
      <c r="HUZ95" s="118"/>
      <c r="HVA95" s="118"/>
      <c r="HVB95" s="118"/>
      <c r="HVC95" s="118"/>
      <c r="HVD95" s="118"/>
      <c r="HVE95" s="118"/>
      <c r="HVF95" s="118"/>
      <c r="HVG95" s="118"/>
      <c r="HVH95" s="118"/>
      <c r="HVI95" s="118"/>
      <c r="HVJ95" s="118"/>
      <c r="HVK95" s="118"/>
      <c r="HVL95" s="118"/>
      <c r="HVM95" s="118"/>
      <c r="HVN95" s="118"/>
      <c r="HVO95" s="118"/>
      <c r="HVP95" s="118"/>
      <c r="HVQ95" s="118"/>
      <c r="HVR95" s="118"/>
      <c r="HVS95" s="118"/>
      <c r="HVT95" s="118"/>
      <c r="HVU95" s="118"/>
      <c r="HVV95" s="118"/>
      <c r="HVW95" s="118"/>
      <c r="HVX95" s="118"/>
      <c r="HVY95" s="118"/>
      <c r="HVZ95" s="118"/>
      <c r="HWA95" s="118"/>
      <c r="HWB95" s="118"/>
      <c r="HWC95" s="118"/>
      <c r="HWD95" s="118"/>
      <c r="HWE95" s="118"/>
      <c r="HWF95" s="118"/>
      <c r="HWG95" s="118"/>
      <c r="HWH95" s="118"/>
      <c r="HWI95" s="118"/>
      <c r="HWJ95" s="118"/>
      <c r="HWK95" s="118"/>
      <c r="HWL95" s="118"/>
      <c r="HWM95" s="118"/>
      <c r="HWN95" s="118"/>
      <c r="HWO95" s="118"/>
      <c r="HWP95" s="118"/>
      <c r="HWQ95" s="118"/>
      <c r="HWR95" s="118"/>
      <c r="HWS95" s="118"/>
      <c r="HWT95" s="118"/>
      <c r="HWU95" s="118"/>
      <c r="HWV95" s="118"/>
      <c r="HWW95" s="118"/>
      <c r="HWX95" s="118"/>
      <c r="HWY95" s="118"/>
      <c r="HWZ95" s="118"/>
      <c r="HXA95" s="118"/>
      <c r="HXB95" s="118"/>
      <c r="HXC95" s="118"/>
      <c r="HXD95" s="118"/>
      <c r="HXE95" s="118"/>
      <c r="HXF95" s="118"/>
      <c r="HXG95" s="118"/>
      <c r="HXH95" s="118"/>
      <c r="HXI95" s="118"/>
      <c r="HXJ95" s="118"/>
      <c r="HXK95" s="118"/>
      <c r="HXL95" s="118"/>
      <c r="HXM95" s="118"/>
      <c r="HXN95" s="118"/>
      <c r="HXO95" s="118"/>
      <c r="HXP95" s="118"/>
      <c r="HXQ95" s="118"/>
      <c r="HXR95" s="118"/>
      <c r="HXS95" s="118"/>
      <c r="HXT95" s="118"/>
      <c r="HXU95" s="118"/>
      <c r="HXV95" s="118"/>
      <c r="HXW95" s="118"/>
      <c r="HXX95" s="118"/>
      <c r="HXY95" s="118"/>
      <c r="HXZ95" s="118"/>
      <c r="HYA95" s="118"/>
      <c r="HYB95" s="118"/>
      <c r="HYC95" s="118"/>
      <c r="HYD95" s="118"/>
      <c r="HYE95" s="118"/>
      <c r="HYF95" s="118"/>
      <c r="HYG95" s="118"/>
      <c r="HYH95" s="118"/>
      <c r="HYI95" s="118"/>
      <c r="HYJ95" s="118"/>
      <c r="HYK95" s="118"/>
      <c r="HYL95" s="118"/>
      <c r="HYM95" s="118"/>
      <c r="HYN95" s="118"/>
      <c r="HYO95" s="118"/>
      <c r="HYP95" s="118"/>
      <c r="HYQ95" s="118"/>
      <c r="HYR95" s="118"/>
      <c r="HYS95" s="118"/>
      <c r="HYT95" s="118"/>
      <c r="HYU95" s="118"/>
      <c r="HYV95" s="118"/>
      <c r="HYW95" s="118"/>
      <c r="HYX95" s="118"/>
      <c r="HYY95" s="118"/>
      <c r="HYZ95" s="118"/>
      <c r="HZA95" s="118"/>
      <c r="HZB95" s="118"/>
      <c r="HZC95" s="118"/>
      <c r="HZD95" s="118"/>
      <c r="HZE95" s="118"/>
      <c r="HZF95" s="118"/>
      <c r="HZG95" s="118"/>
      <c r="HZH95" s="118"/>
      <c r="HZI95" s="118"/>
      <c r="HZJ95" s="118"/>
      <c r="HZK95" s="118"/>
      <c r="HZL95" s="118"/>
      <c r="HZM95" s="118"/>
      <c r="HZN95" s="118"/>
      <c r="HZO95" s="118"/>
      <c r="HZP95" s="118"/>
      <c r="HZQ95" s="118"/>
      <c r="HZR95" s="118"/>
      <c r="HZS95" s="118"/>
      <c r="HZT95" s="118"/>
      <c r="HZU95" s="118"/>
      <c r="HZV95" s="118"/>
      <c r="HZW95" s="118"/>
      <c r="HZX95" s="118"/>
      <c r="HZY95" s="118"/>
      <c r="HZZ95" s="118"/>
      <c r="IAA95" s="118"/>
      <c r="IAB95" s="118"/>
      <c r="IAC95" s="118"/>
      <c r="IAD95" s="118"/>
      <c r="IAE95" s="118"/>
      <c r="IAF95" s="118"/>
      <c r="IAG95" s="118"/>
      <c r="IAH95" s="118"/>
      <c r="IAI95" s="118"/>
      <c r="IAJ95" s="118"/>
      <c r="IAK95" s="118"/>
      <c r="IAL95" s="118"/>
      <c r="IAM95" s="118"/>
      <c r="IAN95" s="118"/>
      <c r="IAO95" s="118"/>
      <c r="IAP95" s="118"/>
      <c r="IAQ95" s="118"/>
      <c r="IAR95" s="118"/>
      <c r="IAS95" s="118"/>
      <c r="IAT95" s="118"/>
      <c r="IAU95" s="118"/>
      <c r="IAV95" s="118"/>
      <c r="IAW95" s="118"/>
      <c r="IAX95" s="118"/>
      <c r="IAY95" s="118"/>
      <c r="IAZ95" s="118"/>
      <c r="IBA95" s="118"/>
      <c r="IBB95" s="118"/>
      <c r="IBC95" s="118"/>
      <c r="IBD95" s="118"/>
      <c r="IBE95" s="118"/>
      <c r="IBF95" s="118"/>
      <c r="IBG95" s="118"/>
      <c r="IBH95" s="118"/>
      <c r="IBI95" s="118"/>
      <c r="IBJ95" s="118"/>
      <c r="IBK95" s="118"/>
      <c r="IBL95" s="118"/>
      <c r="IBM95" s="118"/>
      <c r="IBN95" s="118"/>
      <c r="IBO95" s="118"/>
      <c r="IBP95" s="118"/>
      <c r="IBQ95" s="118"/>
      <c r="IBR95" s="118"/>
      <c r="IBS95" s="118"/>
      <c r="IBT95" s="118"/>
      <c r="IBU95" s="118"/>
      <c r="IBV95" s="118"/>
      <c r="IBW95" s="118"/>
      <c r="IBX95" s="118"/>
      <c r="IBY95" s="118"/>
      <c r="IBZ95" s="118"/>
      <c r="ICA95" s="118"/>
      <c r="ICB95" s="118"/>
      <c r="ICC95" s="118"/>
      <c r="ICD95" s="118"/>
      <c r="ICE95" s="118"/>
      <c r="ICF95" s="118"/>
      <c r="ICG95" s="118"/>
      <c r="ICH95" s="118"/>
      <c r="ICI95" s="118"/>
      <c r="ICJ95" s="118"/>
      <c r="ICK95" s="118"/>
      <c r="ICL95" s="118"/>
      <c r="ICM95" s="118"/>
      <c r="ICN95" s="118"/>
      <c r="ICO95" s="118"/>
      <c r="ICP95" s="118"/>
      <c r="ICQ95" s="118"/>
      <c r="ICR95" s="118"/>
      <c r="ICS95" s="118"/>
      <c r="ICT95" s="118"/>
      <c r="ICU95" s="118"/>
      <c r="ICV95" s="118"/>
      <c r="ICW95" s="118"/>
      <c r="ICX95" s="118"/>
      <c r="ICY95" s="118"/>
      <c r="ICZ95" s="118"/>
      <c r="IDA95" s="118"/>
      <c r="IDB95" s="118"/>
      <c r="IDC95" s="118"/>
      <c r="IDD95" s="118"/>
      <c r="IDE95" s="118"/>
      <c r="IDF95" s="118"/>
      <c r="IDG95" s="118"/>
      <c r="IDH95" s="118"/>
      <c r="IDI95" s="118"/>
      <c r="IDJ95" s="118"/>
      <c r="IDK95" s="118"/>
      <c r="IDL95" s="118"/>
      <c r="IDM95" s="118"/>
      <c r="IDN95" s="118"/>
      <c r="IDO95" s="118"/>
      <c r="IDP95" s="118"/>
      <c r="IDQ95" s="118"/>
      <c r="IDR95" s="118"/>
      <c r="IDS95" s="118"/>
      <c r="IDT95" s="118"/>
      <c r="IDU95" s="118"/>
      <c r="IDV95" s="118"/>
      <c r="IDW95" s="118"/>
      <c r="IDX95" s="118"/>
      <c r="IDY95" s="118"/>
      <c r="IDZ95" s="118"/>
      <c r="IEA95" s="118"/>
      <c r="IEB95" s="118"/>
      <c r="IEC95" s="118"/>
      <c r="IED95" s="118"/>
      <c r="IEE95" s="118"/>
      <c r="IEF95" s="118"/>
      <c r="IEG95" s="118"/>
      <c r="IEH95" s="118"/>
      <c r="IEI95" s="118"/>
      <c r="IEJ95" s="118"/>
      <c r="IEK95" s="118"/>
      <c r="IEL95" s="118"/>
      <c r="IEM95" s="118"/>
      <c r="IEN95" s="118"/>
      <c r="IEO95" s="118"/>
      <c r="IEP95" s="118"/>
      <c r="IEQ95" s="118"/>
      <c r="IER95" s="118"/>
      <c r="IES95" s="118"/>
      <c r="IET95" s="118"/>
      <c r="IEU95" s="118"/>
      <c r="IEV95" s="118"/>
      <c r="IEW95" s="118"/>
      <c r="IEX95" s="118"/>
      <c r="IEY95" s="118"/>
      <c r="IEZ95" s="118"/>
      <c r="IFA95" s="118"/>
      <c r="IFB95" s="118"/>
      <c r="IFC95" s="118"/>
      <c r="IFD95" s="118"/>
      <c r="IFE95" s="118"/>
      <c r="IFF95" s="118"/>
      <c r="IFG95" s="118"/>
      <c r="IFH95" s="118"/>
      <c r="IFI95" s="118"/>
      <c r="IFJ95" s="118"/>
      <c r="IFK95" s="118"/>
      <c r="IFL95" s="118"/>
      <c r="IFM95" s="118"/>
      <c r="IFN95" s="118"/>
      <c r="IFO95" s="118"/>
      <c r="IFP95" s="118"/>
      <c r="IFQ95" s="118"/>
      <c r="IFR95" s="118"/>
      <c r="IFS95" s="118"/>
      <c r="IFT95" s="118"/>
      <c r="IFU95" s="118"/>
      <c r="IFV95" s="118"/>
      <c r="IFW95" s="118"/>
      <c r="IFX95" s="118"/>
      <c r="IFY95" s="118"/>
      <c r="IFZ95" s="118"/>
      <c r="IGA95" s="118"/>
      <c r="IGB95" s="118"/>
      <c r="IGC95" s="118"/>
      <c r="IGD95" s="118"/>
      <c r="IGE95" s="118"/>
      <c r="IGF95" s="118"/>
      <c r="IGG95" s="118"/>
      <c r="IGH95" s="118"/>
      <c r="IGI95" s="118"/>
      <c r="IGJ95" s="118"/>
      <c r="IGK95" s="118"/>
      <c r="IGL95" s="118"/>
      <c r="IGM95" s="118"/>
      <c r="IGN95" s="118"/>
      <c r="IGO95" s="118"/>
      <c r="IGP95" s="118"/>
      <c r="IGQ95" s="118"/>
      <c r="IGR95" s="118"/>
      <c r="IGS95" s="118"/>
      <c r="IGT95" s="118"/>
      <c r="IGU95" s="118"/>
      <c r="IGV95" s="118"/>
      <c r="IGW95" s="118"/>
      <c r="IGX95" s="118"/>
      <c r="IGY95" s="118"/>
      <c r="IGZ95" s="118"/>
      <c r="IHA95" s="118"/>
      <c r="IHB95" s="118"/>
      <c r="IHC95" s="118"/>
      <c r="IHD95" s="118"/>
      <c r="IHE95" s="118"/>
      <c r="IHF95" s="118"/>
      <c r="IHG95" s="118"/>
      <c r="IHH95" s="118"/>
      <c r="IHI95" s="118"/>
      <c r="IHJ95" s="118"/>
      <c r="IHK95" s="118"/>
      <c r="IHL95" s="118"/>
      <c r="IHM95" s="118"/>
      <c r="IHN95" s="118"/>
      <c r="IHO95" s="118"/>
      <c r="IHP95" s="118"/>
      <c r="IHQ95" s="118"/>
      <c r="IHR95" s="118"/>
      <c r="IHS95" s="118"/>
      <c r="IHT95" s="118"/>
      <c r="IHU95" s="118"/>
      <c r="IHV95" s="118"/>
      <c r="IHW95" s="118"/>
      <c r="IHX95" s="118"/>
      <c r="IHY95" s="118"/>
      <c r="IHZ95" s="118"/>
      <c r="IIA95" s="118"/>
      <c r="IIB95" s="118"/>
      <c r="IIC95" s="118"/>
      <c r="IID95" s="118"/>
      <c r="IIE95" s="118"/>
      <c r="IIF95" s="118"/>
      <c r="IIG95" s="118"/>
      <c r="IIH95" s="118"/>
      <c r="III95" s="118"/>
      <c r="IIJ95" s="118"/>
      <c r="IIK95" s="118"/>
      <c r="IIL95" s="118"/>
      <c r="IIM95" s="118"/>
      <c r="IIN95" s="118"/>
      <c r="IIO95" s="118"/>
      <c r="IIP95" s="118"/>
      <c r="IIQ95" s="118"/>
      <c r="IIR95" s="118"/>
      <c r="IIS95" s="118"/>
      <c r="IIT95" s="118"/>
      <c r="IIU95" s="118"/>
      <c r="IIV95" s="118"/>
      <c r="IIW95" s="118"/>
      <c r="IIX95" s="118"/>
      <c r="IIY95" s="118"/>
      <c r="IIZ95" s="118"/>
      <c r="IJA95" s="118"/>
      <c r="IJB95" s="118"/>
      <c r="IJC95" s="118"/>
      <c r="IJD95" s="118"/>
      <c r="IJE95" s="118"/>
      <c r="IJF95" s="118"/>
      <c r="IJG95" s="118"/>
      <c r="IJH95" s="118"/>
      <c r="IJI95" s="118"/>
      <c r="IJJ95" s="118"/>
      <c r="IJK95" s="118"/>
      <c r="IJL95" s="118"/>
      <c r="IJM95" s="118"/>
      <c r="IJN95" s="118"/>
      <c r="IJO95" s="118"/>
      <c r="IJP95" s="118"/>
      <c r="IJQ95" s="118"/>
      <c r="IJR95" s="118"/>
      <c r="IJS95" s="118"/>
      <c r="IJT95" s="118"/>
      <c r="IJU95" s="118"/>
      <c r="IJV95" s="118"/>
      <c r="IJW95" s="118"/>
      <c r="IJX95" s="118"/>
      <c r="IJY95" s="118"/>
      <c r="IJZ95" s="118"/>
      <c r="IKA95" s="118"/>
      <c r="IKB95" s="118"/>
      <c r="IKC95" s="118"/>
      <c r="IKD95" s="118"/>
      <c r="IKE95" s="118"/>
      <c r="IKF95" s="118"/>
      <c r="IKG95" s="118"/>
      <c r="IKH95" s="118"/>
      <c r="IKI95" s="118"/>
      <c r="IKJ95" s="118"/>
      <c r="IKK95" s="118"/>
      <c r="IKL95" s="118"/>
      <c r="IKM95" s="118"/>
      <c r="IKN95" s="118"/>
      <c r="IKO95" s="118"/>
      <c r="IKP95" s="118"/>
      <c r="IKQ95" s="118"/>
      <c r="IKR95" s="118"/>
      <c r="IKS95" s="118"/>
      <c r="IKT95" s="118"/>
      <c r="IKU95" s="118"/>
      <c r="IKV95" s="118"/>
      <c r="IKW95" s="118"/>
      <c r="IKX95" s="118"/>
      <c r="IKY95" s="118"/>
      <c r="IKZ95" s="118"/>
      <c r="ILA95" s="118"/>
      <c r="ILB95" s="118"/>
      <c r="ILC95" s="118"/>
      <c r="ILD95" s="118"/>
      <c r="ILE95" s="118"/>
      <c r="ILF95" s="118"/>
      <c r="ILG95" s="118"/>
      <c r="ILH95" s="118"/>
      <c r="ILI95" s="118"/>
      <c r="ILJ95" s="118"/>
      <c r="ILK95" s="118"/>
      <c r="ILL95" s="118"/>
      <c r="ILM95" s="118"/>
      <c r="ILN95" s="118"/>
      <c r="ILO95" s="118"/>
      <c r="ILP95" s="118"/>
      <c r="ILQ95" s="118"/>
      <c r="ILR95" s="118"/>
      <c r="ILS95" s="118"/>
      <c r="ILT95" s="118"/>
      <c r="ILU95" s="118"/>
      <c r="ILV95" s="118"/>
      <c r="ILW95" s="118"/>
      <c r="ILX95" s="118"/>
      <c r="ILY95" s="118"/>
      <c r="ILZ95" s="118"/>
      <c r="IMA95" s="118"/>
      <c r="IMB95" s="118"/>
      <c r="IMC95" s="118"/>
      <c r="IMD95" s="118"/>
      <c r="IME95" s="118"/>
      <c r="IMF95" s="118"/>
      <c r="IMG95" s="118"/>
      <c r="IMH95" s="118"/>
      <c r="IMI95" s="118"/>
      <c r="IMJ95" s="118"/>
      <c r="IMK95" s="118"/>
      <c r="IML95" s="118"/>
      <c r="IMM95" s="118"/>
      <c r="IMN95" s="118"/>
      <c r="IMO95" s="118"/>
      <c r="IMP95" s="118"/>
      <c r="IMQ95" s="118"/>
      <c r="IMR95" s="118"/>
      <c r="IMS95" s="118"/>
      <c r="IMT95" s="118"/>
      <c r="IMU95" s="118"/>
      <c r="IMV95" s="118"/>
      <c r="IMW95" s="118"/>
      <c r="IMX95" s="118"/>
      <c r="IMY95" s="118"/>
      <c r="IMZ95" s="118"/>
      <c r="INA95" s="118"/>
      <c r="INB95" s="118"/>
      <c r="INC95" s="118"/>
      <c r="IND95" s="118"/>
      <c r="INE95" s="118"/>
      <c r="INF95" s="118"/>
      <c r="ING95" s="118"/>
      <c r="INH95" s="118"/>
      <c r="INI95" s="118"/>
      <c r="INJ95" s="118"/>
      <c r="INK95" s="118"/>
      <c r="INL95" s="118"/>
      <c r="INM95" s="118"/>
      <c r="INN95" s="118"/>
      <c r="INO95" s="118"/>
      <c r="INP95" s="118"/>
      <c r="INQ95" s="118"/>
      <c r="INR95" s="118"/>
      <c r="INS95" s="118"/>
      <c r="INT95" s="118"/>
      <c r="INU95" s="118"/>
      <c r="INV95" s="118"/>
      <c r="INW95" s="118"/>
      <c r="INX95" s="118"/>
      <c r="INY95" s="118"/>
      <c r="INZ95" s="118"/>
      <c r="IOA95" s="118"/>
      <c r="IOB95" s="118"/>
      <c r="IOC95" s="118"/>
      <c r="IOD95" s="118"/>
      <c r="IOE95" s="118"/>
      <c r="IOF95" s="118"/>
      <c r="IOG95" s="118"/>
      <c r="IOH95" s="118"/>
      <c r="IOI95" s="118"/>
      <c r="IOJ95" s="118"/>
      <c r="IOK95" s="118"/>
      <c r="IOL95" s="118"/>
      <c r="IOM95" s="118"/>
      <c r="ION95" s="118"/>
      <c r="IOO95" s="118"/>
      <c r="IOP95" s="118"/>
      <c r="IOQ95" s="118"/>
      <c r="IOR95" s="118"/>
      <c r="IOS95" s="118"/>
      <c r="IOT95" s="118"/>
      <c r="IOU95" s="118"/>
      <c r="IOV95" s="118"/>
      <c r="IOW95" s="118"/>
      <c r="IOX95" s="118"/>
      <c r="IOY95" s="118"/>
      <c r="IOZ95" s="118"/>
      <c r="IPA95" s="118"/>
      <c r="IPB95" s="118"/>
      <c r="IPC95" s="118"/>
      <c r="IPD95" s="118"/>
      <c r="IPE95" s="118"/>
      <c r="IPF95" s="118"/>
      <c r="IPG95" s="118"/>
      <c r="IPH95" s="118"/>
      <c r="IPI95" s="118"/>
      <c r="IPJ95" s="118"/>
      <c r="IPK95" s="118"/>
      <c r="IPL95" s="118"/>
      <c r="IPM95" s="118"/>
      <c r="IPN95" s="118"/>
      <c r="IPO95" s="118"/>
      <c r="IPP95" s="118"/>
      <c r="IPQ95" s="118"/>
      <c r="IPR95" s="118"/>
      <c r="IPS95" s="118"/>
      <c r="IPT95" s="118"/>
      <c r="IPU95" s="118"/>
      <c r="IPV95" s="118"/>
      <c r="IPW95" s="118"/>
      <c r="IPX95" s="118"/>
      <c r="IPY95" s="118"/>
      <c r="IPZ95" s="118"/>
      <c r="IQA95" s="118"/>
      <c r="IQB95" s="118"/>
      <c r="IQC95" s="118"/>
      <c r="IQD95" s="118"/>
      <c r="IQE95" s="118"/>
      <c r="IQF95" s="118"/>
      <c r="IQG95" s="118"/>
      <c r="IQH95" s="118"/>
      <c r="IQI95" s="118"/>
      <c r="IQJ95" s="118"/>
      <c r="IQK95" s="118"/>
      <c r="IQL95" s="118"/>
      <c r="IQM95" s="118"/>
      <c r="IQN95" s="118"/>
      <c r="IQO95" s="118"/>
      <c r="IQP95" s="118"/>
      <c r="IQQ95" s="118"/>
      <c r="IQR95" s="118"/>
      <c r="IQS95" s="118"/>
      <c r="IQT95" s="118"/>
      <c r="IQU95" s="118"/>
      <c r="IQV95" s="118"/>
      <c r="IQW95" s="118"/>
      <c r="IQX95" s="118"/>
      <c r="IQY95" s="118"/>
      <c r="IQZ95" s="118"/>
      <c r="IRA95" s="118"/>
      <c r="IRB95" s="118"/>
      <c r="IRC95" s="118"/>
      <c r="IRD95" s="118"/>
      <c r="IRE95" s="118"/>
      <c r="IRF95" s="118"/>
      <c r="IRG95" s="118"/>
      <c r="IRH95" s="118"/>
      <c r="IRI95" s="118"/>
      <c r="IRJ95" s="118"/>
      <c r="IRK95" s="118"/>
      <c r="IRL95" s="118"/>
      <c r="IRM95" s="118"/>
      <c r="IRN95" s="118"/>
      <c r="IRO95" s="118"/>
      <c r="IRP95" s="118"/>
      <c r="IRQ95" s="118"/>
      <c r="IRR95" s="118"/>
      <c r="IRS95" s="118"/>
      <c r="IRT95" s="118"/>
      <c r="IRU95" s="118"/>
      <c r="IRV95" s="118"/>
      <c r="IRW95" s="118"/>
      <c r="IRX95" s="118"/>
      <c r="IRY95" s="118"/>
      <c r="IRZ95" s="118"/>
      <c r="ISA95" s="118"/>
      <c r="ISB95" s="118"/>
      <c r="ISC95" s="118"/>
      <c r="ISD95" s="118"/>
      <c r="ISE95" s="118"/>
      <c r="ISF95" s="118"/>
      <c r="ISG95" s="118"/>
      <c r="ISH95" s="118"/>
      <c r="ISI95" s="118"/>
      <c r="ISJ95" s="118"/>
      <c r="ISK95" s="118"/>
      <c r="ISL95" s="118"/>
      <c r="ISM95" s="118"/>
      <c r="ISN95" s="118"/>
      <c r="ISO95" s="118"/>
      <c r="ISP95" s="118"/>
      <c r="ISQ95" s="118"/>
      <c r="ISR95" s="118"/>
      <c r="ISS95" s="118"/>
      <c r="IST95" s="118"/>
      <c r="ISU95" s="118"/>
      <c r="ISV95" s="118"/>
      <c r="ISW95" s="118"/>
      <c r="ISX95" s="118"/>
      <c r="ISY95" s="118"/>
      <c r="ISZ95" s="118"/>
      <c r="ITA95" s="118"/>
      <c r="ITB95" s="118"/>
      <c r="ITC95" s="118"/>
      <c r="ITD95" s="118"/>
      <c r="ITE95" s="118"/>
      <c r="ITF95" s="118"/>
      <c r="ITG95" s="118"/>
      <c r="ITH95" s="118"/>
      <c r="ITI95" s="118"/>
      <c r="ITJ95" s="118"/>
      <c r="ITK95" s="118"/>
      <c r="ITL95" s="118"/>
      <c r="ITM95" s="118"/>
      <c r="ITN95" s="118"/>
      <c r="ITO95" s="118"/>
      <c r="ITP95" s="118"/>
      <c r="ITQ95" s="118"/>
      <c r="ITR95" s="118"/>
      <c r="ITS95" s="118"/>
      <c r="ITT95" s="118"/>
      <c r="ITU95" s="118"/>
      <c r="ITV95" s="118"/>
      <c r="ITW95" s="118"/>
      <c r="ITX95" s="118"/>
      <c r="ITY95" s="118"/>
      <c r="ITZ95" s="118"/>
      <c r="IUA95" s="118"/>
      <c r="IUB95" s="118"/>
      <c r="IUC95" s="118"/>
      <c r="IUD95" s="118"/>
      <c r="IUE95" s="118"/>
      <c r="IUF95" s="118"/>
      <c r="IUG95" s="118"/>
      <c r="IUH95" s="118"/>
      <c r="IUI95" s="118"/>
      <c r="IUJ95" s="118"/>
      <c r="IUK95" s="118"/>
      <c r="IUL95" s="118"/>
      <c r="IUM95" s="118"/>
      <c r="IUN95" s="118"/>
      <c r="IUO95" s="118"/>
      <c r="IUP95" s="118"/>
      <c r="IUQ95" s="118"/>
      <c r="IUR95" s="118"/>
      <c r="IUS95" s="118"/>
      <c r="IUT95" s="118"/>
      <c r="IUU95" s="118"/>
      <c r="IUV95" s="118"/>
      <c r="IUW95" s="118"/>
      <c r="IUX95" s="118"/>
      <c r="IUY95" s="118"/>
      <c r="IUZ95" s="118"/>
      <c r="IVA95" s="118"/>
      <c r="IVB95" s="118"/>
      <c r="IVC95" s="118"/>
      <c r="IVD95" s="118"/>
      <c r="IVE95" s="118"/>
      <c r="IVF95" s="118"/>
      <c r="IVG95" s="118"/>
      <c r="IVH95" s="118"/>
      <c r="IVI95" s="118"/>
      <c r="IVJ95" s="118"/>
      <c r="IVK95" s="118"/>
      <c r="IVL95" s="118"/>
      <c r="IVM95" s="118"/>
      <c r="IVN95" s="118"/>
      <c r="IVO95" s="118"/>
      <c r="IVP95" s="118"/>
      <c r="IVQ95" s="118"/>
      <c r="IVR95" s="118"/>
      <c r="IVS95" s="118"/>
      <c r="IVT95" s="118"/>
      <c r="IVU95" s="118"/>
      <c r="IVV95" s="118"/>
      <c r="IVW95" s="118"/>
      <c r="IVX95" s="118"/>
      <c r="IVY95" s="118"/>
      <c r="IVZ95" s="118"/>
      <c r="IWA95" s="118"/>
      <c r="IWB95" s="118"/>
      <c r="IWC95" s="118"/>
      <c r="IWD95" s="118"/>
      <c r="IWE95" s="118"/>
      <c r="IWF95" s="118"/>
      <c r="IWG95" s="118"/>
      <c r="IWH95" s="118"/>
      <c r="IWI95" s="118"/>
      <c r="IWJ95" s="118"/>
      <c r="IWK95" s="118"/>
      <c r="IWL95" s="118"/>
      <c r="IWM95" s="118"/>
      <c r="IWN95" s="118"/>
      <c r="IWO95" s="118"/>
      <c r="IWP95" s="118"/>
      <c r="IWQ95" s="118"/>
      <c r="IWR95" s="118"/>
      <c r="IWS95" s="118"/>
      <c r="IWT95" s="118"/>
      <c r="IWU95" s="118"/>
      <c r="IWV95" s="118"/>
      <c r="IWW95" s="118"/>
      <c r="IWX95" s="118"/>
      <c r="IWY95" s="118"/>
      <c r="IWZ95" s="118"/>
      <c r="IXA95" s="118"/>
      <c r="IXB95" s="118"/>
      <c r="IXC95" s="118"/>
      <c r="IXD95" s="118"/>
      <c r="IXE95" s="118"/>
      <c r="IXF95" s="118"/>
      <c r="IXG95" s="118"/>
      <c r="IXH95" s="118"/>
      <c r="IXI95" s="118"/>
      <c r="IXJ95" s="118"/>
      <c r="IXK95" s="118"/>
      <c r="IXL95" s="118"/>
      <c r="IXM95" s="118"/>
      <c r="IXN95" s="118"/>
      <c r="IXO95" s="118"/>
      <c r="IXP95" s="118"/>
      <c r="IXQ95" s="118"/>
      <c r="IXR95" s="118"/>
      <c r="IXS95" s="118"/>
      <c r="IXT95" s="118"/>
      <c r="IXU95" s="118"/>
      <c r="IXV95" s="118"/>
      <c r="IXW95" s="118"/>
      <c r="IXX95" s="118"/>
      <c r="IXY95" s="118"/>
      <c r="IXZ95" s="118"/>
      <c r="IYA95" s="118"/>
      <c r="IYB95" s="118"/>
      <c r="IYC95" s="118"/>
      <c r="IYD95" s="118"/>
      <c r="IYE95" s="118"/>
      <c r="IYF95" s="118"/>
      <c r="IYG95" s="118"/>
      <c r="IYH95" s="118"/>
      <c r="IYI95" s="118"/>
      <c r="IYJ95" s="118"/>
      <c r="IYK95" s="118"/>
      <c r="IYL95" s="118"/>
      <c r="IYM95" s="118"/>
      <c r="IYN95" s="118"/>
      <c r="IYO95" s="118"/>
      <c r="IYP95" s="118"/>
      <c r="IYQ95" s="118"/>
      <c r="IYR95" s="118"/>
      <c r="IYS95" s="118"/>
      <c r="IYT95" s="118"/>
      <c r="IYU95" s="118"/>
      <c r="IYV95" s="118"/>
      <c r="IYW95" s="118"/>
      <c r="IYX95" s="118"/>
      <c r="IYY95" s="118"/>
      <c r="IYZ95" s="118"/>
      <c r="IZA95" s="118"/>
      <c r="IZB95" s="118"/>
      <c r="IZC95" s="118"/>
      <c r="IZD95" s="118"/>
      <c r="IZE95" s="118"/>
      <c r="IZF95" s="118"/>
      <c r="IZG95" s="118"/>
      <c r="IZH95" s="118"/>
      <c r="IZI95" s="118"/>
      <c r="IZJ95" s="118"/>
      <c r="IZK95" s="118"/>
      <c r="IZL95" s="118"/>
      <c r="IZM95" s="118"/>
      <c r="IZN95" s="118"/>
      <c r="IZO95" s="118"/>
      <c r="IZP95" s="118"/>
      <c r="IZQ95" s="118"/>
      <c r="IZR95" s="118"/>
      <c r="IZS95" s="118"/>
      <c r="IZT95" s="118"/>
      <c r="IZU95" s="118"/>
      <c r="IZV95" s="118"/>
      <c r="IZW95" s="118"/>
      <c r="IZX95" s="118"/>
      <c r="IZY95" s="118"/>
      <c r="IZZ95" s="118"/>
      <c r="JAA95" s="118"/>
      <c r="JAB95" s="118"/>
      <c r="JAC95" s="118"/>
      <c r="JAD95" s="118"/>
      <c r="JAE95" s="118"/>
      <c r="JAF95" s="118"/>
      <c r="JAG95" s="118"/>
      <c r="JAH95" s="118"/>
      <c r="JAI95" s="118"/>
      <c r="JAJ95" s="118"/>
      <c r="JAK95" s="118"/>
      <c r="JAL95" s="118"/>
      <c r="JAM95" s="118"/>
      <c r="JAN95" s="118"/>
      <c r="JAO95" s="118"/>
      <c r="JAP95" s="118"/>
      <c r="JAQ95" s="118"/>
      <c r="JAR95" s="118"/>
      <c r="JAS95" s="118"/>
      <c r="JAT95" s="118"/>
      <c r="JAU95" s="118"/>
      <c r="JAV95" s="118"/>
      <c r="JAW95" s="118"/>
      <c r="JAX95" s="118"/>
      <c r="JAY95" s="118"/>
      <c r="JAZ95" s="118"/>
      <c r="JBA95" s="118"/>
      <c r="JBB95" s="118"/>
      <c r="JBC95" s="118"/>
      <c r="JBD95" s="118"/>
      <c r="JBE95" s="118"/>
      <c r="JBF95" s="118"/>
      <c r="JBG95" s="118"/>
      <c r="JBH95" s="118"/>
      <c r="JBI95" s="118"/>
      <c r="JBJ95" s="118"/>
      <c r="JBK95" s="118"/>
      <c r="JBL95" s="118"/>
      <c r="JBM95" s="118"/>
      <c r="JBN95" s="118"/>
      <c r="JBO95" s="118"/>
      <c r="JBP95" s="118"/>
      <c r="JBQ95" s="118"/>
      <c r="JBR95" s="118"/>
      <c r="JBS95" s="118"/>
      <c r="JBT95" s="118"/>
      <c r="JBU95" s="118"/>
      <c r="JBV95" s="118"/>
      <c r="JBW95" s="118"/>
      <c r="JBX95" s="118"/>
      <c r="JBY95" s="118"/>
      <c r="JBZ95" s="118"/>
      <c r="JCA95" s="118"/>
      <c r="JCB95" s="118"/>
      <c r="JCC95" s="118"/>
      <c r="JCD95" s="118"/>
      <c r="JCE95" s="118"/>
      <c r="JCF95" s="118"/>
      <c r="JCG95" s="118"/>
      <c r="JCH95" s="118"/>
      <c r="JCI95" s="118"/>
      <c r="JCJ95" s="118"/>
      <c r="JCK95" s="118"/>
      <c r="JCL95" s="118"/>
      <c r="JCM95" s="118"/>
      <c r="JCN95" s="118"/>
      <c r="JCO95" s="118"/>
      <c r="JCP95" s="118"/>
      <c r="JCQ95" s="118"/>
      <c r="JCR95" s="118"/>
      <c r="JCS95" s="118"/>
      <c r="JCT95" s="118"/>
      <c r="JCU95" s="118"/>
      <c r="JCV95" s="118"/>
      <c r="JCW95" s="118"/>
      <c r="JCX95" s="118"/>
      <c r="JCY95" s="118"/>
      <c r="JCZ95" s="118"/>
      <c r="JDA95" s="118"/>
      <c r="JDB95" s="118"/>
      <c r="JDC95" s="118"/>
      <c r="JDD95" s="118"/>
      <c r="JDE95" s="118"/>
      <c r="JDF95" s="118"/>
      <c r="JDG95" s="118"/>
      <c r="JDH95" s="118"/>
      <c r="JDI95" s="118"/>
      <c r="JDJ95" s="118"/>
      <c r="JDK95" s="118"/>
      <c r="JDL95" s="118"/>
      <c r="JDM95" s="118"/>
      <c r="JDN95" s="118"/>
      <c r="JDO95" s="118"/>
      <c r="JDP95" s="118"/>
      <c r="JDQ95" s="118"/>
      <c r="JDR95" s="118"/>
      <c r="JDS95" s="118"/>
      <c r="JDT95" s="118"/>
      <c r="JDU95" s="118"/>
      <c r="JDV95" s="118"/>
      <c r="JDW95" s="118"/>
      <c r="JDX95" s="118"/>
      <c r="JDY95" s="118"/>
      <c r="JDZ95" s="118"/>
      <c r="JEA95" s="118"/>
      <c r="JEB95" s="118"/>
      <c r="JEC95" s="118"/>
      <c r="JED95" s="118"/>
      <c r="JEE95" s="118"/>
      <c r="JEF95" s="118"/>
      <c r="JEG95" s="118"/>
      <c r="JEH95" s="118"/>
      <c r="JEI95" s="118"/>
      <c r="JEJ95" s="118"/>
      <c r="JEK95" s="118"/>
      <c r="JEL95" s="118"/>
      <c r="JEM95" s="118"/>
      <c r="JEN95" s="118"/>
      <c r="JEO95" s="118"/>
      <c r="JEP95" s="118"/>
      <c r="JEQ95" s="118"/>
      <c r="JER95" s="118"/>
      <c r="JES95" s="118"/>
      <c r="JET95" s="118"/>
      <c r="JEU95" s="118"/>
      <c r="JEV95" s="118"/>
      <c r="JEW95" s="118"/>
      <c r="JEX95" s="118"/>
      <c r="JEY95" s="118"/>
      <c r="JEZ95" s="118"/>
      <c r="JFA95" s="118"/>
      <c r="JFB95" s="118"/>
      <c r="JFC95" s="118"/>
      <c r="JFD95" s="118"/>
      <c r="JFE95" s="118"/>
      <c r="JFF95" s="118"/>
      <c r="JFG95" s="118"/>
      <c r="JFH95" s="118"/>
      <c r="JFI95" s="118"/>
      <c r="JFJ95" s="118"/>
      <c r="JFK95" s="118"/>
      <c r="JFL95" s="118"/>
      <c r="JFM95" s="118"/>
      <c r="JFN95" s="118"/>
      <c r="JFO95" s="118"/>
      <c r="JFP95" s="118"/>
      <c r="JFQ95" s="118"/>
      <c r="JFR95" s="118"/>
      <c r="JFS95" s="118"/>
      <c r="JFT95" s="118"/>
      <c r="JFU95" s="118"/>
      <c r="JFV95" s="118"/>
      <c r="JFW95" s="118"/>
      <c r="JFX95" s="118"/>
      <c r="JFY95" s="118"/>
      <c r="JFZ95" s="118"/>
      <c r="JGA95" s="118"/>
      <c r="JGB95" s="118"/>
      <c r="JGC95" s="118"/>
      <c r="JGD95" s="118"/>
      <c r="JGE95" s="118"/>
      <c r="JGF95" s="118"/>
      <c r="JGG95" s="118"/>
      <c r="JGH95" s="118"/>
      <c r="JGI95" s="118"/>
      <c r="JGJ95" s="118"/>
      <c r="JGK95" s="118"/>
      <c r="JGL95" s="118"/>
      <c r="JGM95" s="118"/>
      <c r="JGN95" s="118"/>
      <c r="JGO95" s="118"/>
      <c r="JGP95" s="118"/>
      <c r="JGQ95" s="118"/>
      <c r="JGR95" s="118"/>
      <c r="JGS95" s="118"/>
      <c r="JGT95" s="118"/>
      <c r="JGU95" s="118"/>
      <c r="JGV95" s="118"/>
      <c r="JGW95" s="118"/>
      <c r="JGX95" s="118"/>
      <c r="JGY95" s="118"/>
      <c r="JGZ95" s="118"/>
      <c r="JHA95" s="118"/>
      <c r="JHB95" s="118"/>
      <c r="JHC95" s="118"/>
      <c r="JHD95" s="118"/>
      <c r="JHE95" s="118"/>
      <c r="JHF95" s="118"/>
      <c r="JHG95" s="118"/>
      <c r="JHH95" s="118"/>
      <c r="JHI95" s="118"/>
      <c r="JHJ95" s="118"/>
      <c r="JHK95" s="118"/>
      <c r="JHL95" s="118"/>
      <c r="JHM95" s="118"/>
      <c r="JHN95" s="118"/>
      <c r="JHO95" s="118"/>
      <c r="JHP95" s="118"/>
      <c r="JHQ95" s="118"/>
      <c r="JHR95" s="118"/>
      <c r="JHS95" s="118"/>
      <c r="JHT95" s="118"/>
      <c r="JHU95" s="118"/>
      <c r="JHV95" s="118"/>
      <c r="JHW95" s="118"/>
      <c r="JHX95" s="118"/>
      <c r="JHY95" s="118"/>
      <c r="JHZ95" s="118"/>
      <c r="JIA95" s="118"/>
      <c r="JIB95" s="118"/>
      <c r="JIC95" s="118"/>
      <c r="JID95" s="118"/>
      <c r="JIE95" s="118"/>
      <c r="JIF95" s="118"/>
      <c r="JIG95" s="118"/>
      <c r="JIH95" s="118"/>
      <c r="JII95" s="118"/>
      <c r="JIJ95" s="118"/>
      <c r="JIK95" s="118"/>
      <c r="JIL95" s="118"/>
      <c r="JIM95" s="118"/>
      <c r="JIN95" s="118"/>
      <c r="JIO95" s="118"/>
      <c r="JIP95" s="118"/>
      <c r="JIQ95" s="118"/>
      <c r="JIR95" s="118"/>
      <c r="JIS95" s="118"/>
      <c r="JIT95" s="118"/>
      <c r="JIU95" s="118"/>
      <c r="JIV95" s="118"/>
      <c r="JIW95" s="118"/>
      <c r="JIX95" s="118"/>
      <c r="JIY95" s="118"/>
      <c r="JIZ95" s="118"/>
      <c r="JJA95" s="118"/>
      <c r="JJB95" s="118"/>
      <c r="JJC95" s="118"/>
      <c r="JJD95" s="118"/>
      <c r="JJE95" s="118"/>
      <c r="JJF95" s="118"/>
      <c r="JJG95" s="118"/>
      <c r="JJH95" s="118"/>
      <c r="JJI95" s="118"/>
      <c r="JJJ95" s="118"/>
      <c r="JJK95" s="118"/>
      <c r="JJL95" s="118"/>
      <c r="JJM95" s="118"/>
      <c r="JJN95" s="118"/>
      <c r="JJO95" s="118"/>
      <c r="JJP95" s="118"/>
      <c r="JJQ95" s="118"/>
      <c r="JJR95" s="118"/>
      <c r="JJS95" s="118"/>
      <c r="JJT95" s="118"/>
      <c r="JJU95" s="118"/>
      <c r="JJV95" s="118"/>
      <c r="JJW95" s="118"/>
      <c r="JJX95" s="118"/>
      <c r="JJY95" s="118"/>
      <c r="JJZ95" s="118"/>
      <c r="JKA95" s="118"/>
      <c r="JKB95" s="118"/>
      <c r="JKC95" s="118"/>
      <c r="JKD95" s="118"/>
      <c r="JKE95" s="118"/>
      <c r="JKF95" s="118"/>
      <c r="JKG95" s="118"/>
      <c r="JKH95" s="118"/>
      <c r="JKI95" s="118"/>
      <c r="JKJ95" s="118"/>
      <c r="JKK95" s="118"/>
      <c r="JKL95" s="118"/>
      <c r="JKM95" s="118"/>
      <c r="JKN95" s="118"/>
      <c r="JKO95" s="118"/>
      <c r="JKP95" s="118"/>
      <c r="JKQ95" s="118"/>
      <c r="JKR95" s="118"/>
      <c r="JKS95" s="118"/>
      <c r="JKT95" s="118"/>
      <c r="JKU95" s="118"/>
      <c r="JKV95" s="118"/>
      <c r="JKW95" s="118"/>
      <c r="JKX95" s="118"/>
      <c r="JKY95" s="118"/>
      <c r="JKZ95" s="118"/>
      <c r="JLA95" s="118"/>
      <c r="JLB95" s="118"/>
      <c r="JLC95" s="118"/>
      <c r="JLD95" s="118"/>
      <c r="JLE95" s="118"/>
      <c r="JLF95" s="118"/>
      <c r="JLG95" s="118"/>
      <c r="JLH95" s="118"/>
      <c r="JLI95" s="118"/>
      <c r="JLJ95" s="118"/>
      <c r="JLK95" s="118"/>
      <c r="JLL95" s="118"/>
      <c r="JLM95" s="118"/>
      <c r="JLN95" s="118"/>
      <c r="JLO95" s="118"/>
      <c r="JLP95" s="118"/>
      <c r="JLQ95" s="118"/>
      <c r="JLR95" s="118"/>
      <c r="JLS95" s="118"/>
      <c r="JLT95" s="118"/>
      <c r="JLU95" s="118"/>
      <c r="JLV95" s="118"/>
      <c r="JLW95" s="118"/>
      <c r="JLX95" s="118"/>
      <c r="JLY95" s="118"/>
      <c r="JLZ95" s="118"/>
      <c r="JMA95" s="118"/>
      <c r="JMB95" s="118"/>
      <c r="JMC95" s="118"/>
      <c r="JMD95" s="118"/>
      <c r="JME95" s="118"/>
      <c r="JMF95" s="118"/>
      <c r="JMG95" s="118"/>
      <c r="JMH95" s="118"/>
      <c r="JMI95" s="118"/>
      <c r="JMJ95" s="118"/>
      <c r="JMK95" s="118"/>
      <c r="JML95" s="118"/>
      <c r="JMM95" s="118"/>
      <c r="JMN95" s="118"/>
      <c r="JMO95" s="118"/>
      <c r="JMP95" s="118"/>
      <c r="JMQ95" s="118"/>
      <c r="JMR95" s="118"/>
      <c r="JMS95" s="118"/>
      <c r="JMT95" s="118"/>
      <c r="JMU95" s="118"/>
      <c r="JMV95" s="118"/>
      <c r="JMW95" s="118"/>
      <c r="JMX95" s="118"/>
      <c r="JMY95" s="118"/>
      <c r="JMZ95" s="118"/>
      <c r="JNA95" s="118"/>
      <c r="JNB95" s="118"/>
      <c r="JNC95" s="118"/>
      <c r="JND95" s="118"/>
      <c r="JNE95" s="118"/>
      <c r="JNF95" s="118"/>
      <c r="JNG95" s="118"/>
      <c r="JNH95" s="118"/>
      <c r="JNI95" s="118"/>
      <c r="JNJ95" s="118"/>
      <c r="JNK95" s="118"/>
      <c r="JNL95" s="118"/>
      <c r="JNM95" s="118"/>
      <c r="JNN95" s="118"/>
      <c r="JNO95" s="118"/>
      <c r="JNP95" s="118"/>
      <c r="JNQ95" s="118"/>
      <c r="JNR95" s="118"/>
      <c r="JNS95" s="118"/>
      <c r="JNT95" s="118"/>
      <c r="JNU95" s="118"/>
      <c r="JNV95" s="118"/>
      <c r="JNW95" s="118"/>
      <c r="JNX95" s="118"/>
      <c r="JNY95" s="118"/>
      <c r="JNZ95" s="118"/>
      <c r="JOA95" s="118"/>
      <c r="JOB95" s="118"/>
      <c r="JOC95" s="118"/>
      <c r="JOD95" s="118"/>
      <c r="JOE95" s="118"/>
      <c r="JOF95" s="118"/>
      <c r="JOG95" s="118"/>
      <c r="JOH95" s="118"/>
      <c r="JOI95" s="118"/>
      <c r="JOJ95" s="118"/>
      <c r="JOK95" s="118"/>
      <c r="JOL95" s="118"/>
      <c r="JOM95" s="118"/>
      <c r="JON95" s="118"/>
      <c r="JOO95" s="118"/>
      <c r="JOP95" s="118"/>
      <c r="JOQ95" s="118"/>
      <c r="JOR95" s="118"/>
      <c r="JOS95" s="118"/>
      <c r="JOT95" s="118"/>
      <c r="JOU95" s="118"/>
      <c r="JOV95" s="118"/>
      <c r="JOW95" s="118"/>
      <c r="JOX95" s="118"/>
      <c r="JOY95" s="118"/>
      <c r="JOZ95" s="118"/>
      <c r="JPA95" s="118"/>
      <c r="JPB95" s="118"/>
      <c r="JPC95" s="118"/>
      <c r="JPD95" s="118"/>
      <c r="JPE95" s="118"/>
      <c r="JPF95" s="118"/>
      <c r="JPG95" s="118"/>
      <c r="JPH95" s="118"/>
      <c r="JPI95" s="118"/>
      <c r="JPJ95" s="118"/>
      <c r="JPK95" s="118"/>
      <c r="JPL95" s="118"/>
      <c r="JPM95" s="118"/>
      <c r="JPN95" s="118"/>
      <c r="JPO95" s="118"/>
      <c r="JPP95" s="118"/>
      <c r="JPQ95" s="118"/>
      <c r="JPR95" s="118"/>
      <c r="JPS95" s="118"/>
      <c r="JPT95" s="118"/>
      <c r="JPU95" s="118"/>
      <c r="JPV95" s="118"/>
      <c r="JPW95" s="118"/>
      <c r="JPX95" s="118"/>
      <c r="JPY95" s="118"/>
      <c r="JPZ95" s="118"/>
      <c r="JQA95" s="118"/>
      <c r="JQB95" s="118"/>
      <c r="JQC95" s="118"/>
      <c r="JQD95" s="118"/>
      <c r="JQE95" s="118"/>
      <c r="JQF95" s="118"/>
      <c r="JQG95" s="118"/>
      <c r="JQH95" s="118"/>
      <c r="JQI95" s="118"/>
      <c r="JQJ95" s="118"/>
      <c r="JQK95" s="118"/>
      <c r="JQL95" s="118"/>
      <c r="JQM95" s="118"/>
      <c r="JQN95" s="118"/>
      <c r="JQO95" s="118"/>
      <c r="JQP95" s="118"/>
      <c r="JQQ95" s="118"/>
      <c r="JQR95" s="118"/>
      <c r="JQS95" s="118"/>
      <c r="JQT95" s="118"/>
      <c r="JQU95" s="118"/>
      <c r="JQV95" s="118"/>
      <c r="JQW95" s="118"/>
      <c r="JQX95" s="118"/>
      <c r="JQY95" s="118"/>
      <c r="JQZ95" s="118"/>
      <c r="JRA95" s="118"/>
      <c r="JRB95" s="118"/>
      <c r="JRC95" s="118"/>
      <c r="JRD95" s="118"/>
      <c r="JRE95" s="118"/>
      <c r="JRF95" s="118"/>
      <c r="JRG95" s="118"/>
      <c r="JRH95" s="118"/>
      <c r="JRI95" s="118"/>
      <c r="JRJ95" s="118"/>
      <c r="JRK95" s="118"/>
      <c r="JRL95" s="118"/>
      <c r="JRM95" s="118"/>
      <c r="JRN95" s="118"/>
      <c r="JRO95" s="118"/>
      <c r="JRP95" s="118"/>
      <c r="JRQ95" s="118"/>
      <c r="JRR95" s="118"/>
      <c r="JRS95" s="118"/>
      <c r="JRT95" s="118"/>
      <c r="JRU95" s="118"/>
      <c r="JRV95" s="118"/>
      <c r="JRW95" s="118"/>
      <c r="JRX95" s="118"/>
      <c r="JRY95" s="118"/>
      <c r="JRZ95" s="118"/>
      <c r="JSA95" s="118"/>
      <c r="JSB95" s="118"/>
      <c r="JSC95" s="118"/>
      <c r="JSD95" s="118"/>
      <c r="JSE95" s="118"/>
      <c r="JSF95" s="118"/>
      <c r="JSG95" s="118"/>
      <c r="JSH95" s="118"/>
      <c r="JSI95" s="118"/>
      <c r="JSJ95" s="118"/>
      <c r="JSK95" s="118"/>
      <c r="JSL95" s="118"/>
      <c r="JSM95" s="118"/>
      <c r="JSN95" s="118"/>
      <c r="JSO95" s="118"/>
      <c r="JSP95" s="118"/>
      <c r="JSQ95" s="118"/>
      <c r="JSR95" s="118"/>
      <c r="JSS95" s="118"/>
      <c r="JST95" s="118"/>
      <c r="JSU95" s="118"/>
      <c r="JSV95" s="118"/>
      <c r="JSW95" s="118"/>
      <c r="JSX95" s="118"/>
      <c r="JSY95" s="118"/>
      <c r="JSZ95" s="118"/>
      <c r="JTA95" s="118"/>
      <c r="JTB95" s="118"/>
      <c r="JTC95" s="118"/>
      <c r="JTD95" s="118"/>
      <c r="JTE95" s="118"/>
      <c r="JTF95" s="118"/>
      <c r="JTG95" s="118"/>
      <c r="JTH95" s="118"/>
      <c r="JTI95" s="118"/>
      <c r="JTJ95" s="118"/>
      <c r="JTK95" s="118"/>
      <c r="JTL95" s="118"/>
      <c r="JTM95" s="118"/>
      <c r="JTN95" s="118"/>
      <c r="JTO95" s="118"/>
      <c r="JTP95" s="118"/>
      <c r="JTQ95" s="118"/>
      <c r="JTR95" s="118"/>
      <c r="JTS95" s="118"/>
      <c r="JTT95" s="118"/>
      <c r="JTU95" s="118"/>
      <c r="JTV95" s="118"/>
      <c r="JTW95" s="118"/>
      <c r="JTX95" s="118"/>
      <c r="JTY95" s="118"/>
      <c r="JTZ95" s="118"/>
      <c r="JUA95" s="118"/>
      <c r="JUB95" s="118"/>
      <c r="JUC95" s="118"/>
      <c r="JUD95" s="118"/>
      <c r="JUE95" s="118"/>
      <c r="JUF95" s="118"/>
      <c r="JUG95" s="118"/>
      <c r="JUH95" s="118"/>
      <c r="JUI95" s="118"/>
      <c r="JUJ95" s="118"/>
      <c r="JUK95" s="118"/>
      <c r="JUL95" s="118"/>
      <c r="JUM95" s="118"/>
      <c r="JUN95" s="118"/>
      <c r="JUO95" s="118"/>
      <c r="JUP95" s="118"/>
      <c r="JUQ95" s="118"/>
      <c r="JUR95" s="118"/>
      <c r="JUS95" s="118"/>
      <c r="JUT95" s="118"/>
      <c r="JUU95" s="118"/>
      <c r="JUV95" s="118"/>
      <c r="JUW95" s="118"/>
      <c r="JUX95" s="118"/>
      <c r="JUY95" s="118"/>
      <c r="JUZ95" s="118"/>
      <c r="JVA95" s="118"/>
      <c r="JVB95" s="118"/>
      <c r="JVC95" s="118"/>
      <c r="JVD95" s="118"/>
      <c r="JVE95" s="118"/>
      <c r="JVF95" s="118"/>
      <c r="JVG95" s="118"/>
      <c r="JVH95" s="118"/>
      <c r="JVI95" s="118"/>
      <c r="JVJ95" s="118"/>
      <c r="JVK95" s="118"/>
      <c r="JVL95" s="118"/>
      <c r="JVM95" s="118"/>
      <c r="JVN95" s="118"/>
      <c r="JVO95" s="118"/>
      <c r="JVP95" s="118"/>
      <c r="JVQ95" s="118"/>
      <c r="JVR95" s="118"/>
      <c r="JVS95" s="118"/>
      <c r="JVT95" s="118"/>
      <c r="JVU95" s="118"/>
      <c r="JVV95" s="118"/>
      <c r="JVW95" s="118"/>
      <c r="JVX95" s="118"/>
      <c r="JVY95" s="118"/>
      <c r="JVZ95" s="118"/>
      <c r="JWA95" s="118"/>
      <c r="JWB95" s="118"/>
      <c r="JWC95" s="118"/>
      <c r="JWD95" s="118"/>
      <c r="JWE95" s="118"/>
      <c r="JWF95" s="118"/>
      <c r="JWG95" s="118"/>
      <c r="JWH95" s="118"/>
      <c r="JWI95" s="118"/>
      <c r="JWJ95" s="118"/>
      <c r="JWK95" s="118"/>
      <c r="JWL95" s="118"/>
      <c r="JWM95" s="118"/>
      <c r="JWN95" s="118"/>
      <c r="JWO95" s="118"/>
      <c r="JWP95" s="118"/>
      <c r="JWQ95" s="118"/>
      <c r="JWR95" s="118"/>
      <c r="JWS95" s="118"/>
      <c r="JWT95" s="118"/>
      <c r="JWU95" s="118"/>
      <c r="JWV95" s="118"/>
      <c r="JWW95" s="118"/>
      <c r="JWX95" s="118"/>
      <c r="JWY95" s="118"/>
      <c r="JWZ95" s="118"/>
      <c r="JXA95" s="118"/>
      <c r="JXB95" s="118"/>
      <c r="JXC95" s="118"/>
      <c r="JXD95" s="118"/>
      <c r="JXE95" s="118"/>
      <c r="JXF95" s="118"/>
      <c r="JXG95" s="118"/>
      <c r="JXH95" s="118"/>
      <c r="JXI95" s="118"/>
      <c r="JXJ95" s="118"/>
      <c r="JXK95" s="118"/>
      <c r="JXL95" s="118"/>
      <c r="JXM95" s="118"/>
      <c r="JXN95" s="118"/>
      <c r="JXO95" s="118"/>
      <c r="JXP95" s="118"/>
      <c r="JXQ95" s="118"/>
      <c r="JXR95" s="118"/>
      <c r="JXS95" s="118"/>
      <c r="JXT95" s="118"/>
      <c r="JXU95" s="118"/>
      <c r="JXV95" s="118"/>
      <c r="JXW95" s="118"/>
      <c r="JXX95" s="118"/>
      <c r="JXY95" s="118"/>
      <c r="JXZ95" s="118"/>
      <c r="JYA95" s="118"/>
      <c r="JYB95" s="118"/>
      <c r="JYC95" s="118"/>
      <c r="JYD95" s="118"/>
      <c r="JYE95" s="118"/>
      <c r="JYF95" s="118"/>
      <c r="JYG95" s="118"/>
      <c r="JYH95" s="118"/>
      <c r="JYI95" s="118"/>
      <c r="JYJ95" s="118"/>
      <c r="JYK95" s="118"/>
      <c r="JYL95" s="118"/>
      <c r="JYM95" s="118"/>
      <c r="JYN95" s="118"/>
      <c r="JYO95" s="118"/>
      <c r="JYP95" s="118"/>
      <c r="JYQ95" s="118"/>
      <c r="JYR95" s="118"/>
      <c r="JYS95" s="118"/>
      <c r="JYT95" s="118"/>
      <c r="JYU95" s="118"/>
      <c r="JYV95" s="118"/>
      <c r="JYW95" s="118"/>
      <c r="JYX95" s="118"/>
      <c r="JYY95" s="118"/>
      <c r="JYZ95" s="118"/>
      <c r="JZA95" s="118"/>
      <c r="JZB95" s="118"/>
      <c r="JZC95" s="118"/>
      <c r="JZD95" s="118"/>
      <c r="JZE95" s="118"/>
      <c r="JZF95" s="118"/>
      <c r="JZG95" s="118"/>
      <c r="JZH95" s="118"/>
      <c r="JZI95" s="118"/>
      <c r="JZJ95" s="118"/>
      <c r="JZK95" s="118"/>
      <c r="JZL95" s="118"/>
      <c r="JZM95" s="118"/>
      <c r="JZN95" s="118"/>
      <c r="JZO95" s="118"/>
      <c r="JZP95" s="118"/>
      <c r="JZQ95" s="118"/>
      <c r="JZR95" s="118"/>
      <c r="JZS95" s="118"/>
      <c r="JZT95" s="118"/>
      <c r="JZU95" s="118"/>
      <c r="JZV95" s="118"/>
      <c r="JZW95" s="118"/>
      <c r="JZX95" s="118"/>
      <c r="JZY95" s="118"/>
      <c r="JZZ95" s="118"/>
      <c r="KAA95" s="118"/>
      <c r="KAB95" s="118"/>
      <c r="KAC95" s="118"/>
      <c r="KAD95" s="118"/>
      <c r="KAE95" s="118"/>
      <c r="KAF95" s="118"/>
      <c r="KAG95" s="118"/>
      <c r="KAH95" s="118"/>
      <c r="KAI95" s="118"/>
      <c r="KAJ95" s="118"/>
      <c r="KAK95" s="118"/>
      <c r="KAL95" s="118"/>
      <c r="KAM95" s="118"/>
      <c r="KAN95" s="118"/>
      <c r="KAO95" s="118"/>
      <c r="KAP95" s="118"/>
      <c r="KAQ95" s="118"/>
      <c r="KAR95" s="118"/>
      <c r="KAS95" s="118"/>
      <c r="KAT95" s="118"/>
      <c r="KAU95" s="118"/>
      <c r="KAV95" s="118"/>
      <c r="KAW95" s="118"/>
      <c r="KAX95" s="118"/>
      <c r="KAY95" s="118"/>
      <c r="KAZ95" s="118"/>
      <c r="KBA95" s="118"/>
      <c r="KBB95" s="118"/>
      <c r="KBC95" s="118"/>
      <c r="KBD95" s="118"/>
      <c r="KBE95" s="118"/>
      <c r="KBF95" s="118"/>
      <c r="KBG95" s="118"/>
      <c r="KBH95" s="118"/>
      <c r="KBI95" s="118"/>
      <c r="KBJ95" s="118"/>
      <c r="KBK95" s="118"/>
      <c r="KBL95" s="118"/>
      <c r="KBM95" s="118"/>
      <c r="KBN95" s="118"/>
      <c r="KBO95" s="118"/>
      <c r="KBP95" s="118"/>
      <c r="KBQ95" s="118"/>
      <c r="KBR95" s="118"/>
      <c r="KBS95" s="118"/>
      <c r="KBT95" s="118"/>
      <c r="KBU95" s="118"/>
      <c r="KBV95" s="118"/>
      <c r="KBW95" s="118"/>
      <c r="KBX95" s="118"/>
      <c r="KBY95" s="118"/>
      <c r="KBZ95" s="118"/>
      <c r="KCA95" s="118"/>
      <c r="KCB95" s="118"/>
      <c r="KCC95" s="118"/>
      <c r="KCD95" s="118"/>
      <c r="KCE95" s="118"/>
      <c r="KCF95" s="118"/>
      <c r="KCG95" s="118"/>
      <c r="KCH95" s="118"/>
      <c r="KCI95" s="118"/>
      <c r="KCJ95" s="118"/>
      <c r="KCK95" s="118"/>
      <c r="KCL95" s="118"/>
      <c r="KCM95" s="118"/>
      <c r="KCN95" s="118"/>
      <c r="KCO95" s="118"/>
      <c r="KCP95" s="118"/>
      <c r="KCQ95" s="118"/>
      <c r="KCR95" s="118"/>
      <c r="KCS95" s="118"/>
      <c r="KCT95" s="118"/>
      <c r="KCU95" s="118"/>
      <c r="KCV95" s="118"/>
      <c r="KCW95" s="118"/>
      <c r="KCX95" s="118"/>
      <c r="KCY95" s="118"/>
      <c r="KCZ95" s="118"/>
      <c r="KDA95" s="118"/>
      <c r="KDB95" s="118"/>
      <c r="KDC95" s="118"/>
      <c r="KDD95" s="118"/>
      <c r="KDE95" s="118"/>
      <c r="KDF95" s="118"/>
      <c r="KDG95" s="118"/>
      <c r="KDH95" s="118"/>
      <c r="KDI95" s="118"/>
      <c r="KDJ95" s="118"/>
      <c r="KDK95" s="118"/>
      <c r="KDL95" s="118"/>
      <c r="KDM95" s="118"/>
      <c r="KDN95" s="118"/>
      <c r="KDO95" s="118"/>
      <c r="KDP95" s="118"/>
      <c r="KDQ95" s="118"/>
      <c r="KDR95" s="118"/>
      <c r="KDS95" s="118"/>
      <c r="KDT95" s="118"/>
      <c r="KDU95" s="118"/>
      <c r="KDV95" s="118"/>
      <c r="KDW95" s="118"/>
      <c r="KDX95" s="118"/>
      <c r="KDY95" s="118"/>
      <c r="KDZ95" s="118"/>
      <c r="KEA95" s="118"/>
      <c r="KEB95" s="118"/>
      <c r="KEC95" s="118"/>
      <c r="KED95" s="118"/>
      <c r="KEE95" s="118"/>
      <c r="KEF95" s="118"/>
      <c r="KEG95" s="118"/>
      <c r="KEH95" s="118"/>
      <c r="KEI95" s="118"/>
      <c r="KEJ95" s="118"/>
      <c r="KEK95" s="118"/>
      <c r="KEL95" s="118"/>
      <c r="KEM95" s="118"/>
      <c r="KEN95" s="118"/>
      <c r="KEO95" s="118"/>
      <c r="KEP95" s="118"/>
      <c r="KEQ95" s="118"/>
      <c r="KER95" s="118"/>
      <c r="KES95" s="118"/>
      <c r="KET95" s="118"/>
      <c r="KEU95" s="118"/>
      <c r="KEV95" s="118"/>
      <c r="KEW95" s="118"/>
      <c r="KEX95" s="118"/>
      <c r="KEY95" s="118"/>
      <c r="KEZ95" s="118"/>
      <c r="KFA95" s="118"/>
      <c r="KFB95" s="118"/>
      <c r="KFC95" s="118"/>
      <c r="KFD95" s="118"/>
      <c r="KFE95" s="118"/>
      <c r="KFF95" s="118"/>
      <c r="KFG95" s="118"/>
      <c r="KFH95" s="118"/>
      <c r="KFI95" s="118"/>
      <c r="KFJ95" s="118"/>
      <c r="KFK95" s="118"/>
      <c r="KFL95" s="118"/>
      <c r="KFM95" s="118"/>
      <c r="KFN95" s="118"/>
      <c r="KFO95" s="118"/>
      <c r="KFP95" s="118"/>
      <c r="KFQ95" s="118"/>
      <c r="KFR95" s="118"/>
      <c r="KFS95" s="118"/>
      <c r="KFT95" s="118"/>
      <c r="KFU95" s="118"/>
      <c r="KFV95" s="118"/>
      <c r="KFW95" s="118"/>
      <c r="KFX95" s="118"/>
      <c r="KFY95" s="118"/>
      <c r="KFZ95" s="118"/>
      <c r="KGA95" s="118"/>
      <c r="KGB95" s="118"/>
      <c r="KGC95" s="118"/>
      <c r="KGD95" s="118"/>
      <c r="KGE95" s="118"/>
      <c r="KGF95" s="118"/>
      <c r="KGG95" s="118"/>
      <c r="KGH95" s="118"/>
      <c r="KGI95" s="118"/>
      <c r="KGJ95" s="118"/>
      <c r="KGK95" s="118"/>
      <c r="KGL95" s="118"/>
      <c r="KGM95" s="118"/>
      <c r="KGN95" s="118"/>
      <c r="KGO95" s="118"/>
      <c r="KGP95" s="118"/>
      <c r="KGQ95" s="118"/>
      <c r="KGR95" s="118"/>
      <c r="KGS95" s="118"/>
      <c r="KGT95" s="118"/>
      <c r="KGU95" s="118"/>
      <c r="KGV95" s="118"/>
      <c r="KGW95" s="118"/>
      <c r="KGX95" s="118"/>
      <c r="KGY95" s="118"/>
      <c r="KGZ95" s="118"/>
      <c r="KHA95" s="118"/>
      <c r="KHB95" s="118"/>
      <c r="KHC95" s="118"/>
      <c r="KHD95" s="118"/>
      <c r="KHE95" s="118"/>
      <c r="KHF95" s="118"/>
      <c r="KHG95" s="118"/>
      <c r="KHH95" s="118"/>
      <c r="KHI95" s="118"/>
      <c r="KHJ95" s="118"/>
      <c r="KHK95" s="118"/>
      <c r="KHL95" s="118"/>
      <c r="KHM95" s="118"/>
      <c r="KHN95" s="118"/>
      <c r="KHO95" s="118"/>
      <c r="KHP95" s="118"/>
      <c r="KHQ95" s="118"/>
      <c r="KHR95" s="118"/>
      <c r="KHS95" s="118"/>
      <c r="KHT95" s="118"/>
      <c r="KHU95" s="118"/>
      <c r="KHV95" s="118"/>
      <c r="KHW95" s="118"/>
      <c r="KHX95" s="118"/>
      <c r="KHY95" s="118"/>
      <c r="KHZ95" s="118"/>
      <c r="KIA95" s="118"/>
      <c r="KIB95" s="118"/>
      <c r="KIC95" s="118"/>
      <c r="KID95" s="118"/>
      <c r="KIE95" s="118"/>
      <c r="KIF95" s="118"/>
      <c r="KIG95" s="118"/>
      <c r="KIH95" s="118"/>
      <c r="KII95" s="118"/>
      <c r="KIJ95" s="118"/>
      <c r="KIK95" s="118"/>
      <c r="KIL95" s="118"/>
      <c r="KIM95" s="118"/>
      <c r="KIN95" s="118"/>
      <c r="KIO95" s="118"/>
      <c r="KIP95" s="118"/>
      <c r="KIQ95" s="118"/>
      <c r="KIR95" s="118"/>
      <c r="KIS95" s="118"/>
      <c r="KIT95" s="118"/>
      <c r="KIU95" s="118"/>
      <c r="KIV95" s="118"/>
      <c r="KIW95" s="118"/>
      <c r="KIX95" s="118"/>
      <c r="KIY95" s="118"/>
      <c r="KIZ95" s="118"/>
      <c r="KJA95" s="118"/>
      <c r="KJB95" s="118"/>
      <c r="KJC95" s="118"/>
      <c r="KJD95" s="118"/>
      <c r="KJE95" s="118"/>
      <c r="KJF95" s="118"/>
      <c r="KJG95" s="118"/>
      <c r="KJH95" s="118"/>
      <c r="KJI95" s="118"/>
      <c r="KJJ95" s="118"/>
      <c r="KJK95" s="118"/>
      <c r="KJL95" s="118"/>
      <c r="KJM95" s="118"/>
      <c r="KJN95" s="118"/>
      <c r="KJO95" s="118"/>
      <c r="KJP95" s="118"/>
      <c r="KJQ95" s="118"/>
      <c r="KJR95" s="118"/>
      <c r="KJS95" s="118"/>
      <c r="KJT95" s="118"/>
      <c r="KJU95" s="118"/>
      <c r="KJV95" s="118"/>
      <c r="KJW95" s="118"/>
      <c r="KJX95" s="118"/>
      <c r="KJY95" s="118"/>
      <c r="KJZ95" s="118"/>
      <c r="KKA95" s="118"/>
      <c r="KKB95" s="118"/>
      <c r="KKC95" s="118"/>
      <c r="KKD95" s="118"/>
      <c r="KKE95" s="118"/>
      <c r="KKF95" s="118"/>
      <c r="KKG95" s="118"/>
      <c r="KKH95" s="118"/>
      <c r="KKI95" s="118"/>
      <c r="KKJ95" s="118"/>
      <c r="KKK95" s="118"/>
      <c r="KKL95" s="118"/>
      <c r="KKM95" s="118"/>
      <c r="KKN95" s="118"/>
      <c r="KKO95" s="118"/>
      <c r="KKP95" s="118"/>
      <c r="KKQ95" s="118"/>
      <c r="KKR95" s="118"/>
      <c r="KKS95" s="118"/>
      <c r="KKT95" s="118"/>
      <c r="KKU95" s="118"/>
      <c r="KKV95" s="118"/>
      <c r="KKW95" s="118"/>
      <c r="KKX95" s="118"/>
      <c r="KKY95" s="118"/>
      <c r="KKZ95" s="118"/>
      <c r="KLA95" s="118"/>
      <c r="KLB95" s="118"/>
      <c r="KLC95" s="118"/>
      <c r="KLD95" s="118"/>
      <c r="KLE95" s="118"/>
      <c r="KLF95" s="118"/>
      <c r="KLG95" s="118"/>
      <c r="KLH95" s="118"/>
      <c r="KLI95" s="118"/>
      <c r="KLJ95" s="118"/>
      <c r="KLK95" s="118"/>
      <c r="KLL95" s="118"/>
      <c r="KLM95" s="118"/>
      <c r="KLN95" s="118"/>
      <c r="KLO95" s="118"/>
      <c r="KLP95" s="118"/>
      <c r="KLQ95" s="118"/>
      <c r="KLR95" s="118"/>
      <c r="KLS95" s="118"/>
      <c r="KLT95" s="118"/>
      <c r="KLU95" s="118"/>
      <c r="KLV95" s="118"/>
      <c r="KLW95" s="118"/>
      <c r="KLX95" s="118"/>
      <c r="KLY95" s="118"/>
      <c r="KLZ95" s="118"/>
      <c r="KMA95" s="118"/>
      <c r="KMB95" s="118"/>
      <c r="KMC95" s="118"/>
      <c r="KMD95" s="118"/>
      <c r="KME95" s="118"/>
      <c r="KMF95" s="118"/>
      <c r="KMG95" s="118"/>
      <c r="KMH95" s="118"/>
      <c r="KMI95" s="118"/>
      <c r="KMJ95" s="118"/>
      <c r="KMK95" s="118"/>
      <c r="KML95" s="118"/>
      <c r="KMM95" s="118"/>
      <c r="KMN95" s="118"/>
      <c r="KMO95" s="118"/>
      <c r="KMP95" s="118"/>
      <c r="KMQ95" s="118"/>
      <c r="KMR95" s="118"/>
      <c r="KMS95" s="118"/>
      <c r="KMT95" s="118"/>
      <c r="KMU95" s="118"/>
      <c r="KMV95" s="118"/>
      <c r="KMW95" s="118"/>
      <c r="KMX95" s="118"/>
      <c r="KMY95" s="118"/>
      <c r="KMZ95" s="118"/>
      <c r="KNA95" s="118"/>
      <c r="KNB95" s="118"/>
      <c r="KNC95" s="118"/>
      <c r="KND95" s="118"/>
      <c r="KNE95" s="118"/>
      <c r="KNF95" s="118"/>
      <c r="KNG95" s="118"/>
      <c r="KNH95" s="118"/>
      <c r="KNI95" s="118"/>
      <c r="KNJ95" s="118"/>
      <c r="KNK95" s="118"/>
      <c r="KNL95" s="118"/>
      <c r="KNM95" s="118"/>
      <c r="KNN95" s="118"/>
      <c r="KNO95" s="118"/>
      <c r="KNP95" s="118"/>
      <c r="KNQ95" s="118"/>
      <c r="KNR95" s="118"/>
      <c r="KNS95" s="118"/>
      <c r="KNT95" s="118"/>
      <c r="KNU95" s="118"/>
      <c r="KNV95" s="118"/>
      <c r="KNW95" s="118"/>
      <c r="KNX95" s="118"/>
      <c r="KNY95" s="118"/>
      <c r="KNZ95" s="118"/>
      <c r="KOA95" s="118"/>
      <c r="KOB95" s="118"/>
      <c r="KOC95" s="118"/>
      <c r="KOD95" s="118"/>
      <c r="KOE95" s="118"/>
      <c r="KOF95" s="118"/>
      <c r="KOG95" s="118"/>
      <c r="KOH95" s="118"/>
      <c r="KOI95" s="118"/>
      <c r="KOJ95" s="118"/>
      <c r="KOK95" s="118"/>
      <c r="KOL95" s="118"/>
      <c r="KOM95" s="118"/>
      <c r="KON95" s="118"/>
      <c r="KOO95" s="118"/>
      <c r="KOP95" s="118"/>
      <c r="KOQ95" s="118"/>
      <c r="KOR95" s="118"/>
      <c r="KOS95" s="118"/>
      <c r="KOT95" s="118"/>
      <c r="KOU95" s="118"/>
      <c r="KOV95" s="118"/>
      <c r="KOW95" s="118"/>
      <c r="KOX95" s="118"/>
      <c r="KOY95" s="118"/>
      <c r="KOZ95" s="118"/>
      <c r="KPA95" s="118"/>
      <c r="KPB95" s="118"/>
      <c r="KPC95" s="118"/>
      <c r="KPD95" s="118"/>
      <c r="KPE95" s="118"/>
      <c r="KPF95" s="118"/>
      <c r="KPG95" s="118"/>
      <c r="KPH95" s="118"/>
      <c r="KPI95" s="118"/>
      <c r="KPJ95" s="118"/>
      <c r="KPK95" s="118"/>
      <c r="KPL95" s="118"/>
      <c r="KPM95" s="118"/>
      <c r="KPN95" s="118"/>
      <c r="KPO95" s="118"/>
      <c r="KPP95" s="118"/>
      <c r="KPQ95" s="118"/>
      <c r="KPR95" s="118"/>
      <c r="KPS95" s="118"/>
      <c r="KPT95" s="118"/>
      <c r="KPU95" s="118"/>
      <c r="KPV95" s="118"/>
      <c r="KPW95" s="118"/>
      <c r="KPX95" s="118"/>
      <c r="KPY95" s="118"/>
      <c r="KPZ95" s="118"/>
      <c r="KQA95" s="118"/>
      <c r="KQB95" s="118"/>
      <c r="KQC95" s="118"/>
      <c r="KQD95" s="118"/>
      <c r="KQE95" s="118"/>
      <c r="KQF95" s="118"/>
      <c r="KQG95" s="118"/>
      <c r="KQH95" s="118"/>
      <c r="KQI95" s="118"/>
      <c r="KQJ95" s="118"/>
      <c r="KQK95" s="118"/>
      <c r="KQL95" s="118"/>
      <c r="KQM95" s="118"/>
      <c r="KQN95" s="118"/>
      <c r="KQO95" s="118"/>
      <c r="KQP95" s="118"/>
      <c r="KQQ95" s="118"/>
      <c r="KQR95" s="118"/>
      <c r="KQS95" s="118"/>
      <c r="KQT95" s="118"/>
      <c r="KQU95" s="118"/>
      <c r="KQV95" s="118"/>
      <c r="KQW95" s="118"/>
      <c r="KQX95" s="118"/>
      <c r="KQY95" s="118"/>
      <c r="KQZ95" s="118"/>
      <c r="KRA95" s="118"/>
      <c r="KRB95" s="118"/>
      <c r="KRC95" s="118"/>
      <c r="KRD95" s="118"/>
      <c r="KRE95" s="118"/>
      <c r="KRF95" s="118"/>
      <c r="KRG95" s="118"/>
      <c r="KRH95" s="118"/>
      <c r="KRI95" s="118"/>
      <c r="KRJ95" s="118"/>
      <c r="KRK95" s="118"/>
      <c r="KRL95" s="118"/>
      <c r="KRM95" s="118"/>
      <c r="KRN95" s="118"/>
      <c r="KRO95" s="118"/>
      <c r="KRP95" s="118"/>
      <c r="KRQ95" s="118"/>
      <c r="KRR95" s="118"/>
      <c r="KRS95" s="118"/>
      <c r="KRT95" s="118"/>
      <c r="KRU95" s="118"/>
      <c r="KRV95" s="118"/>
      <c r="KRW95" s="118"/>
      <c r="KRX95" s="118"/>
      <c r="KRY95" s="118"/>
      <c r="KRZ95" s="118"/>
      <c r="KSA95" s="118"/>
      <c r="KSB95" s="118"/>
      <c r="KSC95" s="118"/>
      <c r="KSD95" s="118"/>
      <c r="KSE95" s="118"/>
      <c r="KSF95" s="118"/>
      <c r="KSG95" s="118"/>
      <c r="KSH95" s="118"/>
      <c r="KSI95" s="118"/>
      <c r="KSJ95" s="118"/>
      <c r="KSK95" s="118"/>
      <c r="KSL95" s="118"/>
      <c r="KSM95" s="118"/>
      <c r="KSN95" s="118"/>
      <c r="KSO95" s="118"/>
      <c r="KSP95" s="118"/>
      <c r="KSQ95" s="118"/>
      <c r="KSR95" s="118"/>
      <c r="KSS95" s="118"/>
      <c r="KST95" s="118"/>
      <c r="KSU95" s="118"/>
      <c r="KSV95" s="118"/>
      <c r="KSW95" s="118"/>
      <c r="KSX95" s="118"/>
      <c r="KSY95" s="118"/>
      <c r="KSZ95" s="118"/>
      <c r="KTA95" s="118"/>
      <c r="KTB95" s="118"/>
      <c r="KTC95" s="118"/>
      <c r="KTD95" s="118"/>
      <c r="KTE95" s="118"/>
      <c r="KTF95" s="118"/>
      <c r="KTG95" s="118"/>
      <c r="KTH95" s="118"/>
      <c r="KTI95" s="118"/>
      <c r="KTJ95" s="118"/>
      <c r="KTK95" s="118"/>
      <c r="KTL95" s="118"/>
      <c r="KTM95" s="118"/>
      <c r="KTN95" s="118"/>
      <c r="KTO95" s="118"/>
      <c r="KTP95" s="118"/>
      <c r="KTQ95" s="118"/>
      <c r="KTR95" s="118"/>
      <c r="KTS95" s="118"/>
      <c r="KTT95" s="118"/>
      <c r="KTU95" s="118"/>
      <c r="KTV95" s="118"/>
      <c r="KTW95" s="118"/>
      <c r="KTX95" s="118"/>
      <c r="KTY95" s="118"/>
      <c r="KTZ95" s="118"/>
      <c r="KUA95" s="118"/>
      <c r="KUB95" s="118"/>
      <c r="KUC95" s="118"/>
      <c r="KUD95" s="118"/>
      <c r="KUE95" s="118"/>
      <c r="KUF95" s="118"/>
      <c r="KUG95" s="118"/>
      <c r="KUH95" s="118"/>
      <c r="KUI95" s="118"/>
      <c r="KUJ95" s="118"/>
      <c r="KUK95" s="118"/>
      <c r="KUL95" s="118"/>
      <c r="KUM95" s="118"/>
      <c r="KUN95" s="118"/>
      <c r="KUO95" s="118"/>
      <c r="KUP95" s="118"/>
      <c r="KUQ95" s="118"/>
      <c r="KUR95" s="118"/>
      <c r="KUS95" s="118"/>
      <c r="KUT95" s="118"/>
      <c r="KUU95" s="118"/>
      <c r="KUV95" s="118"/>
      <c r="KUW95" s="118"/>
      <c r="KUX95" s="118"/>
      <c r="KUY95" s="118"/>
      <c r="KUZ95" s="118"/>
      <c r="KVA95" s="118"/>
      <c r="KVB95" s="118"/>
      <c r="KVC95" s="118"/>
      <c r="KVD95" s="118"/>
      <c r="KVE95" s="118"/>
      <c r="KVF95" s="118"/>
      <c r="KVG95" s="118"/>
      <c r="KVH95" s="118"/>
      <c r="KVI95" s="118"/>
      <c r="KVJ95" s="118"/>
      <c r="KVK95" s="118"/>
      <c r="KVL95" s="118"/>
      <c r="KVM95" s="118"/>
      <c r="KVN95" s="118"/>
      <c r="KVO95" s="118"/>
      <c r="KVP95" s="118"/>
      <c r="KVQ95" s="118"/>
      <c r="KVR95" s="118"/>
      <c r="KVS95" s="118"/>
      <c r="KVT95" s="118"/>
      <c r="KVU95" s="118"/>
      <c r="KVV95" s="118"/>
      <c r="KVW95" s="118"/>
      <c r="KVX95" s="118"/>
      <c r="KVY95" s="118"/>
      <c r="KVZ95" s="118"/>
      <c r="KWA95" s="118"/>
      <c r="KWB95" s="118"/>
      <c r="KWC95" s="118"/>
      <c r="KWD95" s="118"/>
      <c r="KWE95" s="118"/>
      <c r="KWF95" s="118"/>
      <c r="KWG95" s="118"/>
      <c r="KWH95" s="118"/>
      <c r="KWI95" s="118"/>
      <c r="KWJ95" s="118"/>
      <c r="KWK95" s="118"/>
      <c r="KWL95" s="118"/>
      <c r="KWM95" s="118"/>
      <c r="KWN95" s="118"/>
      <c r="KWO95" s="118"/>
      <c r="KWP95" s="118"/>
      <c r="KWQ95" s="118"/>
      <c r="KWR95" s="118"/>
      <c r="KWS95" s="118"/>
      <c r="KWT95" s="118"/>
      <c r="KWU95" s="118"/>
      <c r="KWV95" s="118"/>
      <c r="KWW95" s="118"/>
      <c r="KWX95" s="118"/>
      <c r="KWY95" s="118"/>
      <c r="KWZ95" s="118"/>
      <c r="KXA95" s="118"/>
      <c r="KXB95" s="118"/>
      <c r="KXC95" s="118"/>
      <c r="KXD95" s="118"/>
      <c r="KXE95" s="118"/>
      <c r="KXF95" s="118"/>
      <c r="KXG95" s="118"/>
      <c r="KXH95" s="118"/>
      <c r="KXI95" s="118"/>
      <c r="KXJ95" s="118"/>
      <c r="KXK95" s="118"/>
      <c r="KXL95" s="118"/>
      <c r="KXM95" s="118"/>
      <c r="KXN95" s="118"/>
      <c r="KXO95" s="118"/>
      <c r="KXP95" s="118"/>
      <c r="KXQ95" s="118"/>
      <c r="KXR95" s="118"/>
      <c r="KXS95" s="118"/>
      <c r="KXT95" s="118"/>
      <c r="KXU95" s="118"/>
      <c r="KXV95" s="118"/>
      <c r="KXW95" s="118"/>
      <c r="KXX95" s="118"/>
      <c r="KXY95" s="118"/>
      <c r="KXZ95" s="118"/>
      <c r="KYA95" s="118"/>
      <c r="KYB95" s="118"/>
      <c r="KYC95" s="118"/>
      <c r="KYD95" s="118"/>
      <c r="KYE95" s="118"/>
      <c r="KYF95" s="118"/>
      <c r="KYG95" s="118"/>
      <c r="KYH95" s="118"/>
      <c r="KYI95" s="118"/>
      <c r="KYJ95" s="118"/>
      <c r="KYK95" s="118"/>
      <c r="KYL95" s="118"/>
      <c r="KYM95" s="118"/>
      <c r="KYN95" s="118"/>
      <c r="KYO95" s="118"/>
      <c r="KYP95" s="118"/>
      <c r="KYQ95" s="118"/>
      <c r="KYR95" s="118"/>
      <c r="KYS95" s="118"/>
      <c r="KYT95" s="118"/>
      <c r="KYU95" s="118"/>
      <c r="KYV95" s="118"/>
      <c r="KYW95" s="118"/>
      <c r="KYX95" s="118"/>
      <c r="KYY95" s="118"/>
      <c r="KYZ95" s="118"/>
      <c r="KZA95" s="118"/>
      <c r="KZB95" s="118"/>
      <c r="KZC95" s="118"/>
      <c r="KZD95" s="118"/>
      <c r="KZE95" s="118"/>
      <c r="KZF95" s="118"/>
      <c r="KZG95" s="118"/>
      <c r="KZH95" s="118"/>
      <c r="KZI95" s="118"/>
      <c r="KZJ95" s="118"/>
      <c r="KZK95" s="118"/>
      <c r="KZL95" s="118"/>
      <c r="KZM95" s="118"/>
      <c r="KZN95" s="118"/>
      <c r="KZO95" s="118"/>
      <c r="KZP95" s="118"/>
      <c r="KZQ95" s="118"/>
      <c r="KZR95" s="118"/>
      <c r="KZS95" s="118"/>
      <c r="KZT95" s="118"/>
      <c r="KZU95" s="118"/>
      <c r="KZV95" s="118"/>
      <c r="KZW95" s="118"/>
      <c r="KZX95" s="118"/>
      <c r="KZY95" s="118"/>
      <c r="KZZ95" s="118"/>
      <c r="LAA95" s="118"/>
      <c r="LAB95" s="118"/>
      <c r="LAC95" s="118"/>
      <c r="LAD95" s="118"/>
      <c r="LAE95" s="118"/>
      <c r="LAF95" s="118"/>
      <c r="LAG95" s="118"/>
      <c r="LAH95" s="118"/>
      <c r="LAI95" s="118"/>
      <c r="LAJ95" s="118"/>
      <c r="LAK95" s="118"/>
      <c r="LAL95" s="118"/>
      <c r="LAM95" s="118"/>
      <c r="LAN95" s="118"/>
      <c r="LAO95" s="118"/>
      <c r="LAP95" s="118"/>
      <c r="LAQ95" s="118"/>
      <c r="LAR95" s="118"/>
      <c r="LAS95" s="118"/>
      <c r="LAT95" s="118"/>
      <c r="LAU95" s="118"/>
      <c r="LAV95" s="118"/>
      <c r="LAW95" s="118"/>
      <c r="LAX95" s="118"/>
      <c r="LAY95" s="118"/>
      <c r="LAZ95" s="118"/>
      <c r="LBA95" s="118"/>
      <c r="LBB95" s="118"/>
      <c r="LBC95" s="118"/>
      <c r="LBD95" s="118"/>
      <c r="LBE95" s="118"/>
      <c r="LBF95" s="118"/>
      <c r="LBG95" s="118"/>
      <c r="LBH95" s="118"/>
      <c r="LBI95" s="118"/>
      <c r="LBJ95" s="118"/>
      <c r="LBK95" s="118"/>
      <c r="LBL95" s="118"/>
      <c r="LBM95" s="118"/>
      <c r="LBN95" s="118"/>
      <c r="LBO95" s="118"/>
      <c r="LBP95" s="118"/>
      <c r="LBQ95" s="118"/>
      <c r="LBR95" s="118"/>
      <c r="LBS95" s="118"/>
      <c r="LBT95" s="118"/>
      <c r="LBU95" s="118"/>
      <c r="LBV95" s="118"/>
      <c r="LBW95" s="118"/>
      <c r="LBX95" s="118"/>
      <c r="LBY95" s="118"/>
      <c r="LBZ95" s="118"/>
      <c r="LCA95" s="118"/>
      <c r="LCB95" s="118"/>
      <c r="LCC95" s="118"/>
      <c r="LCD95" s="118"/>
      <c r="LCE95" s="118"/>
      <c r="LCF95" s="118"/>
      <c r="LCG95" s="118"/>
      <c r="LCH95" s="118"/>
      <c r="LCI95" s="118"/>
      <c r="LCJ95" s="118"/>
      <c r="LCK95" s="118"/>
      <c r="LCL95" s="118"/>
      <c r="LCM95" s="118"/>
      <c r="LCN95" s="118"/>
      <c r="LCO95" s="118"/>
      <c r="LCP95" s="118"/>
      <c r="LCQ95" s="118"/>
      <c r="LCR95" s="118"/>
      <c r="LCS95" s="118"/>
      <c r="LCT95" s="118"/>
      <c r="LCU95" s="118"/>
      <c r="LCV95" s="118"/>
      <c r="LCW95" s="118"/>
      <c r="LCX95" s="118"/>
      <c r="LCY95" s="118"/>
      <c r="LCZ95" s="118"/>
      <c r="LDA95" s="118"/>
      <c r="LDB95" s="118"/>
      <c r="LDC95" s="118"/>
      <c r="LDD95" s="118"/>
      <c r="LDE95" s="118"/>
      <c r="LDF95" s="118"/>
      <c r="LDG95" s="118"/>
      <c r="LDH95" s="118"/>
      <c r="LDI95" s="118"/>
      <c r="LDJ95" s="118"/>
      <c r="LDK95" s="118"/>
      <c r="LDL95" s="118"/>
      <c r="LDM95" s="118"/>
      <c r="LDN95" s="118"/>
      <c r="LDO95" s="118"/>
      <c r="LDP95" s="118"/>
      <c r="LDQ95" s="118"/>
      <c r="LDR95" s="118"/>
      <c r="LDS95" s="118"/>
      <c r="LDT95" s="118"/>
      <c r="LDU95" s="118"/>
      <c r="LDV95" s="118"/>
      <c r="LDW95" s="118"/>
      <c r="LDX95" s="118"/>
      <c r="LDY95" s="118"/>
      <c r="LDZ95" s="118"/>
      <c r="LEA95" s="118"/>
      <c r="LEB95" s="118"/>
      <c r="LEC95" s="118"/>
      <c r="LED95" s="118"/>
      <c r="LEE95" s="118"/>
      <c r="LEF95" s="118"/>
      <c r="LEG95" s="118"/>
      <c r="LEH95" s="118"/>
      <c r="LEI95" s="118"/>
      <c r="LEJ95" s="118"/>
      <c r="LEK95" s="118"/>
      <c r="LEL95" s="118"/>
      <c r="LEM95" s="118"/>
      <c r="LEN95" s="118"/>
      <c r="LEO95" s="118"/>
      <c r="LEP95" s="118"/>
      <c r="LEQ95" s="118"/>
      <c r="LER95" s="118"/>
      <c r="LES95" s="118"/>
      <c r="LET95" s="118"/>
      <c r="LEU95" s="118"/>
      <c r="LEV95" s="118"/>
      <c r="LEW95" s="118"/>
      <c r="LEX95" s="118"/>
      <c r="LEY95" s="118"/>
      <c r="LEZ95" s="118"/>
      <c r="LFA95" s="118"/>
      <c r="LFB95" s="118"/>
      <c r="LFC95" s="118"/>
      <c r="LFD95" s="118"/>
      <c r="LFE95" s="118"/>
      <c r="LFF95" s="118"/>
      <c r="LFG95" s="118"/>
      <c r="LFH95" s="118"/>
      <c r="LFI95" s="118"/>
      <c r="LFJ95" s="118"/>
      <c r="LFK95" s="118"/>
      <c r="LFL95" s="118"/>
      <c r="LFM95" s="118"/>
      <c r="LFN95" s="118"/>
      <c r="LFO95" s="118"/>
      <c r="LFP95" s="118"/>
      <c r="LFQ95" s="118"/>
      <c r="LFR95" s="118"/>
      <c r="LFS95" s="118"/>
      <c r="LFT95" s="118"/>
      <c r="LFU95" s="118"/>
      <c r="LFV95" s="118"/>
      <c r="LFW95" s="118"/>
      <c r="LFX95" s="118"/>
      <c r="LFY95" s="118"/>
      <c r="LFZ95" s="118"/>
      <c r="LGA95" s="118"/>
      <c r="LGB95" s="118"/>
      <c r="LGC95" s="118"/>
      <c r="LGD95" s="118"/>
      <c r="LGE95" s="118"/>
      <c r="LGF95" s="118"/>
      <c r="LGG95" s="118"/>
      <c r="LGH95" s="118"/>
      <c r="LGI95" s="118"/>
      <c r="LGJ95" s="118"/>
      <c r="LGK95" s="118"/>
      <c r="LGL95" s="118"/>
      <c r="LGM95" s="118"/>
      <c r="LGN95" s="118"/>
      <c r="LGO95" s="118"/>
      <c r="LGP95" s="118"/>
      <c r="LGQ95" s="118"/>
      <c r="LGR95" s="118"/>
      <c r="LGS95" s="118"/>
      <c r="LGT95" s="118"/>
      <c r="LGU95" s="118"/>
      <c r="LGV95" s="118"/>
      <c r="LGW95" s="118"/>
      <c r="LGX95" s="118"/>
      <c r="LGY95" s="118"/>
      <c r="LGZ95" s="118"/>
      <c r="LHA95" s="118"/>
      <c r="LHB95" s="118"/>
      <c r="LHC95" s="118"/>
      <c r="LHD95" s="118"/>
      <c r="LHE95" s="118"/>
      <c r="LHF95" s="118"/>
      <c r="LHG95" s="118"/>
      <c r="LHH95" s="118"/>
      <c r="LHI95" s="118"/>
      <c r="LHJ95" s="118"/>
      <c r="LHK95" s="118"/>
      <c r="LHL95" s="118"/>
      <c r="LHM95" s="118"/>
      <c r="LHN95" s="118"/>
      <c r="LHO95" s="118"/>
      <c r="LHP95" s="118"/>
      <c r="LHQ95" s="118"/>
      <c r="LHR95" s="118"/>
      <c r="LHS95" s="118"/>
      <c r="LHT95" s="118"/>
      <c r="LHU95" s="118"/>
      <c r="LHV95" s="118"/>
      <c r="LHW95" s="118"/>
      <c r="LHX95" s="118"/>
      <c r="LHY95" s="118"/>
      <c r="LHZ95" s="118"/>
      <c r="LIA95" s="118"/>
      <c r="LIB95" s="118"/>
      <c r="LIC95" s="118"/>
      <c r="LID95" s="118"/>
      <c r="LIE95" s="118"/>
      <c r="LIF95" s="118"/>
      <c r="LIG95" s="118"/>
      <c r="LIH95" s="118"/>
      <c r="LII95" s="118"/>
      <c r="LIJ95" s="118"/>
      <c r="LIK95" s="118"/>
      <c r="LIL95" s="118"/>
      <c r="LIM95" s="118"/>
      <c r="LIN95" s="118"/>
      <c r="LIO95" s="118"/>
      <c r="LIP95" s="118"/>
      <c r="LIQ95" s="118"/>
      <c r="LIR95" s="118"/>
      <c r="LIS95" s="118"/>
      <c r="LIT95" s="118"/>
      <c r="LIU95" s="118"/>
      <c r="LIV95" s="118"/>
      <c r="LIW95" s="118"/>
      <c r="LIX95" s="118"/>
      <c r="LIY95" s="118"/>
      <c r="LIZ95" s="118"/>
      <c r="LJA95" s="118"/>
      <c r="LJB95" s="118"/>
      <c r="LJC95" s="118"/>
      <c r="LJD95" s="118"/>
      <c r="LJE95" s="118"/>
      <c r="LJF95" s="118"/>
      <c r="LJG95" s="118"/>
      <c r="LJH95" s="118"/>
      <c r="LJI95" s="118"/>
      <c r="LJJ95" s="118"/>
      <c r="LJK95" s="118"/>
      <c r="LJL95" s="118"/>
      <c r="LJM95" s="118"/>
      <c r="LJN95" s="118"/>
      <c r="LJO95" s="118"/>
      <c r="LJP95" s="118"/>
      <c r="LJQ95" s="118"/>
      <c r="LJR95" s="118"/>
      <c r="LJS95" s="118"/>
      <c r="LJT95" s="118"/>
      <c r="LJU95" s="118"/>
      <c r="LJV95" s="118"/>
      <c r="LJW95" s="118"/>
      <c r="LJX95" s="118"/>
      <c r="LJY95" s="118"/>
      <c r="LJZ95" s="118"/>
      <c r="LKA95" s="118"/>
      <c r="LKB95" s="118"/>
      <c r="LKC95" s="118"/>
      <c r="LKD95" s="118"/>
      <c r="LKE95" s="118"/>
      <c r="LKF95" s="118"/>
      <c r="LKG95" s="118"/>
      <c r="LKH95" s="118"/>
      <c r="LKI95" s="118"/>
      <c r="LKJ95" s="118"/>
      <c r="LKK95" s="118"/>
      <c r="LKL95" s="118"/>
      <c r="LKM95" s="118"/>
      <c r="LKN95" s="118"/>
      <c r="LKO95" s="118"/>
      <c r="LKP95" s="118"/>
      <c r="LKQ95" s="118"/>
      <c r="LKR95" s="118"/>
      <c r="LKS95" s="118"/>
      <c r="LKT95" s="118"/>
      <c r="LKU95" s="118"/>
      <c r="LKV95" s="118"/>
      <c r="LKW95" s="118"/>
      <c r="LKX95" s="118"/>
      <c r="LKY95" s="118"/>
      <c r="LKZ95" s="118"/>
      <c r="LLA95" s="118"/>
      <c r="LLB95" s="118"/>
      <c r="LLC95" s="118"/>
      <c r="LLD95" s="118"/>
      <c r="LLE95" s="118"/>
      <c r="LLF95" s="118"/>
      <c r="LLG95" s="118"/>
      <c r="LLH95" s="118"/>
      <c r="LLI95" s="118"/>
      <c r="LLJ95" s="118"/>
      <c r="LLK95" s="118"/>
      <c r="LLL95" s="118"/>
      <c r="LLM95" s="118"/>
      <c r="LLN95" s="118"/>
      <c r="LLO95" s="118"/>
      <c r="LLP95" s="118"/>
      <c r="LLQ95" s="118"/>
      <c r="LLR95" s="118"/>
      <c r="LLS95" s="118"/>
      <c r="LLT95" s="118"/>
      <c r="LLU95" s="118"/>
      <c r="LLV95" s="118"/>
      <c r="LLW95" s="118"/>
      <c r="LLX95" s="118"/>
      <c r="LLY95" s="118"/>
      <c r="LLZ95" s="118"/>
      <c r="LMA95" s="118"/>
      <c r="LMB95" s="118"/>
      <c r="LMC95" s="118"/>
      <c r="LMD95" s="118"/>
      <c r="LME95" s="118"/>
      <c r="LMF95" s="118"/>
      <c r="LMG95" s="118"/>
      <c r="LMH95" s="118"/>
      <c r="LMI95" s="118"/>
      <c r="LMJ95" s="118"/>
      <c r="LMK95" s="118"/>
      <c r="LML95" s="118"/>
      <c r="LMM95" s="118"/>
      <c r="LMN95" s="118"/>
      <c r="LMO95" s="118"/>
      <c r="LMP95" s="118"/>
      <c r="LMQ95" s="118"/>
      <c r="LMR95" s="118"/>
      <c r="LMS95" s="118"/>
      <c r="LMT95" s="118"/>
      <c r="LMU95" s="118"/>
      <c r="LMV95" s="118"/>
      <c r="LMW95" s="118"/>
      <c r="LMX95" s="118"/>
      <c r="LMY95" s="118"/>
      <c r="LMZ95" s="118"/>
      <c r="LNA95" s="118"/>
      <c r="LNB95" s="118"/>
      <c r="LNC95" s="118"/>
      <c r="LND95" s="118"/>
      <c r="LNE95" s="118"/>
      <c r="LNF95" s="118"/>
      <c r="LNG95" s="118"/>
      <c r="LNH95" s="118"/>
      <c r="LNI95" s="118"/>
      <c r="LNJ95" s="118"/>
      <c r="LNK95" s="118"/>
      <c r="LNL95" s="118"/>
      <c r="LNM95" s="118"/>
      <c r="LNN95" s="118"/>
      <c r="LNO95" s="118"/>
      <c r="LNP95" s="118"/>
      <c r="LNQ95" s="118"/>
      <c r="LNR95" s="118"/>
      <c r="LNS95" s="118"/>
      <c r="LNT95" s="118"/>
      <c r="LNU95" s="118"/>
      <c r="LNV95" s="118"/>
      <c r="LNW95" s="118"/>
      <c r="LNX95" s="118"/>
      <c r="LNY95" s="118"/>
      <c r="LNZ95" s="118"/>
      <c r="LOA95" s="118"/>
      <c r="LOB95" s="118"/>
      <c r="LOC95" s="118"/>
      <c r="LOD95" s="118"/>
      <c r="LOE95" s="118"/>
      <c r="LOF95" s="118"/>
      <c r="LOG95" s="118"/>
      <c r="LOH95" s="118"/>
      <c r="LOI95" s="118"/>
      <c r="LOJ95" s="118"/>
      <c r="LOK95" s="118"/>
      <c r="LOL95" s="118"/>
      <c r="LOM95" s="118"/>
      <c r="LON95" s="118"/>
      <c r="LOO95" s="118"/>
      <c r="LOP95" s="118"/>
      <c r="LOQ95" s="118"/>
      <c r="LOR95" s="118"/>
      <c r="LOS95" s="118"/>
      <c r="LOT95" s="118"/>
      <c r="LOU95" s="118"/>
      <c r="LOV95" s="118"/>
      <c r="LOW95" s="118"/>
      <c r="LOX95" s="118"/>
      <c r="LOY95" s="118"/>
      <c r="LOZ95" s="118"/>
      <c r="LPA95" s="118"/>
      <c r="LPB95" s="118"/>
      <c r="LPC95" s="118"/>
      <c r="LPD95" s="118"/>
      <c r="LPE95" s="118"/>
      <c r="LPF95" s="118"/>
      <c r="LPG95" s="118"/>
      <c r="LPH95" s="118"/>
      <c r="LPI95" s="118"/>
      <c r="LPJ95" s="118"/>
      <c r="LPK95" s="118"/>
      <c r="LPL95" s="118"/>
      <c r="LPM95" s="118"/>
      <c r="LPN95" s="118"/>
      <c r="LPO95" s="118"/>
      <c r="LPP95" s="118"/>
      <c r="LPQ95" s="118"/>
      <c r="LPR95" s="118"/>
      <c r="LPS95" s="118"/>
      <c r="LPT95" s="118"/>
      <c r="LPU95" s="118"/>
      <c r="LPV95" s="118"/>
      <c r="LPW95" s="118"/>
      <c r="LPX95" s="118"/>
      <c r="LPY95" s="118"/>
      <c r="LPZ95" s="118"/>
      <c r="LQA95" s="118"/>
      <c r="LQB95" s="118"/>
      <c r="LQC95" s="118"/>
      <c r="LQD95" s="118"/>
      <c r="LQE95" s="118"/>
      <c r="LQF95" s="118"/>
      <c r="LQG95" s="118"/>
      <c r="LQH95" s="118"/>
      <c r="LQI95" s="118"/>
      <c r="LQJ95" s="118"/>
      <c r="LQK95" s="118"/>
      <c r="LQL95" s="118"/>
      <c r="LQM95" s="118"/>
      <c r="LQN95" s="118"/>
      <c r="LQO95" s="118"/>
      <c r="LQP95" s="118"/>
      <c r="LQQ95" s="118"/>
      <c r="LQR95" s="118"/>
      <c r="LQS95" s="118"/>
      <c r="LQT95" s="118"/>
      <c r="LQU95" s="118"/>
      <c r="LQV95" s="118"/>
      <c r="LQW95" s="118"/>
      <c r="LQX95" s="118"/>
      <c r="LQY95" s="118"/>
      <c r="LQZ95" s="118"/>
      <c r="LRA95" s="118"/>
      <c r="LRB95" s="118"/>
      <c r="LRC95" s="118"/>
      <c r="LRD95" s="118"/>
      <c r="LRE95" s="118"/>
      <c r="LRF95" s="118"/>
      <c r="LRG95" s="118"/>
      <c r="LRH95" s="118"/>
      <c r="LRI95" s="118"/>
      <c r="LRJ95" s="118"/>
      <c r="LRK95" s="118"/>
      <c r="LRL95" s="118"/>
      <c r="LRM95" s="118"/>
      <c r="LRN95" s="118"/>
      <c r="LRO95" s="118"/>
      <c r="LRP95" s="118"/>
      <c r="LRQ95" s="118"/>
      <c r="LRR95" s="118"/>
      <c r="LRS95" s="118"/>
      <c r="LRT95" s="118"/>
      <c r="LRU95" s="118"/>
      <c r="LRV95" s="118"/>
      <c r="LRW95" s="118"/>
      <c r="LRX95" s="118"/>
      <c r="LRY95" s="118"/>
      <c r="LRZ95" s="118"/>
      <c r="LSA95" s="118"/>
      <c r="LSB95" s="118"/>
      <c r="LSC95" s="118"/>
      <c r="LSD95" s="118"/>
      <c r="LSE95" s="118"/>
      <c r="LSF95" s="118"/>
      <c r="LSG95" s="118"/>
      <c r="LSH95" s="118"/>
      <c r="LSI95" s="118"/>
      <c r="LSJ95" s="118"/>
      <c r="LSK95" s="118"/>
      <c r="LSL95" s="118"/>
      <c r="LSM95" s="118"/>
      <c r="LSN95" s="118"/>
      <c r="LSO95" s="118"/>
      <c r="LSP95" s="118"/>
      <c r="LSQ95" s="118"/>
      <c r="LSR95" s="118"/>
      <c r="LSS95" s="118"/>
      <c r="LST95" s="118"/>
      <c r="LSU95" s="118"/>
      <c r="LSV95" s="118"/>
      <c r="LSW95" s="118"/>
      <c r="LSX95" s="118"/>
      <c r="LSY95" s="118"/>
      <c r="LSZ95" s="118"/>
      <c r="LTA95" s="118"/>
      <c r="LTB95" s="118"/>
      <c r="LTC95" s="118"/>
      <c r="LTD95" s="118"/>
      <c r="LTE95" s="118"/>
      <c r="LTF95" s="118"/>
      <c r="LTG95" s="118"/>
      <c r="LTH95" s="118"/>
      <c r="LTI95" s="118"/>
      <c r="LTJ95" s="118"/>
      <c r="LTK95" s="118"/>
      <c r="LTL95" s="118"/>
      <c r="LTM95" s="118"/>
      <c r="LTN95" s="118"/>
      <c r="LTO95" s="118"/>
      <c r="LTP95" s="118"/>
      <c r="LTQ95" s="118"/>
      <c r="LTR95" s="118"/>
      <c r="LTS95" s="118"/>
      <c r="LTT95" s="118"/>
      <c r="LTU95" s="118"/>
      <c r="LTV95" s="118"/>
      <c r="LTW95" s="118"/>
      <c r="LTX95" s="118"/>
      <c r="LTY95" s="118"/>
      <c r="LTZ95" s="118"/>
      <c r="LUA95" s="118"/>
      <c r="LUB95" s="118"/>
      <c r="LUC95" s="118"/>
      <c r="LUD95" s="118"/>
      <c r="LUE95" s="118"/>
      <c r="LUF95" s="118"/>
      <c r="LUG95" s="118"/>
      <c r="LUH95" s="118"/>
      <c r="LUI95" s="118"/>
      <c r="LUJ95" s="118"/>
      <c r="LUK95" s="118"/>
      <c r="LUL95" s="118"/>
      <c r="LUM95" s="118"/>
      <c r="LUN95" s="118"/>
      <c r="LUO95" s="118"/>
      <c r="LUP95" s="118"/>
      <c r="LUQ95" s="118"/>
      <c r="LUR95" s="118"/>
      <c r="LUS95" s="118"/>
      <c r="LUT95" s="118"/>
      <c r="LUU95" s="118"/>
      <c r="LUV95" s="118"/>
      <c r="LUW95" s="118"/>
      <c r="LUX95" s="118"/>
      <c r="LUY95" s="118"/>
      <c r="LUZ95" s="118"/>
      <c r="LVA95" s="118"/>
      <c r="LVB95" s="118"/>
      <c r="LVC95" s="118"/>
      <c r="LVD95" s="118"/>
      <c r="LVE95" s="118"/>
      <c r="LVF95" s="118"/>
      <c r="LVG95" s="118"/>
      <c r="LVH95" s="118"/>
      <c r="LVI95" s="118"/>
      <c r="LVJ95" s="118"/>
      <c r="LVK95" s="118"/>
      <c r="LVL95" s="118"/>
      <c r="LVM95" s="118"/>
      <c r="LVN95" s="118"/>
      <c r="LVO95" s="118"/>
      <c r="LVP95" s="118"/>
      <c r="LVQ95" s="118"/>
      <c r="LVR95" s="118"/>
      <c r="LVS95" s="118"/>
      <c r="LVT95" s="118"/>
      <c r="LVU95" s="118"/>
      <c r="LVV95" s="118"/>
      <c r="LVW95" s="118"/>
      <c r="LVX95" s="118"/>
      <c r="LVY95" s="118"/>
      <c r="LVZ95" s="118"/>
      <c r="LWA95" s="118"/>
      <c r="LWB95" s="118"/>
      <c r="LWC95" s="118"/>
      <c r="LWD95" s="118"/>
      <c r="LWE95" s="118"/>
      <c r="LWF95" s="118"/>
      <c r="LWG95" s="118"/>
      <c r="LWH95" s="118"/>
      <c r="LWI95" s="118"/>
      <c r="LWJ95" s="118"/>
      <c r="LWK95" s="118"/>
      <c r="LWL95" s="118"/>
      <c r="LWM95" s="118"/>
      <c r="LWN95" s="118"/>
      <c r="LWO95" s="118"/>
      <c r="LWP95" s="118"/>
      <c r="LWQ95" s="118"/>
      <c r="LWR95" s="118"/>
      <c r="LWS95" s="118"/>
      <c r="LWT95" s="118"/>
      <c r="LWU95" s="118"/>
      <c r="LWV95" s="118"/>
      <c r="LWW95" s="118"/>
      <c r="LWX95" s="118"/>
      <c r="LWY95" s="118"/>
      <c r="LWZ95" s="118"/>
      <c r="LXA95" s="118"/>
      <c r="LXB95" s="118"/>
      <c r="LXC95" s="118"/>
      <c r="LXD95" s="118"/>
      <c r="LXE95" s="118"/>
      <c r="LXF95" s="118"/>
      <c r="LXG95" s="118"/>
      <c r="LXH95" s="118"/>
      <c r="LXI95" s="118"/>
      <c r="LXJ95" s="118"/>
      <c r="LXK95" s="118"/>
      <c r="LXL95" s="118"/>
      <c r="LXM95" s="118"/>
      <c r="LXN95" s="118"/>
      <c r="LXO95" s="118"/>
      <c r="LXP95" s="118"/>
      <c r="LXQ95" s="118"/>
      <c r="LXR95" s="118"/>
      <c r="LXS95" s="118"/>
      <c r="LXT95" s="118"/>
      <c r="LXU95" s="118"/>
      <c r="LXV95" s="118"/>
      <c r="LXW95" s="118"/>
      <c r="LXX95" s="118"/>
      <c r="LXY95" s="118"/>
      <c r="LXZ95" s="118"/>
      <c r="LYA95" s="118"/>
      <c r="LYB95" s="118"/>
      <c r="LYC95" s="118"/>
      <c r="LYD95" s="118"/>
      <c r="LYE95" s="118"/>
      <c r="LYF95" s="118"/>
      <c r="LYG95" s="118"/>
      <c r="LYH95" s="118"/>
      <c r="LYI95" s="118"/>
      <c r="LYJ95" s="118"/>
      <c r="LYK95" s="118"/>
      <c r="LYL95" s="118"/>
      <c r="LYM95" s="118"/>
      <c r="LYN95" s="118"/>
      <c r="LYO95" s="118"/>
      <c r="LYP95" s="118"/>
      <c r="LYQ95" s="118"/>
      <c r="LYR95" s="118"/>
      <c r="LYS95" s="118"/>
      <c r="LYT95" s="118"/>
      <c r="LYU95" s="118"/>
      <c r="LYV95" s="118"/>
      <c r="LYW95" s="118"/>
      <c r="LYX95" s="118"/>
      <c r="LYY95" s="118"/>
      <c r="LYZ95" s="118"/>
      <c r="LZA95" s="118"/>
      <c r="LZB95" s="118"/>
      <c r="LZC95" s="118"/>
      <c r="LZD95" s="118"/>
      <c r="LZE95" s="118"/>
      <c r="LZF95" s="118"/>
      <c r="LZG95" s="118"/>
      <c r="LZH95" s="118"/>
      <c r="LZI95" s="118"/>
      <c r="LZJ95" s="118"/>
      <c r="LZK95" s="118"/>
      <c r="LZL95" s="118"/>
      <c r="LZM95" s="118"/>
      <c r="LZN95" s="118"/>
      <c r="LZO95" s="118"/>
      <c r="LZP95" s="118"/>
      <c r="LZQ95" s="118"/>
      <c r="LZR95" s="118"/>
      <c r="LZS95" s="118"/>
      <c r="LZT95" s="118"/>
      <c r="LZU95" s="118"/>
      <c r="LZV95" s="118"/>
      <c r="LZW95" s="118"/>
      <c r="LZX95" s="118"/>
      <c r="LZY95" s="118"/>
      <c r="LZZ95" s="118"/>
      <c r="MAA95" s="118"/>
      <c r="MAB95" s="118"/>
      <c r="MAC95" s="118"/>
      <c r="MAD95" s="118"/>
      <c r="MAE95" s="118"/>
      <c r="MAF95" s="118"/>
      <c r="MAG95" s="118"/>
      <c r="MAH95" s="118"/>
      <c r="MAI95" s="118"/>
      <c r="MAJ95" s="118"/>
      <c r="MAK95" s="118"/>
      <c r="MAL95" s="118"/>
      <c r="MAM95" s="118"/>
      <c r="MAN95" s="118"/>
      <c r="MAO95" s="118"/>
      <c r="MAP95" s="118"/>
      <c r="MAQ95" s="118"/>
      <c r="MAR95" s="118"/>
      <c r="MAS95" s="118"/>
      <c r="MAT95" s="118"/>
      <c r="MAU95" s="118"/>
      <c r="MAV95" s="118"/>
      <c r="MAW95" s="118"/>
      <c r="MAX95" s="118"/>
      <c r="MAY95" s="118"/>
      <c r="MAZ95" s="118"/>
      <c r="MBA95" s="118"/>
      <c r="MBB95" s="118"/>
      <c r="MBC95" s="118"/>
      <c r="MBD95" s="118"/>
      <c r="MBE95" s="118"/>
      <c r="MBF95" s="118"/>
      <c r="MBG95" s="118"/>
      <c r="MBH95" s="118"/>
      <c r="MBI95" s="118"/>
      <c r="MBJ95" s="118"/>
      <c r="MBK95" s="118"/>
      <c r="MBL95" s="118"/>
      <c r="MBM95" s="118"/>
      <c r="MBN95" s="118"/>
      <c r="MBO95" s="118"/>
      <c r="MBP95" s="118"/>
      <c r="MBQ95" s="118"/>
      <c r="MBR95" s="118"/>
      <c r="MBS95" s="118"/>
      <c r="MBT95" s="118"/>
      <c r="MBU95" s="118"/>
      <c r="MBV95" s="118"/>
      <c r="MBW95" s="118"/>
      <c r="MBX95" s="118"/>
      <c r="MBY95" s="118"/>
      <c r="MBZ95" s="118"/>
      <c r="MCA95" s="118"/>
      <c r="MCB95" s="118"/>
      <c r="MCC95" s="118"/>
      <c r="MCD95" s="118"/>
      <c r="MCE95" s="118"/>
      <c r="MCF95" s="118"/>
      <c r="MCG95" s="118"/>
      <c r="MCH95" s="118"/>
      <c r="MCI95" s="118"/>
      <c r="MCJ95" s="118"/>
      <c r="MCK95" s="118"/>
      <c r="MCL95" s="118"/>
      <c r="MCM95" s="118"/>
      <c r="MCN95" s="118"/>
      <c r="MCO95" s="118"/>
      <c r="MCP95" s="118"/>
      <c r="MCQ95" s="118"/>
      <c r="MCR95" s="118"/>
      <c r="MCS95" s="118"/>
      <c r="MCT95" s="118"/>
      <c r="MCU95" s="118"/>
      <c r="MCV95" s="118"/>
      <c r="MCW95" s="118"/>
      <c r="MCX95" s="118"/>
      <c r="MCY95" s="118"/>
      <c r="MCZ95" s="118"/>
      <c r="MDA95" s="118"/>
      <c r="MDB95" s="118"/>
      <c r="MDC95" s="118"/>
      <c r="MDD95" s="118"/>
      <c r="MDE95" s="118"/>
      <c r="MDF95" s="118"/>
      <c r="MDG95" s="118"/>
      <c r="MDH95" s="118"/>
      <c r="MDI95" s="118"/>
      <c r="MDJ95" s="118"/>
      <c r="MDK95" s="118"/>
      <c r="MDL95" s="118"/>
      <c r="MDM95" s="118"/>
      <c r="MDN95" s="118"/>
      <c r="MDO95" s="118"/>
      <c r="MDP95" s="118"/>
      <c r="MDQ95" s="118"/>
      <c r="MDR95" s="118"/>
      <c r="MDS95" s="118"/>
      <c r="MDT95" s="118"/>
      <c r="MDU95" s="118"/>
      <c r="MDV95" s="118"/>
      <c r="MDW95" s="118"/>
      <c r="MDX95" s="118"/>
      <c r="MDY95" s="118"/>
      <c r="MDZ95" s="118"/>
      <c r="MEA95" s="118"/>
      <c r="MEB95" s="118"/>
      <c r="MEC95" s="118"/>
      <c r="MED95" s="118"/>
      <c r="MEE95" s="118"/>
      <c r="MEF95" s="118"/>
      <c r="MEG95" s="118"/>
      <c r="MEH95" s="118"/>
      <c r="MEI95" s="118"/>
      <c r="MEJ95" s="118"/>
      <c r="MEK95" s="118"/>
      <c r="MEL95" s="118"/>
      <c r="MEM95" s="118"/>
      <c r="MEN95" s="118"/>
      <c r="MEO95" s="118"/>
      <c r="MEP95" s="118"/>
      <c r="MEQ95" s="118"/>
      <c r="MER95" s="118"/>
      <c r="MES95" s="118"/>
      <c r="MET95" s="118"/>
      <c r="MEU95" s="118"/>
      <c r="MEV95" s="118"/>
      <c r="MEW95" s="118"/>
      <c r="MEX95" s="118"/>
      <c r="MEY95" s="118"/>
      <c r="MEZ95" s="118"/>
      <c r="MFA95" s="118"/>
      <c r="MFB95" s="118"/>
      <c r="MFC95" s="118"/>
      <c r="MFD95" s="118"/>
      <c r="MFE95" s="118"/>
      <c r="MFF95" s="118"/>
      <c r="MFG95" s="118"/>
      <c r="MFH95" s="118"/>
      <c r="MFI95" s="118"/>
      <c r="MFJ95" s="118"/>
      <c r="MFK95" s="118"/>
      <c r="MFL95" s="118"/>
      <c r="MFM95" s="118"/>
      <c r="MFN95" s="118"/>
      <c r="MFO95" s="118"/>
      <c r="MFP95" s="118"/>
      <c r="MFQ95" s="118"/>
      <c r="MFR95" s="118"/>
      <c r="MFS95" s="118"/>
      <c r="MFT95" s="118"/>
      <c r="MFU95" s="118"/>
      <c r="MFV95" s="118"/>
      <c r="MFW95" s="118"/>
      <c r="MFX95" s="118"/>
      <c r="MFY95" s="118"/>
      <c r="MFZ95" s="118"/>
      <c r="MGA95" s="118"/>
      <c r="MGB95" s="118"/>
      <c r="MGC95" s="118"/>
      <c r="MGD95" s="118"/>
      <c r="MGE95" s="118"/>
      <c r="MGF95" s="118"/>
      <c r="MGG95" s="118"/>
      <c r="MGH95" s="118"/>
      <c r="MGI95" s="118"/>
      <c r="MGJ95" s="118"/>
      <c r="MGK95" s="118"/>
      <c r="MGL95" s="118"/>
      <c r="MGM95" s="118"/>
      <c r="MGN95" s="118"/>
      <c r="MGO95" s="118"/>
      <c r="MGP95" s="118"/>
      <c r="MGQ95" s="118"/>
      <c r="MGR95" s="118"/>
      <c r="MGS95" s="118"/>
      <c r="MGT95" s="118"/>
      <c r="MGU95" s="118"/>
      <c r="MGV95" s="118"/>
      <c r="MGW95" s="118"/>
      <c r="MGX95" s="118"/>
      <c r="MGY95" s="118"/>
      <c r="MGZ95" s="118"/>
      <c r="MHA95" s="118"/>
      <c r="MHB95" s="118"/>
      <c r="MHC95" s="118"/>
      <c r="MHD95" s="118"/>
      <c r="MHE95" s="118"/>
      <c r="MHF95" s="118"/>
      <c r="MHG95" s="118"/>
      <c r="MHH95" s="118"/>
      <c r="MHI95" s="118"/>
      <c r="MHJ95" s="118"/>
      <c r="MHK95" s="118"/>
      <c r="MHL95" s="118"/>
      <c r="MHM95" s="118"/>
      <c r="MHN95" s="118"/>
      <c r="MHO95" s="118"/>
      <c r="MHP95" s="118"/>
      <c r="MHQ95" s="118"/>
      <c r="MHR95" s="118"/>
      <c r="MHS95" s="118"/>
      <c r="MHT95" s="118"/>
      <c r="MHU95" s="118"/>
      <c r="MHV95" s="118"/>
      <c r="MHW95" s="118"/>
      <c r="MHX95" s="118"/>
      <c r="MHY95" s="118"/>
      <c r="MHZ95" s="118"/>
      <c r="MIA95" s="118"/>
      <c r="MIB95" s="118"/>
      <c r="MIC95" s="118"/>
      <c r="MID95" s="118"/>
      <c r="MIE95" s="118"/>
      <c r="MIF95" s="118"/>
      <c r="MIG95" s="118"/>
      <c r="MIH95" s="118"/>
      <c r="MII95" s="118"/>
      <c r="MIJ95" s="118"/>
      <c r="MIK95" s="118"/>
      <c r="MIL95" s="118"/>
      <c r="MIM95" s="118"/>
      <c r="MIN95" s="118"/>
      <c r="MIO95" s="118"/>
      <c r="MIP95" s="118"/>
      <c r="MIQ95" s="118"/>
      <c r="MIR95" s="118"/>
      <c r="MIS95" s="118"/>
      <c r="MIT95" s="118"/>
      <c r="MIU95" s="118"/>
      <c r="MIV95" s="118"/>
      <c r="MIW95" s="118"/>
      <c r="MIX95" s="118"/>
      <c r="MIY95" s="118"/>
      <c r="MIZ95" s="118"/>
      <c r="MJA95" s="118"/>
      <c r="MJB95" s="118"/>
      <c r="MJC95" s="118"/>
      <c r="MJD95" s="118"/>
      <c r="MJE95" s="118"/>
      <c r="MJF95" s="118"/>
      <c r="MJG95" s="118"/>
      <c r="MJH95" s="118"/>
      <c r="MJI95" s="118"/>
      <c r="MJJ95" s="118"/>
      <c r="MJK95" s="118"/>
      <c r="MJL95" s="118"/>
      <c r="MJM95" s="118"/>
      <c r="MJN95" s="118"/>
      <c r="MJO95" s="118"/>
      <c r="MJP95" s="118"/>
      <c r="MJQ95" s="118"/>
      <c r="MJR95" s="118"/>
      <c r="MJS95" s="118"/>
      <c r="MJT95" s="118"/>
      <c r="MJU95" s="118"/>
      <c r="MJV95" s="118"/>
      <c r="MJW95" s="118"/>
      <c r="MJX95" s="118"/>
      <c r="MJY95" s="118"/>
      <c r="MJZ95" s="118"/>
      <c r="MKA95" s="118"/>
      <c r="MKB95" s="118"/>
      <c r="MKC95" s="118"/>
      <c r="MKD95" s="118"/>
      <c r="MKE95" s="118"/>
      <c r="MKF95" s="118"/>
      <c r="MKG95" s="118"/>
      <c r="MKH95" s="118"/>
      <c r="MKI95" s="118"/>
      <c r="MKJ95" s="118"/>
      <c r="MKK95" s="118"/>
      <c r="MKL95" s="118"/>
      <c r="MKM95" s="118"/>
      <c r="MKN95" s="118"/>
      <c r="MKO95" s="118"/>
      <c r="MKP95" s="118"/>
      <c r="MKQ95" s="118"/>
      <c r="MKR95" s="118"/>
      <c r="MKS95" s="118"/>
      <c r="MKT95" s="118"/>
      <c r="MKU95" s="118"/>
      <c r="MKV95" s="118"/>
      <c r="MKW95" s="118"/>
      <c r="MKX95" s="118"/>
      <c r="MKY95" s="118"/>
      <c r="MKZ95" s="118"/>
      <c r="MLA95" s="118"/>
      <c r="MLB95" s="118"/>
      <c r="MLC95" s="118"/>
      <c r="MLD95" s="118"/>
      <c r="MLE95" s="118"/>
      <c r="MLF95" s="118"/>
      <c r="MLG95" s="118"/>
      <c r="MLH95" s="118"/>
      <c r="MLI95" s="118"/>
      <c r="MLJ95" s="118"/>
      <c r="MLK95" s="118"/>
      <c r="MLL95" s="118"/>
      <c r="MLM95" s="118"/>
      <c r="MLN95" s="118"/>
      <c r="MLO95" s="118"/>
      <c r="MLP95" s="118"/>
      <c r="MLQ95" s="118"/>
      <c r="MLR95" s="118"/>
      <c r="MLS95" s="118"/>
      <c r="MLT95" s="118"/>
      <c r="MLU95" s="118"/>
      <c r="MLV95" s="118"/>
      <c r="MLW95" s="118"/>
      <c r="MLX95" s="118"/>
      <c r="MLY95" s="118"/>
      <c r="MLZ95" s="118"/>
      <c r="MMA95" s="118"/>
      <c r="MMB95" s="118"/>
      <c r="MMC95" s="118"/>
      <c r="MMD95" s="118"/>
      <c r="MME95" s="118"/>
      <c r="MMF95" s="118"/>
      <c r="MMG95" s="118"/>
      <c r="MMH95" s="118"/>
      <c r="MMI95" s="118"/>
      <c r="MMJ95" s="118"/>
      <c r="MMK95" s="118"/>
      <c r="MML95" s="118"/>
      <c r="MMM95" s="118"/>
      <c r="MMN95" s="118"/>
      <c r="MMO95" s="118"/>
      <c r="MMP95" s="118"/>
      <c r="MMQ95" s="118"/>
      <c r="MMR95" s="118"/>
      <c r="MMS95" s="118"/>
      <c r="MMT95" s="118"/>
      <c r="MMU95" s="118"/>
      <c r="MMV95" s="118"/>
      <c r="MMW95" s="118"/>
      <c r="MMX95" s="118"/>
      <c r="MMY95" s="118"/>
      <c r="MMZ95" s="118"/>
      <c r="MNA95" s="118"/>
      <c r="MNB95" s="118"/>
      <c r="MNC95" s="118"/>
      <c r="MND95" s="118"/>
      <c r="MNE95" s="118"/>
      <c r="MNF95" s="118"/>
      <c r="MNG95" s="118"/>
      <c r="MNH95" s="118"/>
      <c r="MNI95" s="118"/>
      <c r="MNJ95" s="118"/>
      <c r="MNK95" s="118"/>
      <c r="MNL95" s="118"/>
      <c r="MNM95" s="118"/>
      <c r="MNN95" s="118"/>
      <c r="MNO95" s="118"/>
      <c r="MNP95" s="118"/>
      <c r="MNQ95" s="118"/>
      <c r="MNR95" s="118"/>
      <c r="MNS95" s="118"/>
      <c r="MNT95" s="118"/>
      <c r="MNU95" s="118"/>
      <c r="MNV95" s="118"/>
      <c r="MNW95" s="118"/>
      <c r="MNX95" s="118"/>
      <c r="MNY95" s="118"/>
      <c r="MNZ95" s="118"/>
      <c r="MOA95" s="118"/>
      <c r="MOB95" s="118"/>
      <c r="MOC95" s="118"/>
      <c r="MOD95" s="118"/>
      <c r="MOE95" s="118"/>
      <c r="MOF95" s="118"/>
      <c r="MOG95" s="118"/>
      <c r="MOH95" s="118"/>
      <c r="MOI95" s="118"/>
      <c r="MOJ95" s="118"/>
      <c r="MOK95" s="118"/>
      <c r="MOL95" s="118"/>
      <c r="MOM95" s="118"/>
      <c r="MON95" s="118"/>
      <c r="MOO95" s="118"/>
      <c r="MOP95" s="118"/>
      <c r="MOQ95" s="118"/>
      <c r="MOR95" s="118"/>
      <c r="MOS95" s="118"/>
      <c r="MOT95" s="118"/>
      <c r="MOU95" s="118"/>
      <c r="MOV95" s="118"/>
      <c r="MOW95" s="118"/>
      <c r="MOX95" s="118"/>
      <c r="MOY95" s="118"/>
      <c r="MOZ95" s="118"/>
      <c r="MPA95" s="118"/>
      <c r="MPB95" s="118"/>
      <c r="MPC95" s="118"/>
      <c r="MPD95" s="118"/>
      <c r="MPE95" s="118"/>
      <c r="MPF95" s="118"/>
      <c r="MPG95" s="118"/>
      <c r="MPH95" s="118"/>
      <c r="MPI95" s="118"/>
      <c r="MPJ95" s="118"/>
      <c r="MPK95" s="118"/>
      <c r="MPL95" s="118"/>
      <c r="MPM95" s="118"/>
      <c r="MPN95" s="118"/>
      <c r="MPO95" s="118"/>
      <c r="MPP95" s="118"/>
      <c r="MPQ95" s="118"/>
      <c r="MPR95" s="118"/>
      <c r="MPS95" s="118"/>
      <c r="MPT95" s="118"/>
      <c r="MPU95" s="118"/>
      <c r="MPV95" s="118"/>
      <c r="MPW95" s="118"/>
      <c r="MPX95" s="118"/>
      <c r="MPY95" s="118"/>
      <c r="MPZ95" s="118"/>
      <c r="MQA95" s="118"/>
      <c r="MQB95" s="118"/>
      <c r="MQC95" s="118"/>
      <c r="MQD95" s="118"/>
      <c r="MQE95" s="118"/>
      <c r="MQF95" s="118"/>
      <c r="MQG95" s="118"/>
      <c r="MQH95" s="118"/>
      <c r="MQI95" s="118"/>
      <c r="MQJ95" s="118"/>
      <c r="MQK95" s="118"/>
      <c r="MQL95" s="118"/>
      <c r="MQM95" s="118"/>
      <c r="MQN95" s="118"/>
      <c r="MQO95" s="118"/>
      <c r="MQP95" s="118"/>
      <c r="MQQ95" s="118"/>
      <c r="MQR95" s="118"/>
      <c r="MQS95" s="118"/>
      <c r="MQT95" s="118"/>
      <c r="MQU95" s="118"/>
      <c r="MQV95" s="118"/>
      <c r="MQW95" s="118"/>
      <c r="MQX95" s="118"/>
      <c r="MQY95" s="118"/>
      <c r="MQZ95" s="118"/>
      <c r="MRA95" s="118"/>
      <c r="MRB95" s="118"/>
      <c r="MRC95" s="118"/>
      <c r="MRD95" s="118"/>
      <c r="MRE95" s="118"/>
      <c r="MRF95" s="118"/>
      <c r="MRG95" s="118"/>
      <c r="MRH95" s="118"/>
      <c r="MRI95" s="118"/>
      <c r="MRJ95" s="118"/>
      <c r="MRK95" s="118"/>
      <c r="MRL95" s="118"/>
      <c r="MRM95" s="118"/>
      <c r="MRN95" s="118"/>
      <c r="MRO95" s="118"/>
      <c r="MRP95" s="118"/>
      <c r="MRQ95" s="118"/>
      <c r="MRR95" s="118"/>
      <c r="MRS95" s="118"/>
      <c r="MRT95" s="118"/>
      <c r="MRU95" s="118"/>
      <c r="MRV95" s="118"/>
      <c r="MRW95" s="118"/>
      <c r="MRX95" s="118"/>
      <c r="MRY95" s="118"/>
      <c r="MRZ95" s="118"/>
      <c r="MSA95" s="118"/>
      <c r="MSB95" s="118"/>
      <c r="MSC95" s="118"/>
      <c r="MSD95" s="118"/>
      <c r="MSE95" s="118"/>
      <c r="MSF95" s="118"/>
      <c r="MSG95" s="118"/>
      <c r="MSH95" s="118"/>
      <c r="MSI95" s="118"/>
      <c r="MSJ95" s="118"/>
      <c r="MSK95" s="118"/>
      <c r="MSL95" s="118"/>
      <c r="MSM95" s="118"/>
      <c r="MSN95" s="118"/>
      <c r="MSO95" s="118"/>
      <c r="MSP95" s="118"/>
      <c r="MSQ95" s="118"/>
      <c r="MSR95" s="118"/>
      <c r="MSS95" s="118"/>
      <c r="MST95" s="118"/>
      <c r="MSU95" s="118"/>
      <c r="MSV95" s="118"/>
      <c r="MSW95" s="118"/>
      <c r="MSX95" s="118"/>
      <c r="MSY95" s="118"/>
      <c r="MSZ95" s="118"/>
      <c r="MTA95" s="118"/>
      <c r="MTB95" s="118"/>
      <c r="MTC95" s="118"/>
      <c r="MTD95" s="118"/>
      <c r="MTE95" s="118"/>
      <c r="MTF95" s="118"/>
      <c r="MTG95" s="118"/>
      <c r="MTH95" s="118"/>
      <c r="MTI95" s="118"/>
      <c r="MTJ95" s="118"/>
      <c r="MTK95" s="118"/>
      <c r="MTL95" s="118"/>
      <c r="MTM95" s="118"/>
      <c r="MTN95" s="118"/>
      <c r="MTO95" s="118"/>
      <c r="MTP95" s="118"/>
      <c r="MTQ95" s="118"/>
      <c r="MTR95" s="118"/>
      <c r="MTS95" s="118"/>
      <c r="MTT95" s="118"/>
      <c r="MTU95" s="118"/>
      <c r="MTV95" s="118"/>
      <c r="MTW95" s="118"/>
      <c r="MTX95" s="118"/>
      <c r="MTY95" s="118"/>
      <c r="MTZ95" s="118"/>
      <c r="MUA95" s="118"/>
      <c r="MUB95" s="118"/>
      <c r="MUC95" s="118"/>
      <c r="MUD95" s="118"/>
      <c r="MUE95" s="118"/>
      <c r="MUF95" s="118"/>
      <c r="MUG95" s="118"/>
      <c r="MUH95" s="118"/>
      <c r="MUI95" s="118"/>
      <c r="MUJ95" s="118"/>
      <c r="MUK95" s="118"/>
      <c r="MUL95" s="118"/>
      <c r="MUM95" s="118"/>
      <c r="MUN95" s="118"/>
      <c r="MUO95" s="118"/>
      <c r="MUP95" s="118"/>
      <c r="MUQ95" s="118"/>
      <c r="MUR95" s="118"/>
      <c r="MUS95" s="118"/>
      <c r="MUT95" s="118"/>
      <c r="MUU95" s="118"/>
      <c r="MUV95" s="118"/>
      <c r="MUW95" s="118"/>
      <c r="MUX95" s="118"/>
      <c r="MUY95" s="118"/>
      <c r="MUZ95" s="118"/>
      <c r="MVA95" s="118"/>
      <c r="MVB95" s="118"/>
      <c r="MVC95" s="118"/>
      <c r="MVD95" s="118"/>
      <c r="MVE95" s="118"/>
      <c r="MVF95" s="118"/>
      <c r="MVG95" s="118"/>
      <c r="MVH95" s="118"/>
      <c r="MVI95" s="118"/>
      <c r="MVJ95" s="118"/>
      <c r="MVK95" s="118"/>
      <c r="MVL95" s="118"/>
      <c r="MVM95" s="118"/>
      <c r="MVN95" s="118"/>
      <c r="MVO95" s="118"/>
      <c r="MVP95" s="118"/>
      <c r="MVQ95" s="118"/>
      <c r="MVR95" s="118"/>
      <c r="MVS95" s="118"/>
      <c r="MVT95" s="118"/>
      <c r="MVU95" s="118"/>
      <c r="MVV95" s="118"/>
      <c r="MVW95" s="118"/>
      <c r="MVX95" s="118"/>
      <c r="MVY95" s="118"/>
      <c r="MVZ95" s="118"/>
      <c r="MWA95" s="118"/>
      <c r="MWB95" s="118"/>
      <c r="MWC95" s="118"/>
      <c r="MWD95" s="118"/>
      <c r="MWE95" s="118"/>
      <c r="MWF95" s="118"/>
      <c r="MWG95" s="118"/>
      <c r="MWH95" s="118"/>
      <c r="MWI95" s="118"/>
      <c r="MWJ95" s="118"/>
      <c r="MWK95" s="118"/>
      <c r="MWL95" s="118"/>
      <c r="MWM95" s="118"/>
      <c r="MWN95" s="118"/>
      <c r="MWO95" s="118"/>
      <c r="MWP95" s="118"/>
      <c r="MWQ95" s="118"/>
      <c r="MWR95" s="118"/>
      <c r="MWS95" s="118"/>
      <c r="MWT95" s="118"/>
      <c r="MWU95" s="118"/>
      <c r="MWV95" s="118"/>
      <c r="MWW95" s="118"/>
      <c r="MWX95" s="118"/>
      <c r="MWY95" s="118"/>
      <c r="MWZ95" s="118"/>
      <c r="MXA95" s="118"/>
      <c r="MXB95" s="118"/>
      <c r="MXC95" s="118"/>
      <c r="MXD95" s="118"/>
      <c r="MXE95" s="118"/>
      <c r="MXF95" s="118"/>
      <c r="MXG95" s="118"/>
      <c r="MXH95" s="118"/>
      <c r="MXI95" s="118"/>
      <c r="MXJ95" s="118"/>
      <c r="MXK95" s="118"/>
      <c r="MXL95" s="118"/>
      <c r="MXM95" s="118"/>
      <c r="MXN95" s="118"/>
      <c r="MXO95" s="118"/>
      <c r="MXP95" s="118"/>
      <c r="MXQ95" s="118"/>
      <c r="MXR95" s="118"/>
      <c r="MXS95" s="118"/>
      <c r="MXT95" s="118"/>
      <c r="MXU95" s="118"/>
      <c r="MXV95" s="118"/>
      <c r="MXW95" s="118"/>
      <c r="MXX95" s="118"/>
      <c r="MXY95" s="118"/>
      <c r="MXZ95" s="118"/>
      <c r="MYA95" s="118"/>
      <c r="MYB95" s="118"/>
      <c r="MYC95" s="118"/>
      <c r="MYD95" s="118"/>
      <c r="MYE95" s="118"/>
      <c r="MYF95" s="118"/>
      <c r="MYG95" s="118"/>
      <c r="MYH95" s="118"/>
      <c r="MYI95" s="118"/>
      <c r="MYJ95" s="118"/>
      <c r="MYK95" s="118"/>
      <c r="MYL95" s="118"/>
      <c r="MYM95" s="118"/>
      <c r="MYN95" s="118"/>
      <c r="MYO95" s="118"/>
      <c r="MYP95" s="118"/>
      <c r="MYQ95" s="118"/>
      <c r="MYR95" s="118"/>
      <c r="MYS95" s="118"/>
      <c r="MYT95" s="118"/>
      <c r="MYU95" s="118"/>
      <c r="MYV95" s="118"/>
      <c r="MYW95" s="118"/>
      <c r="MYX95" s="118"/>
      <c r="MYY95" s="118"/>
      <c r="MYZ95" s="118"/>
      <c r="MZA95" s="118"/>
      <c r="MZB95" s="118"/>
      <c r="MZC95" s="118"/>
      <c r="MZD95" s="118"/>
      <c r="MZE95" s="118"/>
      <c r="MZF95" s="118"/>
      <c r="MZG95" s="118"/>
      <c r="MZH95" s="118"/>
      <c r="MZI95" s="118"/>
      <c r="MZJ95" s="118"/>
      <c r="MZK95" s="118"/>
      <c r="MZL95" s="118"/>
      <c r="MZM95" s="118"/>
      <c r="MZN95" s="118"/>
      <c r="MZO95" s="118"/>
      <c r="MZP95" s="118"/>
      <c r="MZQ95" s="118"/>
      <c r="MZR95" s="118"/>
      <c r="MZS95" s="118"/>
      <c r="MZT95" s="118"/>
      <c r="MZU95" s="118"/>
      <c r="MZV95" s="118"/>
      <c r="MZW95" s="118"/>
      <c r="MZX95" s="118"/>
      <c r="MZY95" s="118"/>
      <c r="MZZ95" s="118"/>
      <c r="NAA95" s="118"/>
      <c r="NAB95" s="118"/>
      <c r="NAC95" s="118"/>
      <c r="NAD95" s="118"/>
      <c r="NAE95" s="118"/>
      <c r="NAF95" s="118"/>
      <c r="NAG95" s="118"/>
      <c r="NAH95" s="118"/>
      <c r="NAI95" s="118"/>
      <c r="NAJ95" s="118"/>
      <c r="NAK95" s="118"/>
      <c r="NAL95" s="118"/>
      <c r="NAM95" s="118"/>
      <c r="NAN95" s="118"/>
      <c r="NAO95" s="118"/>
      <c r="NAP95" s="118"/>
      <c r="NAQ95" s="118"/>
      <c r="NAR95" s="118"/>
      <c r="NAS95" s="118"/>
      <c r="NAT95" s="118"/>
      <c r="NAU95" s="118"/>
      <c r="NAV95" s="118"/>
      <c r="NAW95" s="118"/>
      <c r="NAX95" s="118"/>
      <c r="NAY95" s="118"/>
      <c r="NAZ95" s="118"/>
      <c r="NBA95" s="118"/>
      <c r="NBB95" s="118"/>
      <c r="NBC95" s="118"/>
      <c r="NBD95" s="118"/>
      <c r="NBE95" s="118"/>
      <c r="NBF95" s="118"/>
      <c r="NBG95" s="118"/>
      <c r="NBH95" s="118"/>
      <c r="NBI95" s="118"/>
      <c r="NBJ95" s="118"/>
      <c r="NBK95" s="118"/>
      <c r="NBL95" s="118"/>
      <c r="NBM95" s="118"/>
      <c r="NBN95" s="118"/>
      <c r="NBO95" s="118"/>
      <c r="NBP95" s="118"/>
      <c r="NBQ95" s="118"/>
      <c r="NBR95" s="118"/>
      <c r="NBS95" s="118"/>
      <c r="NBT95" s="118"/>
      <c r="NBU95" s="118"/>
      <c r="NBV95" s="118"/>
      <c r="NBW95" s="118"/>
      <c r="NBX95" s="118"/>
      <c r="NBY95" s="118"/>
      <c r="NBZ95" s="118"/>
      <c r="NCA95" s="118"/>
      <c r="NCB95" s="118"/>
      <c r="NCC95" s="118"/>
      <c r="NCD95" s="118"/>
      <c r="NCE95" s="118"/>
      <c r="NCF95" s="118"/>
      <c r="NCG95" s="118"/>
      <c r="NCH95" s="118"/>
      <c r="NCI95" s="118"/>
      <c r="NCJ95" s="118"/>
      <c r="NCK95" s="118"/>
      <c r="NCL95" s="118"/>
      <c r="NCM95" s="118"/>
      <c r="NCN95" s="118"/>
      <c r="NCO95" s="118"/>
      <c r="NCP95" s="118"/>
      <c r="NCQ95" s="118"/>
      <c r="NCR95" s="118"/>
      <c r="NCS95" s="118"/>
      <c r="NCT95" s="118"/>
      <c r="NCU95" s="118"/>
      <c r="NCV95" s="118"/>
      <c r="NCW95" s="118"/>
      <c r="NCX95" s="118"/>
      <c r="NCY95" s="118"/>
      <c r="NCZ95" s="118"/>
      <c r="NDA95" s="118"/>
      <c r="NDB95" s="118"/>
      <c r="NDC95" s="118"/>
      <c r="NDD95" s="118"/>
      <c r="NDE95" s="118"/>
      <c r="NDF95" s="118"/>
      <c r="NDG95" s="118"/>
      <c r="NDH95" s="118"/>
      <c r="NDI95" s="118"/>
      <c r="NDJ95" s="118"/>
      <c r="NDK95" s="118"/>
      <c r="NDL95" s="118"/>
      <c r="NDM95" s="118"/>
      <c r="NDN95" s="118"/>
      <c r="NDO95" s="118"/>
      <c r="NDP95" s="118"/>
      <c r="NDQ95" s="118"/>
      <c r="NDR95" s="118"/>
      <c r="NDS95" s="118"/>
      <c r="NDT95" s="118"/>
      <c r="NDU95" s="118"/>
      <c r="NDV95" s="118"/>
      <c r="NDW95" s="118"/>
      <c r="NDX95" s="118"/>
      <c r="NDY95" s="118"/>
      <c r="NDZ95" s="118"/>
      <c r="NEA95" s="118"/>
      <c r="NEB95" s="118"/>
      <c r="NEC95" s="118"/>
      <c r="NED95" s="118"/>
      <c r="NEE95" s="118"/>
      <c r="NEF95" s="118"/>
      <c r="NEG95" s="118"/>
      <c r="NEH95" s="118"/>
      <c r="NEI95" s="118"/>
      <c r="NEJ95" s="118"/>
      <c r="NEK95" s="118"/>
      <c r="NEL95" s="118"/>
      <c r="NEM95" s="118"/>
      <c r="NEN95" s="118"/>
      <c r="NEO95" s="118"/>
      <c r="NEP95" s="118"/>
      <c r="NEQ95" s="118"/>
      <c r="NER95" s="118"/>
      <c r="NES95" s="118"/>
      <c r="NET95" s="118"/>
      <c r="NEU95" s="118"/>
      <c r="NEV95" s="118"/>
      <c r="NEW95" s="118"/>
      <c r="NEX95" s="118"/>
      <c r="NEY95" s="118"/>
      <c r="NEZ95" s="118"/>
      <c r="NFA95" s="118"/>
      <c r="NFB95" s="118"/>
      <c r="NFC95" s="118"/>
      <c r="NFD95" s="118"/>
      <c r="NFE95" s="118"/>
      <c r="NFF95" s="118"/>
      <c r="NFG95" s="118"/>
      <c r="NFH95" s="118"/>
      <c r="NFI95" s="118"/>
      <c r="NFJ95" s="118"/>
      <c r="NFK95" s="118"/>
      <c r="NFL95" s="118"/>
      <c r="NFM95" s="118"/>
      <c r="NFN95" s="118"/>
      <c r="NFO95" s="118"/>
      <c r="NFP95" s="118"/>
      <c r="NFQ95" s="118"/>
      <c r="NFR95" s="118"/>
      <c r="NFS95" s="118"/>
      <c r="NFT95" s="118"/>
      <c r="NFU95" s="118"/>
      <c r="NFV95" s="118"/>
      <c r="NFW95" s="118"/>
      <c r="NFX95" s="118"/>
      <c r="NFY95" s="118"/>
      <c r="NFZ95" s="118"/>
      <c r="NGA95" s="118"/>
      <c r="NGB95" s="118"/>
      <c r="NGC95" s="118"/>
      <c r="NGD95" s="118"/>
      <c r="NGE95" s="118"/>
      <c r="NGF95" s="118"/>
      <c r="NGG95" s="118"/>
      <c r="NGH95" s="118"/>
      <c r="NGI95" s="118"/>
      <c r="NGJ95" s="118"/>
      <c r="NGK95" s="118"/>
      <c r="NGL95" s="118"/>
      <c r="NGM95" s="118"/>
      <c r="NGN95" s="118"/>
      <c r="NGO95" s="118"/>
      <c r="NGP95" s="118"/>
      <c r="NGQ95" s="118"/>
      <c r="NGR95" s="118"/>
      <c r="NGS95" s="118"/>
      <c r="NGT95" s="118"/>
      <c r="NGU95" s="118"/>
      <c r="NGV95" s="118"/>
      <c r="NGW95" s="118"/>
      <c r="NGX95" s="118"/>
      <c r="NGY95" s="118"/>
      <c r="NGZ95" s="118"/>
      <c r="NHA95" s="118"/>
      <c r="NHB95" s="118"/>
      <c r="NHC95" s="118"/>
      <c r="NHD95" s="118"/>
      <c r="NHE95" s="118"/>
      <c r="NHF95" s="118"/>
      <c r="NHG95" s="118"/>
      <c r="NHH95" s="118"/>
      <c r="NHI95" s="118"/>
      <c r="NHJ95" s="118"/>
      <c r="NHK95" s="118"/>
      <c r="NHL95" s="118"/>
      <c r="NHM95" s="118"/>
      <c r="NHN95" s="118"/>
      <c r="NHO95" s="118"/>
      <c r="NHP95" s="118"/>
      <c r="NHQ95" s="118"/>
      <c r="NHR95" s="118"/>
      <c r="NHS95" s="118"/>
      <c r="NHT95" s="118"/>
      <c r="NHU95" s="118"/>
      <c r="NHV95" s="118"/>
      <c r="NHW95" s="118"/>
      <c r="NHX95" s="118"/>
      <c r="NHY95" s="118"/>
      <c r="NHZ95" s="118"/>
      <c r="NIA95" s="118"/>
      <c r="NIB95" s="118"/>
      <c r="NIC95" s="118"/>
      <c r="NID95" s="118"/>
      <c r="NIE95" s="118"/>
      <c r="NIF95" s="118"/>
      <c r="NIG95" s="118"/>
      <c r="NIH95" s="118"/>
      <c r="NII95" s="118"/>
      <c r="NIJ95" s="118"/>
      <c r="NIK95" s="118"/>
      <c r="NIL95" s="118"/>
      <c r="NIM95" s="118"/>
      <c r="NIN95" s="118"/>
      <c r="NIO95" s="118"/>
      <c r="NIP95" s="118"/>
      <c r="NIQ95" s="118"/>
      <c r="NIR95" s="118"/>
      <c r="NIS95" s="118"/>
      <c r="NIT95" s="118"/>
      <c r="NIU95" s="118"/>
      <c r="NIV95" s="118"/>
      <c r="NIW95" s="118"/>
      <c r="NIX95" s="118"/>
      <c r="NIY95" s="118"/>
      <c r="NIZ95" s="118"/>
      <c r="NJA95" s="118"/>
      <c r="NJB95" s="118"/>
      <c r="NJC95" s="118"/>
      <c r="NJD95" s="118"/>
      <c r="NJE95" s="118"/>
      <c r="NJF95" s="118"/>
      <c r="NJG95" s="118"/>
      <c r="NJH95" s="118"/>
      <c r="NJI95" s="118"/>
      <c r="NJJ95" s="118"/>
      <c r="NJK95" s="118"/>
      <c r="NJL95" s="118"/>
      <c r="NJM95" s="118"/>
      <c r="NJN95" s="118"/>
      <c r="NJO95" s="118"/>
      <c r="NJP95" s="118"/>
      <c r="NJQ95" s="118"/>
      <c r="NJR95" s="118"/>
      <c r="NJS95" s="118"/>
      <c r="NJT95" s="118"/>
      <c r="NJU95" s="118"/>
      <c r="NJV95" s="118"/>
      <c r="NJW95" s="118"/>
      <c r="NJX95" s="118"/>
      <c r="NJY95" s="118"/>
      <c r="NJZ95" s="118"/>
      <c r="NKA95" s="118"/>
      <c r="NKB95" s="118"/>
      <c r="NKC95" s="118"/>
      <c r="NKD95" s="118"/>
      <c r="NKE95" s="118"/>
      <c r="NKF95" s="118"/>
      <c r="NKG95" s="118"/>
      <c r="NKH95" s="118"/>
      <c r="NKI95" s="118"/>
      <c r="NKJ95" s="118"/>
      <c r="NKK95" s="118"/>
      <c r="NKL95" s="118"/>
      <c r="NKM95" s="118"/>
      <c r="NKN95" s="118"/>
      <c r="NKO95" s="118"/>
      <c r="NKP95" s="118"/>
      <c r="NKQ95" s="118"/>
      <c r="NKR95" s="118"/>
      <c r="NKS95" s="118"/>
      <c r="NKT95" s="118"/>
      <c r="NKU95" s="118"/>
      <c r="NKV95" s="118"/>
      <c r="NKW95" s="118"/>
      <c r="NKX95" s="118"/>
      <c r="NKY95" s="118"/>
      <c r="NKZ95" s="118"/>
      <c r="NLA95" s="118"/>
      <c r="NLB95" s="118"/>
      <c r="NLC95" s="118"/>
      <c r="NLD95" s="118"/>
      <c r="NLE95" s="118"/>
      <c r="NLF95" s="118"/>
      <c r="NLG95" s="118"/>
      <c r="NLH95" s="118"/>
      <c r="NLI95" s="118"/>
      <c r="NLJ95" s="118"/>
      <c r="NLK95" s="118"/>
      <c r="NLL95" s="118"/>
      <c r="NLM95" s="118"/>
      <c r="NLN95" s="118"/>
      <c r="NLO95" s="118"/>
      <c r="NLP95" s="118"/>
      <c r="NLQ95" s="118"/>
      <c r="NLR95" s="118"/>
      <c r="NLS95" s="118"/>
      <c r="NLT95" s="118"/>
      <c r="NLU95" s="118"/>
      <c r="NLV95" s="118"/>
      <c r="NLW95" s="118"/>
      <c r="NLX95" s="118"/>
      <c r="NLY95" s="118"/>
      <c r="NLZ95" s="118"/>
      <c r="NMA95" s="118"/>
      <c r="NMB95" s="118"/>
      <c r="NMC95" s="118"/>
      <c r="NMD95" s="118"/>
      <c r="NME95" s="118"/>
      <c r="NMF95" s="118"/>
      <c r="NMG95" s="118"/>
      <c r="NMH95" s="118"/>
      <c r="NMI95" s="118"/>
      <c r="NMJ95" s="118"/>
      <c r="NMK95" s="118"/>
      <c r="NML95" s="118"/>
      <c r="NMM95" s="118"/>
      <c r="NMN95" s="118"/>
      <c r="NMO95" s="118"/>
      <c r="NMP95" s="118"/>
      <c r="NMQ95" s="118"/>
      <c r="NMR95" s="118"/>
      <c r="NMS95" s="118"/>
      <c r="NMT95" s="118"/>
      <c r="NMU95" s="118"/>
      <c r="NMV95" s="118"/>
      <c r="NMW95" s="118"/>
      <c r="NMX95" s="118"/>
      <c r="NMY95" s="118"/>
      <c r="NMZ95" s="118"/>
      <c r="NNA95" s="118"/>
      <c r="NNB95" s="118"/>
      <c r="NNC95" s="118"/>
      <c r="NND95" s="118"/>
      <c r="NNE95" s="118"/>
      <c r="NNF95" s="118"/>
      <c r="NNG95" s="118"/>
      <c r="NNH95" s="118"/>
      <c r="NNI95" s="118"/>
      <c r="NNJ95" s="118"/>
      <c r="NNK95" s="118"/>
      <c r="NNL95" s="118"/>
      <c r="NNM95" s="118"/>
      <c r="NNN95" s="118"/>
      <c r="NNO95" s="118"/>
      <c r="NNP95" s="118"/>
      <c r="NNQ95" s="118"/>
      <c r="NNR95" s="118"/>
      <c r="NNS95" s="118"/>
      <c r="NNT95" s="118"/>
      <c r="NNU95" s="118"/>
      <c r="NNV95" s="118"/>
      <c r="NNW95" s="118"/>
      <c r="NNX95" s="118"/>
      <c r="NNY95" s="118"/>
      <c r="NNZ95" s="118"/>
      <c r="NOA95" s="118"/>
      <c r="NOB95" s="118"/>
      <c r="NOC95" s="118"/>
      <c r="NOD95" s="118"/>
      <c r="NOE95" s="118"/>
      <c r="NOF95" s="118"/>
      <c r="NOG95" s="118"/>
      <c r="NOH95" s="118"/>
      <c r="NOI95" s="118"/>
      <c r="NOJ95" s="118"/>
      <c r="NOK95" s="118"/>
      <c r="NOL95" s="118"/>
      <c r="NOM95" s="118"/>
      <c r="NON95" s="118"/>
      <c r="NOO95" s="118"/>
      <c r="NOP95" s="118"/>
      <c r="NOQ95" s="118"/>
      <c r="NOR95" s="118"/>
      <c r="NOS95" s="118"/>
      <c r="NOT95" s="118"/>
      <c r="NOU95" s="118"/>
      <c r="NOV95" s="118"/>
      <c r="NOW95" s="118"/>
      <c r="NOX95" s="118"/>
      <c r="NOY95" s="118"/>
      <c r="NOZ95" s="118"/>
      <c r="NPA95" s="118"/>
      <c r="NPB95" s="118"/>
      <c r="NPC95" s="118"/>
      <c r="NPD95" s="118"/>
      <c r="NPE95" s="118"/>
      <c r="NPF95" s="118"/>
      <c r="NPG95" s="118"/>
      <c r="NPH95" s="118"/>
      <c r="NPI95" s="118"/>
      <c r="NPJ95" s="118"/>
      <c r="NPK95" s="118"/>
      <c r="NPL95" s="118"/>
      <c r="NPM95" s="118"/>
      <c r="NPN95" s="118"/>
      <c r="NPO95" s="118"/>
      <c r="NPP95" s="118"/>
      <c r="NPQ95" s="118"/>
      <c r="NPR95" s="118"/>
      <c r="NPS95" s="118"/>
      <c r="NPT95" s="118"/>
      <c r="NPU95" s="118"/>
      <c r="NPV95" s="118"/>
      <c r="NPW95" s="118"/>
      <c r="NPX95" s="118"/>
      <c r="NPY95" s="118"/>
      <c r="NPZ95" s="118"/>
      <c r="NQA95" s="118"/>
      <c r="NQB95" s="118"/>
      <c r="NQC95" s="118"/>
      <c r="NQD95" s="118"/>
      <c r="NQE95" s="118"/>
      <c r="NQF95" s="118"/>
      <c r="NQG95" s="118"/>
      <c r="NQH95" s="118"/>
      <c r="NQI95" s="118"/>
      <c r="NQJ95" s="118"/>
      <c r="NQK95" s="118"/>
      <c r="NQL95" s="118"/>
      <c r="NQM95" s="118"/>
      <c r="NQN95" s="118"/>
      <c r="NQO95" s="118"/>
      <c r="NQP95" s="118"/>
      <c r="NQQ95" s="118"/>
      <c r="NQR95" s="118"/>
      <c r="NQS95" s="118"/>
      <c r="NQT95" s="118"/>
      <c r="NQU95" s="118"/>
      <c r="NQV95" s="118"/>
      <c r="NQW95" s="118"/>
      <c r="NQX95" s="118"/>
      <c r="NQY95" s="118"/>
      <c r="NQZ95" s="118"/>
      <c r="NRA95" s="118"/>
      <c r="NRB95" s="118"/>
      <c r="NRC95" s="118"/>
      <c r="NRD95" s="118"/>
      <c r="NRE95" s="118"/>
      <c r="NRF95" s="118"/>
      <c r="NRG95" s="118"/>
      <c r="NRH95" s="118"/>
      <c r="NRI95" s="118"/>
      <c r="NRJ95" s="118"/>
      <c r="NRK95" s="118"/>
      <c r="NRL95" s="118"/>
      <c r="NRM95" s="118"/>
      <c r="NRN95" s="118"/>
      <c r="NRO95" s="118"/>
      <c r="NRP95" s="118"/>
      <c r="NRQ95" s="118"/>
      <c r="NRR95" s="118"/>
      <c r="NRS95" s="118"/>
      <c r="NRT95" s="118"/>
      <c r="NRU95" s="118"/>
      <c r="NRV95" s="118"/>
      <c r="NRW95" s="118"/>
      <c r="NRX95" s="118"/>
      <c r="NRY95" s="118"/>
      <c r="NRZ95" s="118"/>
      <c r="NSA95" s="118"/>
      <c r="NSB95" s="118"/>
      <c r="NSC95" s="118"/>
      <c r="NSD95" s="118"/>
      <c r="NSE95" s="118"/>
      <c r="NSF95" s="118"/>
      <c r="NSG95" s="118"/>
      <c r="NSH95" s="118"/>
      <c r="NSI95" s="118"/>
      <c r="NSJ95" s="118"/>
      <c r="NSK95" s="118"/>
      <c r="NSL95" s="118"/>
      <c r="NSM95" s="118"/>
      <c r="NSN95" s="118"/>
      <c r="NSO95" s="118"/>
      <c r="NSP95" s="118"/>
      <c r="NSQ95" s="118"/>
      <c r="NSR95" s="118"/>
      <c r="NSS95" s="118"/>
      <c r="NST95" s="118"/>
      <c r="NSU95" s="118"/>
      <c r="NSV95" s="118"/>
      <c r="NSW95" s="118"/>
      <c r="NSX95" s="118"/>
      <c r="NSY95" s="118"/>
      <c r="NSZ95" s="118"/>
      <c r="NTA95" s="118"/>
      <c r="NTB95" s="118"/>
      <c r="NTC95" s="118"/>
      <c r="NTD95" s="118"/>
      <c r="NTE95" s="118"/>
      <c r="NTF95" s="118"/>
      <c r="NTG95" s="118"/>
      <c r="NTH95" s="118"/>
      <c r="NTI95" s="118"/>
      <c r="NTJ95" s="118"/>
      <c r="NTK95" s="118"/>
      <c r="NTL95" s="118"/>
      <c r="NTM95" s="118"/>
      <c r="NTN95" s="118"/>
      <c r="NTO95" s="118"/>
      <c r="NTP95" s="118"/>
      <c r="NTQ95" s="118"/>
      <c r="NTR95" s="118"/>
      <c r="NTS95" s="118"/>
      <c r="NTT95" s="118"/>
      <c r="NTU95" s="118"/>
      <c r="NTV95" s="118"/>
      <c r="NTW95" s="118"/>
      <c r="NTX95" s="118"/>
      <c r="NTY95" s="118"/>
      <c r="NTZ95" s="118"/>
      <c r="NUA95" s="118"/>
      <c r="NUB95" s="118"/>
      <c r="NUC95" s="118"/>
      <c r="NUD95" s="118"/>
      <c r="NUE95" s="118"/>
      <c r="NUF95" s="118"/>
      <c r="NUG95" s="118"/>
      <c r="NUH95" s="118"/>
      <c r="NUI95" s="118"/>
      <c r="NUJ95" s="118"/>
      <c r="NUK95" s="118"/>
      <c r="NUL95" s="118"/>
      <c r="NUM95" s="118"/>
      <c r="NUN95" s="118"/>
      <c r="NUO95" s="118"/>
      <c r="NUP95" s="118"/>
      <c r="NUQ95" s="118"/>
      <c r="NUR95" s="118"/>
      <c r="NUS95" s="118"/>
      <c r="NUT95" s="118"/>
      <c r="NUU95" s="118"/>
      <c r="NUV95" s="118"/>
      <c r="NUW95" s="118"/>
      <c r="NUX95" s="118"/>
      <c r="NUY95" s="118"/>
      <c r="NUZ95" s="118"/>
      <c r="NVA95" s="118"/>
      <c r="NVB95" s="118"/>
      <c r="NVC95" s="118"/>
      <c r="NVD95" s="118"/>
      <c r="NVE95" s="118"/>
      <c r="NVF95" s="118"/>
      <c r="NVG95" s="118"/>
      <c r="NVH95" s="118"/>
      <c r="NVI95" s="118"/>
      <c r="NVJ95" s="118"/>
      <c r="NVK95" s="118"/>
      <c r="NVL95" s="118"/>
      <c r="NVM95" s="118"/>
      <c r="NVN95" s="118"/>
      <c r="NVO95" s="118"/>
      <c r="NVP95" s="118"/>
      <c r="NVQ95" s="118"/>
      <c r="NVR95" s="118"/>
      <c r="NVS95" s="118"/>
      <c r="NVT95" s="118"/>
      <c r="NVU95" s="118"/>
      <c r="NVV95" s="118"/>
      <c r="NVW95" s="118"/>
      <c r="NVX95" s="118"/>
      <c r="NVY95" s="118"/>
      <c r="NVZ95" s="118"/>
      <c r="NWA95" s="118"/>
      <c r="NWB95" s="118"/>
      <c r="NWC95" s="118"/>
      <c r="NWD95" s="118"/>
      <c r="NWE95" s="118"/>
      <c r="NWF95" s="118"/>
      <c r="NWG95" s="118"/>
      <c r="NWH95" s="118"/>
      <c r="NWI95" s="118"/>
      <c r="NWJ95" s="118"/>
      <c r="NWK95" s="118"/>
      <c r="NWL95" s="118"/>
      <c r="NWM95" s="118"/>
      <c r="NWN95" s="118"/>
      <c r="NWO95" s="118"/>
      <c r="NWP95" s="118"/>
      <c r="NWQ95" s="118"/>
      <c r="NWR95" s="118"/>
      <c r="NWS95" s="118"/>
      <c r="NWT95" s="118"/>
      <c r="NWU95" s="118"/>
      <c r="NWV95" s="118"/>
      <c r="NWW95" s="118"/>
      <c r="NWX95" s="118"/>
      <c r="NWY95" s="118"/>
      <c r="NWZ95" s="118"/>
      <c r="NXA95" s="118"/>
      <c r="NXB95" s="118"/>
      <c r="NXC95" s="118"/>
      <c r="NXD95" s="118"/>
      <c r="NXE95" s="118"/>
      <c r="NXF95" s="118"/>
      <c r="NXG95" s="118"/>
      <c r="NXH95" s="118"/>
      <c r="NXI95" s="118"/>
      <c r="NXJ95" s="118"/>
      <c r="NXK95" s="118"/>
      <c r="NXL95" s="118"/>
      <c r="NXM95" s="118"/>
      <c r="NXN95" s="118"/>
      <c r="NXO95" s="118"/>
      <c r="NXP95" s="118"/>
      <c r="NXQ95" s="118"/>
      <c r="NXR95" s="118"/>
      <c r="NXS95" s="118"/>
      <c r="NXT95" s="118"/>
      <c r="NXU95" s="118"/>
      <c r="NXV95" s="118"/>
      <c r="NXW95" s="118"/>
      <c r="NXX95" s="118"/>
      <c r="NXY95" s="118"/>
      <c r="NXZ95" s="118"/>
      <c r="NYA95" s="118"/>
      <c r="NYB95" s="118"/>
      <c r="NYC95" s="118"/>
      <c r="NYD95" s="118"/>
      <c r="NYE95" s="118"/>
      <c r="NYF95" s="118"/>
      <c r="NYG95" s="118"/>
      <c r="NYH95" s="118"/>
      <c r="NYI95" s="118"/>
      <c r="NYJ95" s="118"/>
      <c r="NYK95" s="118"/>
      <c r="NYL95" s="118"/>
      <c r="NYM95" s="118"/>
      <c r="NYN95" s="118"/>
      <c r="NYO95" s="118"/>
      <c r="NYP95" s="118"/>
      <c r="NYQ95" s="118"/>
      <c r="NYR95" s="118"/>
      <c r="NYS95" s="118"/>
      <c r="NYT95" s="118"/>
      <c r="NYU95" s="118"/>
      <c r="NYV95" s="118"/>
      <c r="NYW95" s="118"/>
      <c r="NYX95" s="118"/>
      <c r="NYY95" s="118"/>
      <c r="NYZ95" s="118"/>
      <c r="NZA95" s="118"/>
      <c r="NZB95" s="118"/>
      <c r="NZC95" s="118"/>
      <c r="NZD95" s="118"/>
      <c r="NZE95" s="118"/>
      <c r="NZF95" s="118"/>
      <c r="NZG95" s="118"/>
      <c r="NZH95" s="118"/>
      <c r="NZI95" s="118"/>
      <c r="NZJ95" s="118"/>
      <c r="NZK95" s="118"/>
      <c r="NZL95" s="118"/>
      <c r="NZM95" s="118"/>
      <c r="NZN95" s="118"/>
      <c r="NZO95" s="118"/>
      <c r="NZP95" s="118"/>
      <c r="NZQ95" s="118"/>
      <c r="NZR95" s="118"/>
      <c r="NZS95" s="118"/>
      <c r="NZT95" s="118"/>
      <c r="NZU95" s="118"/>
      <c r="NZV95" s="118"/>
      <c r="NZW95" s="118"/>
      <c r="NZX95" s="118"/>
      <c r="NZY95" s="118"/>
      <c r="NZZ95" s="118"/>
      <c r="OAA95" s="118"/>
      <c r="OAB95" s="118"/>
      <c r="OAC95" s="118"/>
      <c r="OAD95" s="118"/>
      <c r="OAE95" s="118"/>
      <c r="OAF95" s="118"/>
      <c r="OAG95" s="118"/>
      <c r="OAH95" s="118"/>
      <c r="OAI95" s="118"/>
      <c r="OAJ95" s="118"/>
      <c r="OAK95" s="118"/>
      <c r="OAL95" s="118"/>
      <c r="OAM95" s="118"/>
      <c r="OAN95" s="118"/>
      <c r="OAO95" s="118"/>
      <c r="OAP95" s="118"/>
      <c r="OAQ95" s="118"/>
      <c r="OAR95" s="118"/>
      <c r="OAS95" s="118"/>
      <c r="OAT95" s="118"/>
      <c r="OAU95" s="118"/>
      <c r="OAV95" s="118"/>
      <c r="OAW95" s="118"/>
      <c r="OAX95" s="118"/>
      <c r="OAY95" s="118"/>
      <c r="OAZ95" s="118"/>
      <c r="OBA95" s="118"/>
      <c r="OBB95" s="118"/>
      <c r="OBC95" s="118"/>
      <c r="OBD95" s="118"/>
      <c r="OBE95" s="118"/>
      <c r="OBF95" s="118"/>
      <c r="OBG95" s="118"/>
      <c r="OBH95" s="118"/>
      <c r="OBI95" s="118"/>
      <c r="OBJ95" s="118"/>
      <c r="OBK95" s="118"/>
      <c r="OBL95" s="118"/>
      <c r="OBM95" s="118"/>
      <c r="OBN95" s="118"/>
      <c r="OBO95" s="118"/>
      <c r="OBP95" s="118"/>
      <c r="OBQ95" s="118"/>
      <c r="OBR95" s="118"/>
      <c r="OBS95" s="118"/>
      <c r="OBT95" s="118"/>
      <c r="OBU95" s="118"/>
      <c r="OBV95" s="118"/>
      <c r="OBW95" s="118"/>
      <c r="OBX95" s="118"/>
      <c r="OBY95" s="118"/>
      <c r="OBZ95" s="118"/>
      <c r="OCA95" s="118"/>
      <c r="OCB95" s="118"/>
      <c r="OCC95" s="118"/>
      <c r="OCD95" s="118"/>
      <c r="OCE95" s="118"/>
      <c r="OCF95" s="118"/>
      <c r="OCG95" s="118"/>
      <c r="OCH95" s="118"/>
      <c r="OCI95" s="118"/>
      <c r="OCJ95" s="118"/>
      <c r="OCK95" s="118"/>
      <c r="OCL95" s="118"/>
      <c r="OCM95" s="118"/>
      <c r="OCN95" s="118"/>
      <c r="OCO95" s="118"/>
      <c r="OCP95" s="118"/>
      <c r="OCQ95" s="118"/>
      <c r="OCR95" s="118"/>
      <c r="OCS95" s="118"/>
      <c r="OCT95" s="118"/>
      <c r="OCU95" s="118"/>
      <c r="OCV95" s="118"/>
      <c r="OCW95" s="118"/>
      <c r="OCX95" s="118"/>
      <c r="OCY95" s="118"/>
      <c r="OCZ95" s="118"/>
      <c r="ODA95" s="118"/>
      <c r="ODB95" s="118"/>
      <c r="ODC95" s="118"/>
      <c r="ODD95" s="118"/>
      <c r="ODE95" s="118"/>
      <c r="ODF95" s="118"/>
      <c r="ODG95" s="118"/>
      <c r="ODH95" s="118"/>
      <c r="ODI95" s="118"/>
      <c r="ODJ95" s="118"/>
      <c r="ODK95" s="118"/>
      <c r="ODL95" s="118"/>
      <c r="ODM95" s="118"/>
      <c r="ODN95" s="118"/>
      <c r="ODO95" s="118"/>
      <c r="ODP95" s="118"/>
      <c r="ODQ95" s="118"/>
      <c r="ODR95" s="118"/>
      <c r="ODS95" s="118"/>
      <c r="ODT95" s="118"/>
      <c r="ODU95" s="118"/>
      <c r="ODV95" s="118"/>
      <c r="ODW95" s="118"/>
      <c r="ODX95" s="118"/>
      <c r="ODY95" s="118"/>
      <c r="ODZ95" s="118"/>
      <c r="OEA95" s="118"/>
      <c r="OEB95" s="118"/>
      <c r="OEC95" s="118"/>
      <c r="OED95" s="118"/>
      <c r="OEE95" s="118"/>
      <c r="OEF95" s="118"/>
      <c r="OEG95" s="118"/>
      <c r="OEH95" s="118"/>
      <c r="OEI95" s="118"/>
      <c r="OEJ95" s="118"/>
      <c r="OEK95" s="118"/>
      <c r="OEL95" s="118"/>
      <c r="OEM95" s="118"/>
      <c r="OEN95" s="118"/>
      <c r="OEO95" s="118"/>
      <c r="OEP95" s="118"/>
      <c r="OEQ95" s="118"/>
      <c r="OER95" s="118"/>
      <c r="OES95" s="118"/>
      <c r="OET95" s="118"/>
      <c r="OEU95" s="118"/>
      <c r="OEV95" s="118"/>
      <c r="OEW95" s="118"/>
      <c r="OEX95" s="118"/>
      <c r="OEY95" s="118"/>
      <c r="OEZ95" s="118"/>
      <c r="OFA95" s="118"/>
      <c r="OFB95" s="118"/>
      <c r="OFC95" s="118"/>
      <c r="OFD95" s="118"/>
      <c r="OFE95" s="118"/>
      <c r="OFF95" s="118"/>
      <c r="OFG95" s="118"/>
      <c r="OFH95" s="118"/>
      <c r="OFI95" s="118"/>
      <c r="OFJ95" s="118"/>
      <c r="OFK95" s="118"/>
      <c r="OFL95" s="118"/>
      <c r="OFM95" s="118"/>
      <c r="OFN95" s="118"/>
      <c r="OFO95" s="118"/>
      <c r="OFP95" s="118"/>
      <c r="OFQ95" s="118"/>
      <c r="OFR95" s="118"/>
      <c r="OFS95" s="118"/>
      <c r="OFT95" s="118"/>
      <c r="OFU95" s="118"/>
      <c r="OFV95" s="118"/>
      <c r="OFW95" s="118"/>
      <c r="OFX95" s="118"/>
      <c r="OFY95" s="118"/>
      <c r="OFZ95" s="118"/>
      <c r="OGA95" s="118"/>
      <c r="OGB95" s="118"/>
      <c r="OGC95" s="118"/>
      <c r="OGD95" s="118"/>
      <c r="OGE95" s="118"/>
      <c r="OGF95" s="118"/>
      <c r="OGG95" s="118"/>
      <c r="OGH95" s="118"/>
      <c r="OGI95" s="118"/>
      <c r="OGJ95" s="118"/>
      <c r="OGK95" s="118"/>
      <c r="OGL95" s="118"/>
      <c r="OGM95" s="118"/>
      <c r="OGN95" s="118"/>
      <c r="OGO95" s="118"/>
      <c r="OGP95" s="118"/>
      <c r="OGQ95" s="118"/>
      <c r="OGR95" s="118"/>
      <c r="OGS95" s="118"/>
      <c r="OGT95" s="118"/>
      <c r="OGU95" s="118"/>
      <c r="OGV95" s="118"/>
      <c r="OGW95" s="118"/>
      <c r="OGX95" s="118"/>
      <c r="OGY95" s="118"/>
      <c r="OGZ95" s="118"/>
      <c r="OHA95" s="118"/>
      <c r="OHB95" s="118"/>
      <c r="OHC95" s="118"/>
      <c r="OHD95" s="118"/>
      <c r="OHE95" s="118"/>
      <c r="OHF95" s="118"/>
      <c r="OHG95" s="118"/>
      <c r="OHH95" s="118"/>
      <c r="OHI95" s="118"/>
      <c r="OHJ95" s="118"/>
      <c r="OHK95" s="118"/>
      <c r="OHL95" s="118"/>
      <c r="OHM95" s="118"/>
      <c r="OHN95" s="118"/>
      <c r="OHO95" s="118"/>
      <c r="OHP95" s="118"/>
      <c r="OHQ95" s="118"/>
      <c r="OHR95" s="118"/>
      <c r="OHS95" s="118"/>
      <c r="OHT95" s="118"/>
      <c r="OHU95" s="118"/>
      <c r="OHV95" s="118"/>
      <c r="OHW95" s="118"/>
      <c r="OHX95" s="118"/>
      <c r="OHY95" s="118"/>
      <c r="OHZ95" s="118"/>
      <c r="OIA95" s="118"/>
      <c r="OIB95" s="118"/>
      <c r="OIC95" s="118"/>
      <c r="OID95" s="118"/>
      <c r="OIE95" s="118"/>
      <c r="OIF95" s="118"/>
      <c r="OIG95" s="118"/>
      <c r="OIH95" s="118"/>
      <c r="OII95" s="118"/>
      <c r="OIJ95" s="118"/>
      <c r="OIK95" s="118"/>
      <c r="OIL95" s="118"/>
      <c r="OIM95" s="118"/>
      <c r="OIN95" s="118"/>
      <c r="OIO95" s="118"/>
      <c r="OIP95" s="118"/>
      <c r="OIQ95" s="118"/>
      <c r="OIR95" s="118"/>
      <c r="OIS95" s="118"/>
      <c r="OIT95" s="118"/>
      <c r="OIU95" s="118"/>
      <c r="OIV95" s="118"/>
      <c r="OIW95" s="118"/>
      <c r="OIX95" s="118"/>
      <c r="OIY95" s="118"/>
      <c r="OIZ95" s="118"/>
      <c r="OJA95" s="118"/>
      <c r="OJB95" s="118"/>
      <c r="OJC95" s="118"/>
      <c r="OJD95" s="118"/>
      <c r="OJE95" s="118"/>
      <c r="OJF95" s="118"/>
      <c r="OJG95" s="118"/>
      <c r="OJH95" s="118"/>
      <c r="OJI95" s="118"/>
      <c r="OJJ95" s="118"/>
      <c r="OJK95" s="118"/>
      <c r="OJL95" s="118"/>
      <c r="OJM95" s="118"/>
      <c r="OJN95" s="118"/>
      <c r="OJO95" s="118"/>
      <c r="OJP95" s="118"/>
      <c r="OJQ95" s="118"/>
      <c r="OJR95" s="118"/>
      <c r="OJS95" s="118"/>
      <c r="OJT95" s="118"/>
      <c r="OJU95" s="118"/>
      <c r="OJV95" s="118"/>
      <c r="OJW95" s="118"/>
      <c r="OJX95" s="118"/>
      <c r="OJY95" s="118"/>
      <c r="OJZ95" s="118"/>
      <c r="OKA95" s="118"/>
      <c r="OKB95" s="118"/>
      <c r="OKC95" s="118"/>
      <c r="OKD95" s="118"/>
      <c r="OKE95" s="118"/>
      <c r="OKF95" s="118"/>
      <c r="OKG95" s="118"/>
      <c r="OKH95" s="118"/>
      <c r="OKI95" s="118"/>
      <c r="OKJ95" s="118"/>
      <c r="OKK95" s="118"/>
      <c r="OKL95" s="118"/>
      <c r="OKM95" s="118"/>
      <c r="OKN95" s="118"/>
      <c r="OKO95" s="118"/>
      <c r="OKP95" s="118"/>
      <c r="OKQ95" s="118"/>
      <c r="OKR95" s="118"/>
      <c r="OKS95" s="118"/>
      <c r="OKT95" s="118"/>
      <c r="OKU95" s="118"/>
      <c r="OKV95" s="118"/>
      <c r="OKW95" s="118"/>
      <c r="OKX95" s="118"/>
      <c r="OKY95" s="118"/>
      <c r="OKZ95" s="118"/>
      <c r="OLA95" s="118"/>
      <c r="OLB95" s="118"/>
      <c r="OLC95" s="118"/>
      <c r="OLD95" s="118"/>
      <c r="OLE95" s="118"/>
      <c r="OLF95" s="118"/>
      <c r="OLG95" s="118"/>
      <c r="OLH95" s="118"/>
      <c r="OLI95" s="118"/>
      <c r="OLJ95" s="118"/>
      <c r="OLK95" s="118"/>
      <c r="OLL95" s="118"/>
      <c r="OLM95" s="118"/>
      <c r="OLN95" s="118"/>
      <c r="OLO95" s="118"/>
      <c r="OLP95" s="118"/>
      <c r="OLQ95" s="118"/>
      <c r="OLR95" s="118"/>
      <c r="OLS95" s="118"/>
      <c r="OLT95" s="118"/>
      <c r="OLU95" s="118"/>
      <c r="OLV95" s="118"/>
      <c r="OLW95" s="118"/>
      <c r="OLX95" s="118"/>
      <c r="OLY95" s="118"/>
      <c r="OLZ95" s="118"/>
      <c r="OMA95" s="118"/>
      <c r="OMB95" s="118"/>
      <c r="OMC95" s="118"/>
      <c r="OMD95" s="118"/>
      <c r="OME95" s="118"/>
      <c r="OMF95" s="118"/>
      <c r="OMG95" s="118"/>
      <c r="OMH95" s="118"/>
      <c r="OMI95" s="118"/>
      <c r="OMJ95" s="118"/>
      <c r="OMK95" s="118"/>
      <c r="OML95" s="118"/>
      <c r="OMM95" s="118"/>
      <c r="OMN95" s="118"/>
      <c r="OMO95" s="118"/>
      <c r="OMP95" s="118"/>
      <c r="OMQ95" s="118"/>
      <c r="OMR95" s="118"/>
      <c r="OMS95" s="118"/>
      <c r="OMT95" s="118"/>
      <c r="OMU95" s="118"/>
      <c r="OMV95" s="118"/>
      <c r="OMW95" s="118"/>
      <c r="OMX95" s="118"/>
      <c r="OMY95" s="118"/>
      <c r="OMZ95" s="118"/>
      <c r="ONA95" s="118"/>
      <c r="ONB95" s="118"/>
      <c r="ONC95" s="118"/>
      <c r="OND95" s="118"/>
      <c r="ONE95" s="118"/>
      <c r="ONF95" s="118"/>
      <c r="ONG95" s="118"/>
      <c r="ONH95" s="118"/>
      <c r="ONI95" s="118"/>
      <c r="ONJ95" s="118"/>
      <c r="ONK95" s="118"/>
      <c r="ONL95" s="118"/>
      <c r="ONM95" s="118"/>
      <c r="ONN95" s="118"/>
      <c r="ONO95" s="118"/>
      <c r="ONP95" s="118"/>
      <c r="ONQ95" s="118"/>
      <c r="ONR95" s="118"/>
      <c r="ONS95" s="118"/>
      <c r="ONT95" s="118"/>
      <c r="ONU95" s="118"/>
      <c r="ONV95" s="118"/>
      <c r="ONW95" s="118"/>
      <c r="ONX95" s="118"/>
      <c r="ONY95" s="118"/>
      <c r="ONZ95" s="118"/>
      <c r="OOA95" s="118"/>
      <c r="OOB95" s="118"/>
      <c r="OOC95" s="118"/>
      <c r="OOD95" s="118"/>
      <c r="OOE95" s="118"/>
      <c r="OOF95" s="118"/>
      <c r="OOG95" s="118"/>
      <c r="OOH95" s="118"/>
      <c r="OOI95" s="118"/>
      <c r="OOJ95" s="118"/>
      <c r="OOK95" s="118"/>
      <c r="OOL95" s="118"/>
      <c r="OOM95" s="118"/>
      <c r="OON95" s="118"/>
      <c r="OOO95" s="118"/>
      <c r="OOP95" s="118"/>
      <c r="OOQ95" s="118"/>
      <c r="OOR95" s="118"/>
      <c r="OOS95" s="118"/>
      <c r="OOT95" s="118"/>
      <c r="OOU95" s="118"/>
      <c r="OOV95" s="118"/>
      <c r="OOW95" s="118"/>
      <c r="OOX95" s="118"/>
      <c r="OOY95" s="118"/>
      <c r="OOZ95" s="118"/>
      <c r="OPA95" s="118"/>
      <c r="OPB95" s="118"/>
      <c r="OPC95" s="118"/>
      <c r="OPD95" s="118"/>
      <c r="OPE95" s="118"/>
      <c r="OPF95" s="118"/>
      <c r="OPG95" s="118"/>
      <c r="OPH95" s="118"/>
      <c r="OPI95" s="118"/>
      <c r="OPJ95" s="118"/>
      <c r="OPK95" s="118"/>
      <c r="OPL95" s="118"/>
      <c r="OPM95" s="118"/>
      <c r="OPN95" s="118"/>
      <c r="OPO95" s="118"/>
      <c r="OPP95" s="118"/>
      <c r="OPQ95" s="118"/>
      <c r="OPR95" s="118"/>
      <c r="OPS95" s="118"/>
      <c r="OPT95" s="118"/>
      <c r="OPU95" s="118"/>
      <c r="OPV95" s="118"/>
      <c r="OPW95" s="118"/>
      <c r="OPX95" s="118"/>
      <c r="OPY95" s="118"/>
      <c r="OPZ95" s="118"/>
      <c r="OQA95" s="118"/>
      <c r="OQB95" s="118"/>
      <c r="OQC95" s="118"/>
      <c r="OQD95" s="118"/>
      <c r="OQE95" s="118"/>
      <c r="OQF95" s="118"/>
      <c r="OQG95" s="118"/>
      <c r="OQH95" s="118"/>
      <c r="OQI95" s="118"/>
      <c r="OQJ95" s="118"/>
      <c r="OQK95" s="118"/>
      <c r="OQL95" s="118"/>
      <c r="OQM95" s="118"/>
      <c r="OQN95" s="118"/>
      <c r="OQO95" s="118"/>
      <c r="OQP95" s="118"/>
      <c r="OQQ95" s="118"/>
      <c r="OQR95" s="118"/>
      <c r="OQS95" s="118"/>
      <c r="OQT95" s="118"/>
      <c r="OQU95" s="118"/>
      <c r="OQV95" s="118"/>
      <c r="OQW95" s="118"/>
      <c r="OQX95" s="118"/>
      <c r="OQY95" s="118"/>
      <c r="OQZ95" s="118"/>
      <c r="ORA95" s="118"/>
      <c r="ORB95" s="118"/>
      <c r="ORC95" s="118"/>
      <c r="ORD95" s="118"/>
      <c r="ORE95" s="118"/>
      <c r="ORF95" s="118"/>
      <c r="ORG95" s="118"/>
      <c r="ORH95" s="118"/>
      <c r="ORI95" s="118"/>
      <c r="ORJ95" s="118"/>
      <c r="ORK95" s="118"/>
      <c r="ORL95" s="118"/>
      <c r="ORM95" s="118"/>
      <c r="ORN95" s="118"/>
      <c r="ORO95" s="118"/>
      <c r="ORP95" s="118"/>
      <c r="ORQ95" s="118"/>
      <c r="ORR95" s="118"/>
      <c r="ORS95" s="118"/>
      <c r="ORT95" s="118"/>
      <c r="ORU95" s="118"/>
      <c r="ORV95" s="118"/>
      <c r="ORW95" s="118"/>
      <c r="ORX95" s="118"/>
      <c r="ORY95" s="118"/>
      <c r="ORZ95" s="118"/>
      <c r="OSA95" s="118"/>
      <c r="OSB95" s="118"/>
      <c r="OSC95" s="118"/>
      <c r="OSD95" s="118"/>
      <c r="OSE95" s="118"/>
      <c r="OSF95" s="118"/>
      <c r="OSG95" s="118"/>
      <c r="OSH95" s="118"/>
      <c r="OSI95" s="118"/>
      <c r="OSJ95" s="118"/>
      <c r="OSK95" s="118"/>
      <c r="OSL95" s="118"/>
      <c r="OSM95" s="118"/>
      <c r="OSN95" s="118"/>
      <c r="OSO95" s="118"/>
      <c r="OSP95" s="118"/>
      <c r="OSQ95" s="118"/>
      <c r="OSR95" s="118"/>
      <c r="OSS95" s="118"/>
      <c r="OST95" s="118"/>
      <c r="OSU95" s="118"/>
      <c r="OSV95" s="118"/>
      <c r="OSW95" s="118"/>
      <c r="OSX95" s="118"/>
      <c r="OSY95" s="118"/>
      <c r="OSZ95" s="118"/>
      <c r="OTA95" s="118"/>
      <c r="OTB95" s="118"/>
      <c r="OTC95" s="118"/>
      <c r="OTD95" s="118"/>
      <c r="OTE95" s="118"/>
      <c r="OTF95" s="118"/>
      <c r="OTG95" s="118"/>
      <c r="OTH95" s="118"/>
      <c r="OTI95" s="118"/>
      <c r="OTJ95" s="118"/>
      <c r="OTK95" s="118"/>
      <c r="OTL95" s="118"/>
      <c r="OTM95" s="118"/>
      <c r="OTN95" s="118"/>
      <c r="OTO95" s="118"/>
      <c r="OTP95" s="118"/>
      <c r="OTQ95" s="118"/>
      <c r="OTR95" s="118"/>
      <c r="OTS95" s="118"/>
      <c r="OTT95" s="118"/>
      <c r="OTU95" s="118"/>
      <c r="OTV95" s="118"/>
      <c r="OTW95" s="118"/>
      <c r="OTX95" s="118"/>
      <c r="OTY95" s="118"/>
      <c r="OTZ95" s="118"/>
      <c r="OUA95" s="118"/>
      <c r="OUB95" s="118"/>
      <c r="OUC95" s="118"/>
      <c r="OUD95" s="118"/>
      <c r="OUE95" s="118"/>
      <c r="OUF95" s="118"/>
      <c r="OUG95" s="118"/>
      <c r="OUH95" s="118"/>
      <c r="OUI95" s="118"/>
      <c r="OUJ95" s="118"/>
      <c r="OUK95" s="118"/>
      <c r="OUL95" s="118"/>
      <c r="OUM95" s="118"/>
      <c r="OUN95" s="118"/>
      <c r="OUO95" s="118"/>
      <c r="OUP95" s="118"/>
      <c r="OUQ95" s="118"/>
      <c r="OUR95" s="118"/>
      <c r="OUS95" s="118"/>
      <c r="OUT95" s="118"/>
      <c r="OUU95" s="118"/>
      <c r="OUV95" s="118"/>
      <c r="OUW95" s="118"/>
      <c r="OUX95" s="118"/>
      <c r="OUY95" s="118"/>
      <c r="OUZ95" s="118"/>
      <c r="OVA95" s="118"/>
      <c r="OVB95" s="118"/>
      <c r="OVC95" s="118"/>
      <c r="OVD95" s="118"/>
      <c r="OVE95" s="118"/>
      <c r="OVF95" s="118"/>
      <c r="OVG95" s="118"/>
      <c r="OVH95" s="118"/>
      <c r="OVI95" s="118"/>
      <c r="OVJ95" s="118"/>
      <c r="OVK95" s="118"/>
      <c r="OVL95" s="118"/>
      <c r="OVM95" s="118"/>
      <c r="OVN95" s="118"/>
      <c r="OVO95" s="118"/>
      <c r="OVP95" s="118"/>
      <c r="OVQ95" s="118"/>
      <c r="OVR95" s="118"/>
      <c r="OVS95" s="118"/>
      <c r="OVT95" s="118"/>
      <c r="OVU95" s="118"/>
      <c r="OVV95" s="118"/>
      <c r="OVW95" s="118"/>
      <c r="OVX95" s="118"/>
      <c r="OVY95" s="118"/>
      <c r="OVZ95" s="118"/>
      <c r="OWA95" s="118"/>
      <c r="OWB95" s="118"/>
      <c r="OWC95" s="118"/>
      <c r="OWD95" s="118"/>
      <c r="OWE95" s="118"/>
      <c r="OWF95" s="118"/>
      <c r="OWG95" s="118"/>
      <c r="OWH95" s="118"/>
      <c r="OWI95" s="118"/>
      <c r="OWJ95" s="118"/>
      <c r="OWK95" s="118"/>
      <c r="OWL95" s="118"/>
      <c r="OWM95" s="118"/>
      <c r="OWN95" s="118"/>
      <c r="OWO95" s="118"/>
      <c r="OWP95" s="118"/>
      <c r="OWQ95" s="118"/>
      <c r="OWR95" s="118"/>
      <c r="OWS95" s="118"/>
      <c r="OWT95" s="118"/>
      <c r="OWU95" s="118"/>
      <c r="OWV95" s="118"/>
      <c r="OWW95" s="118"/>
      <c r="OWX95" s="118"/>
      <c r="OWY95" s="118"/>
      <c r="OWZ95" s="118"/>
      <c r="OXA95" s="118"/>
      <c r="OXB95" s="118"/>
      <c r="OXC95" s="118"/>
      <c r="OXD95" s="118"/>
      <c r="OXE95" s="118"/>
      <c r="OXF95" s="118"/>
      <c r="OXG95" s="118"/>
      <c r="OXH95" s="118"/>
      <c r="OXI95" s="118"/>
      <c r="OXJ95" s="118"/>
      <c r="OXK95" s="118"/>
      <c r="OXL95" s="118"/>
      <c r="OXM95" s="118"/>
      <c r="OXN95" s="118"/>
      <c r="OXO95" s="118"/>
      <c r="OXP95" s="118"/>
      <c r="OXQ95" s="118"/>
      <c r="OXR95" s="118"/>
      <c r="OXS95" s="118"/>
      <c r="OXT95" s="118"/>
      <c r="OXU95" s="118"/>
      <c r="OXV95" s="118"/>
      <c r="OXW95" s="118"/>
      <c r="OXX95" s="118"/>
      <c r="OXY95" s="118"/>
      <c r="OXZ95" s="118"/>
      <c r="OYA95" s="118"/>
      <c r="OYB95" s="118"/>
      <c r="OYC95" s="118"/>
      <c r="OYD95" s="118"/>
      <c r="OYE95" s="118"/>
      <c r="OYF95" s="118"/>
      <c r="OYG95" s="118"/>
      <c r="OYH95" s="118"/>
      <c r="OYI95" s="118"/>
      <c r="OYJ95" s="118"/>
      <c r="OYK95" s="118"/>
      <c r="OYL95" s="118"/>
      <c r="OYM95" s="118"/>
      <c r="OYN95" s="118"/>
      <c r="OYO95" s="118"/>
      <c r="OYP95" s="118"/>
      <c r="OYQ95" s="118"/>
      <c r="OYR95" s="118"/>
      <c r="OYS95" s="118"/>
      <c r="OYT95" s="118"/>
      <c r="OYU95" s="118"/>
      <c r="OYV95" s="118"/>
      <c r="OYW95" s="118"/>
      <c r="OYX95" s="118"/>
      <c r="OYY95" s="118"/>
      <c r="OYZ95" s="118"/>
      <c r="OZA95" s="118"/>
      <c r="OZB95" s="118"/>
      <c r="OZC95" s="118"/>
      <c r="OZD95" s="118"/>
      <c r="OZE95" s="118"/>
      <c r="OZF95" s="118"/>
      <c r="OZG95" s="118"/>
      <c r="OZH95" s="118"/>
      <c r="OZI95" s="118"/>
      <c r="OZJ95" s="118"/>
      <c r="OZK95" s="118"/>
      <c r="OZL95" s="118"/>
      <c r="OZM95" s="118"/>
      <c r="OZN95" s="118"/>
      <c r="OZO95" s="118"/>
      <c r="OZP95" s="118"/>
      <c r="OZQ95" s="118"/>
      <c r="OZR95" s="118"/>
      <c r="OZS95" s="118"/>
      <c r="OZT95" s="118"/>
      <c r="OZU95" s="118"/>
      <c r="OZV95" s="118"/>
      <c r="OZW95" s="118"/>
      <c r="OZX95" s="118"/>
      <c r="OZY95" s="118"/>
      <c r="OZZ95" s="118"/>
      <c r="PAA95" s="118"/>
      <c r="PAB95" s="118"/>
      <c r="PAC95" s="118"/>
      <c r="PAD95" s="118"/>
      <c r="PAE95" s="118"/>
      <c r="PAF95" s="118"/>
      <c r="PAG95" s="118"/>
      <c r="PAH95" s="118"/>
      <c r="PAI95" s="118"/>
      <c r="PAJ95" s="118"/>
      <c r="PAK95" s="118"/>
      <c r="PAL95" s="118"/>
      <c r="PAM95" s="118"/>
      <c r="PAN95" s="118"/>
      <c r="PAO95" s="118"/>
      <c r="PAP95" s="118"/>
      <c r="PAQ95" s="118"/>
      <c r="PAR95" s="118"/>
      <c r="PAS95" s="118"/>
      <c r="PAT95" s="118"/>
      <c r="PAU95" s="118"/>
      <c r="PAV95" s="118"/>
      <c r="PAW95" s="118"/>
      <c r="PAX95" s="118"/>
      <c r="PAY95" s="118"/>
      <c r="PAZ95" s="118"/>
      <c r="PBA95" s="118"/>
      <c r="PBB95" s="118"/>
      <c r="PBC95" s="118"/>
      <c r="PBD95" s="118"/>
      <c r="PBE95" s="118"/>
      <c r="PBF95" s="118"/>
      <c r="PBG95" s="118"/>
      <c r="PBH95" s="118"/>
      <c r="PBI95" s="118"/>
      <c r="PBJ95" s="118"/>
      <c r="PBK95" s="118"/>
      <c r="PBL95" s="118"/>
      <c r="PBM95" s="118"/>
      <c r="PBN95" s="118"/>
      <c r="PBO95" s="118"/>
      <c r="PBP95" s="118"/>
      <c r="PBQ95" s="118"/>
      <c r="PBR95" s="118"/>
      <c r="PBS95" s="118"/>
      <c r="PBT95" s="118"/>
      <c r="PBU95" s="118"/>
      <c r="PBV95" s="118"/>
      <c r="PBW95" s="118"/>
      <c r="PBX95" s="118"/>
      <c r="PBY95" s="118"/>
      <c r="PBZ95" s="118"/>
      <c r="PCA95" s="118"/>
      <c r="PCB95" s="118"/>
      <c r="PCC95" s="118"/>
      <c r="PCD95" s="118"/>
      <c r="PCE95" s="118"/>
      <c r="PCF95" s="118"/>
      <c r="PCG95" s="118"/>
      <c r="PCH95" s="118"/>
      <c r="PCI95" s="118"/>
      <c r="PCJ95" s="118"/>
      <c r="PCK95" s="118"/>
      <c r="PCL95" s="118"/>
      <c r="PCM95" s="118"/>
      <c r="PCN95" s="118"/>
      <c r="PCO95" s="118"/>
      <c r="PCP95" s="118"/>
      <c r="PCQ95" s="118"/>
      <c r="PCR95" s="118"/>
      <c r="PCS95" s="118"/>
      <c r="PCT95" s="118"/>
      <c r="PCU95" s="118"/>
      <c r="PCV95" s="118"/>
      <c r="PCW95" s="118"/>
      <c r="PCX95" s="118"/>
      <c r="PCY95" s="118"/>
      <c r="PCZ95" s="118"/>
      <c r="PDA95" s="118"/>
      <c r="PDB95" s="118"/>
      <c r="PDC95" s="118"/>
      <c r="PDD95" s="118"/>
      <c r="PDE95" s="118"/>
      <c r="PDF95" s="118"/>
      <c r="PDG95" s="118"/>
      <c r="PDH95" s="118"/>
      <c r="PDI95" s="118"/>
      <c r="PDJ95" s="118"/>
      <c r="PDK95" s="118"/>
      <c r="PDL95" s="118"/>
      <c r="PDM95" s="118"/>
      <c r="PDN95" s="118"/>
      <c r="PDO95" s="118"/>
      <c r="PDP95" s="118"/>
      <c r="PDQ95" s="118"/>
      <c r="PDR95" s="118"/>
      <c r="PDS95" s="118"/>
      <c r="PDT95" s="118"/>
      <c r="PDU95" s="118"/>
      <c r="PDV95" s="118"/>
      <c r="PDW95" s="118"/>
      <c r="PDX95" s="118"/>
      <c r="PDY95" s="118"/>
      <c r="PDZ95" s="118"/>
      <c r="PEA95" s="118"/>
      <c r="PEB95" s="118"/>
      <c r="PEC95" s="118"/>
      <c r="PED95" s="118"/>
      <c r="PEE95" s="118"/>
      <c r="PEF95" s="118"/>
      <c r="PEG95" s="118"/>
      <c r="PEH95" s="118"/>
      <c r="PEI95" s="118"/>
      <c r="PEJ95" s="118"/>
      <c r="PEK95" s="118"/>
      <c r="PEL95" s="118"/>
      <c r="PEM95" s="118"/>
      <c r="PEN95" s="118"/>
      <c r="PEO95" s="118"/>
      <c r="PEP95" s="118"/>
      <c r="PEQ95" s="118"/>
      <c r="PER95" s="118"/>
      <c r="PES95" s="118"/>
      <c r="PET95" s="118"/>
      <c r="PEU95" s="118"/>
      <c r="PEV95" s="118"/>
      <c r="PEW95" s="118"/>
      <c r="PEX95" s="118"/>
      <c r="PEY95" s="118"/>
      <c r="PEZ95" s="118"/>
      <c r="PFA95" s="118"/>
      <c r="PFB95" s="118"/>
      <c r="PFC95" s="118"/>
      <c r="PFD95" s="118"/>
      <c r="PFE95" s="118"/>
      <c r="PFF95" s="118"/>
      <c r="PFG95" s="118"/>
      <c r="PFH95" s="118"/>
      <c r="PFI95" s="118"/>
      <c r="PFJ95" s="118"/>
      <c r="PFK95" s="118"/>
      <c r="PFL95" s="118"/>
      <c r="PFM95" s="118"/>
      <c r="PFN95" s="118"/>
      <c r="PFO95" s="118"/>
      <c r="PFP95" s="118"/>
      <c r="PFQ95" s="118"/>
      <c r="PFR95" s="118"/>
      <c r="PFS95" s="118"/>
      <c r="PFT95" s="118"/>
      <c r="PFU95" s="118"/>
      <c r="PFV95" s="118"/>
      <c r="PFW95" s="118"/>
      <c r="PFX95" s="118"/>
      <c r="PFY95" s="118"/>
      <c r="PFZ95" s="118"/>
      <c r="PGA95" s="118"/>
      <c r="PGB95" s="118"/>
      <c r="PGC95" s="118"/>
      <c r="PGD95" s="118"/>
      <c r="PGE95" s="118"/>
      <c r="PGF95" s="118"/>
      <c r="PGG95" s="118"/>
      <c r="PGH95" s="118"/>
      <c r="PGI95" s="118"/>
      <c r="PGJ95" s="118"/>
      <c r="PGK95" s="118"/>
      <c r="PGL95" s="118"/>
      <c r="PGM95" s="118"/>
      <c r="PGN95" s="118"/>
      <c r="PGO95" s="118"/>
      <c r="PGP95" s="118"/>
      <c r="PGQ95" s="118"/>
      <c r="PGR95" s="118"/>
      <c r="PGS95" s="118"/>
      <c r="PGT95" s="118"/>
      <c r="PGU95" s="118"/>
      <c r="PGV95" s="118"/>
      <c r="PGW95" s="118"/>
      <c r="PGX95" s="118"/>
      <c r="PGY95" s="118"/>
      <c r="PGZ95" s="118"/>
      <c r="PHA95" s="118"/>
      <c r="PHB95" s="118"/>
      <c r="PHC95" s="118"/>
      <c r="PHD95" s="118"/>
      <c r="PHE95" s="118"/>
      <c r="PHF95" s="118"/>
      <c r="PHG95" s="118"/>
      <c r="PHH95" s="118"/>
      <c r="PHI95" s="118"/>
      <c r="PHJ95" s="118"/>
      <c r="PHK95" s="118"/>
      <c r="PHL95" s="118"/>
      <c r="PHM95" s="118"/>
      <c r="PHN95" s="118"/>
      <c r="PHO95" s="118"/>
      <c r="PHP95" s="118"/>
      <c r="PHQ95" s="118"/>
      <c r="PHR95" s="118"/>
      <c r="PHS95" s="118"/>
      <c r="PHT95" s="118"/>
      <c r="PHU95" s="118"/>
      <c r="PHV95" s="118"/>
      <c r="PHW95" s="118"/>
      <c r="PHX95" s="118"/>
      <c r="PHY95" s="118"/>
      <c r="PHZ95" s="118"/>
      <c r="PIA95" s="118"/>
      <c r="PIB95" s="118"/>
      <c r="PIC95" s="118"/>
      <c r="PID95" s="118"/>
      <c r="PIE95" s="118"/>
      <c r="PIF95" s="118"/>
      <c r="PIG95" s="118"/>
      <c r="PIH95" s="118"/>
      <c r="PII95" s="118"/>
      <c r="PIJ95" s="118"/>
      <c r="PIK95" s="118"/>
      <c r="PIL95" s="118"/>
      <c r="PIM95" s="118"/>
      <c r="PIN95" s="118"/>
      <c r="PIO95" s="118"/>
      <c r="PIP95" s="118"/>
      <c r="PIQ95" s="118"/>
      <c r="PIR95" s="118"/>
      <c r="PIS95" s="118"/>
      <c r="PIT95" s="118"/>
      <c r="PIU95" s="118"/>
      <c r="PIV95" s="118"/>
      <c r="PIW95" s="118"/>
      <c r="PIX95" s="118"/>
      <c r="PIY95" s="118"/>
      <c r="PIZ95" s="118"/>
      <c r="PJA95" s="118"/>
      <c r="PJB95" s="118"/>
      <c r="PJC95" s="118"/>
      <c r="PJD95" s="118"/>
      <c r="PJE95" s="118"/>
      <c r="PJF95" s="118"/>
      <c r="PJG95" s="118"/>
      <c r="PJH95" s="118"/>
      <c r="PJI95" s="118"/>
      <c r="PJJ95" s="118"/>
      <c r="PJK95" s="118"/>
      <c r="PJL95" s="118"/>
      <c r="PJM95" s="118"/>
      <c r="PJN95" s="118"/>
      <c r="PJO95" s="118"/>
      <c r="PJP95" s="118"/>
      <c r="PJQ95" s="118"/>
      <c r="PJR95" s="118"/>
      <c r="PJS95" s="118"/>
      <c r="PJT95" s="118"/>
      <c r="PJU95" s="118"/>
      <c r="PJV95" s="118"/>
      <c r="PJW95" s="118"/>
      <c r="PJX95" s="118"/>
      <c r="PJY95" s="118"/>
      <c r="PJZ95" s="118"/>
      <c r="PKA95" s="118"/>
      <c r="PKB95" s="118"/>
      <c r="PKC95" s="118"/>
      <c r="PKD95" s="118"/>
      <c r="PKE95" s="118"/>
      <c r="PKF95" s="118"/>
      <c r="PKG95" s="118"/>
      <c r="PKH95" s="118"/>
      <c r="PKI95" s="118"/>
      <c r="PKJ95" s="118"/>
      <c r="PKK95" s="118"/>
      <c r="PKL95" s="118"/>
      <c r="PKM95" s="118"/>
      <c r="PKN95" s="118"/>
      <c r="PKO95" s="118"/>
      <c r="PKP95" s="118"/>
      <c r="PKQ95" s="118"/>
      <c r="PKR95" s="118"/>
      <c r="PKS95" s="118"/>
      <c r="PKT95" s="118"/>
      <c r="PKU95" s="118"/>
      <c r="PKV95" s="118"/>
      <c r="PKW95" s="118"/>
      <c r="PKX95" s="118"/>
      <c r="PKY95" s="118"/>
      <c r="PKZ95" s="118"/>
      <c r="PLA95" s="118"/>
      <c r="PLB95" s="118"/>
      <c r="PLC95" s="118"/>
      <c r="PLD95" s="118"/>
      <c r="PLE95" s="118"/>
      <c r="PLF95" s="118"/>
      <c r="PLG95" s="118"/>
      <c r="PLH95" s="118"/>
      <c r="PLI95" s="118"/>
      <c r="PLJ95" s="118"/>
      <c r="PLK95" s="118"/>
      <c r="PLL95" s="118"/>
      <c r="PLM95" s="118"/>
      <c r="PLN95" s="118"/>
      <c r="PLO95" s="118"/>
      <c r="PLP95" s="118"/>
      <c r="PLQ95" s="118"/>
      <c r="PLR95" s="118"/>
      <c r="PLS95" s="118"/>
      <c r="PLT95" s="118"/>
      <c r="PLU95" s="118"/>
      <c r="PLV95" s="118"/>
      <c r="PLW95" s="118"/>
      <c r="PLX95" s="118"/>
      <c r="PLY95" s="118"/>
      <c r="PLZ95" s="118"/>
      <c r="PMA95" s="118"/>
      <c r="PMB95" s="118"/>
      <c r="PMC95" s="118"/>
      <c r="PMD95" s="118"/>
      <c r="PME95" s="118"/>
      <c r="PMF95" s="118"/>
      <c r="PMG95" s="118"/>
      <c r="PMH95" s="118"/>
      <c r="PMI95" s="118"/>
      <c r="PMJ95" s="118"/>
      <c r="PMK95" s="118"/>
      <c r="PML95" s="118"/>
      <c r="PMM95" s="118"/>
      <c r="PMN95" s="118"/>
      <c r="PMO95" s="118"/>
      <c r="PMP95" s="118"/>
      <c r="PMQ95" s="118"/>
      <c r="PMR95" s="118"/>
      <c r="PMS95" s="118"/>
      <c r="PMT95" s="118"/>
      <c r="PMU95" s="118"/>
      <c r="PMV95" s="118"/>
      <c r="PMW95" s="118"/>
      <c r="PMX95" s="118"/>
      <c r="PMY95" s="118"/>
      <c r="PMZ95" s="118"/>
      <c r="PNA95" s="118"/>
      <c r="PNB95" s="118"/>
      <c r="PNC95" s="118"/>
      <c r="PND95" s="118"/>
      <c r="PNE95" s="118"/>
      <c r="PNF95" s="118"/>
      <c r="PNG95" s="118"/>
      <c r="PNH95" s="118"/>
      <c r="PNI95" s="118"/>
      <c r="PNJ95" s="118"/>
      <c r="PNK95" s="118"/>
      <c r="PNL95" s="118"/>
      <c r="PNM95" s="118"/>
      <c r="PNN95" s="118"/>
      <c r="PNO95" s="118"/>
      <c r="PNP95" s="118"/>
      <c r="PNQ95" s="118"/>
      <c r="PNR95" s="118"/>
      <c r="PNS95" s="118"/>
      <c r="PNT95" s="118"/>
      <c r="PNU95" s="118"/>
      <c r="PNV95" s="118"/>
      <c r="PNW95" s="118"/>
      <c r="PNX95" s="118"/>
      <c r="PNY95" s="118"/>
      <c r="PNZ95" s="118"/>
      <c r="POA95" s="118"/>
      <c r="POB95" s="118"/>
      <c r="POC95" s="118"/>
      <c r="POD95" s="118"/>
      <c r="POE95" s="118"/>
      <c r="POF95" s="118"/>
      <c r="POG95" s="118"/>
      <c r="POH95" s="118"/>
      <c r="POI95" s="118"/>
      <c r="POJ95" s="118"/>
      <c r="POK95" s="118"/>
      <c r="POL95" s="118"/>
      <c r="POM95" s="118"/>
      <c r="PON95" s="118"/>
      <c r="POO95" s="118"/>
      <c r="POP95" s="118"/>
      <c r="POQ95" s="118"/>
      <c r="POR95" s="118"/>
      <c r="POS95" s="118"/>
      <c r="POT95" s="118"/>
      <c r="POU95" s="118"/>
      <c r="POV95" s="118"/>
      <c r="POW95" s="118"/>
      <c r="POX95" s="118"/>
      <c r="POY95" s="118"/>
      <c r="POZ95" s="118"/>
      <c r="PPA95" s="118"/>
      <c r="PPB95" s="118"/>
      <c r="PPC95" s="118"/>
      <c r="PPD95" s="118"/>
      <c r="PPE95" s="118"/>
      <c r="PPF95" s="118"/>
      <c r="PPG95" s="118"/>
      <c r="PPH95" s="118"/>
      <c r="PPI95" s="118"/>
      <c r="PPJ95" s="118"/>
      <c r="PPK95" s="118"/>
      <c r="PPL95" s="118"/>
      <c r="PPM95" s="118"/>
      <c r="PPN95" s="118"/>
      <c r="PPO95" s="118"/>
      <c r="PPP95" s="118"/>
      <c r="PPQ95" s="118"/>
      <c r="PPR95" s="118"/>
      <c r="PPS95" s="118"/>
      <c r="PPT95" s="118"/>
      <c r="PPU95" s="118"/>
      <c r="PPV95" s="118"/>
      <c r="PPW95" s="118"/>
      <c r="PPX95" s="118"/>
      <c r="PPY95" s="118"/>
      <c r="PPZ95" s="118"/>
      <c r="PQA95" s="118"/>
      <c r="PQB95" s="118"/>
      <c r="PQC95" s="118"/>
      <c r="PQD95" s="118"/>
      <c r="PQE95" s="118"/>
      <c r="PQF95" s="118"/>
      <c r="PQG95" s="118"/>
      <c r="PQH95" s="118"/>
      <c r="PQI95" s="118"/>
      <c r="PQJ95" s="118"/>
      <c r="PQK95" s="118"/>
      <c r="PQL95" s="118"/>
      <c r="PQM95" s="118"/>
      <c r="PQN95" s="118"/>
      <c r="PQO95" s="118"/>
      <c r="PQP95" s="118"/>
      <c r="PQQ95" s="118"/>
      <c r="PQR95" s="118"/>
      <c r="PQS95" s="118"/>
      <c r="PQT95" s="118"/>
      <c r="PQU95" s="118"/>
      <c r="PQV95" s="118"/>
      <c r="PQW95" s="118"/>
      <c r="PQX95" s="118"/>
      <c r="PQY95" s="118"/>
      <c r="PQZ95" s="118"/>
      <c r="PRA95" s="118"/>
      <c r="PRB95" s="118"/>
      <c r="PRC95" s="118"/>
      <c r="PRD95" s="118"/>
      <c r="PRE95" s="118"/>
      <c r="PRF95" s="118"/>
      <c r="PRG95" s="118"/>
      <c r="PRH95" s="118"/>
      <c r="PRI95" s="118"/>
      <c r="PRJ95" s="118"/>
      <c r="PRK95" s="118"/>
      <c r="PRL95" s="118"/>
      <c r="PRM95" s="118"/>
      <c r="PRN95" s="118"/>
      <c r="PRO95" s="118"/>
      <c r="PRP95" s="118"/>
      <c r="PRQ95" s="118"/>
      <c r="PRR95" s="118"/>
      <c r="PRS95" s="118"/>
      <c r="PRT95" s="118"/>
      <c r="PRU95" s="118"/>
      <c r="PRV95" s="118"/>
      <c r="PRW95" s="118"/>
      <c r="PRX95" s="118"/>
      <c r="PRY95" s="118"/>
      <c r="PRZ95" s="118"/>
      <c r="PSA95" s="118"/>
      <c r="PSB95" s="118"/>
      <c r="PSC95" s="118"/>
      <c r="PSD95" s="118"/>
      <c r="PSE95" s="118"/>
      <c r="PSF95" s="118"/>
      <c r="PSG95" s="118"/>
      <c r="PSH95" s="118"/>
      <c r="PSI95" s="118"/>
      <c r="PSJ95" s="118"/>
      <c r="PSK95" s="118"/>
      <c r="PSL95" s="118"/>
      <c r="PSM95" s="118"/>
      <c r="PSN95" s="118"/>
      <c r="PSO95" s="118"/>
      <c r="PSP95" s="118"/>
      <c r="PSQ95" s="118"/>
      <c r="PSR95" s="118"/>
      <c r="PSS95" s="118"/>
      <c r="PST95" s="118"/>
      <c r="PSU95" s="118"/>
      <c r="PSV95" s="118"/>
      <c r="PSW95" s="118"/>
      <c r="PSX95" s="118"/>
      <c r="PSY95" s="118"/>
      <c r="PSZ95" s="118"/>
      <c r="PTA95" s="118"/>
      <c r="PTB95" s="118"/>
      <c r="PTC95" s="118"/>
      <c r="PTD95" s="118"/>
      <c r="PTE95" s="118"/>
      <c r="PTF95" s="118"/>
      <c r="PTG95" s="118"/>
      <c r="PTH95" s="118"/>
      <c r="PTI95" s="118"/>
      <c r="PTJ95" s="118"/>
      <c r="PTK95" s="118"/>
      <c r="PTL95" s="118"/>
      <c r="PTM95" s="118"/>
      <c r="PTN95" s="118"/>
      <c r="PTO95" s="118"/>
      <c r="PTP95" s="118"/>
      <c r="PTQ95" s="118"/>
      <c r="PTR95" s="118"/>
      <c r="PTS95" s="118"/>
      <c r="PTT95" s="118"/>
      <c r="PTU95" s="118"/>
      <c r="PTV95" s="118"/>
      <c r="PTW95" s="118"/>
      <c r="PTX95" s="118"/>
      <c r="PTY95" s="118"/>
      <c r="PTZ95" s="118"/>
      <c r="PUA95" s="118"/>
      <c r="PUB95" s="118"/>
      <c r="PUC95" s="118"/>
      <c r="PUD95" s="118"/>
      <c r="PUE95" s="118"/>
      <c r="PUF95" s="118"/>
      <c r="PUG95" s="118"/>
      <c r="PUH95" s="118"/>
      <c r="PUI95" s="118"/>
      <c r="PUJ95" s="118"/>
      <c r="PUK95" s="118"/>
      <c r="PUL95" s="118"/>
      <c r="PUM95" s="118"/>
      <c r="PUN95" s="118"/>
      <c r="PUO95" s="118"/>
      <c r="PUP95" s="118"/>
      <c r="PUQ95" s="118"/>
      <c r="PUR95" s="118"/>
      <c r="PUS95" s="118"/>
      <c r="PUT95" s="118"/>
      <c r="PUU95" s="118"/>
      <c r="PUV95" s="118"/>
      <c r="PUW95" s="118"/>
      <c r="PUX95" s="118"/>
      <c r="PUY95" s="118"/>
      <c r="PUZ95" s="118"/>
      <c r="PVA95" s="118"/>
      <c r="PVB95" s="118"/>
      <c r="PVC95" s="118"/>
      <c r="PVD95" s="118"/>
      <c r="PVE95" s="118"/>
      <c r="PVF95" s="118"/>
      <c r="PVG95" s="118"/>
      <c r="PVH95" s="118"/>
      <c r="PVI95" s="118"/>
      <c r="PVJ95" s="118"/>
      <c r="PVK95" s="118"/>
      <c r="PVL95" s="118"/>
      <c r="PVM95" s="118"/>
      <c r="PVN95" s="118"/>
      <c r="PVO95" s="118"/>
      <c r="PVP95" s="118"/>
      <c r="PVQ95" s="118"/>
      <c r="PVR95" s="118"/>
      <c r="PVS95" s="118"/>
      <c r="PVT95" s="118"/>
      <c r="PVU95" s="118"/>
      <c r="PVV95" s="118"/>
      <c r="PVW95" s="118"/>
      <c r="PVX95" s="118"/>
      <c r="PVY95" s="118"/>
      <c r="PVZ95" s="118"/>
      <c r="PWA95" s="118"/>
      <c r="PWB95" s="118"/>
      <c r="PWC95" s="118"/>
      <c r="PWD95" s="118"/>
      <c r="PWE95" s="118"/>
      <c r="PWF95" s="118"/>
      <c r="PWG95" s="118"/>
      <c r="PWH95" s="118"/>
      <c r="PWI95" s="118"/>
      <c r="PWJ95" s="118"/>
      <c r="PWK95" s="118"/>
      <c r="PWL95" s="118"/>
      <c r="PWM95" s="118"/>
      <c r="PWN95" s="118"/>
      <c r="PWO95" s="118"/>
      <c r="PWP95" s="118"/>
      <c r="PWQ95" s="118"/>
      <c r="PWR95" s="118"/>
      <c r="PWS95" s="118"/>
      <c r="PWT95" s="118"/>
      <c r="PWU95" s="118"/>
      <c r="PWV95" s="118"/>
      <c r="PWW95" s="118"/>
      <c r="PWX95" s="118"/>
      <c r="PWY95" s="118"/>
      <c r="PWZ95" s="118"/>
      <c r="PXA95" s="118"/>
      <c r="PXB95" s="118"/>
      <c r="PXC95" s="118"/>
      <c r="PXD95" s="118"/>
      <c r="PXE95" s="118"/>
      <c r="PXF95" s="118"/>
      <c r="PXG95" s="118"/>
      <c r="PXH95" s="118"/>
      <c r="PXI95" s="118"/>
      <c r="PXJ95" s="118"/>
      <c r="PXK95" s="118"/>
      <c r="PXL95" s="118"/>
      <c r="PXM95" s="118"/>
      <c r="PXN95" s="118"/>
      <c r="PXO95" s="118"/>
      <c r="PXP95" s="118"/>
      <c r="PXQ95" s="118"/>
      <c r="PXR95" s="118"/>
      <c r="PXS95" s="118"/>
      <c r="PXT95" s="118"/>
      <c r="PXU95" s="118"/>
      <c r="PXV95" s="118"/>
      <c r="PXW95" s="118"/>
      <c r="PXX95" s="118"/>
      <c r="PXY95" s="118"/>
      <c r="PXZ95" s="118"/>
      <c r="PYA95" s="118"/>
      <c r="PYB95" s="118"/>
      <c r="PYC95" s="118"/>
      <c r="PYD95" s="118"/>
      <c r="PYE95" s="118"/>
      <c r="PYF95" s="118"/>
      <c r="PYG95" s="118"/>
      <c r="PYH95" s="118"/>
      <c r="PYI95" s="118"/>
      <c r="PYJ95" s="118"/>
      <c r="PYK95" s="118"/>
      <c r="PYL95" s="118"/>
      <c r="PYM95" s="118"/>
      <c r="PYN95" s="118"/>
      <c r="PYO95" s="118"/>
      <c r="PYP95" s="118"/>
      <c r="PYQ95" s="118"/>
      <c r="PYR95" s="118"/>
      <c r="PYS95" s="118"/>
      <c r="PYT95" s="118"/>
      <c r="PYU95" s="118"/>
      <c r="PYV95" s="118"/>
      <c r="PYW95" s="118"/>
      <c r="PYX95" s="118"/>
      <c r="PYY95" s="118"/>
      <c r="PYZ95" s="118"/>
      <c r="PZA95" s="118"/>
      <c r="PZB95" s="118"/>
      <c r="PZC95" s="118"/>
      <c r="PZD95" s="118"/>
      <c r="PZE95" s="118"/>
      <c r="PZF95" s="118"/>
      <c r="PZG95" s="118"/>
      <c r="PZH95" s="118"/>
      <c r="PZI95" s="118"/>
      <c r="PZJ95" s="118"/>
      <c r="PZK95" s="118"/>
      <c r="PZL95" s="118"/>
      <c r="PZM95" s="118"/>
      <c r="PZN95" s="118"/>
      <c r="PZO95" s="118"/>
      <c r="PZP95" s="118"/>
      <c r="PZQ95" s="118"/>
      <c r="PZR95" s="118"/>
      <c r="PZS95" s="118"/>
      <c r="PZT95" s="118"/>
      <c r="PZU95" s="118"/>
      <c r="PZV95" s="118"/>
      <c r="PZW95" s="118"/>
      <c r="PZX95" s="118"/>
      <c r="PZY95" s="118"/>
      <c r="PZZ95" s="118"/>
      <c r="QAA95" s="118"/>
      <c r="QAB95" s="118"/>
      <c r="QAC95" s="118"/>
      <c r="QAD95" s="118"/>
      <c r="QAE95" s="118"/>
      <c r="QAF95" s="118"/>
      <c r="QAG95" s="118"/>
      <c r="QAH95" s="118"/>
      <c r="QAI95" s="118"/>
      <c r="QAJ95" s="118"/>
      <c r="QAK95" s="118"/>
      <c r="QAL95" s="118"/>
      <c r="QAM95" s="118"/>
      <c r="QAN95" s="118"/>
      <c r="QAO95" s="118"/>
      <c r="QAP95" s="118"/>
      <c r="QAQ95" s="118"/>
      <c r="QAR95" s="118"/>
      <c r="QAS95" s="118"/>
      <c r="QAT95" s="118"/>
      <c r="QAU95" s="118"/>
      <c r="QAV95" s="118"/>
      <c r="QAW95" s="118"/>
      <c r="QAX95" s="118"/>
      <c r="QAY95" s="118"/>
      <c r="QAZ95" s="118"/>
      <c r="QBA95" s="118"/>
      <c r="QBB95" s="118"/>
      <c r="QBC95" s="118"/>
      <c r="QBD95" s="118"/>
      <c r="QBE95" s="118"/>
      <c r="QBF95" s="118"/>
      <c r="QBG95" s="118"/>
      <c r="QBH95" s="118"/>
      <c r="QBI95" s="118"/>
      <c r="QBJ95" s="118"/>
      <c r="QBK95" s="118"/>
      <c r="QBL95" s="118"/>
      <c r="QBM95" s="118"/>
      <c r="QBN95" s="118"/>
      <c r="QBO95" s="118"/>
      <c r="QBP95" s="118"/>
      <c r="QBQ95" s="118"/>
      <c r="QBR95" s="118"/>
      <c r="QBS95" s="118"/>
      <c r="QBT95" s="118"/>
      <c r="QBU95" s="118"/>
      <c r="QBV95" s="118"/>
      <c r="QBW95" s="118"/>
      <c r="QBX95" s="118"/>
      <c r="QBY95" s="118"/>
      <c r="QBZ95" s="118"/>
      <c r="QCA95" s="118"/>
      <c r="QCB95" s="118"/>
      <c r="QCC95" s="118"/>
      <c r="QCD95" s="118"/>
      <c r="QCE95" s="118"/>
      <c r="QCF95" s="118"/>
      <c r="QCG95" s="118"/>
      <c r="QCH95" s="118"/>
      <c r="QCI95" s="118"/>
      <c r="QCJ95" s="118"/>
      <c r="QCK95" s="118"/>
      <c r="QCL95" s="118"/>
      <c r="QCM95" s="118"/>
      <c r="QCN95" s="118"/>
      <c r="QCO95" s="118"/>
      <c r="QCP95" s="118"/>
      <c r="QCQ95" s="118"/>
      <c r="QCR95" s="118"/>
      <c r="QCS95" s="118"/>
      <c r="QCT95" s="118"/>
      <c r="QCU95" s="118"/>
      <c r="QCV95" s="118"/>
      <c r="QCW95" s="118"/>
      <c r="QCX95" s="118"/>
      <c r="QCY95" s="118"/>
      <c r="QCZ95" s="118"/>
      <c r="QDA95" s="118"/>
      <c r="QDB95" s="118"/>
      <c r="QDC95" s="118"/>
      <c r="QDD95" s="118"/>
      <c r="QDE95" s="118"/>
      <c r="QDF95" s="118"/>
      <c r="QDG95" s="118"/>
      <c r="QDH95" s="118"/>
      <c r="QDI95" s="118"/>
      <c r="QDJ95" s="118"/>
      <c r="QDK95" s="118"/>
      <c r="QDL95" s="118"/>
      <c r="QDM95" s="118"/>
      <c r="QDN95" s="118"/>
      <c r="QDO95" s="118"/>
      <c r="QDP95" s="118"/>
      <c r="QDQ95" s="118"/>
      <c r="QDR95" s="118"/>
      <c r="QDS95" s="118"/>
      <c r="QDT95" s="118"/>
      <c r="QDU95" s="118"/>
      <c r="QDV95" s="118"/>
      <c r="QDW95" s="118"/>
      <c r="QDX95" s="118"/>
      <c r="QDY95" s="118"/>
      <c r="QDZ95" s="118"/>
      <c r="QEA95" s="118"/>
      <c r="QEB95" s="118"/>
      <c r="QEC95" s="118"/>
      <c r="QED95" s="118"/>
      <c r="QEE95" s="118"/>
      <c r="QEF95" s="118"/>
      <c r="QEG95" s="118"/>
      <c r="QEH95" s="118"/>
      <c r="QEI95" s="118"/>
      <c r="QEJ95" s="118"/>
      <c r="QEK95" s="118"/>
      <c r="QEL95" s="118"/>
      <c r="QEM95" s="118"/>
      <c r="QEN95" s="118"/>
      <c r="QEO95" s="118"/>
      <c r="QEP95" s="118"/>
      <c r="QEQ95" s="118"/>
      <c r="QER95" s="118"/>
      <c r="QES95" s="118"/>
      <c r="QET95" s="118"/>
      <c r="QEU95" s="118"/>
      <c r="QEV95" s="118"/>
      <c r="QEW95" s="118"/>
      <c r="QEX95" s="118"/>
      <c r="QEY95" s="118"/>
      <c r="QEZ95" s="118"/>
      <c r="QFA95" s="118"/>
      <c r="QFB95" s="118"/>
      <c r="QFC95" s="118"/>
      <c r="QFD95" s="118"/>
      <c r="QFE95" s="118"/>
      <c r="QFF95" s="118"/>
      <c r="QFG95" s="118"/>
      <c r="QFH95" s="118"/>
      <c r="QFI95" s="118"/>
      <c r="QFJ95" s="118"/>
      <c r="QFK95" s="118"/>
      <c r="QFL95" s="118"/>
      <c r="QFM95" s="118"/>
      <c r="QFN95" s="118"/>
      <c r="QFO95" s="118"/>
      <c r="QFP95" s="118"/>
      <c r="QFQ95" s="118"/>
      <c r="QFR95" s="118"/>
      <c r="QFS95" s="118"/>
      <c r="QFT95" s="118"/>
      <c r="QFU95" s="118"/>
      <c r="QFV95" s="118"/>
      <c r="QFW95" s="118"/>
      <c r="QFX95" s="118"/>
      <c r="QFY95" s="118"/>
      <c r="QFZ95" s="118"/>
      <c r="QGA95" s="118"/>
      <c r="QGB95" s="118"/>
      <c r="QGC95" s="118"/>
      <c r="QGD95" s="118"/>
      <c r="QGE95" s="118"/>
      <c r="QGF95" s="118"/>
      <c r="QGG95" s="118"/>
      <c r="QGH95" s="118"/>
      <c r="QGI95" s="118"/>
      <c r="QGJ95" s="118"/>
      <c r="QGK95" s="118"/>
      <c r="QGL95" s="118"/>
      <c r="QGM95" s="118"/>
      <c r="QGN95" s="118"/>
      <c r="QGO95" s="118"/>
      <c r="QGP95" s="118"/>
      <c r="QGQ95" s="118"/>
      <c r="QGR95" s="118"/>
      <c r="QGS95" s="118"/>
      <c r="QGT95" s="118"/>
      <c r="QGU95" s="118"/>
      <c r="QGV95" s="118"/>
      <c r="QGW95" s="118"/>
      <c r="QGX95" s="118"/>
      <c r="QGY95" s="118"/>
      <c r="QGZ95" s="118"/>
      <c r="QHA95" s="118"/>
      <c r="QHB95" s="118"/>
      <c r="QHC95" s="118"/>
      <c r="QHD95" s="118"/>
      <c r="QHE95" s="118"/>
      <c r="QHF95" s="118"/>
      <c r="QHG95" s="118"/>
      <c r="QHH95" s="118"/>
      <c r="QHI95" s="118"/>
      <c r="QHJ95" s="118"/>
      <c r="QHK95" s="118"/>
      <c r="QHL95" s="118"/>
      <c r="QHM95" s="118"/>
      <c r="QHN95" s="118"/>
      <c r="QHO95" s="118"/>
      <c r="QHP95" s="118"/>
      <c r="QHQ95" s="118"/>
      <c r="QHR95" s="118"/>
      <c r="QHS95" s="118"/>
      <c r="QHT95" s="118"/>
      <c r="QHU95" s="118"/>
      <c r="QHV95" s="118"/>
      <c r="QHW95" s="118"/>
      <c r="QHX95" s="118"/>
      <c r="QHY95" s="118"/>
      <c r="QHZ95" s="118"/>
      <c r="QIA95" s="118"/>
      <c r="QIB95" s="118"/>
      <c r="QIC95" s="118"/>
      <c r="QID95" s="118"/>
      <c r="QIE95" s="118"/>
      <c r="QIF95" s="118"/>
      <c r="QIG95" s="118"/>
      <c r="QIH95" s="118"/>
      <c r="QII95" s="118"/>
      <c r="QIJ95" s="118"/>
      <c r="QIK95" s="118"/>
      <c r="QIL95" s="118"/>
      <c r="QIM95" s="118"/>
      <c r="QIN95" s="118"/>
      <c r="QIO95" s="118"/>
      <c r="QIP95" s="118"/>
      <c r="QIQ95" s="118"/>
      <c r="QIR95" s="118"/>
      <c r="QIS95" s="118"/>
      <c r="QIT95" s="118"/>
      <c r="QIU95" s="118"/>
      <c r="QIV95" s="118"/>
      <c r="QIW95" s="118"/>
      <c r="QIX95" s="118"/>
      <c r="QIY95" s="118"/>
      <c r="QIZ95" s="118"/>
      <c r="QJA95" s="118"/>
      <c r="QJB95" s="118"/>
      <c r="QJC95" s="118"/>
      <c r="QJD95" s="118"/>
      <c r="QJE95" s="118"/>
      <c r="QJF95" s="118"/>
      <c r="QJG95" s="118"/>
      <c r="QJH95" s="118"/>
      <c r="QJI95" s="118"/>
      <c r="QJJ95" s="118"/>
      <c r="QJK95" s="118"/>
      <c r="QJL95" s="118"/>
      <c r="QJM95" s="118"/>
      <c r="QJN95" s="118"/>
      <c r="QJO95" s="118"/>
      <c r="QJP95" s="118"/>
      <c r="QJQ95" s="118"/>
      <c r="QJR95" s="118"/>
      <c r="QJS95" s="118"/>
      <c r="QJT95" s="118"/>
      <c r="QJU95" s="118"/>
      <c r="QJV95" s="118"/>
      <c r="QJW95" s="118"/>
      <c r="QJX95" s="118"/>
      <c r="QJY95" s="118"/>
      <c r="QJZ95" s="118"/>
      <c r="QKA95" s="118"/>
      <c r="QKB95" s="118"/>
      <c r="QKC95" s="118"/>
      <c r="QKD95" s="118"/>
      <c r="QKE95" s="118"/>
      <c r="QKF95" s="118"/>
      <c r="QKG95" s="118"/>
      <c r="QKH95" s="118"/>
      <c r="QKI95" s="118"/>
      <c r="QKJ95" s="118"/>
      <c r="QKK95" s="118"/>
      <c r="QKL95" s="118"/>
      <c r="QKM95" s="118"/>
      <c r="QKN95" s="118"/>
      <c r="QKO95" s="118"/>
      <c r="QKP95" s="118"/>
      <c r="QKQ95" s="118"/>
      <c r="QKR95" s="118"/>
      <c r="QKS95" s="118"/>
      <c r="QKT95" s="118"/>
      <c r="QKU95" s="118"/>
      <c r="QKV95" s="118"/>
      <c r="QKW95" s="118"/>
      <c r="QKX95" s="118"/>
      <c r="QKY95" s="118"/>
      <c r="QKZ95" s="118"/>
      <c r="QLA95" s="118"/>
      <c r="QLB95" s="118"/>
      <c r="QLC95" s="118"/>
      <c r="QLD95" s="118"/>
      <c r="QLE95" s="118"/>
      <c r="QLF95" s="118"/>
      <c r="QLG95" s="118"/>
      <c r="QLH95" s="118"/>
      <c r="QLI95" s="118"/>
      <c r="QLJ95" s="118"/>
      <c r="QLK95" s="118"/>
      <c r="QLL95" s="118"/>
      <c r="QLM95" s="118"/>
      <c r="QLN95" s="118"/>
      <c r="QLO95" s="118"/>
      <c r="QLP95" s="118"/>
      <c r="QLQ95" s="118"/>
      <c r="QLR95" s="118"/>
      <c r="QLS95" s="118"/>
      <c r="QLT95" s="118"/>
      <c r="QLU95" s="118"/>
      <c r="QLV95" s="118"/>
      <c r="QLW95" s="118"/>
      <c r="QLX95" s="118"/>
      <c r="QLY95" s="118"/>
      <c r="QLZ95" s="118"/>
      <c r="QMA95" s="118"/>
      <c r="QMB95" s="118"/>
      <c r="QMC95" s="118"/>
      <c r="QMD95" s="118"/>
      <c r="QME95" s="118"/>
      <c r="QMF95" s="118"/>
      <c r="QMG95" s="118"/>
      <c r="QMH95" s="118"/>
      <c r="QMI95" s="118"/>
      <c r="QMJ95" s="118"/>
      <c r="QMK95" s="118"/>
      <c r="QML95" s="118"/>
      <c r="QMM95" s="118"/>
      <c r="QMN95" s="118"/>
      <c r="QMO95" s="118"/>
      <c r="QMP95" s="118"/>
      <c r="QMQ95" s="118"/>
      <c r="QMR95" s="118"/>
      <c r="QMS95" s="118"/>
      <c r="QMT95" s="118"/>
      <c r="QMU95" s="118"/>
      <c r="QMV95" s="118"/>
      <c r="QMW95" s="118"/>
      <c r="QMX95" s="118"/>
      <c r="QMY95" s="118"/>
      <c r="QMZ95" s="118"/>
      <c r="QNA95" s="118"/>
      <c r="QNB95" s="118"/>
      <c r="QNC95" s="118"/>
      <c r="QND95" s="118"/>
      <c r="QNE95" s="118"/>
      <c r="QNF95" s="118"/>
      <c r="QNG95" s="118"/>
      <c r="QNH95" s="118"/>
      <c r="QNI95" s="118"/>
      <c r="QNJ95" s="118"/>
      <c r="QNK95" s="118"/>
      <c r="QNL95" s="118"/>
      <c r="QNM95" s="118"/>
      <c r="QNN95" s="118"/>
      <c r="QNO95" s="118"/>
      <c r="QNP95" s="118"/>
      <c r="QNQ95" s="118"/>
      <c r="QNR95" s="118"/>
      <c r="QNS95" s="118"/>
      <c r="QNT95" s="118"/>
      <c r="QNU95" s="118"/>
      <c r="QNV95" s="118"/>
      <c r="QNW95" s="118"/>
      <c r="QNX95" s="118"/>
      <c r="QNY95" s="118"/>
      <c r="QNZ95" s="118"/>
      <c r="QOA95" s="118"/>
      <c r="QOB95" s="118"/>
      <c r="QOC95" s="118"/>
      <c r="QOD95" s="118"/>
      <c r="QOE95" s="118"/>
      <c r="QOF95" s="118"/>
      <c r="QOG95" s="118"/>
      <c r="QOH95" s="118"/>
      <c r="QOI95" s="118"/>
      <c r="QOJ95" s="118"/>
      <c r="QOK95" s="118"/>
      <c r="QOL95" s="118"/>
      <c r="QOM95" s="118"/>
      <c r="QON95" s="118"/>
      <c r="QOO95" s="118"/>
      <c r="QOP95" s="118"/>
      <c r="QOQ95" s="118"/>
      <c r="QOR95" s="118"/>
      <c r="QOS95" s="118"/>
      <c r="QOT95" s="118"/>
      <c r="QOU95" s="118"/>
      <c r="QOV95" s="118"/>
      <c r="QOW95" s="118"/>
      <c r="QOX95" s="118"/>
      <c r="QOY95" s="118"/>
      <c r="QOZ95" s="118"/>
      <c r="QPA95" s="118"/>
      <c r="QPB95" s="118"/>
      <c r="QPC95" s="118"/>
      <c r="QPD95" s="118"/>
      <c r="QPE95" s="118"/>
      <c r="QPF95" s="118"/>
      <c r="QPG95" s="118"/>
      <c r="QPH95" s="118"/>
      <c r="QPI95" s="118"/>
      <c r="QPJ95" s="118"/>
      <c r="QPK95" s="118"/>
      <c r="QPL95" s="118"/>
      <c r="QPM95" s="118"/>
      <c r="QPN95" s="118"/>
      <c r="QPO95" s="118"/>
      <c r="QPP95" s="118"/>
      <c r="QPQ95" s="118"/>
      <c r="QPR95" s="118"/>
      <c r="QPS95" s="118"/>
      <c r="QPT95" s="118"/>
      <c r="QPU95" s="118"/>
      <c r="QPV95" s="118"/>
      <c r="QPW95" s="118"/>
      <c r="QPX95" s="118"/>
      <c r="QPY95" s="118"/>
      <c r="QPZ95" s="118"/>
      <c r="QQA95" s="118"/>
      <c r="QQB95" s="118"/>
      <c r="QQC95" s="118"/>
      <c r="QQD95" s="118"/>
      <c r="QQE95" s="118"/>
      <c r="QQF95" s="118"/>
      <c r="QQG95" s="118"/>
      <c r="QQH95" s="118"/>
      <c r="QQI95" s="118"/>
      <c r="QQJ95" s="118"/>
      <c r="QQK95" s="118"/>
      <c r="QQL95" s="118"/>
      <c r="QQM95" s="118"/>
      <c r="QQN95" s="118"/>
      <c r="QQO95" s="118"/>
      <c r="QQP95" s="118"/>
      <c r="QQQ95" s="118"/>
      <c r="QQR95" s="118"/>
      <c r="QQS95" s="118"/>
      <c r="QQT95" s="118"/>
      <c r="QQU95" s="118"/>
      <c r="QQV95" s="118"/>
      <c r="QQW95" s="118"/>
      <c r="QQX95" s="118"/>
      <c r="QQY95" s="118"/>
      <c r="QQZ95" s="118"/>
      <c r="QRA95" s="118"/>
      <c r="QRB95" s="118"/>
      <c r="QRC95" s="118"/>
      <c r="QRD95" s="118"/>
      <c r="QRE95" s="118"/>
      <c r="QRF95" s="118"/>
      <c r="QRG95" s="118"/>
      <c r="QRH95" s="118"/>
      <c r="QRI95" s="118"/>
      <c r="QRJ95" s="118"/>
      <c r="QRK95" s="118"/>
      <c r="QRL95" s="118"/>
      <c r="QRM95" s="118"/>
      <c r="QRN95" s="118"/>
      <c r="QRO95" s="118"/>
      <c r="QRP95" s="118"/>
      <c r="QRQ95" s="118"/>
      <c r="QRR95" s="118"/>
      <c r="QRS95" s="118"/>
      <c r="QRT95" s="118"/>
      <c r="QRU95" s="118"/>
      <c r="QRV95" s="118"/>
      <c r="QRW95" s="118"/>
      <c r="QRX95" s="118"/>
      <c r="QRY95" s="118"/>
      <c r="QRZ95" s="118"/>
      <c r="QSA95" s="118"/>
      <c r="QSB95" s="118"/>
      <c r="QSC95" s="118"/>
      <c r="QSD95" s="118"/>
      <c r="QSE95" s="118"/>
      <c r="QSF95" s="118"/>
      <c r="QSG95" s="118"/>
      <c r="QSH95" s="118"/>
      <c r="QSI95" s="118"/>
      <c r="QSJ95" s="118"/>
      <c r="QSK95" s="118"/>
      <c r="QSL95" s="118"/>
      <c r="QSM95" s="118"/>
      <c r="QSN95" s="118"/>
      <c r="QSO95" s="118"/>
      <c r="QSP95" s="118"/>
      <c r="QSQ95" s="118"/>
      <c r="QSR95" s="118"/>
      <c r="QSS95" s="118"/>
      <c r="QST95" s="118"/>
      <c r="QSU95" s="118"/>
      <c r="QSV95" s="118"/>
      <c r="QSW95" s="118"/>
      <c r="QSX95" s="118"/>
      <c r="QSY95" s="118"/>
      <c r="QSZ95" s="118"/>
      <c r="QTA95" s="118"/>
      <c r="QTB95" s="118"/>
      <c r="QTC95" s="118"/>
      <c r="QTD95" s="118"/>
      <c r="QTE95" s="118"/>
      <c r="QTF95" s="118"/>
      <c r="QTG95" s="118"/>
      <c r="QTH95" s="118"/>
      <c r="QTI95" s="118"/>
      <c r="QTJ95" s="118"/>
      <c r="QTK95" s="118"/>
      <c r="QTL95" s="118"/>
      <c r="QTM95" s="118"/>
      <c r="QTN95" s="118"/>
      <c r="QTO95" s="118"/>
      <c r="QTP95" s="118"/>
      <c r="QTQ95" s="118"/>
      <c r="QTR95" s="118"/>
      <c r="QTS95" s="118"/>
      <c r="QTT95" s="118"/>
      <c r="QTU95" s="118"/>
      <c r="QTV95" s="118"/>
      <c r="QTW95" s="118"/>
      <c r="QTX95" s="118"/>
      <c r="QTY95" s="118"/>
      <c r="QTZ95" s="118"/>
      <c r="QUA95" s="118"/>
      <c r="QUB95" s="118"/>
      <c r="QUC95" s="118"/>
      <c r="QUD95" s="118"/>
      <c r="QUE95" s="118"/>
      <c r="QUF95" s="118"/>
      <c r="QUG95" s="118"/>
      <c r="QUH95" s="118"/>
      <c r="QUI95" s="118"/>
      <c r="QUJ95" s="118"/>
      <c r="QUK95" s="118"/>
      <c r="QUL95" s="118"/>
      <c r="QUM95" s="118"/>
      <c r="QUN95" s="118"/>
      <c r="QUO95" s="118"/>
      <c r="QUP95" s="118"/>
      <c r="QUQ95" s="118"/>
      <c r="QUR95" s="118"/>
      <c r="QUS95" s="118"/>
      <c r="QUT95" s="118"/>
      <c r="QUU95" s="118"/>
      <c r="QUV95" s="118"/>
      <c r="QUW95" s="118"/>
      <c r="QUX95" s="118"/>
      <c r="QUY95" s="118"/>
      <c r="QUZ95" s="118"/>
      <c r="QVA95" s="118"/>
      <c r="QVB95" s="118"/>
      <c r="QVC95" s="118"/>
      <c r="QVD95" s="118"/>
      <c r="QVE95" s="118"/>
      <c r="QVF95" s="118"/>
      <c r="QVG95" s="118"/>
      <c r="QVH95" s="118"/>
      <c r="QVI95" s="118"/>
      <c r="QVJ95" s="118"/>
      <c r="QVK95" s="118"/>
      <c r="QVL95" s="118"/>
      <c r="QVM95" s="118"/>
      <c r="QVN95" s="118"/>
      <c r="QVO95" s="118"/>
      <c r="QVP95" s="118"/>
      <c r="QVQ95" s="118"/>
      <c r="QVR95" s="118"/>
      <c r="QVS95" s="118"/>
      <c r="QVT95" s="118"/>
      <c r="QVU95" s="118"/>
      <c r="QVV95" s="118"/>
      <c r="QVW95" s="118"/>
      <c r="QVX95" s="118"/>
      <c r="QVY95" s="118"/>
      <c r="QVZ95" s="118"/>
      <c r="QWA95" s="118"/>
      <c r="QWB95" s="118"/>
      <c r="QWC95" s="118"/>
      <c r="QWD95" s="118"/>
      <c r="QWE95" s="118"/>
      <c r="QWF95" s="118"/>
      <c r="QWG95" s="118"/>
      <c r="QWH95" s="118"/>
      <c r="QWI95" s="118"/>
      <c r="QWJ95" s="118"/>
      <c r="QWK95" s="118"/>
      <c r="QWL95" s="118"/>
      <c r="QWM95" s="118"/>
      <c r="QWN95" s="118"/>
      <c r="QWO95" s="118"/>
      <c r="QWP95" s="118"/>
      <c r="QWQ95" s="118"/>
      <c r="QWR95" s="118"/>
      <c r="QWS95" s="118"/>
      <c r="QWT95" s="118"/>
      <c r="QWU95" s="118"/>
      <c r="QWV95" s="118"/>
      <c r="QWW95" s="118"/>
      <c r="QWX95" s="118"/>
      <c r="QWY95" s="118"/>
      <c r="QWZ95" s="118"/>
      <c r="QXA95" s="118"/>
      <c r="QXB95" s="118"/>
      <c r="QXC95" s="118"/>
      <c r="QXD95" s="118"/>
      <c r="QXE95" s="118"/>
      <c r="QXF95" s="118"/>
      <c r="QXG95" s="118"/>
      <c r="QXH95" s="118"/>
      <c r="QXI95" s="118"/>
      <c r="QXJ95" s="118"/>
      <c r="QXK95" s="118"/>
      <c r="QXL95" s="118"/>
      <c r="QXM95" s="118"/>
      <c r="QXN95" s="118"/>
      <c r="QXO95" s="118"/>
      <c r="QXP95" s="118"/>
      <c r="QXQ95" s="118"/>
      <c r="QXR95" s="118"/>
      <c r="QXS95" s="118"/>
      <c r="QXT95" s="118"/>
      <c r="QXU95" s="118"/>
      <c r="QXV95" s="118"/>
      <c r="QXW95" s="118"/>
      <c r="QXX95" s="118"/>
      <c r="QXY95" s="118"/>
      <c r="QXZ95" s="118"/>
      <c r="QYA95" s="118"/>
      <c r="QYB95" s="118"/>
      <c r="QYC95" s="118"/>
      <c r="QYD95" s="118"/>
      <c r="QYE95" s="118"/>
      <c r="QYF95" s="118"/>
      <c r="QYG95" s="118"/>
      <c r="QYH95" s="118"/>
      <c r="QYI95" s="118"/>
      <c r="QYJ95" s="118"/>
      <c r="QYK95" s="118"/>
      <c r="QYL95" s="118"/>
      <c r="QYM95" s="118"/>
      <c r="QYN95" s="118"/>
      <c r="QYO95" s="118"/>
      <c r="QYP95" s="118"/>
      <c r="QYQ95" s="118"/>
      <c r="QYR95" s="118"/>
      <c r="QYS95" s="118"/>
      <c r="QYT95" s="118"/>
      <c r="QYU95" s="118"/>
      <c r="QYV95" s="118"/>
      <c r="QYW95" s="118"/>
      <c r="QYX95" s="118"/>
      <c r="QYY95" s="118"/>
      <c r="QYZ95" s="118"/>
      <c r="QZA95" s="118"/>
      <c r="QZB95" s="118"/>
      <c r="QZC95" s="118"/>
      <c r="QZD95" s="118"/>
      <c r="QZE95" s="118"/>
      <c r="QZF95" s="118"/>
      <c r="QZG95" s="118"/>
      <c r="QZH95" s="118"/>
      <c r="QZI95" s="118"/>
      <c r="QZJ95" s="118"/>
      <c r="QZK95" s="118"/>
      <c r="QZL95" s="118"/>
      <c r="QZM95" s="118"/>
      <c r="QZN95" s="118"/>
      <c r="QZO95" s="118"/>
      <c r="QZP95" s="118"/>
      <c r="QZQ95" s="118"/>
      <c r="QZR95" s="118"/>
      <c r="QZS95" s="118"/>
      <c r="QZT95" s="118"/>
      <c r="QZU95" s="118"/>
      <c r="QZV95" s="118"/>
      <c r="QZW95" s="118"/>
      <c r="QZX95" s="118"/>
      <c r="QZY95" s="118"/>
      <c r="QZZ95" s="118"/>
      <c r="RAA95" s="118"/>
      <c r="RAB95" s="118"/>
      <c r="RAC95" s="118"/>
      <c r="RAD95" s="118"/>
      <c r="RAE95" s="118"/>
      <c r="RAF95" s="118"/>
      <c r="RAG95" s="118"/>
      <c r="RAH95" s="118"/>
      <c r="RAI95" s="118"/>
      <c r="RAJ95" s="118"/>
      <c r="RAK95" s="118"/>
      <c r="RAL95" s="118"/>
      <c r="RAM95" s="118"/>
      <c r="RAN95" s="118"/>
      <c r="RAO95" s="118"/>
      <c r="RAP95" s="118"/>
      <c r="RAQ95" s="118"/>
      <c r="RAR95" s="118"/>
      <c r="RAS95" s="118"/>
      <c r="RAT95" s="118"/>
      <c r="RAU95" s="118"/>
      <c r="RAV95" s="118"/>
      <c r="RAW95" s="118"/>
      <c r="RAX95" s="118"/>
      <c r="RAY95" s="118"/>
      <c r="RAZ95" s="118"/>
      <c r="RBA95" s="118"/>
      <c r="RBB95" s="118"/>
      <c r="RBC95" s="118"/>
      <c r="RBD95" s="118"/>
      <c r="RBE95" s="118"/>
      <c r="RBF95" s="118"/>
      <c r="RBG95" s="118"/>
      <c r="RBH95" s="118"/>
      <c r="RBI95" s="118"/>
      <c r="RBJ95" s="118"/>
      <c r="RBK95" s="118"/>
      <c r="RBL95" s="118"/>
      <c r="RBM95" s="118"/>
      <c r="RBN95" s="118"/>
      <c r="RBO95" s="118"/>
      <c r="RBP95" s="118"/>
      <c r="RBQ95" s="118"/>
      <c r="RBR95" s="118"/>
      <c r="RBS95" s="118"/>
      <c r="RBT95" s="118"/>
      <c r="RBU95" s="118"/>
      <c r="RBV95" s="118"/>
      <c r="RBW95" s="118"/>
      <c r="RBX95" s="118"/>
      <c r="RBY95" s="118"/>
      <c r="RBZ95" s="118"/>
      <c r="RCA95" s="118"/>
      <c r="RCB95" s="118"/>
      <c r="RCC95" s="118"/>
      <c r="RCD95" s="118"/>
      <c r="RCE95" s="118"/>
      <c r="RCF95" s="118"/>
      <c r="RCG95" s="118"/>
      <c r="RCH95" s="118"/>
      <c r="RCI95" s="118"/>
      <c r="RCJ95" s="118"/>
      <c r="RCK95" s="118"/>
      <c r="RCL95" s="118"/>
      <c r="RCM95" s="118"/>
      <c r="RCN95" s="118"/>
      <c r="RCO95" s="118"/>
      <c r="RCP95" s="118"/>
      <c r="RCQ95" s="118"/>
      <c r="RCR95" s="118"/>
      <c r="RCS95" s="118"/>
      <c r="RCT95" s="118"/>
      <c r="RCU95" s="118"/>
      <c r="RCV95" s="118"/>
      <c r="RCW95" s="118"/>
      <c r="RCX95" s="118"/>
      <c r="RCY95" s="118"/>
      <c r="RCZ95" s="118"/>
      <c r="RDA95" s="118"/>
      <c r="RDB95" s="118"/>
      <c r="RDC95" s="118"/>
      <c r="RDD95" s="118"/>
      <c r="RDE95" s="118"/>
      <c r="RDF95" s="118"/>
      <c r="RDG95" s="118"/>
      <c r="RDH95" s="118"/>
      <c r="RDI95" s="118"/>
      <c r="RDJ95" s="118"/>
      <c r="RDK95" s="118"/>
      <c r="RDL95" s="118"/>
      <c r="RDM95" s="118"/>
      <c r="RDN95" s="118"/>
      <c r="RDO95" s="118"/>
      <c r="RDP95" s="118"/>
      <c r="RDQ95" s="118"/>
      <c r="RDR95" s="118"/>
      <c r="RDS95" s="118"/>
      <c r="RDT95" s="118"/>
      <c r="RDU95" s="118"/>
      <c r="RDV95" s="118"/>
      <c r="RDW95" s="118"/>
      <c r="RDX95" s="118"/>
      <c r="RDY95" s="118"/>
      <c r="RDZ95" s="118"/>
      <c r="REA95" s="118"/>
      <c r="REB95" s="118"/>
      <c r="REC95" s="118"/>
      <c r="RED95" s="118"/>
      <c r="REE95" s="118"/>
      <c r="REF95" s="118"/>
      <c r="REG95" s="118"/>
      <c r="REH95" s="118"/>
      <c r="REI95" s="118"/>
      <c r="REJ95" s="118"/>
      <c r="REK95" s="118"/>
      <c r="REL95" s="118"/>
      <c r="REM95" s="118"/>
      <c r="REN95" s="118"/>
      <c r="REO95" s="118"/>
      <c r="REP95" s="118"/>
      <c r="REQ95" s="118"/>
      <c r="RER95" s="118"/>
      <c r="RES95" s="118"/>
      <c r="RET95" s="118"/>
      <c r="REU95" s="118"/>
      <c r="REV95" s="118"/>
      <c r="REW95" s="118"/>
      <c r="REX95" s="118"/>
      <c r="REY95" s="118"/>
      <c r="REZ95" s="118"/>
      <c r="RFA95" s="118"/>
      <c r="RFB95" s="118"/>
      <c r="RFC95" s="118"/>
      <c r="RFD95" s="118"/>
      <c r="RFE95" s="118"/>
      <c r="RFF95" s="118"/>
      <c r="RFG95" s="118"/>
      <c r="RFH95" s="118"/>
      <c r="RFI95" s="118"/>
      <c r="RFJ95" s="118"/>
      <c r="RFK95" s="118"/>
      <c r="RFL95" s="118"/>
      <c r="RFM95" s="118"/>
      <c r="RFN95" s="118"/>
      <c r="RFO95" s="118"/>
      <c r="RFP95" s="118"/>
      <c r="RFQ95" s="118"/>
      <c r="RFR95" s="118"/>
      <c r="RFS95" s="118"/>
      <c r="RFT95" s="118"/>
      <c r="RFU95" s="118"/>
      <c r="RFV95" s="118"/>
      <c r="RFW95" s="118"/>
      <c r="RFX95" s="118"/>
      <c r="RFY95" s="118"/>
      <c r="RFZ95" s="118"/>
      <c r="RGA95" s="118"/>
      <c r="RGB95" s="118"/>
      <c r="RGC95" s="118"/>
      <c r="RGD95" s="118"/>
      <c r="RGE95" s="118"/>
      <c r="RGF95" s="118"/>
      <c r="RGG95" s="118"/>
      <c r="RGH95" s="118"/>
      <c r="RGI95" s="118"/>
      <c r="RGJ95" s="118"/>
      <c r="RGK95" s="118"/>
      <c r="RGL95" s="118"/>
      <c r="RGM95" s="118"/>
      <c r="RGN95" s="118"/>
      <c r="RGO95" s="118"/>
      <c r="RGP95" s="118"/>
      <c r="RGQ95" s="118"/>
      <c r="RGR95" s="118"/>
      <c r="RGS95" s="118"/>
      <c r="RGT95" s="118"/>
      <c r="RGU95" s="118"/>
      <c r="RGV95" s="118"/>
      <c r="RGW95" s="118"/>
      <c r="RGX95" s="118"/>
      <c r="RGY95" s="118"/>
      <c r="RGZ95" s="118"/>
      <c r="RHA95" s="118"/>
      <c r="RHB95" s="118"/>
      <c r="RHC95" s="118"/>
      <c r="RHD95" s="118"/>
      <c r="RHE95" s="118"/>
      <c r="RHF95" s="118"/>
      <c r="RHG95" s="118"/>
      <c r="RHH95" s="118"/>
      <c r="RHI95" s="118"/>
      <c r="RHJ95" s="118"/>
      <c r="RHK95" s="118"/>
      <c r="RHL95" s="118"/>
      <c r="RHM95" s="118"/>
      <c r="RHN95" s="118"/>
      <c r="RHO95" s="118"/>
      <c r="RHP95" s="118"/>
      <c r="RHQ95" s="118"/>
      <c r="RHR95" s="118"/>
      <c r="RHS95" s="118"/>
      <c r="RHT95" s="118"/>
      <c r="RHU95" s="118"/>
      <c r="RHV95" s="118"/>
      <c r="RHW95" s="118"/>
      <c r="RHX95" s="118"/>
      <c r="RHY95" s="118"/>
      <c r="RHZ95" s="118"/>
      <c r="RIA95" s="118"/>
      <c r="RIB95" s="118"/>
      <c r="RIC95" s="118"/>
      <c r="RID95" s="118"/>
      <c r="RIE95" s="118"/>
      <c r="RIF95" s="118"/>
      <c r="RIG95" s="118"/>
      <c r="RIH95" s="118"/>
      <c r="RII95" s="118"/>
      <c r="RIJ95" s="118"/>
      <c r="RIK95" s="118"/>
      <c r="RIL95" s="118"/>
      <c r="RIM95" s="118"/>
      <c r="RIN95" s="118"/>
      <c r="RIO95" s="118"/>
      <c r="RIP95" s="118"/>
      <c r="RIQ95" s="118"/>
      <c r="RIR95" s="118"/>
      <c r="RIS95" s="118"/>
      <c r="RIT95" s="118"/>
      <c r="RIU95" s="118"/>
      <c r="RIV95" s="118"/>
      <c r="RIW95" s="118"/>
      <c r="RIX95" s="118"/>
      <c r="RIY95" s="118"/>
      <c r="RIZ95" s="118"/>
      <c r="RJA95" s="118"/>
      <c r="RJB95" s="118"/>
      <c r="RJC95" s="118"/>
      <c r="RJD95" s="118"/>
      <c r="RJE95" s="118"/>
      <c r="RJF95" s="118"/>
      <c r="RJG95" s="118"/>
      <c r="RJH95" s="118"/>
      <c r="RJI95" s="118"/>
      <c r="RJJ95" s="118"/>
      <c r="RJK95" s="118"/>
      <c r="RJL95" s="118"/>
      <c r="RJM95" s="118"/>
      <c r="RJN95" s="118"/>
      <c r="RJO95" s="118"/>
      <c r="RJP95" s="118"/>
      <c r="RJQ95" s="118"/>
      <c r="RJR95" s="118"/>
      <c r="RJS95" s="118"/>
      <c r="RJT95" s="118"/>
      <c r="RJU95" s="118"/>
      <c r="RJV95" s="118"/>
      <c r="RJW95" s="118"/>
      <c r="RJX95" s="118"/>
      <c r="RJY95" s="118"/>
      <c r="RJZ95" s="118"/>
      <c r="RKA95" s="118"/>
      <c r="RKB95" s="118"/>
      <c r="RKC95" s="118"/>
      <c r="RKD95" s="118"/>
      <c r="RKE95" s="118"/>
      <c r="RKF95" s="118"/>
      <c r="RKG95" s="118"/>
      <c r="RKH95" s="118"/>
      <c r="RKI95" s="118"/>
      <c r="RKJ95" s="118"/>
      <c r="RKK95" s="118"/>
      <c r="RKL95" s="118"/>
      <c r="RKM95" s="118"/>
      <c r="RKN95" s="118"/>
      <c r="RKO95" s="118"/>
      <c r="RKP95" s="118"/>
      <c r="RKQ95" s="118"/>
      <c r="RKR95" s="118"/>
      <c r="RKS95" s="118"/>
      <c r="RKT95" s="118"/>
      <c r="RKU95" s="118"/>
      <c r="RKV95" s="118"/>
      <c r="RKW95" s="118"/>
      <c r="RKX95" s="118"/>
      <c r="RKY95" s="118"/>
      <c r="RKZ95" s="118"/>
      <c r="RLA95" s="118"/>
      <c r="RLB95" s="118"/>
      <c r="RLC95" s="118"/>
      <c r="RLD95" s="118"/>
      <c r="RLE95" s="118"/>
      <c r="RLF95" s="118"/>
      <c r="RLG95" s="118"/>
      <c r="RLH95" s="118"/>
      <c r="RLI95" s="118"/>
      <c r="RLJ95" s="118"/>
      <c r="RLK95" s="118"/>
      <c r="RLL95" s="118"/>
      <c r="RLM95" s="118"/>
      <c r="RLN95" s="118"/>
      <c r="RLO95" s="118"/>
      <c r="RLP95" s="118"/>
      <c r="RLQ95" s="118"/>
      <c r="RLR95" s="118"/>
      <c r="RLS95" s="118"/>
      <c r="RLT95" s="118"/>
      <c r="RLU95" s="118"/>
      <c r="RLV95" s="118"/>
      <c r="RLW95" s="118"/>
      <c r="RLX95" s="118"/>
      <c r="RLY95" s="118"/>
      <c r="RLZ95" s="118"/>
      <c r="RMA95" s="118"/>
      <c r="RMB95" s="118"/>
      <c r="RMC95" s="118"/>
      <c r="RMD95" s="118"/>
      <c r="RME95" s="118"/>
      <c r="RMF95" s="118"/>
      <c r="RMG95" s="118"/>
      <c r="RMH95" s="118"/>
      <c r="RMI95" s="118"/>
      <c r="RMJ95" s="118"/>
      <c r="RMK95" s="118"/>
      <c r="RML95" s="118"/>
      <c r="RMM95" s="118"/>
      <c r="RMN95" s="118"/>
      <c r="RMO95" s="118"/>
      <c r="RMP95" s="118"/>
      <c r="RMQ95" s="118"/>
      <c r="RMR95" s="118"/>
      <c r="RMS95" s="118"/>
      <c r="RMT95" s="118"/>
      <c r="RMU95" s="118"/>
      <c r="RMV95" s="118"/>
      <c r="RMW95" s="118"/>
      <c r="RMX95" s="118"/>
      <c r="RMY95" s="118"/>
      <c r="RMZ95" s="118"/>
      <c r="RNA95" s="118"/>
      <c r="RNB95" s="118"/>
      <c r="RNC95" s="118"/>
      <c r="RND95" s="118"/>
      <c r="RNE95" s="118"/>
      <c r="RNF95" s="118"/>
      <c r="RNG95" s="118"/>
      <c r="RNH95" s="118"/>
      <c r="RNI95" s="118"/>
      <c r="RNJ95" s="118"/>
      <c r="RNK95" s="118"/>
      <c r="RNL95" s="118"/>
      <c r="RNM95" s="118"/>
      <c r="RNN95" s="118"/>
      <c r="RNO95" s="118"/>
      <c r="RNP95" s="118"/>
      <c r="RNQ95" s="118"/>
      <c r="RNR95" s="118"/>
      <c r="RNS95" s="118"/>
      <c r="RNT95" s="118"/>
      <c r="RNU95" s="118"/>
      <c r="RNV95" s="118"/>
      <c r="RNW95" s="118"/>
      <c r="RNX95" s="118"/>
      <c r="RNY95" s="118"/>
      <c r="RNZ95" s="118"/>
      <c r="ROA95" s="118"/>
      <c r="ROB95" s="118"/>
      <c r="ROC95" s="118"/>
      <c r="ROD95" s="118"/>
      <c r="ROE95" s="118"/>
      <c r="ROF95" s="118"/>
      <c r="ROG95" s="118"/>
      <c r="ROH95" s="118"/>
      <c r="ROI95" s="118"/>
      <c r="ROJ95" s="118"/>
      <c r="ROK95" s="118"/>
      <c r="ROL95" s="118"/>
      <c r="ROM95" s="118"/>
      <c r="RON95" s="118"/>
      <c r="ROO95" s="118"/>
      <c r="ROP95" s="118"/>
      <c r="ROQ95" s="118"/>
      <c r="ROR95" s="118"/>
      <c r="ROS95" s="118"/>
      <c r="ROT95" s="118"/>
      <c r="ROU95" s="118"/>
      <c r="ROV95" s="118"/>
      <c r="ROW95" s="118"/>
      <c r="ROX95" s="118"/>
      <c r="ROY95" s="118"/>
      <c r="ROZ95" s="118"/>
      <c r="RPA95" s="118"/>
      <c r="RPB95" s="118"/>
      <c r="RPC95" s="118"/>
      <c r="RPD95" s="118"/>
      <c r="RPE95" s="118"/>
      <c r="RPF95" s="118"/>
      <c r="RPG95" s="118"/>
      <c r="RPH95" s="118"/>
      <c r="RPI95" s="118"/>
      <c r="RPJ95" s="118"/>
      <c r="RPK95" s="118"/>
      <c r="RPL95" s="118"/>
      <c r="RPM95" s="118"/>
      <c r="RPN95" s="118"/>
      <c r="RPO95" s="118"/>
      <c r="RPP95" s="118"/>
      <c r="RPQ95" s="118"/>
      <c r="RPR95" s="118"/>
      <c r="RPS95" s="118"/>
      <c r="RPT95" s="118"/>
      <c r="RPU95" s="118"/>
      <c r="RPV95" s="118"/>
      <c r="RPW95" s="118"/>
      <c r="RPX95" s="118"/>
      <c r="RPY95" s="118"/>
      <c r="RPZ95" s="118"/>
      <c r="RQA95" s="118"/>
      <c r="RQB95" s="118"/>
      <c r="RQC95" s="118"/>
      <c r="RQD95" s="118"/>
      <c r="RQE95" s="118"/>
      <c r="RQF95" s="118"/>
      <c r="RQG95" s="118"/>
      <c r="RQH95" s="118"/>
      <c r="RQI95" s="118"/>
      <c r="RQJ95" s="118"/>
      <c r="RQK95" s="118"/>
      <c r="RQL95" s="118"/>
      <c r="RQM95" s="118"/>
      <c r="RQN95" s="118"/>
      <c r="RQO95" s="118"/>
      <c r="RQP95" s="118"/>
      <c r="RQQ95" s="118"/>
      <c r="RQR95" s="118"/>
      <c r="RQS95" s="118"/>
      <c r="RQT95" s="118"/>
      <c r="RQU95" s="118"/>
      <c r="RQV95" s="118"/>
      <c r="RQW95" s="118"/>
      <c r="RQX95" s="118"/>
      <c r="RQY95" s="118"/>
      <c r="RQZ95" s="118"/>
      <c r="RRA95" s="118"/>
      <c r="RRB95" s="118"/>
      <c r="RRC95" s="118"/>
      <c r="RRD95" s="118"/>
      <c r="RRE95" s="118"/>
      <c r="RRF95" s="118"/>
      <c r="RRG95" s="118"/>
      <c r="RRH95" s="118"/>
      <c r="RRI95" s="118"/>
      <c r="RRJ95" s="118"/>
      <c r="RRK95" s="118"/>
      <c r="RRL95" s="118"/>
      <c r="RRM95" s="118"/>
      <c r="RRN95" s="118"/>
      <c r="RRO95" s="118"/>
      <c r="RRP95" s="118"/>
      <c r="RRQ95" s="118"/>
      <c r="RRR95" s="118"/>
      <c r="RRS95" s="118"/>
      <c r="RRT95" s="118"/>
      <c r="RRU95" s="118"/>
      <c r="RRV95" s="118"/>
      <c r="RRW95" s="118"/>
      <c r="RRX95" s="118"/>
      <c r="RRY95" s="118"/>
      <c r="RRZ95" s="118"/>
      <c r="RSA95" s="118"/>
      <c r="RSB95" s="118"/>
      <c r="RSC95" s="118"/>
      <c r="RSD95" s="118"/>
      <c r="RSE95" s="118"/>
      <c r="RSF95" s="118"/>
      <c r="RSG95" s="118"/>
      <c r="RSH95" s="118"/>
      <c r="RSI95" s="118"/>
      <c r="RSJ95" s="118"/>
      <c r="RSK95" s="118"/>
      <c r="RSL95" s="118"/>
      <c r="RSM95" s="118"/>
      <c r="RSN95" s="118"/>
      <c r="RSO95" s="118"/>
      <c r="RSP95" s="118"/>
      <c r="RSQ95" s="118"/>
      <c r="RSR95" s="118"/>
      <c r="RSS95" s="118"/>
      <c r="RST95" s="118"/>
      <c r="RSU95" s="118"/>
      <c r="RSV95" s="118"/>
      <c r="RSW95" s="118"/>
      <c r="RSX95" s="118"/>
      <c r="RSY95" s="118"/>
      <c r="RSZ95" s="118"/>
      <c r="RTA95" s="118"/>
      <c r="RTB95" s="118"/>
      <c r="RTC95" s="118"/>
      <c r="RTD95" s="118"/>
      <c r="RTE95" s="118"/>
      <c r="RTF95" s="118"/>
      <c r="RTG95" s="118"/>
      <c r="RTH95" s="118"/>
      <c r="RTI95" s="118"/>
      <c r="RTJ95" s="118"/>
      <c r="RTK95" s="118"/>
      <c r="RTL95" s="118"/>
      <c r="RTM95" s="118"/>
      <c r="RTN95" s="118"/>
      <c r="RTO95" s="118"/>
      <c r="RTP95" s="118"/>
      <c r="RTQ95" s="118"/>
      <c r="RTR95" s="118"/>
      <c r="RTS95" s="118"/>
      <c r="RTT95" s="118"/>
      <c r="RTU95" s="118"/>
      <c r="RTV95" s="118"/>
      <c r="RTW95" s="118"/>
      <c r="RTX95" s="118"/>
      <c r="RTY95" s="118"/>
      <c r="RTZ95" s="118"/>
      <c r="RUA95" s="118"/>
      <c r="RUB95" s="118"/>
      <c r="RUC95" s="118"/>
      <c r="RUD95" s="118"/>
      <c r="RUE95" s="118"/>
      <c r="RUF95" s="118"/>
      <c r="RUG95" s="118"/>
      <c r="RUH95" s="118"/>
      <c r="RUI95" s="118"/>
      <c r="RUJ95" s="118"/>
      <c r="RUK95" s="118"/>
      <c r="RUL95" s="118"/>
      <c r="RUM95" s="118"/>
      <c r="RUN95" s="118"/>
      <c r="RUO95" s="118"/>
      <c r="RUP95" s="118"/>
      <c r="RUQ95" s="118"/>
      <c r="RUR95" s="118"/>
      <c r="RUS95" s="118"/>
      <c r="RUT95" s="118"/>
      <c r="RUU95" s="118"/>
      <c r="RUV95" s="118"/>
      <c r="RUW95" s="118"/>
      <c r="RUX95" s="118"/>
      <c r="RUY95" s="118"/>
      <c r="RUZ95" s="118"/>
      <c r="RVA95" s="118"/>
      <c r="RVB95" s="118"/>
      <c r="RVC95" s="118"/>
      <c r="RVD95" s="118"/>
      <c r="RVE95" s="118"/>
      <c r="RVF95" s="118"/>
      <c r="RVG95" s="118"/>
      <c r="RVH95" s="118"/>
      <c r="RVI95" s="118"/>
      <c r="RVJ95" s="118"/>
      <c r="RVK95" s="118"/>
      <c r="RVL95" s="118"/>
      <c r="RVM95" s="118"/>
      <c r="RVN95" s="118"/>
      <c r="RVO95" s="118"/>
      <c r="RVP95" s="118"/>
      <c r="RVQ95" s="118"/>
      <c r="RVR95" s="118"/>
      <c r="RVS95" s="118"/>
      <c r="RVT95" s="118"/>
      <c r="RVU95" s="118"/>
      <c r="RVV95" s="118"/>
      <c r="RVW95" s="118"/>
      <c r="RVX95" s="118"/>
      <c r="RVY95" s="118"/>
      <c r="RVZ95" s="118"/>
      <c r="RWA95" s="118"/>
      <c r="RWB95" s="118"/>
      <c r="RWC95" s="118"/>
      <c r="RWD95" s="118"/>
      <c r="RWE95" s="118"/>
      <c r="RWF95" s="118"/>
      <c r="RWG95" s="118"/>
      <c r="RWH95" s="118"/>
      <c r="RWI95" s="118"/>
      <c r="RWJ95" s="118"/>
      <c r="RWK95" s="118"/>
      <c r="RWL95" s="118"/>
      <c r="RWM95" s="118"/>
      <c r="RWN95" s="118"/>
      <c r="RWO95" s="118"/>
      <c r="RWP95" s="118"/>
      <c r="RWQ95" s="118"/>
      <c r="RWR95" s="118"/>
      <c r="RWS95" s="118"/>
      <c r="RWT95" s="118"/>
      <c r="RWU95" s="118"/>
      <c r="RWV95" s="118"/>
      <c r="RWW95" s="118"/>
      <c r="RWX95" s="118"/>
      <c r="RWY95" s="118"/>
      <c r="RWZ95" s="118"/>
      <c r="RXA95" s="118"/>
      <c r="RXB95" s="118"/>
      <c r="RXC95" s="118"/>
      <c r="RXD95" s="118"/>
      <c r="RXE95" s="118"/>
      <c r="RXF95" s="118"/>
      <c r="RXG95" s="118"/>
      <c r="RXH95" s="118"/>
      <c r="RXI95" s="118"/>
      <c r="RXJ95" s="118"/>
      <c r="RXK95" s="118"/>
      <c r="RXL95" s="118"/>
      <c r="RXM95" s="118"/>
      <c r="RXN95" s="118"/>
      <c r="RXO95" s="118"/>
      <c r="RXP95" s="118"/>
      <c r="RXQ95" s="118"/>
      <c r="RXR95" s="118"/>
      <c r="RXS95" s="118"/>
      <c r="RXT95" s="118"/>
      <c r="RXU95" s="118"/>
      <c r="RXV95" s="118"/>
      <c r="RXW95" s="118"/>
      <c r="RXX95" s="118"/>
      <c r="RXY95" s="118"/>
      <c r="RXZ95" s="118"/>
      <c r="RYA95" s="118"/>
      <c r="RYB95" s="118"/>
      <c r="RYC95" s="118"/>
      <c r="RYD95" s="118"/>
      <c r="RYE95" s="118"/>
      <c r="RYF95" s="118"/>
      <c r="RYG95" s="118"/>
      <c r="RYH95" s="118"/>
      <c r="RYI95" s="118"/>
      <c r="RYJ95" s="118"/>
      <c r="RYK95" s="118"/>
      <c r="RYL95" s="118"/>
      <c r="RYM95" s="118"/>
      <c r="RYN95" s="118"/>
      <c r="RYO95" s="118"/>
      <c r="RYP95" s="118"/>
      <c r="RYQ95" s="118"/>
      <c r="RYR95" s="118"/>
      <c r="RYS95" s="118"/>
      <c r="RYT95" s="118"/>
      <c r="RYU95" s="118"/>
      <c r="RYV95" s="118"/>
      <c r="RYW95" s="118"/>
      <c r="RYX95" s="118"/>
      <c r="RYY95" s="118"/>
      <c r="RYZ95" s="118"/>
      <c r="RZA95" s="118"/>
      <c r="RZB95" s="118"/>
      <c r="RZC95" s="118"/>
      <c r="RZD95" s="118"/>
      <c r="RZE95" s="118"/>
      <c r="RZF95" s="118"/>
      <c r="RZG95" s="118"/>
      <c r="RZH95" s="118"/>
      <c r="RZI95" s="118"/>
      <c r="RZJ95" s="118"/>
      <c r="RZK95" s="118"/>
      <c r="RZL95" s="118"/>
      <c r="RZM95" s="118"/>
      <c r="RZN95" s="118"/>
      <c r="RZO95" s="118"/>
      <c r="RZP95" s="118"/>
      <c r="RZQ95" s="118"/>
      <c r="RZR95" s="118"/>
      <c r="RZS95" s="118"/>
      <c r="RZT95" s="118"/>
      <c r="RZU95" s="118"/>
      <c r="RZV95" s="118"/>
      <c r="RZW95" s="118"/>
      <c r="RZX95" s="118"/>
      <c r="RZY95" s="118"/>
      <c r="RZZ95" s="118"/>
      <c r="SAA95" s="118"/>
      <c r="SAB95" s="118"/>
      <c r="SAC95" s="118"/>
      <c r="SAD95" s="118"/>
      <c r="SAE95" s="118"/>
      <c r="SAF95" s="118"/>
      <c r="SAG95" s="118"/>
      <c r="SAH95" s="118"/>
      <c r="SAI95" s="118"/>
      <c r="SAJ95" s="118"/>
      <c r="SAK95" s="118"/>
      <c r="SAL95" s="118"/>
      <c r="SAM95" s="118"/>
      <c r="SAN95" s="118"/>
      <c r="SAO95" s="118"/>
      <c r="SAP95" s="118"/>
      <c r="SAQ95" s="118"/>
      <c r="SAR95" s="118"/>
      <c r="SAS95" s="118"/>
      <c r="SAT95" s="118"/>
      <c r="SAU95" s="118"/>
      <c r="SAV95" s="118"/>
      <c r="SAW95" s="118"/>
      <c r="SAX95" s="118"/>
      <c r="SAY95" s="118"/>
      <c r="SAZ95" s="118"/>
      <c r="SBA95" s="118"/>
      <c r="SBB95" s="118"/>
      <c r="SBC95" s="118"/>
      <c r="SBD95" s="118"/>
      <c r="SBE95" s="118"/>
      <c r="SBF95" s="118"/>
      <c r="SBG95" s="118"/>
      <c r="SBH95" s="118"/>
      <c r="SBI95" s="118"/>
      <c r="SBJ95" s="118"/>
      <c r="SBK95" s="118"/>
      <c r="SBL95" s="118"/>
      <c r="SBM95" s="118"/>
      <c r="SBN95" s="118"/>
      <c r="SBO95" s="118"/>
      <c r="SBP95" s="118"/>
      <c r="SBQ95" s="118"/>
      <c r="SBR95" s="118"/>
      <c r="SBS95" s="118"/>
      <c r="SBT95" s="118"/>
      <c r="SBU95" s="118"/>
      <c r="SBV95" s="118"/>
      <c r="SBW95" s="118"/>
      <c r="SBX95" s="118"/>
      <c r="SBY95" s="118"/>
      <c r="SBZ95" s="118"/>
      <c r="SCA95" s="118"/>
      <c r="SCB95" s="118"/>
      <c r="SCC95" s="118"/>
      <c r="SCD95" s="118"/>
      <c r="SCE95" s="118"/>
      <c r="SCF95" s="118"/>
      <c r="SCG95" s="118"/>
      <c r="SCH95" s="118"/>
      <c r="SCI95" s="118"/>
      <c r="SCJ95" s="118"/>
      <c r="SCK95" s="118"/>
      <c r="SCL95" s="118"/>
      <c r="SCM95" s="118"/>
      <c r="SCN95" s="118"/>
      <c r="SCO95" s="118"/>
      <c r="SCP95" s="118"/>
      <c r="SCQ95" s="118"/>
      <c r="SCR95" s="118"/>
      <c r="SCS95" s="118"/>
      <c r="SCT95" s="118"/>
      <c r="SCU95" s="118"/>
      <c r="SCV95" s="118"/>
      <c r="SCW95" s="118"/>
      <c r="SCX95" s="118"/>
      <c r="SCY95" s="118"/>
      <c r="SCZ95" s="118"/>
      <c r="SDA95" s="118"/>
      <c r="SDB95" s="118"/>
      <c r="SDC95" s="118"/>
      <c r="SDD95" s="118"/>
      <c r="SDE95" s="118"/>
      <c r="SDF95" s="118"/>
      <c r="SDG95" s="118"/>
      <c r="SDH95" s="118"/>
      <c r="SDI95" s="118"/>
      <c r="SDJ95" s="118"/>
      <c r="SDK95" s="118"/>
      <c r="SDL95" s="118"/>
      <c r="SDM95" s="118"/>
      <c r="SDN95" s="118"/>
      <c r="SDO95" s="118"/>
      <c r="SDP95" s="118"/>
      <c r="SDQ95" s="118"/>
      <c r="SDR95" s="118"/>
      <c r="SDS95" s="118"/>
      <c r="SDT95" s="118"/>
      <c r="SDU95" s="118"/>
      <c r="SDV95" s="118"/>
      <c r="SDW95" s="118"/>
      <c r="SDX95" s="118"/>
      <c r="SDY95" s="118"/>
      <c r="SDZ95" s="118"/>
      <c r="SEA95" s="118"/>
      <c r="SEB95" s="118"/>
      <c r="SEC95" s="118"/>
      <c r="SED95" s="118"/>
      <c r="SEE95" s="118"/>
      <c r="SEF95" s="118"/>
      <c r="SEG95" s="118"/>
      <c r="SEH95" s="118"/>
      <c r="SEI95" s="118"/>
      <c r="SEJ95" s="118"/>
      <c r="SEK95" s="118"/>
      <c r="SEL95" s="118"/>
      <c r="SEM95" s="118"/>
      <c r="SEN95" s="118"/>
      <c r="SEO95" s="118"/>
      <c r="SEP95" s="118"/>
      <c r="SEQ95" s="118"/>
      <c r="SER95" s="118"/>
      <c r="SES95" s="118"/>
      <c r="SET95" s="118"/>
      <c r="SEU95" s="118"/>
      <c r="SEV95" s="118"/>
      <c r="SEW95" s="118"/>
      <c r="SEX95" s="118"/>
      <c r="SEY95" s="118"/>
      <c r="SEZ95" s="118"/>
      <c r="SFA95" s="118"/>
      <c r="SFB95" s="118"/>
      <c r="SFC95" s="118"/>
      <c r="SFD95" s="118"/>
      <c r="SFE95" s="118"/>
      <c r="SFF95" s="118"/>
      <c r="SFG95" s="118"/>
      <c r="SFH95" s="118"/>
      <c r="SFI95" s="118"/>
      <c r="SFJ95" s="118"/>
      <c r="SFK95" s="118"/>
      <c r="SFL95" s="118"/>
      <c r="SFM95" s="118"/>
      <c r="SFN95" s="118"/>
      <c r="SFO95" s="118"/>
      <c r="SFP95" s="118"/>
      <c r="SFQ95" s="118"/>
      <c r="SFR95" s="118"/>
      <c r="SFS95" s="118"/>
      <c r="SFT95" s="118"/>
      <c r="SFU95" s="118"/>
      <c r="SFV95" s="118"/>
      <c r="SFW95" s="118"/>
      <c r="SFX95" s="118"/>
      <c r="SFY95" s="118"/>
      <c r="SFZ95" s="118"/>
      <c r="SGA95" s="118"/>
      <c r="SGB95" s="118"/>
      <c r="SGC95" s="118"/>
      <c r="SGD95" s="118"/>
      <c r="SGE95" s="118"/>
      <c r="SGF95" s="118"/>
      <c r="SGG95" s="118"/>
      <c r="SGH95" s="118"/>
      <c r="SGI95" s="118"/>
      <c r="SGJ95" s="118"/>
      <c r="SGK95" s="118"/>
      <c r="SGL95" s="118"/>
      <c r="SGM95" s="118"/>
      <c r="SGN95" s="118"/>
      <c r="SGO95" s="118"/>
      <c r="SGP95" s="118"/>
      <c r="SGQ95" s="118"/>
      <c r="SGR95" s="118"/>
      <c r="SGS95" s="118"/>
      <c r="SGT95" s="118"/>
      <c r="SGU95" s="118"/>
      <c r="SGV95" s="118"/>
      <c r="SGW95" s="118"/>
      <c r="SGX95" s="118"/>
      <c r="SGY95" s="118"/>
      <c r="SGZ95" s="118"/>
      <c r="SHA95" s="118"/>
      <c r="SHB95" s="118"/>
      <c r="SHC95" s="118"/>
      <c r="SHD95" s="118"/>
      <c r="SHE95" s="118"/>
      <c r="SHF95" s="118"/>
      <c r="SHG95" s="118"/>
      <c r="SHH95" s="118"/>
      <c r="SHI95" s="118"/>
      <c r="SHJ95" s="118"/>
      <c r="SHK95" s="118"/>
      <c r="SHL95" s="118"/>
      <c r="SHM95" s="118"/>
      <c r="SHN95" s="118"/>
      <c r="SHO95" s="118"/>
      <c r="SHP95" s="118"/>
      <c r="SHQ95" s="118"/>
      <c r="SHR95" s="118"/>
      <c r="SHS95" s="118"/>
      <c r="SHT95" s="118"/>
      <c r="SHU95" s="118"/>
      <c r="SHV95" s="118"/>
      <c r="SHW95" s="118"/>
      <c r="SHX95" s="118"/>
      <c r="SHY95" s="118"/>
      <c r="SHZ95" s="118"/>
      <c r="SIA95" s="118"/>
      <c r="SIB95" s="118"/>
      <c r="SIC95" s="118"/>
      <c r="SID95" s="118"/>
      <c r="SIE95" s="118"/>
      <c r="SIF95" s="118"/>
      <c r="SIG95" s="118"/>
      <c r="SIH95" s="118"/>
      <c r="SII95" s="118"/>
      <c r="SIJ95" s="118"/>
      <c r="SIK95" s="118"/>
      <c r="SIL95" s="118"/>
      <c r="SIM95" s="118"/>
      <c r="SIN95" s="118"/>
      <c r="SIO95" s="118"/>
      <c r="SIP95" s="118"/>
      <c r="SIQ95" s="118"/>
      <c r="SIR95" s="118"/>
      <c r="SIS95" s="118"/>
      <c r="SIT95" s="118"/>
      <c r="SIU95" s="118"/>
      <c r="SIV95" s="118"/>
      <c r="SIW95" s="118"/>
      <c r="SIX95" s="118"/>
      <c r="SIY95" s="118"/>
      <c r="SIZ95" s="118"/>
      <c r="SJA95" s="118"/>
      <c r="SJB95" s="118"/>
      <c r="SJC95" s="118"/>
      <c r="SJD95" s="118"/>
      <c r="SJE95" s="118"/>
      <c r="SJF95" s="118"/>
      <c r="SJG95" s="118"/>
      <c r="SJH95" s="118"/>
      <c r="SJI95" s="118"/>
      <c r="SJJ95" s="118"/>
      <c r="SJK95" s="118"/>
      <c r="SJL95" s="118"/>
      <c r="SJM95" s="118"/>
      <c r="SJN95" s="118"/>
      <c r="SJO95" s="118"/>
      <c r="SJP95" s="118"/>
      <c r="SJQ95" s="118"/>
      <c r="SJR95" s="118"/>
      <c r="SJS95" s="118"/>
      <c r="SJT95" s="118"/>
      <c r="SJU95" s="118"/>
      <c r="SJV95" s="118"/>
      <c r="SJW95" s="118"/>
      <c r="SJX95" s="118"/>
      <c r="SJY95" s="118"/>
      <c r="SJZ95" s="118"/>
      <c r="SKA95" s="118"/>
      <c r="SKB95" s="118"/>
      <c r="SKC95" s="118"/>
      <c r="SKD95" s="118"/>
      <c r="SKE95" s="118"/>
      <c r="SKF95" s="118"/>
      <c r="SKG95" s="118"/>
      <c r="SKH95" s="118"/>
      <c r="SKI95" s="118"/>
      <c r="SKJ95" s="118"/>
      <c r="SKK95" s="118"/>
      <c r="SKL95" s="118"/>
      <c r="SKM95" s="118"/>
      <c r="SKN95" s="118"/>
      <c r="SKO95" s="118"/>
      <c r="SKP95" s="118"/>
      <c r="SKQ95" s="118"/>
      <c r="SKR95" s="118"/>
      <c r="SKS95" s="118"/>
      <c r="SKT95" s="118"/>
      <c r="SKU95" s="118"/>
      <c r="SKV95" s="118"/>
      <c r="SKW95" s="118"/>
      <c r="SKX95" s="118"/>
      <c r="SKY95" s="118"/>
      <c r="SKZ95" s="118"/>
      <c r="SLA95" s="118"/>
      <c r="SLB95" s="118"/>
      <c r="SLC95" s="118"/>
      <c r="SLD95" s="118"/>
      <c r="SLE95" s="118"/>
      <c r="SLF95" s="118"/>
      <c r="SLG95" s="118"/>
      <c r="SLH95" s="118"/>
      <c r="SLI95" s="118"/>
      <c r="SLJ95" s="118"/>
      <c r="SLK95" s="118"/>
      <c r="SLL95" s="118"/>
      <c r="SLM95" s="118"/>
      <c r="SLN95" s="118"/>
      <c r="SLO95" s="118"/>
      <c r="SLP95" s="118"/>
      <c r="SLQ95" s="118"/>
      <c r="SLR95" s="118"/>
      <c r="SLS95" s="118"/>
      <c r="SLT95" s="118"/>
      <c r="SLU95" s="118"/>
      <c r="SLV95" s="118"/>
      <c r="SLW95" s="118"/>
      <c r="SLX95" s="118"/>
      <c r="SLY95" s="118"/>
      <c r="SLZ95" s="118"/>
      <c r="SMA95" s="118"/>
      <c r="SMB95" s="118"/>
      <c r="SMC95" s="118"/>
      <c r="SMD95" s="118"/>
      <c r="SME95" s="118"/>
      <c r="SMF95" s="118"/>
      <c r="SMG95" s="118"/>
      <c r="SMH95" s="118"/>
      <c r="SMI95" s="118"/>
      <c r="SMJ95" s="118"/>
      <c r="SMK95" s="118"/>
      <c r="SML95" s="118"/>
      <c r="SMM95" s="118"/>
      <c r="SMN95" s="118"/>
      <c r="SMO95" s="118"/>
      <c r="SMP95" s="118"/>
      <c r="SMQ95" s="118"/>
      <c r="SMR95" s="118"/>
      <c r="SMS95" s="118"/>
      <c r="SMT95" s="118"/>
      <c r="SMU95" s="118"/>
      <c r="SMV95" s="118"/>
      <c r="SMW95" s="118"/>
      <c r="SMX95" s="118"/>
      <c r="SMY95" s="118"/>
      <c r="SMZ95" s="118"/>
      <c r="SNA95" s="118"/>
      <c r="SNB95" s="118"/>
      <c r="SNC95" s="118"/>
      <c r="SND95" s="118"/>
      <c r="SNE95" s="118"/>
      <c r="SNF95" s="118"/>
      <c r="SNG95" s="118"/>
      <c r="SNH95" s="118"/>
      <c r="SNI95" s="118"/>
      <c r="SNJ95" s="118"/>
      <c r="SNK95" s="118"/>
      <c r="SNL95" s="118"/>
      <c r="SNM95" s="118"/>
      <c r="SNN95" s="118"/>
      <c r="SNO95" s="118"/>
      <c r="SNP95" s="118"/>
      <c r="SNQ95" s="118"/>
      <c r="SNR95" s="118"/>
      <c r="SNS95" s="118"/>
      <c r="SNT95" s="118"/>
      <c r="SNU95" s="118"/>
      <c r="SNV95" s="118"/>
      <c r="SNW95" s="118"/>
      <c r="SNX95" s="118"/>
      <c r="SNY95" s="118"/>
      <c r="SNZ95" s="118"/>
      <c r="SOA95" s="118"/>
      <c r="SOB95" s="118"/>
      <c r="SOC95" s="118"/>
      <c r="SOD95" s="118"/>
      <c r="SOE95" s="118"/>
      <c r="SOF95" s="118"/>
      <c r="SOG95" s="118"/>
      <c r="SOH95" s="118"/>
      <c r="SOI95" s="118"/>
      <c r="SOJ95" s="118"/>
      <c r="SOK95" s="118"/>
      <c r="SOL95" s="118"/>
      <c r="SOM95" s="118"/>
      <c r="SON95" s="118"/>
      <c r="SOO95" s="118"/>
      <c r="SOP95" s="118"/>
      <c r="SOQ95" s="118"/>
      <c r="SOR95" s="118"/>
      <c r="SOS95" s="118"/>
      <c r="SOT95" s="118"/>
      <c r="SOU95" s="118"/>
      <c r="SOV95" s="118"/>
      <c r="SOW95" s="118"/>
      <c r="SOX95" s="118"/>
      <c r="SOY95" s="118"/>
      <c r="SOZ95" s="118"/>
      <c r="SPA95" s="118"/>
      <c r="SPB95" s="118"/>
      <c r="SPC95" s="118"/>
      <c r="SPD95" s="118"/>
      <c r="SPE95" s="118"/>
      <c r="SPF95" s="118"/>
      <c r="SPG95" s="118"/>
      <c r="SPH95" s="118"/>
      <c r="SPI95" s="118"/>
      <c r="SPJ95" s="118"/>
      <c r="SPK95" s="118"/>
      <c r="SPL95" s="118"/>
      <c r="SPM95" s="118"/>
      <c r="SPN95" s="118"/>
      <c r="SPO95" s="118"/>
      <c r="SPP95" s="118"/>
      <c r="SPQ95" s="118"/>
      <c r="SPR95" s="118"/>
      <c r="SPS95" s="118"/>
      <c r="SPT95" s="118"/>
      <c r="SPU95" s="118"/>
      <c r="SPV95" s="118"/>
      <c r="SPW95" s="118"/>
      <c r="SPX95" s="118"/>
      <c r="SPY95" s="118"/>
      <c r="SPZ95" s="118"/>
      <c r="SQA95" s="118"/>
      <c r="SQB95" s="118"/>
      <c r="SQC95" s="118"/>
      <c r="SQD95" s="118"/>
      <c r="SQE95" s="118"/>
      <c r="SQF95" s="118"/>
      <c r="SQG95" s="118"/>
      <c r="SQH95" s="118"/>
      <c r="SQI95" s="118"/>
      <c r="SQJ95" s="118"/>
      <c r="SQK95" s="118"/>
      <c r="SQL95" s="118"/>
      <c r="SQM95" s="118"/>
      <c r="SQN95" s="118"/>
      <c r="SQO95" s="118"/>
      <c r="SQP95" s="118"/>
      <c r="SQQ95" s="118"/>
      <c r="SQR95" s="118"/>
      <c r="SQS95" s="118"/>
      <c r="SQT95" s="118"/>
      <c r="SQU95" s="118"/>
      <c r="SQV95" s="118"/>
      <c r="SQW95" s="118"/>
      <c r="SQX95" s="118"/>
      <c r="SQY95" s="118"/>
      <c r="SQZ95" s="118"/>
      <c r="SRA95" s="118"/>
      <c r="SRB95" s="118"/>
      <c r="SRC95" s="118"/>
      <c r="SRD95" s="118"/>
      <c r="SRE95" s="118"/>
      <c r="SRF95" s="118"/>
      <c r="SRG95" s="118"/>
      <c r="SRH95" s="118"/>
      <c r="SRI95" s="118"/>
      <c r="SRJ95" s="118"/>
      <c r="SRK95" s="118"/>
      <c r="SRL95" s="118"/>
      <c r="SRM95" s="118"/>
      <c r="SRN95" s="118"/>
      <c r="SRO95" s="118"/>
      <c r="SRP95" s="118"/>
      <c r="SRQ95" s="118"/>
      <c r="SRR95" s="118"/>
      <c r="SRS95" s="118"/>
      <c r="SRT95" s="118"/>
      <c r="SRU95" s="118"/>
      <c r="SRV95" s="118"/>
      <c r="SRW95" s="118"/>
      <c r="SRX95" s="118"/>
      <c r="SRY95" s="118"/>
      <c r="SRZ95" s="118"/>
      <c r="SSA95" s="118"/>
      <c r="SSB95" s="118"/>
      <c r="SSC95" s="118"/>
      <c r="SSD95" s="118"/>
      <c r="SSE95" s="118"/>
      <c r="SSF95" s="118"/>
      <c r="SSG95" s="118"/>
      <c r="SSH95" s="118"/>
      <c r="SSI95" s="118"/>
      <c r="SSJ95" s="118"/>
      <c r="SSK95" s="118"/>
      <c r="SSL95" s="118"/>
      <c r="SSM95" s="118"/>
      <c r="SSN95" s="118"/>
      <c r="SSO95" s="118"/>
      <c r="SSP95" s="118"/>
      <c r="SSQ95" s="118"/>
      <c r="SSR95" s="118"/>
      <c r="SSS95" s="118"/>
      <c r="SST95" s="118"/>
      <c r="SSU95" s="118"/>
      <c r="SSV95" s="118"/>
      <c r="SSW95" s="118"/>
      <c r="SSX95" s="118"/>
      <c r="SSY95" s="118"/>
      <c r="SSZ95" s="118"/>
      <c r="STA95" s="118"/>
      <c r="STB95" s="118"/>
      <c r="STC95" s="118"/>
      <c r="STD95" s="118"/>
      <c r="STE95" s="118"/>
      <c r="STF95" s="118"/>
      <c r="STG95" s="118"/>
      <c r="STH95" s="118"/>
      <c r="STI95" s="118"/>
      <c r="STJ95" s="118"/>
      <c r="STK95" s="118"/>
      <c r="STL95" s="118"/>
      <c r="STM95" s="118"/>
      <c r="STN95" s="118"/>
      <c r="STO95" s="118"/>
      <c r="STP95" s="118"/>
      <c r="STQ95" s="118"/>
      <c r="STR95" s="118"/>
      <c r="STS95" s="118"/>
      <c r="STT95" s="118"/>
      <c r="STU95" s="118"/>
      <c r="STV95" s="118"/>
      <c r="STW95" s="118"/>
      <c r="STX95" s="118"/>
      <c r="STY95" s="118"/>
      <c r="STZ95" s="118"/>
      <c r="SUA95" s="118"/>
      <c r="SUB95" s="118"/>
      <c r="SUC95" s="118"/>
      <c r="SUD95" s="118"/>
      <c r="SUE95" s="118"/>
      <c r="SUF95" s="118"/>
      <c r="SUG95" s="118"/>
      <c r="SUH95" s="118"/>
      <c r="SUI95" s="118"/>
      <c r="SUJ95" s="118"/>
      <c r="SUK95" s="118"/>
      <c r="SUL95" s="118"/>
      <c r="SUM95" s="118"/>
      <c r="SUN95" s="118"/>
      <c r="SUO95" s="118"/>
      <c r="SUP95" s="118"/>
      <c r="SUQ95" s="118"/>
      <c r="SUR95" s="118"/>
      <c r="SUS95" s="118"/>
      <c r="SUT95" s="118"/>
      <c r="SUU95" s="118"/>
      <c r="SUV95" s="118"/>
      <c r="SUW95" s="118"/>
      <c r="SUX95" s="118"/>
      <c r="SUY95" s="118"/>
      <c r="SUZ95" s="118"/>
      <c r="SVA95" s="118"/>
      <c r="SVB95" s="118"/>
      <c r="SVC95" s="118"/>
      <c r="SVD95" s="118"/>
      <c r="SVE95" s="118"/>
      <c r="SVF95" s="118"/>
      <c r="SVG95" s="118"/>
      <c r="SVH95" s="118"/>
      <c r="SVI95" s="118"/>
      <c r="SVJ95" s="118"/>
      <c r="SVK95" s="118"/>
      <c r="SVL95" s="118"/>
      <c r="SVM95" s="118"/>
      <c r="SVN95" s="118"/>
      <c r="SVO95" s="118"/>
      <c r="SVP95" s="118"/>
      <c r="SVQ95" s="118"/>
      <c r="SVR95" s="118"/>
      <c r="SVS95" s="118"/>
      <c r="SVT95" s="118"/>
      <c r="SVU95" s="118"/>
      <c r="SVV95" s="118"/>
      <c r="SVW95" s="118"/>
      <c r="SVX95" s="118"/>
      <c r="SVY95" s="118"/>
      <c r="SVZ95" s="118"/>
      <c r="SWA95" s="118"/>
      <c r="SWB95" s="118"/>
      <c r="SWC95" s="118"/>
      <c r="SWD95" s="118"/>
      <c r="SWE95" s="118"/>
      <c r="SWF95" s="118"/>
      <c r="SWG95" s="118"/>
      <c r="SWH95" s="118"/>
      <c r="SWI95" s="118"/>
      <c r="SWJ95" s="118"/>
      <c r="SWK95" s="118"/>
      <c r="SWL95" s="118"/>
      <c r="SWM95" s="118"/>
      <c r="SWN95" s="118"/>
      <c r="SWO95" s="118"/>
      <c r="SWP95" s="118"/>
      <c r="SWQ95" s="118"/>
      <c r="SWR95" s="118"/>
      <c r="SWS95" s="118"/>
      <c r="SWT95" s="118"/>
      <c r="SWU95" s="118"/>
      <c r="SWV95" s="118"/>
      <c r="SWW95" s="118"/>
      <c r="SWX95" s="118"/>
      <c r="SWY95" s="118"/>
      <c r="SWZ95" s="118"/>
      <c r="SXA95" s="118"/>
      <c r="SXB95" s="118"/>
      <c r="SXC95" s="118"/>
      <c r="SXD95" s="118"/>
      <c r="SXE95" s="118"/>
      <c r="SXF95" s="118"/>
      <c r="SXG95" s="118"/>
      <c r="SXH95" s="118"/>
      <c r="SXI95" s="118"/>
      <c r="SXJ95" s="118"/>
      <c r="SXK95" s="118"/>
      <c r="SXL95" s="118"/>
      <c r="SXM95" s="118"/>
      <c r="SXN95" s="118"/>
      <c r="SXO95" s="118"/>
      <c r="SXP95" s="118"/>
      <c r="SXQ95" s="118"/>
      <c r="SXR95" s="118"/>
      <c r="SXS95" s="118"/>
      <c r="SXT95" s="118"/>
      <c r="SXU95" s="118"/>
      <c r="SXV95" s="118"/>
      <c r="SXW95" s="118"/>
      <c r="SXX95" s="118"/>
      <c r="SXY95" s="118"/>
      <c r="SXZ95" s="118"/>
      <c r="SYA95" s="118"/>
      <c r="SYB95" s="118"/>
      <c r="SYC95" s="118"/>
      <c r="SYD95" s="118"/>
      <c r="SYE95" s="118"/>
      <c r="SYF95" s="118"/>
      <c r="SYG95" s="118"/>
      <c r="SYH95" s="118"/>
      <c r="SYI95" s="118"/>
      <c r="SYJ95" s="118"/>
      <c r="SYK95" s="118"/>
      <c r="SYL95" s="118"/>
      <c r="SYM95" s="118"/>
      <c r="SYN95" s="118"/>
      <c r="SYO95" s="118"/>
      <c r="SYP95" s="118"/>
      <c r="SYQ95" s="118"/>
      <c r="SYR95" s="118"/>
      <c r="SYS95" s="118"/>
      <c r="SYT95" s="118"/>
      <c r="SYU95" s="118"/>
      <c r="SYV95" s="118"/>
      <c r="SYW95" s="118"/>
      <c r="SYX95" s="118"/>
      <c r="SYY95" s="118"/>
      <c r="SYZ95" s="118"/>
      <c r="SZA95" s="118"/>
      <c r="SZB95" s="118"/>
      <c r="SZC95" s="118"/>
      <c r="SZD95" s="118"/>
      <c r="SZE95" s="118"/>
      <c r="SZF95" s="118"/>
      <c r="SZG95" s="118"/>
      <c r="SZH95" s="118"/>
      <c r="SZI95" s="118"/>
      <c r="SZJ95" s="118"/>
      <c r="SZK95" s="118"/>
      <c r="SZL95" s="118"/>
      <c r="SZM95" s="118"/>
      <c r="SZN95" s="118"/>
      <c r="SZO95" s="118"/>
      <c r="SZP95" s="118"/>
      <c r="SZQ95" s="118"/>
      <c r="SZR95" s="118"/>
      <c r="SZS95" s="118"/>
      <c r="SZT95" s="118"/>
      <c r="SZU95" s="118"/>
      <c r="SZV95" s="118"/>
      <c r="SZW95" s="118"/>
      <c r="SZX95" s="118"/>
      <c r="SZY95" s="118"/>
      <c r="SZZ95" s="118"/>
      <c r="TAA95" s="118"/>
      <c r="TAB95" s="118"/>
      <c r="TAC95" s="118"/>
      <c r="TAD95" s="118"/>
      <c r="TAE95" s="118"/>
      <c r="TAF95" s="118"/>
      <c r="TAG95" s="118"/>
      <c r="TAH95" s="118"/>
      <c r="TAI95" s="118"/>
      <c r="TAJ95" s="118"/>
      <c r="TAK95" s="118"/>
      <c r="TAL95" s="118"/>
      <c r="TAM95" s="118"/>
      <c r="TAN95" s="118"/>
      <c r="TAO95" s="118"/>
      <c r="TAP95" s="118"/>
      <c r="TAQ95" s="118"/>
      <c r="TAR95" s="118"/>
      <c r="TAS95" s="118"/>
      <c r="TAT95" s="118"/>
      <c r="TAU95" s="118"/>
      <c r="TAV95" s="118"/>
      <c r="TAW95" s="118"/>
      <c r="TAX95" s="118"/>
      <c r="TAY95" s="118"/>
      <c r="TAZ95" s="118"/>
      <c r="TBA95" s="118"/>
      <c r="TBB95" s="118"/>
      <c r="TBC95" s="118"/>
      <c r="TBD95" s="118"/>
      <c r="TBE95" s="118"/>
      <c r="TBF95" s="118"/>
      <c r="TBG95" s="118"/>
      <c r="TBH95" s="118"/>
      <c r="TBI95" s="118"/>
      <c r="TBJ95" s="118"/>
      <c r="TBK95" s="118"/>
      <c r="TBL95" s="118"/>
      <c r="TBM95" s="118"/>
      <c r="TBN95" s="118"/>
      <c r="TBO95" s="118"/>
      <c r="TBP95" s="118"/>
      <c r="TBQ95" s="118"/>
      <c r="TBR95" s="118"/>
      <c r="TBS95" s="118"/>
      <c r="TBT95" s="118"/>
      <c r="TBU95" s="118"/>
      <c r="TBV95" s="118"/>
      <c r="TBW95" s="118"/>
      <c r="TBX95" s="118"/>
      <c r="TBY95" s="118"/>
      <c r="TBZ95" s="118"/>
      <c r="TCA95" s="118"/>
      <c r="TCB95" s="118"/>
      <c r="TCC95" s="118"/>
      <c r="TCD95" s="118"/>
      <c r="TCE95" s="118"/>
      <c r="TCF95" s="118"/>
      <c r="TCG95" s="118"/>
      <c r="TCH95" s="118"/>
      <c r="TCI95" s="118"/>
      <c r="TCJ95" s="118"/>
      <c r="TCK95" s="118"/>
      <c r="TCL95" s="118"/>
      <c r="TCM95" s="118"/>
      <c r="TCN95" s="118"/>
      <c r="TCO95" s="118"/>
      <c r="TCP95" s="118"/>
      <c r="TCQ95" s="118"/>
      <c r="TCR95" s="118"/>
      <c r="TCS95" s="118"/>
      <c r="TCT95" s="118"/>
      <c r="TCU95" s="118"/>
      <c r="TCV95" s="118"/>
      <c r="TCW95" s="118"/>
      <c r="TCX95" s="118"/>
      <c r="TCY95" s="118"/>
      <c r="TCZ95" s="118"/>
      <c r="TDA95" s="118"/>
      <c r="TDB95" s="118"/>
      <c r="TDC95" s="118"/>
      <c r="TDD95" s="118"/>
      <c r="TDE95" s="118"/>
      <c r="TDF95" s="118"/>
      <c r="TDG95" s="118"/>
      <c r="TDH95" s="118"/>
      <c r="TDI95" s="118"/>
      <c r="TDJ95" s="118"/>
      <c r="TDK95" s="118"/>
      <c r="TDL95" s="118"/>
      <c r="TDM95" s="118"/>
      <c r="TDN95" s="118"/>
      <c r="TDO95" s="118"/>
      <c r="TDP95" s="118"/>
      <c r="TDQ95" s="118"/>
      <c r="TDR95" s="118"/>
      <c r="TDS95" s="118"/>
      <c r="TDT95" s="118"/>
      <c r="TDU95" s="118"/>
      <c r="TDV95" s="118"/>
      <c r="TDW95" s="118"/>
      <c r="TDX95" s="118"/>
      <c r="TDY95" s="118"/>
      <c r="TDZ95" s="118"/>
      <c r="TEA95" s="118"/>
      <c r="TEB95" s="118"/>
      <c r="TEC95" s="118"/>
      <c r="TED95" s="118"/>
      <c r="TEE95" s="118"/>
      <c r="TEF95" s="118"/>
      <c r="TEG95" s="118"/>
      <c r="TEH95" s="118"/>
      <c r="TEI95" s="118"/>
      <c r="TEJ95" s="118"/>
      <c r="TEK95" s="118"/>
      <c r="TEL95" s="118"/>
      <c r="TEM95" s="118"/>
      <c r="TEN95" s="118"/>
      <c r="TEO95" s="118"/>
      <c r="TEP95" s="118"/>
      <c r="TEQ95" s="118"/>
      <c r="TER95" s="118"/>
      <c r="TES95" s="118"/>
      <c r="TET95" s="118"/>
      <c r="TEU95" s="118"/>
      <c r="TEV95" s="118"/>
      <c r="TEW95" s="118"/>
      <c r="TEX95" s="118"/>
      <c r="TEY95" s="118"/>
      <c r="TEZ95" s="118"/>
      <c r="TFA95" s="118"/>
      <c r="TFB95" s="118"/>
      <c r="TFC95" s="118"/>
      <c r="TFD95" s="118"/>
      <c r="TFE95" s="118"/>
      <c r="TFF95" s="118"/>
      <c r="TFG95" s="118"/>
      <c r="TFH95" s="118"/>
      <c r="TFI95" s="118"/>
      <c r="TFJ95" s="118"/>
      <c r="TFK95" s="118"/>
      <c r="TFL95" s="118"/>
      <c r="TFM95" s="118"/>
      <c r="TFN95" s="118"/>
      <c r="TFO95" s="118"/>
      <c r="TFP95" s="118"/>
      <c r="TFQ95" s="118"/>
      <c r="TFR95" s="118"/>
      <c r="TFS95" s="118"/>
      <c r="TFT95" s="118"/>
      <c r="TFU95" s="118"/>
      <c r="TFV95" s="118"/>
      <c r="TFW95" s="118"/>
      <c r="TFX95" s="118"/>
      <c r="TFY95" s="118"/>
      <c r="TFZ95" s="118"/>
      <c r="TGA95" s="118"/>
      <c r="TGB95" s="118"/>
      <c r="TGC95" s="118"/>
      <c r="TGD95" s="118"/>
      <c r="TGE95" s="118"/>
      <c r="TGF95" s="118"/>
      <c r="TGG95" s="118"/>
      <c r="TGH95" s="118"/>
      <c r="TGI95" s="118"/>
      <c r="TGJ95" s="118"/>
      <c r="TGK95" s="118"/>
      <c r="TGL95" s="118"/>
      <c r="TGM95" s="118"/>
      <c r="TGN95" s="118"/>
      <c r="TGO95" s="118"/>
      <c r="TGP95" s="118"/>
      <c r="TGQ95" s="118"/>
      <c r="TGR95" s="118"/>
      <c r="TGS95" s="118"/>
      <c r="TGT95" s="118"/>
      <c r="TGU95" s="118"/>
      <c r="TGV95" s="118"/>
      <c r="TGW95" s="118"/>
      <c r="TGX95" s="118"/>
      <c r="TGY95" s="118"/>
      <c r="TGZ95" s="118"/>
      <c r="THA95" s="118"/>
      <c r="THB95" s="118"/>
      <c r="THC95" s="118"/>
      <c r="THD95" s="118"/>
      <c r="THE95" s="118"/>
      <c r="THF95" s="118"/>
      <c r="THG95" s="118"/>
      <c r="THH95" s="118"/>
      <c r="THI95" s="118"/>
      <c r="THJ95" s="118"/>
      <c r="THK95" s="118"/>
      <c r="THL95" s="118"/>
      <c r="THM95" s="118"/>
      <c r="THN95" s="118"/>
      <c r="THO95" s="118"/>
      <c r="THP95" s="118"/>
      <c r="THQ95" s="118"/>
      <c r="THR95" s="118"/>
      <c r="THS95" s="118"/>
      <c r="THT95" s="118"/>
      <c r="THU95" s="118"/>
      <c r="THV95" s="118"/>
      <c r="THW95" s="118"/>
      <c r="THX95" s="118"/>
      <c r="THY95" s="118"/>
      <c r="THZ95" s="118"/>
      <c r="TIA95" s="118"/>
      <c r="TIB95" s="118"/>
      <c r="TIC95" s="118"/>
      <c r="TID95" s="118"/>
      <c r="TIE95" s="118"/>
      <c r="TIF95" s="118"/>
      <c r="TIG95" s="118"/>
      <c r="TIH95" s="118"/>
      <c r="TII95" s="118"/>
      <c r="TIJ95" s="118"/>
      <c r="TIK95" s="118"/>
      <c r="TIL95" s="118"/>
      <c r="TIM95" s="118"/>
      <c r="TIN95" s="118"/>
      <c r="TIO95" s="118"/>
      <c r="TIP95" s="118"/>
      <c r="TIQ95" s="118"/>
      <c r="TIR95" s="118"/>
      <c r="TIS95" s="118"/>
      <c r="TIT95" s="118"/>
      <c r="TIU95" s="118"/>
      <c r="TIV95" s="118"/>
      <c r="TIW95" s="118"/>
      <c r="TIX95" s="118"/>
      <c r="TIY95" s="118"/>
      <c r="TIZ95" s="118"/>
      <c r="TJA95" s="118"/>
      <c r="TJB95" s="118"/>
      <c r="TJC95" s="118"/>
      <c r="TJD95" s="118"/>
      <c r="TJE95" s="118"/>
      <c r="TJF95" s="118"/>
      <c r="TJG95" s="118"/>
      <c r="TJH95" s="118"/>
      <c r="TJI95" s="118"/>
      <c r="TJJ95" s="118"/>
      <c r="TJK95" s="118"/>
      <c r="TJL95" s="118"/>
      <c r="TJM95" s="118"/>
      <c r="TJN95" s="118"/>
      <c r="TJO95" s="118"/>
      <c r="TJP95" s="118"/>
      <c r="TJQ95" s="118"/>
      <c r="TJR95" s="118"/>
      <c r="TJS95" s="118"/>
      <c r="TJT95" s="118"/>
      <c r="TJU95" s="118"/>
      <c r="TJV95" s="118"/>
      <c r="TJW95" s="118"/>
      <c r="TJX95" s="118"/>
      <c r="TJY95" s="118"/>
      <c r="TJZ95" s="118"/>
      <c r="TKA95" s="118"/>
      <c r="TKB95" s="118"/>
      <c r="TKC95" s="118"/>
      <c r="TKD95" s="118"/>
      <c r="TKE95" s="118"/>
      <c r="TKF95" s="118"/>
      <c r="TKG95" s="118"/>
      <c r="TKH95" s="118"/>
      <c r="TKI95" s="118"/>
      <c r="TKJ95" s="118"/>
      <c r="TKK95" s="118"/>
      <c r="TKL95" s="118"/>
      <c r="TKM95" s="118"/>
      <c r="TKN95" s="118"/>
      <c r="TKO95" s="118"/>
      <c r="TKP95" s="118"/>
      <c r="TKQ95" s="118"/>
      <c r="TKR95" s="118"/>
      <c r="TKS95" s="118"/>
      <c r="TKT95" s="118"/>
      <c r="TKU95" s="118"/>
      <c r="TKV95" s="118"/>
      <c r="TKW95" s="118"/>
      <c r="TKX95" s="118"/>
      <c r="TKY95" s="118"/>
      <c r="TKZ95" s="118"/>
      <c r="TLA95" s="118"/>
      <c r="TLB95" s="118"/>
      <c r="TLC95" s="118"/>
      <c r="TLD95" s="118"/>
      <c r="TLE95" s="118"/>
      <c r="TLF95" s="118"/>
      <c r="TLG95" s="118"/>
      <c r="TLH95" s="118"/>
      <c r="TLI95" s="118"/>
      <c r="TLJ95" s="118"/>
      <c r="TLK95" s="118"/>
      <c r="TLL95" s="118"/>
      <c r="TLM95" s="118"/>
      <c r="TLN95" s="118"/>
      <c r="TLO95" s="118"/>
      <c r="TLP95" s="118"/>
      <c r="TLQ95" s="118"/>
      <c r="TLR95" s="118"/>
      <c r="TLS95" s="118"/>
      <c r="TLT95" s="118"/>
      <c r="TLU95" s="118"/>
      <c r="TLV95" s="118"/>
      <c r="TLW95" s="118"/>
      <c r="TLX95" s="118"/>
      <c r="TLY95" s="118"/>
      <c r="TLZ95" s="118"/>
      <c r="TMA95" s="118"/>
      <c r="TMB95" s="118"/>
      <c r="TMC95" s="118"/>
      <c r="TMD95" s="118"/>
      <c r="TME95" s="118"/>
      <c r="TMF95" s="118"/>
      <c r="TMG95" s="118"/>
      <c r="TMH95" s="118"/>
      <c r="TMI95" s="118"/>
      <c r="TMJ95" s="118"/>
      <c r="TMK95" s="118"/>
      <c r="TML95" s="118"/>
      <c r="TMM95" s="118"/>
      <c r="TMN95" s="118"/>
      <c r="TMO95" s="118"/>
      <c r="TMP95" s="118"/>
      <c r="TMQ95" s="118"/>
      <c r="TMR95" s="118"/>
      <c r="TMS95" s="118"/>
      <c r="TMT95" s="118"/>
      <c r="TMU95" s="118"/>
      <c r="TMV95" s="118"/>
      <c r="TMW95" s="118"/>
      <c r="TMX95" s="118"/>
      <c r="TMY95" s="118"/>
      <c r="TMZ95" s="118"/>
      <c r="TNA95" s="118"/>
      <c r="TNB95" s="118"/>
      <c r="TNC95" s="118"/>
      <c r="TND95" s="118"/>
      <c r="TNE95" s="118"/>
      <c r="TNF95" s="118"/>
      <c r="TNG95" s="118"/>
      <c r="TNH95" s="118"/>
      <c r="TNI95" s="118"/>
      <c r="TNJ95" s="118"/>
      <c r="TNK95" s="118"/>
      <c r="TNL95" s="118"/>
      <c r="TNM95" s="118"/>
      <c r="TNN95" s="118"/>
      <c r="TNO95" s="118"/>
      <c r="TNP95" s="118"/>
      <c r="TNQ95" s="118"/>
      <c r="TNR95" s="118"/>
      <c r="TNS95" s="118"/>
      <c r="TNT95" s="118"/>
      <c r="TNU95" s="118"/>
      <c r="TNV95" s="118"/>
      <c r="TNW95" s="118"/>
      <c r="TNX95" s="118"/>
      <c r="TNY95" s="118"/>
      <c r="TNZ95" s="118"/>
      <c r="TOA95" s="118"/>
      <c r="TOB95" s="118"/>
      <c r="TOC95" s="118"/>
      <c r="TOD95" s="118"/>
      <c r="TOE95" s="118"/>
      <c r="TOF95" s="118"/>
      <c r="TOG95" s="118"/>
      <c r="TOH95" s="118"/>
      <c r="TOI95" s="118"/>
      <c r="TOJ95" s="118"/>
      <c r="TOK95" s="118"/>
      <c r="TOL95" s="118"/>
      <c r="TOM95" s="118"/>
      <c r="TON95" s="118"/>
      <c r="TOO95" s="118"/>
      <c r="TOP95" s="118"/>
      <c r="TOQ95" s="118"/>
      <c r="TOR95" s="118"/>
      <c r="TOS95" s="118"/>
      <c r="TOT95" s="118"/>
      <c r="TOU95" s="118"/>
      <c r="TOV95" s="118"/>
      <c r="TOW95" s="118"/>
      <c r="TOX95" s="118"/>
      <c r="TOY95" s="118"/>
      <c r="TOZ95" s="118"/>
      <c r="TPA95" s="118"/>
      <c r="TPB95" s="118"/>
      <c r="TPC95" s="118"/>
      <c r="TPD95" s="118"/>
      <c r="TPE95" s="118"/>
      <c r="TPF95" s="118"/>
      <c r="TPG95" s="118"/>
      <c r="TPH95" s="118"/>
      <c r="TPI95" s="118"/>
      <c r="TPJ95" s="118"/>
      <c r="TPK95" s="118"/>
      <c r="TPL95" s="118"/>
      <c r="TPM95" s="118"/>
      <c r="TPN95" s="118"/>
      <c r="TPO95" s="118"/>
      <c r="TPP95" s="118"/>
      <c r="TPQ95" s="118"/>
      <c r="TPR95" s="118"/>
      <c r="TPS95" s="118"/>
      <c r="TPT95" s="118"/>
      <c r="TPU95" s="118"/>
      <c r="TPV95" s="118"/>
      <c r="TPW95" s="118"/>
      <c r="TPX95" s="118"/>
      <c r="TPY95" s="118"/>
      <c r="TPZ95" s="118"/>
      <c r="TQA95" s="118"/>
      <c r="TQB95" s="118"/>
      <c r="TQC95" s="118"/>
      <c r="TQD95" s="118"/>
      <c r="TQE95" s="118"/>
      <c r="TQF95" s="118"/>
      <c r="TQG95" s="118"/>
      <c r="TQH95" s="118"/>
      <c r="TQI95" s="118"/>
      <c r="TQJ95" s="118"/>
      <c r="TQK95" s="118"/>
      <c r="TQL95" s="118"/>
      <c r="TQM95" s="118"/>
      <c r="TQN95" s="118"/>
      <c r="TQO95" s="118"/>
      <c r="TQP95" s="118"/>
      <c r="TQQ95" s="118"/>
      <c r="TQR95" s="118"/>
      <c r="TQS95" s="118"/>
      <c r="TQT95" s="118"/>
      <c r="TQU95" s="118"/>
      <c r="TQV95" s="118"/>
      <c r="TQW95" s="118"/>
      <c r="TQX95" s="118"/>
      <c r="TQY95" s="118"/>
      <c r="TQZ95" s="118"/>
      <c r="TRA95" s="118"/>
      <c r="TRB95" s="118"/>
      <c r="TRC95" s="118"/>
      <c r="TRD95" s="118"/>
      <c r="TRE95" s="118"/>
      <c r="TRF95" s="118"/>
      <c r="TRG95" s="118"/>
      <c r="TRH95" s="118"/>
      <c r="TRI95" s="118"/>
      <c r="TRJ95" s="118"/>
      <c r="TRK95" s="118"/>
      <c r="TRL95" s="118"/>
      <c r="TRM95" s="118"/>
      <c r="TRN95" s="118"/>
      <c r="TRO95" s="118"/>
      <c r="TRP95" s="118"/>
      <c r="TRQ95" s="118"/>
      <c r="TRR95" s="118"/>
      <c r="TRS95" s="118"/>
      <c r="TRT95" s="118"/>
      <c r="TRU95" s="118"/>
      <c r="TRV95" s="118"/>
      <c r="TRW95" s="118"/>
      <c r="TRX95" s="118"/>
      <c r="TRY95" s="118"/>
      <c r="TRZ95" s="118"/>
      <c r="TSA95" s="118"/>
      <c r="TSB95" s="118"/>
      <c r="TSC95" s="118"/>
      <c r="TSD95" s="118"/>
      <c r="TSE95" s="118"/>
      <c r="TSF95" s="118"/>
      <c r="TSG95" s="118"/>
      <c r="TSH95" s="118"/>
      <c r="TSI95" s="118"/>
      <c r="TSJ95" s="118"/>
      <c r="TSK95" s="118"/>
      <c r="TSL95" s="118"/>
      <c r="TSM95" s="118"/>
      <c r="TSN95" s="118"/>
      <c r="TSO95" s="118"/>
      <c r="TSP95" s="118"/>
      <c r="TSQ95" s="118"/>
      <c r="TSR95" s="118"/>
      <c r="TSS95" s="118"/>
      <c r="TST95" s="118"/>
      <c r="TSU95" s="118"/>
      <c r="TSV95" s="118"/>
      <c r="TSW95" s="118"/>
      <c r="TSX95" s="118"/>
      <c r="TSY95" s="118"/>
      <c r="TSZ95" s="118"/>
      <c r="TTA95" s="118"/>
      <c r="TTB95" s="118"/>
      <c r="TTC95" s="118"/>
      <c r="TTD95" s="118"/>
      <c r="TTE95" s="118"/>
      <c r="TTF95" s="118"/>
      <c r="TTG95" s="118"/>
      <c r="TTH95" s="118"/>
      <c r="TTI95" s="118"/>
      <c r="TTJ95" s="118"/>
      <c r="TTK95" s="118"/>
      <c r="TTL95" s="118"/>
      <c r="TTM95" s="118"/>
      <c r="TTN95" s="118"/>
      <c r="TTO95" s="118"/>
      <c r="TTP95" s="118"/>
      <c r="TTQ95" s="118"/>
      <c r="TTR95" s="118"/>
      <c r="TTS95" s="118"/>
      <c r="TTT95" s="118"/>
      <c r="TTU95" s="118"/>
      <c r="TTV95" s="118"/>
      <c r="TTW95" s="118"/>
      <c r="TTX95" s="118"/>
      <c r="TTY95" s="118"/>
      <c r="TTZ95" s="118"/>
      <c r="TUA95" s="118"/>
      <c r="TUB95" s="118"/>
      <c r="TUC95" s="118"/>
      <c r="TUD95" s="118"/>
      <c r="TUE95" s="118"/>
      <c r="TUF95" s="118"/>
      <c r="TUG95" s="118"/>
      <c r="TUH95" s="118"/>
      <c r="TUI95" s="118"/>
      <c r="TUJ95" s="118"/>
      <c r="TUK95" s="118"/>
      <c r="TUL95" s="118"/>
      <c r="TUM95" s="118"/>
      <c r="TUN95" s="118"/>
      <c r="TUO95" s="118"/>
      <c r="TUP95" s="118"/>
      <c r="TUQ95" s="118"/>
      <c r="TUR95" s="118"/>
      <c r="TUS95" s="118"/>
      <c r="TUT95" s="118"/>
      <c r="TUU95" s="118"/>
      <c r="TUV95" s="118"/>
      <c r="TUW95" s="118"/>
      <c r="TUX95" s="118"/>
      <c r="TUY95" s="118"/>
      <c r="TUZ95" s="118"/>
      <c r="TVA95" s="118"/>
      <c r="TVB95" s="118"/>
      <c r="TVC95" s="118"/>
      <c r="TVD95" s="118"/>
      <c r="TVE95" s="118"/>
      <c r="TVF95" s="118"/>
      <c r="TVG95" s="118"/>
      <c r="TVH95" s="118"/>
      <c r="TVI95" s="118"/>
      <c r="TVJ95" s="118"/>
      <c r="TVK95" s="118"/>
      <c r="TVL95" s="118"/>
      <c r="TVM95" s="118"/>
      <c r="TVN95" s="118"/>
      <c r="TVO95" s="118"/>
      <c r="TVP95" s="118"/>
      <c r="TVQ95" s="118"/>
      <c r="TVR95" s="118"/>
      <c r="TVS95" s="118"/>
      <c r="TVT95" s="118"/>
      <c r="TVU95" s="118"/>
      <c r="TVV95" s="118"/>
      <c r="TVW95" s="118"/>
      <c r="TVX95" s="118"/>
      <c r="TVY95" s="118"/>
      <c r="TVZ95" s="118"/>
      <c r="TWA95" s="118"/>
      <c r="TWB95" s="118"/>
      <c r="TWC95" s="118"/>
      <c r="TWD95" s="118"/>
      <c r="TWE95" s="118"/>
      <c r="TWF95" s="118"/>
      <c r="TWG95" s="118"/>
      <c r="TWH95" s="118"/>
      <c r="TWI95" s="118"/>
      <c r="TWJ95" s="118"/>
      <c r="TWK95" s="118"/>
      <c r="TWL95" s="118"/>
      <c r="TWM95" s="118"/>
      <c r="TWN95" s="118"/>
      <c r="TWO95" s="118"/>
      <c r="TWP95" s="118"/>
      <c r="TWQ95" s="118"/>
      <c r="TWR95" s="118"/>
      <c r="TWS95" s="118"/>
      <c r="TWT95" s="118"/>
      <c r="TWU95" s="118"/>
      <c r="TWV95" s="118"/>
      <c r="TWW95" s="118"/>
      <c r="TWX95" s="118"/>
      <c r="TWY95" s="118"/>
      <c r="TWZ95" s="118"/>
      <c r="TXA95" s="118"/>
      <c r="TXB95" s="118"/>
      <c r="TXC95" s="118"/>
      <c r="TXD95" s="118"/>
      <c r="TXE95" s="118"/>
      <c r="TXF95" s="118"/>
      <c r="TXG95" s="118"/>
      <c r="TXH95" s="118"/>
      <c r="TXI95" s="118"/>
      <c r="TXJ95" s="118"/>
      <c r="TXK95" s="118"/>
      <c r="TXL95" s="118"/>
      <c r="TXM95" s="118"/>
      <c r="TXN95" s="118"/>
      <c r="TXO95" s="118"/>
      <c r="TXP95" s="118"/>
      <c r="TXQ95" s="118"/>
      <c r="TXR95" s="118"/>
      <c r="TXS95" s="118"/>
      <c r="TXT95" s="118"/>
      <c r="TXU95" s="118"/>
      <c r="TXV95" s="118"/>
      <c r="TXW95" s="118"/>
      <c r="TXX95" s="118"/>
      <c r="TXY95" s="118"/>
      <c r="TXZ95" s="118"/>
      <c r="TYA95" s="118"/>
      <c r="TYB95" s="118"/>
      <c r="TYC95" s="118"/>
      <c r="TYD95" s="118"/>
      <c r="TYE95" s="118"/>
      <c r="TYF95" s="118"/>
      <c r="TYG95" s="118"/>
      <c r="TYH95" s="118"/>
      <c r="TYI95" s="118"/>
      <c r="TYJ95" s="118"/>
      <c r="TYK95" s="118"/>
      <c r="TYL95" s="118"/>
      <c r="TYM95" s="118"/>
      <c r="TYN95" s="118"/>
      <c r="TYO95" s="118"/>
      <c r="TYP95" s="118"/>
      <c r="TYQ95" s="118"/>
      <c r="TYR95" s="118"/>
      <c r="TYS95" s="118"/>
      <c r="TYT95" s="118"/>
      <c r="TYU95" s="118"/>
      <c r="TYV95" s="118"/>
      <c r="TYW95" s="118"/>
      <c r="TYX95" s="118"/>
      <c r="TYY95" s="118"/>
      <c r="TYZ95" s="118"/>
      <c r="TZA95" s="118"/>
      <c r="TZB95" s="118"/>
      <c r="TZC95" s="118"/>
      <c r="TZD95" s="118"/>
      <c r="TZE95" s="118"/>
      <c r="TZF95" s="118"/>
      <c r="TZG95" s="118"/>
      <c r="TZH95" s="118"/>
      <c r="TZI95" s="118"/>
      <c r="TZJ95" s="118"/>
      <c r="TZK95" s="118"/>
      <c r="TZL95" s="118"/>
      <c r="TZM95" s="118"/>
      <c r="TZN95" s="118"/>
      <c r="TZO95" s="118"/>
      <c r="TZP95" s="118"/>
      <c r="TZQ95" s="118"/>
      <c r="TZR95" s="118"/>
      <c r="TZS95" s="118"/>
      <c r="TZT95" s="118"/>
      <c r="TZU95" s="118"/>
      <c r="TZV95" s="118"/>
      <c r="TZW95" s="118"/>
      <c r="TZX95" s="118"/>
      <c r="TZY95" s="118"/>
      <c r="TZZ95" s="118"/>
      <c r="UAA95" s="118"/>
      <c r="UAB95" s="118"/>
      <c r="UAC95" s="118"/>
      <c r="UAD95" s="118"/>
      <c r="UAE95" s="118"/>
      <c r="UAF95" s="118"/>
      <c r="UAG95" s="118"/>
      <c r="UAH95" s="118"/>
      <c r="UAI95" s="118"/>
      <c r="UAJ95" s="118"/>
      <c r="UAK95" s="118"/>
      <c r="UAL95" s="118"/>
      <c r="UAM95" s="118"/>
      <c r="UAN95" s="118"/>
      <c r="UAO95" s="118"/>
      <c r="UAP95" s="118"/>
      <c r="UAQ95" s="118"/>
      <c r="UAR95" s="118"/>
      <c r="UAS95" s="118"/>
      <c r="UAT95" s="118"/>
      <c r="UAU95" s="118"/>
      <c r="UAV95" s="118"/>
      <c r="UAW95" s="118"/>
      <c r="UAX95" s="118"/>
      <c r="UAY95" s="118"/>
      <c r="UAZ95" s="118"/>
      <c r="UBA95" s="118"/>
      <c r="UBB95" s="118"/>
      <c r="UBC95" s="118"/>
      <c r="UBD95" s="118"/>
      <c r="UBE95" s="118"/>
      <c r="UBF95" s="118"/>
      <c r="UBG95" s="118"/>
      <c r="UBH95" s="118"/>
      <c r="UBI95" s="118"/>
      <c r="UBJ95" s="118"/>
      <c r="UBK95" s="118"/>
      <c r="UBL95" s="118"/>
      <c r="UBM95" s="118"/>
      <c r="UBN95" s="118"/>
      <c r="UBO95" s="118"/>
      <c r="UBP95" s="118"/>
      <c r="UBQ95" s="118"/>
      <c r="UBR95" s="118"/>
      <c r="UBS95" s="118"/>
      <c r="UBT95" s="118"/>
      <c r="UBU95" s="118"/>
      <c r="UBV95" s="118"/>
      <c r="UBW95" s="118"/>
      <c r="UBX95" s="118"/>
      <c r="UBY95" s="118"/>
      <c r="UBZ95" s="118"/>
      <c r="UCA95" s="118"/>
      <c r="UCB95" s="118"/>
      <c r="UCC95" s="118"/>
      <c r="UCD95" s="118"/>
      <c r="UCE95" s="118"/>
      <c r="UCF95" s="118"/>
      <c r="UCG95" s="118"/>
      <c r="UCH95" s="118"/>
      <c r="UCI95" s="118"/>
      <c r="UCJ95" s="118"/>
      <c r="UCK95" s="118"/>
      <c r="UCL95" s="118"/>
      <c r="UCM95" s="118"/>
      <c r="UCN95" s="118"/>
      <c r="UCO95" s="118"/>
      <c r="UCP95" s="118"/>
      <c r="UCQ95" s="118"/>
      <c r="UCR95" s="118"/>
      <c r="UCS95" s="118"/>
      <c r="UCT95" s="118"/>
      <c r="UCU95" s="118"/>
      <c r="UCV95" s="118"/>
      <c r="UCW95" s="118"/>
      <c r="UCX95" s="118"/>
      <c r="UCY95" s="118"/>
      <c r="UCZ95" s="118"/>
      <c r="UDA95" s="118"/>
      <c r="UDB95" s="118"/>
      <c r="UDC95" s="118"/>
      <c r="UDD95" s="118"/>
      <c r="UDE95" s="118"/>
      <c r="UDF95" s="118"/>
      <c r="UDG95" s="118"/>
      <c r="UDH95" s="118"/>
      <c r="UDI95" s="118"/>
      <c r="UDJ95" s="118"/>
      <c r="UDK95" s="118"/>
      <c r="UDL95" s="118"/>
      <c r="UDM95" s="118"/>
      <c r="UDN95" s="118"/>
      <c r="UDO95" s="118"/>
      <c r="UDP95" s="118"/>
      <c r="UDQ95" s="118"/>
      <c r="UDR95" s="118"/>
      <c r="UDS95" s="118"/>
      <c r="UDT95" s="118"/>
      <c r="UDU95" s="118"/>
      <c r="UDV95" s="118"/>
      <c r="UDW95" s="118"/>
      <c r="UDX95" s="118"/>
      <c r="UDY95" s="118"/>
      <c r="UDZ95" s="118"/>
      <c r="UEA95" s="118"/>
      <c r="UEB95" s="118"/>
      <c r="UEC95" s="118"/>
      <c r="UED95" s="118"/>
      <c r="UEE95" s="118"/>
      <c r="UEF95" s="118"/>
      <c r="UEG95" s="118"/>
      <c r="UEH95" s="118"/>
      <c r="UEI95" s="118"/>
      <c r="UEJ95" s="118"/>
      <c r="UEK95" s="118"/>
      <c r="UEL95" s="118"/>
      <c r="UEM95" s="118"/>
      <c r="UEN95" s="118"/>
      <c r="UEO95" s="118"/>
      <c r="UEP95" s="118"/>
      <c r="UEQ95" s="118"/>
      <c r="UER95" s="118"/>
      <c r="UES95" s="118"/>
      <c r="UET95" s="118"/>
      <c r="UEU95" s="118"/>
      <c r="UEV95" s="118"/>
      <c r="UEW95" s="118"/>
      <c r="UEX95" s="118"/>
      <c r="UEY95" s="118"/>
      <c r="UEZ95" s="118"/>
      <c r="UFA95" s="118"/>
      <c r="UFB95" s="118"/>
      <c r="UFC95" s="118"/>
      <c r="UFD95" s="118"/>
      <c r="UFE95" s="118"/>
      <c r="UFF95" s="118"/>
      <c r="UFG95" s="118"/>
      <c r="UFH95" s="118"/>
      <c r="UFI95" s="118"/>
      <c r="UFJ95" s="118"/>
      <c r="UFK95" s="118"/>
      <c r="UFL95" s="118"/>
      <c r="UFM95" s="118"/>
      <c r="UFN95" s="118"/>
      <c r="UFO95" s="118"/>
      <c r="UFP95" s="118"/>
      <c r="UFQ95" s="118"/>
      <c r="UFR95" s="118"/>
      <c r="UFS95" s="118"/>
      <c r="UFT95" s="118"/>
      <c r="UFU95" s="118"/>
      <c r="UFV95" s="118"/>
      <c r="UFW95" s="118"/>
      <c r="UFX95" s="118"/>
      <c r="UFY95" s="118"/>
      <c r="UFZ95" s="118"/>
      <c r="UGA95" s="118"/>
      <c r="UGB95" s="118"/>
      <c r="UGC95" s="118"/>
      <c r="UGD95" s="118"/>
      <c r="UGE95" s="118"/>
      <c r="UGF95" s="118"/>
      <c r="UGG95" s="118"/>
      <c r="UGH95" s="118"/>
      <c r="UGI95" s="118"/>
      <c r="UGJ95" s="118"/>
      <c r="UGK95" s="118"/>
      <c r="UGL95" s="118"/>
      <c r="UGM95" s="118"/>
      <c r="UGN95" s="118"/>
      <c r="UGO95" s="118"/>
      <c r="UGP95" s="118"/>
      <c r="UGQ95" s="118"/>
      <c r="UGR95" s="118"/>
      <c r="UGS95" s="118"/>
      <c r="UGT95" s="118"/>
      <c r="UGU95" s="118"/>
      <c r="UGV95" s="118"/>
      <c r="UGW95" s="118"/>
      <c r="UGX95" s="118"/>
      <c r="UGY95" s="118"/>
      <c r="UGZ95" s="118"/>
      <c r="UHA95" s="118"/>
      <c r="UHB95" s="118"/>
      <c r="UHC95" s="118"/>
      <c r="UHD95" s="118"/>
      <c r="UHE95" s="118"/>
      <c r="UHF95" s="118"/>
      <c r="UHG95" s="118"/>
      <c r="UHH95" s="118"/>
      <c r="UHI95" s="118"/>
      <c r="UHJ95" s="118"/>
      <c r="UHK95" s="118"/>
      <c r="UHL95" s="118"/>
      <c r="UHM95" s="118"/>
      <c r="UHN95" s="118"/>
      <c r="UHO95" s="118"/>
      <c r="UHP95" s="118"/>
      <c r="UHQ95" s="118"/>
      <c r="UHR95" s="118"/>
      <c r="UHS95" s="118"/>
      <c r="UHT95" s="118"/>
      <c r="UHU95" s="118"/>
      <c r="UHV95" s="118"/>
      <c r="UHW95" s="118"/>
      <c r="UHX95" s="118"/>
      <c r="UHY95" s="118"/>
      <c r="UHZ95" s="118"/>
      <c r="UIA95" s="118"/>
      <c r="UIB95" s="118"/>
      <c r="UIC95" s="118"/>
      <c r="UID95" s="118"/>
      <c r="UIE95" s="118"/>
      <c r="UIF95" s="118"/>
      <c r="UIG95" s="118"/>
      <c r="UIH95" s="118"/>
      <c r="UII95" s="118"/>
      <c r="UIJ95" s="118"/>
      <c r="UIK95" s="118"/>
      <c r="UIL95" s="118"/>
      <c r="UIM95" s="118"/>
      <c r="UIN95" s="118"/>
      <c r="UIO95" s="118"/>
      <c r="UIP95" s="118"/>
      <c r="UIQ95" s="118"/>
      <c r="UIR95" s="118"/>
      <c r="UIS95" s="118"/>
      <c r="UIT95" s="118"/>
      <c r="UIU95" s="118"/>
      <c r="UIV95" s="118"/>
      <c r="UIW95" s="118"/>
      <c r="UIX95" s="118"/>
      <c r="UIY95" s="118"/>
      <c r="UIZ95" s="118"/>
      <c r="UJA95" s="118"/>
      <c r="UJB95" s="118"/>
      <c r="UJC95" s="118"/>
      <c r="UJD95" s="118"/>
      <c r="UJE95" s="118"/>
      <c r="UJF95" s="118"/>
      <c r="UJG95" s="118"/>
      <c r="UJH95" s="118"/>
      <c r="UJI95" s="118"/>
      <c r="UJJ95" s="118"/>
      <c r="UJK95" s="118"/>
      <c r="UJL95" s="118"/>
      <c r="UJM95" s="118"/>
      <c r="UJN95" s="118"/>
      <c r="UJO95" s="118"/>
      <c r="UJP95" s="118"/>
      <c r="UJQ95" s="118"/>
      <c r="UJR95" s="118"/>
      <c r="UJS95" s="118"/>
      <c r="UJT95" s="118"/>
      <c r="UJU95" s="118"/>
      <c r="UJV95" s="118"/>
      <c r="UJW95" s="118"/>
      <c r="UJX95" s="118"/>
      <c r="UJY95" s="118"/>
      <c r="UJZ95" s="118"/>
      <c r="UKA95" s="118"/>
      <c r="UKB95" s="118"/>
      <c r="UKC95" s="118"/>
      <c r="UKD95" s="118"/>
      <c r="UKE95" s="118"/>
      <c r="UKF95" s="118"/>
      <c r="UKG95" s="118"/>
      <c r="UKH95" s="118"/>
      <c r="UKI95" s="118"/>
      <c r="UKJ95" s="118"/>
      <c r="UKK95" s="118"/>
      <c r="UKL95" s="118"/>
      <c r="UKM95" s="118"/>
      <c r="UKN95" s="118"/>
      <c r="UKO95" s="118"/>
      <c r="UKP95" s="118"/>
      <c r="UKQ95" s="118"/>
      <c r="UKR95" s="118"/>
      <c r="UKS95" s="118"/>
      <c r="UKT95" s="118"/>
      <c r="UKU95" s="118"/>
      <c r="UKV95" s="118"/>
      <c r="UKW95" s="118"/>
      <c r="UKX95" s="118"/>
      <c r="UKY95" s="118"/>
      <c r="UKZ95" s="118"/>
      <c r="ULA95" s="118"/>
      <c r="ULB95" s="118"/>
      <c r="ULC95" s="118"/>
      <c r="ULD95" s="118"/>
      <c r="ULE95" s="118"/>
      <c r="ULF95" s="118"/>
      <c r="ULG95" s="118"/>
      <c r="ULH95" s="118"/>
      <c r="ULI95" s="118"/>
      <c r="ULJ95" s="118"/>
      <c r="ULK95" s="118"/>
      <c r="ULL95" s="118"/>
      <c r="ULM95" s="118"/>
      <c r="ULN95" s="118"/>
      <c r="ULO95" s="118"/>
      <c r="ULP95" s="118"/>
      <c r="ULQ95" s="118"/>
      <c r="ULR95" s="118"/>
      <c r="ULS95" s="118"/>
      <c r="ULT95" s="118"/>
      <c r="ULU95" s="118"/>
      <c r="ULV95" s="118"/>
      <c r="ULW95" s="118"/>
      <c r="ULX95" s="118"/>
      <c r="ULY95" s="118"/>
      <c r="ULZ95" s="118"/>
      <c r="UMA95" s="118"/>
      <c r="UMB95" s="118"/>
      <c r="UMC95" s="118"/>
      <c r="UMD95" s="118"/>
      <c r="UME95" s="118"/>
      <c r="UMF95" s="118"/>
      <c r="UMG95" s="118"/>
      <c r="UMH95" s="118"/>
      <c r="UMI95" s="118"/>
      <c r="UMJ95" s="118"/>
      <c r="UMK95" s="118"/>
      <c r="UML95" s="118"/>
      <c r="UMM95" s="118"/>
      <c r="UMN95" s="118"/>
      <c r="UMO95" s="118"/>
      <c r="UMP95" s="118"/>
      <c r="UMQ95" s="118"/>
      <c r="UMR95" s="118"/>
      <c r="UMS95" s="118"/>
      <c r="UMT95" s="118"/>
      <c r="UMU95" s="118"/>
      <c r="UMV95" s="118"/>
      <c r="UMW95" s="118"/>
      <c r="UMX95" s="118"/>
      <c r="UMY95" s="118"/>
      <c r="UMZ95" s="118"/>
      <c r="UNA95" s="118"/>
      <c r="UNB95" s="118"/>
      <c r="UNC95" s="118"/>
      <c r="UND95" s="118"/>
      <c r="UNE95" s="118"/>
      <c r="UNF95" s="118"/>
      <c r="UNG95" s="118"/>
      <c r="UNH95" s="118"/>
      <c r="UNI95" s="118"/>
      <c r="UNJ95" s="118"/>
      <c r="UNK95" s="118"/>
      <c r="UNL95" s="118"/>
      <c r="UNM95" s="118"/>
      <c r="UNN95" s="118"/>
      <c r="UNO95" s="118"/>
      <c r="UNP95" s="118"/>
      <c r="UNQ95" s="118"/>
      <c r="UNR95" s="118"/>
      <c r="UNS95" s="118"/>
      <c r="UNT95" s="118"/>
      <c r="UNU95" s="118"/>
      <c r="UNV95" s="118"/>
      <c r="UNW95" s="118"/>
      <c r="UNX95" s="118"/>
      <c r="UNY95" s="118"/>
      <c r="UNZ95" s="118"/>
      <c r="UOA95" s="118"/>
      <c r="UOB95" s="118"/>
      <c r="UOC95" s="118"/>
      <c r="UOD95" s="118"/>
      <c r="UOE95" s="118"/>
      <c r="UOF95" s="118"/>
      <c r="UOG95" s="118"/>
      <c r="UOH95" s="118"/>
      <c r="UOI95" s="118"/>
      <c r="UOJ95" s="118"/>
      <c r="UOK95" s="118"/>
      <c r="UOL95" s="118"/>
      <c r="UOM95" s="118"/>
      <c r="UON95" s="118"/>
      <c r="UOO95" s="118"/>
      <c r="UOP95" s="118"/>
      <c r="UOQ95" s="118"/>
      <c r="UOR95" s="118"/>
      <c r="UOS95" s="118"/>
      <c r="UOT95" s="118"/>
      <c r="UOU95" s="118"/>
      <c r="UOV95" s="118"/>
      <c r="UOW95" s="118"/>
      <c r="UOX95" s="118"/>
      <c r="UOY95" s="118"/>
      <c r="UOZ95" s="118"/>
      <c r="UPA95" s="118"/>
      <c r="UPB95" s="118"/>
      <c r="UPC95" s="118"/>
      <c r="UPD95" s="118"/>
      <c r="UPE95" s="118"/>
      <c r="UPF95" s="118"/>
      <c r="UPG95" s="118"/>
      <c r="UPH95" s="118"/>
      <c r="UPI95" s="118"/>
      <c r="UPJ95" s="118"/>
      <c r="UPK95" s="118"/>
      <c r="UPL95" s="118"/>
      <c r="UPM95" s="118"/>
      <c r="UPN95" s="118"/>
      <c r="UPO95" s="118"/>
      <c r="UPP95" s="118"/>
      <c r="UPQ95" s="118"/>
      <c r="UPR95" s="118"/>
      <c r="UPS95" s="118"/>
      <c r="UPT95" s="118"/>
      <c r="UPU95" s="118"/>
      <c r="UPV95" s="118"/>
      <c r="UPW95" s="118"/>
      <c r="UPX95" s="118"/>
      <c r="UPY95" s="118"/>
      <c r="UPZ95" s="118"/>
      <c r="UQA95" s="118"/>
      <c r="UQB95" s="118"/>
      <c r="UQC95" s="118"/>
      <c r="UQD95" s="118"/>
      <c r="UQE95" s="118"/>
      <c r="UQF95" s="118"/>
      <c r="UQG95" s="118"/>
      <c r="UQH95" s="118"/>
      <c r="UQI95" s="118"/>
      <c r="UQJ95" s="118"/>
      <c r="UQK95" s="118"/>
      <c r="UQL95" s="118"/>
      <c r="UQM95" s="118"/>
      <c r="UQN95" s="118"/>
      <c r="UQO95" s="118"/>
      <c r="UQP95" s="118"/>
      <c r="UQQ95" s="118"/>
      <c r="UQR95" s="118"/>
      <c r="UQS95" s="118"/>
      <c r="UQT95" s="118"/>
      <c r="UQU95" s="118"/>
      <c r="UQV95" s="118"/>
      <c r="UQW95" s="118"/>
      <c r="UQX95" s="118"/>
      <c r="UQY95" s="118"/>
      <c r="UQZ95" s="118"/>
      <c r="URA95" s="118"/>
      <c r="URB95" s="118"/>
      <c r="URC95" s="118"/>
      <c r="URD95" s="118"/>
      <c r="URE95" s="118"/>
      <c r="URF95" s="118"/>
      <c r="URG95" s="118"/>
      <c r="URH95" s="118"/>
      <c r="URI95" s="118"/>
      <c r="URJ95" s="118"/>
      <c r="URK95" s="118"/>
      <c r="URL95" s="118"/>
      <c r="URM95" s="118"/>
      <c r="URN95" s="118"/>
      <c r="URO95" s="118"/>
      <c r="URP95" s="118"/>
      <c r="URQ95" s="118"/>
      <c r="URR95" s="118"/>
      <c r="URS95" s="118"/>
      <c r="URT95" s="118"/>
      <c r="URU95" s="118"/>
      <c r="URV95" s="118"/>
      <c r="URW95" s="118"/>
      <c r="URX95" s="118"/>
      <c r="URY95" s="118"/>
      <c r="URZ95" s="118"/>
      <c r="USA95" s="118"/>
      <c r="USB95" s="118"/>
      <c r="USC95" s="118"/>
      <c r="USD95" s="118"/>
      <c r="USE95" s="118"/>
      <c r="USF95" s="118"/>
      <c r="USG95" s="118"/>
      <c r="USH95" s="118"/>
      <c r="USI95" s="118"/>
      <c r="USJ95" s="118"/>
      <c r="USK95" s="118"/>
      <c r="USL95" s="118"/>
      <c r="USM95" s="118"/>
      <c r="USN95" s="118"/>
      <c r="USO95" s="118"/>
      <c r="USP95" s="118"/>
      <c r="USQ95" s="118"/>
      <c r="USR95" s="118"/>
      <c r="USS95" s="118"/>
      <c r="UST95" s="118"/>
      <c r="USU95" s="118"/>
      <c r="USV95" s="118"/>
      <c r="USW95" s="118"/>
      <c r="USX95" s="118"/>
      <c r="USY95" s="118"/>
      <c r="USZ95" s="118"/>
      <c r="UTA95" s="118"/>
      <c r="UTB95" s="118"/>
      <c r="UTC95" s="118"/>
      <c r="UTD95" s="118"/>
      <c r="UTE95" s="118"/>
      <c r="UTF95" s="118"/>
      <c r="UTG95" s="118"/>
      <c r="UTH95" s="118"/>
      <c r="UTI95" s="118"/>
      <c r="UTJ95" s="118"/>
      <c r="UTK95" s="118"/>
      <c r="UTL95" s="118"/>
      <c r="UTM95" s="118"/>
      <c r="UTN95" s="118"/>
      <c r="UTO95" s="118"/>
      <c r="UTP95" s="118"/>
      <c r="UTQ95" s="118"/>
      <c r="UTR95" s="118"/>
      <c r="UTS95" s="118"/>
      <c r="UTT95" s="118"/>
      <c r="UTU95" s="118"/>
      <c r="UTV95" s="118"/>
      <c r="UTW95" s="118"/>
      <c r="UTX95" s="118"/>
      <c r="UTY95" s="118"/>
      <c r="UTZ95" s="118"/>
      <c r="UUA95" s="118"/>
      <c r="UUB95" s="118"/>
      <c r="UUC95" s="118"/>
      <c r="UUD95" s="118"/>
      <c r="UUE95" s="118"/>
      <c r="UUF95" s="118"/>
      <c r="UUG95" s="118"/>
      <c r="UUH95" s="118"/>
      <c r="UUI95" s="118"/>
      <c r="UUJ95" s="118"/>
      <c r="UUK95" s="118"/>
      <c r="UUL95" s="118"/>
      <c r="UUM95" s="118"/>
      <c r="UUN95" s="118"/>
      <c r="UUO95" s="118"/>
      <c r="UUP95" s="118"/>
      <c r="UUQ95" s="118"/>
      <c r="UUR95" s="118"/>
      <c r="UUS95" s="118"/>
      <c r="UUT95" s="118"/>
      <c r="UUU95" s="118"/>
      <c r="UUV95" s="118"/>
      <c r="UUW95" s="118"/>
      <c r="UUX95" s="118"/>
      <c r="UUY95" s="118"/>
      <c r="UUZ95" s="118"/>
      <c r="UVA95" s="118"/>
      <c r="UVB95" s="118"/>
      <c r="UVC95" s="118"/>
      <c r="UVD95" s="118"/>
      <c r="UVE95" s="118"/>
      <c r="UVF95" s="118"/>
      <c r="UVG95" s="118"/>
      <c r="UVH95" s="118"/>
      <c r="UVI95" s="118"/>
      <c r="UVJ95" s="118"/>
      <c r="UVK95" s="118"/>
      <c r="UVL95" s="118"/>
      <c r="UVM95" s="118"/>
      <c r="UVN95" s="118"/>
      <c r="UVO95" s="118"/>
      <c r="UVP95" s="118"/>
      <c r="UVQ95" s="118"/>
      <c r="UVR95" s="118"/>
      <c r="UVS95" s="118"/>
      <c r="UVT95" s="118"/>
      <c r="UVU95" s="118"/>
      <c r="UVV95" s="118"/>
      <c r="UVW95" s="118"/>
      <c r="UVX95" s="118"/>
      <c r="UVY95" s="118"/>
      <c r="UVZ95" s="118"/>
      <c r="UWA95" s="118"/>
      <c r="UWB95" s="118"/>
      <c r="UWC95" s="118"/>
      <c r="UWD95" s="118"/>
      <c r="UWE95" s="118"/>
      <c r="UWF95" s="118"/>
      <c r="UWG95" s="118"/>
      <c r="UWH95" s="118"/>
      <c r="UWI95" s="118"/>
      <c r="UWJ95" s="118"/>
      <c r="UWK95" s="118"/>
      <c r="UWL95" s="118"/>
      <c r="UWM95" s="118"/>
      <c r="UWN95" s="118"/>
      <c r="UWO95" s="118"/>
      <c r="UWP95" s="118"/>
      <c r="UWQ95" s="118"/>
      <c r="UWR95" s="118"/>
      <c r="UWS95" s="118"/>
      <c r="UWT95" s="118"/>
      <c r="UWU95" s="118"/>
      <c r="UWV95" s="118"/>
      <c r="UWW95" s="118"/>
      <c r="UWX95" s="118"/>
      <c r="UWY95" s="118"/>
      <c r="UWZ95" s="118"/>
      <c r="UXA95" s="118"/>
      <c r="UXB95" s="118"/>
      <c r="UXC95" s="118"/>
      <c r="UXD95" s="118"/>
      <c r="UXE95" s="118"/>
      <c r="UXF95" s="118"/>
      <c r="UXG95" s="118"/>
      <c r="UXH95" s="118"/>
      <c r="UXI95" s="118"/>
      <c r="UXJ95" s="118"/>
      <c r="UXK95" s="118"/>
      <c r="UXL95" s="118"/>
      <c r="UXM95" s="118"/>
      <c r="UXN95" s="118"/>
      <c r="UXO95" s="118"/>
      <c r="UXP95" s="118"/>
      <c r="UXQ95" s="118"/>
      <c r="UXR95" s="118"/>
      <c r="UXS95" s="118"/>
      <c r="UXT95" s="118"/>
      <c r="UXU95" s="118"/>
      <c r="UXV95" s="118"/>
      <c r="UXW95" s="118"/>
      <c r="UXX95" s="118"/>
      <c r="UXY95" s="118"/>
      <c r="UXZ95" s="118"/>
      <c r="UYA95" s="118"/>
      <c r="UYB95" s="118"/>
      <c r="UYC95" s="118"/>
      <c r="UYD95" s="118"/>
      <c r="UYE95" s="118"/>
      <c r="UYF95" s="118"/>
      <c r="UYG95" s="118"/>
      <c r="UYH95" s="118"/>
      <c r="UYI95" s="118"/>
      <c r="UYJ95" s="118"/>
      <c r="UYK95" s="118"/>
      <c r="UYL95" s="118"/>
      <c r="UYM95" s="118"/>
      <c r="UYN95" s="118"/>
      <c r="UYO95" s="118"/>
      <c r="UYP95" s="118"/>
      <c r="UYQ95" s="118"/>
      <c r="UYR95" s="118"/>
      <c r="UYS95" s="118"/>
      <c r="UYT95" s="118"/>
      <c r="UYU95" s="118"/>
      <c r="UYV95" s="118"/>
      <c r="UYW95" s="118"/>
      <c r="UYX95" s="118"/>
      <c r="UYY95" s="118"/>
      <c r="UYZ95" s="118"/>
      <c r="UZA95" s="118"/>
      <c r="UZB95" s="118"/>
      <c r="UZC95" s="118"/>
      <c r="UZD95" s="118"/>
      <c r="UZE95" s="118"/>
      <c r="UZF95" s="118"/>
      <c r="UZG95" s="118"/>
      <c r="UZH95" s="118"/>
      <c r="UZI95" s="118"/>
      <c r="UZJ95" s="118"/>
      <c r="UZK95" s="118"/>
      <c r="UZL95" s="118"/>
      <c r="UZM95" s="118"/>
      <c r="UZN95" s="118"/>
      <c r="UZO95" s="118"/>
      <c r="UZP95" s="118"/>
      <c r="UZQ95" s="118"/>
      <c r="UZR95" s="118"/>
      <c r="UZS95" s="118"/>
      <c r="UZT95" s="118"/>
      <c r="UZU95" s="118"/>
      <c r="UZV95" s="118"/>
      <c r="UZW95" s="118"/>
      <c r="UZX95" s="118"/>
      <c r="UZY95" s="118"/>
      <c r="UZZ95" s="118"/>
      <c r="VAA95" s="118"/>
      <c r="VAB95" s="118"/>
      <c r="VAC95" s="118"/>
      <c r="VAD95" s="118"/>
      <c r="VAE95" s="118"/>
      <c r="VAF95" s="118"/>
      <c r="VAG95" s="118"/>
      <c r="VAH95" s="118"/>
      <c r="VAI95" s="118"/>
      <c r="VAJ95" s="118"/>
      <c r="VAK95" s="118"/>
      <c r="VAL95" s="118"/>
      <c r="VAM95" s="118"/>
      <c r="VAN95" s="118"/>
      <c r="VAO95" s="118"/>
      <c r="VAP95" s="118"/>
      <c r="VAQ95" s="118"/>
      <c r="VAR95" s="118"/>
      <c r="VAS95" s="118"/>
      <c r="VAT95" s="118"/>
      <c r="VAU95" s="118"/>
      <c r="VAV95" s="118"/>
      <c r="VAW95" s="118"/>
      <c r="VAX95" s="118"/>
      <c r="VAY95" s="118"/>
      <c r="VAZ95" s="118"/>
      <c r="VBA95" s="118"/>
      <c r="VBB95" s="118"/>
      <c r="VBC95" s="118"/>
      <c r="VBD95" s="118"/>
      <c r="VBE95" s="118"/>
      <c r="VBF95" s="118"/>
      <c r="VBG95" s="118"/>
      <c r="VBH95" s="118"/>
      <c r="VBI95" s="118"/>
      <c r="VBJ95" s="118"/>
      <c r="VBK95" s="118"/>
      <c r="VBL95" s="118"/>
      <c r="VBM95" s="118"/>
      <c r="VBN95" s="118"/>
      <c r="VBO95" s="118"/>
      <c r="VBP95" s="118"/>
      <c r="VBQ95" s="118"/>
      <c r="VBR95" s="118"/>
      <c r="VBS95" s="118"/>
      <c r="VBT95" s="118"/>
      <c r="VBU95" s="118"/>
      <c r="VBV95" s="118"/>
      <c r="VBW95" s="118"/>
      <c r="VBX95" s="118"/>
      <c r="VBY95" s="118"/>
      <c r="VBZ95" s="118"/>
      <c r="VCA95" s="118"/>
      <c r="VCB95" s="118"/>
      <c r="VCC95" s="118"/>
      <c r="VCD95" s="118"/>
      <c r="VCE95" s="118"/>
      <c r="VCF95" s="118"/>
      <c r="VCG95" s="118"/>
      <c r="VCH95" s="118"/>
      <c r="VCI95" s="118"/>
      <c r="VCJ95" s="118"/>
      <c r="VCK95" s="118"/>
      <c r="VCL95" s="118"/>
      <c r="VCM95" s="118"/>
      <c r="VCN95" s="118"/>
      <c r="VCO95" s="118"/>
      <c r="VCP95" s="118"/>
      <c r="VCQ95" s="118"/>
      <c r="VCR95" s="118"/>
      <c r="VCS95" s="118"/>
      <c r="VCT95" s="118"/>
      <c r="VCU95" s="118"/>
      <c r="VCV95" s="118"/>
      <c r="VCW95" s="118"/>
      <c r="VCX95" s="118"/>
      <c r="VCY95" s="118"/>
      <c r="VCZ95" s="118"/>
      <c r="VDA95" s="118"/>
      <c r="VDB95" s="118"/>
      <c r="VDC95" s="118"/>
      <c r="VDD95" s="118"/>
      <c r="VDE95" s="118"/>
      <c r="VDF95" s="118"/>
      <c r="VDG95" s="118"/>
      <c r="VDH95" s="118"/>
      <c r="VDI95" s="118"/>
      <c r="VDJ95" s="118"/>
      <c r="VDK95" s="118"/>
      <c r="VDL95" s="118"/>
      <c r="VDM95" s="118"/>
      <c r="VDN95" s="118"/>
      <c r="VDO95" s="118"/>
      <c r="VDP95" s="118"/>
      <c r="VDQ95" s="118"/>
      <c r="VDR95" s="118"/>
      <c r="VDS95" s="118"/>
      <c r="VDT95" s="118"/>
      <c r="VDU95" s="118"/>
      <c r="VDV95" s="118"/>
      <c r="VDW95" s="118"/>
      <c r="VDX95" s="118"/>
      <c r="VDY95" s="118"/>
      <c r="VDZ95" s="118"/>
      <c r="VEA95" s="118"/>
      <c r="VEB95" s="118"/>
      <c r="VEC95" s="118"/>
      <c r="VED95" s="118"/>
      <c r="VEE95" s="118"/>
      <c r="VEF95" s="118"/>
      <c r="VEG95" s="118"/>
      <c r="VEH95" s="118"/>
      <c r="VEI95" s="118"/>
      <c r="VEJ95" s="118"/>
      <c r="VEK95" s="118"/>
      <c r="VEL95" s="118"/>
      <c r="VEM95" s="118"/>
      <c r="VEN95" s="118"/>
      <c r="VEO95" s="118"/>
      <c r="VEP95" s="118"/>
      <c r="VEQ95" s="118"/>
      <c r="VER95" s="118"/>
      <c r="VES95" s="118"/>
      <c r="VET95" s="118"/>
      <c r="VEU95" s="118"/>
      <c r="VEV95" s="118"/>
      <c r="VEW95" s="118"/>
      <c r="VEX95" s="118"/>
      <c r="VEY95" s="118"/>
      <c r="VEZ95" s="118"/>
      <c r="VFA95" s="118"/>
      <c r="VFB95" s="118"/>
      <c r="VFC95" s="118"/>
      <c r="VFD95" s="118"/>
      <c r="VFE95" s="118"/>
      <c r="VFF95" s="118"/>
      <c r="VFG95" s="118"/>
      <c r="VFH95" s="118"/>
      <c r="VFI95" s="118"/>
      <c r="VFJ95" s="118"/>
      <c r="VFK95" s="118"/>
      <c r="VFL95" s="118"/>
      <c r="VFM95" s="118"/>
      <c r="VFN95" s="118"/>
      <c r="VFO95" s="118"/>
      <c r="VFP95" s="118"/>
      <c r="VFQ95" s="118"/>
      <c r="VFR95" s="118"/>
      <c r="VFS95" s="118"/>
      <c r="VFT95" s="118"/>
      <c r="VFU95" s="118"/>
      <c r="VFV95" s="118"/>
      <c r="VFW95" s="118"/>
      <c r="VFX95" s="118"/>
      <c r="VFY95" s="118"/>
      <c r="VFZ95" s="118"/>
      <c r="VGA95" s="118"/>
      <c r="VGB95" s="118"/>
      <c r="VGC95" s="118"/>
      <c r="VGD95" s="118"/>
      <c r="VGE95" s="118"/>
      <c r="VGF95" s="118"/>
      <c r="VGG95" s="118"/>
      <c r="VGH95" s="118"/>
      <c r="VGI95" s="118"/>
      <c r="VGJ95" s="118"/>
      <c r="VGK95" s="118"/>
      <c r="VGL95" s="118"/>
      <c r="VGM95" s="118"/>
      <c r="VGN95" s="118"/>
      <c r="VGO95" s="118"/>
      <c r="VGP95" s="118"/>
      <c r="VGQ95" s="118"/>
      <c r="VGR95" s="118"/>
      <c r="VGS95" s="118"/>
      <c r="VGT95" s="118"/>
      <c r="VGU95" s="118"/>
      <c r="VGV95" s="118"/>
      <c r="VGW95" s="118"/>
      <c r="VGX95" s="118"/>
      <c r="VGY95" s="118"/>
      <c r="VGZ95" s="118"/>
      <c r="VHA95" s="118"/>
      <c r="VHB95" s="118"/>
      <c r="VHC95" s="118"/>
      <c r="VHD95" s="118"/>
      <c r="VHE95" s="118"/>
      <c r="VHF95" s="118"/>
      <c r="VHG95" s="118"/>
      <c r="VHH95" s="118"/>
      <c r="VHI95" s="118"/>
      <c r="VHJ95" s="118"/>
      <c r="VHK95" s="118"/>
      <c r="VHL95" s="118"/>
      <c r="VHM95" s="118"/>
      <c r="VHN95" s="118"/>
      <c r="VHO95" s="118"/>
      <c r="VHP95" s="118"/>
      <c r="VHQ95" s="118"/>
      <c r="VHR95" s="118"/>
      <c r="VHS95" s="118"/>
      <c r="VHT95" s="118"/>
      <c r="VHU95" s="118"/>
      <c r="VHV95" s="118"/>
      <c r="VHW95" s="118"/>
      <c r="VHX95" s="118"/>
      <c r="VHY95" s="118"/>
      <c r="VHZ95" s="118"/>
      <c r="VIA95" s="118"/>
      <c r="VIB95" s="118"/>
      <c r="VIC95" s="118"/>
      <c r="VID95" s="118"/>
      <c r="VIE95" s="118"/>
      <c r="VIF95" s="118"/>
      <c r="VIG95" s="118"/>
      <c r="VIH95" s="118"/>
      <c r="VII95" s="118"/>
      <c r="VIJ95" s="118"/>
      <c r="VIK95" s="118"/>
      <c r="VIL95" s="118"/>
      <c r="VIM95" s="118"/>
      <c r="VIN95" s="118"/>
      <c r="VIO95" s="118"/>
      <c r="VIP95" s="118"/>
      <c r="VIQ95" s="118"/>
      <c r="VIR95" s="118"/>
      <c r="VIS95" s="118"/>
      <c r="VIT95" s="118"/>
      <c r="VIU95" s="118"/>
      <c r="VIV95" s="118"/>
      <c r="VIW95" s="118"/>
      <c r="VIX95" s="118"/>
      <c r="VIY95" s="118"/>
      <c r="VIZ95" s="118"/>
      <c r="VJA95" s="118"/>
      <c r="VJB95" s="118"/>
      <c r="VJC95" s="118"/>
      <c r="VJD95" s="118"/>
      <c r="VJE95" s="118"/>
      <c r="VJF95" s="118"/>
      <c r="VJG95" s="118"/>
      <c r="VJH95" s="118"/>
      <c r="VJI95" s="118"/>
      <c r="VJJ95" s="118"/>
      <c r="VJK95" s="118"/>
      <c r="VJL95" s="118"/>
      <c r="VJM95" s="118"/>
      <c r="VJN95" s="118"/>
      <c r="VJO95" s="118"/>
      <c r="VJP95" s="118"/>
      <c r="VJQ95" s="118"/>
      <c r="VJR95" s="118"/>
      <c r="VJS95" s="118"/>
      <c r="VJT95" s="118"/>
      <c r="VJU95" s="118"/>
      <c r="VJV95" s="118"/>
      <c r="VJW95" s="118"/>
      <c r="VJX95" s="118"/>
      <c r="VJY95" s="118"/>
      <c r="VJZ95" s="118"/>
      <c r="VKA95" s="118"/>
      <c r="VKB95" s="118"/>
      <c r="VKC95" s="118"/>
      <c r="VKD95" s="118"/>
      <c r="VKE95" s="118"/>
      <c r="VKF95" s="118"/>
      <c r="VKG95" s="118"/>
      <c r="VKH95" s="118"/>
      <c r="VKI95" s="118"/>
      <c r="VKJ95" s="118"/>
      <c r="VKK95" s="118"/>
      <c r="VKL95" s="118"/>
      <c r="VKM95" s="118"/>
      <c r="VKN95" s="118"/>
      <c r="VKO95" s="118"/>
      <c r="VKP95" s="118"/>
      <c r="VKQ95" s="118"/>
      <c r="VKR95" s="118"/>
      <c r="VKS95" s="118"/>
      <c r="VKT95" s="118"/>
      <c r="VKU95" s="118"/>
      <c r="VKV95" s="118"/>
      <c r="VKW95" s="118"/>
      <c r="VKX95" s="118"/>
      <c r="VKY95" s="118"/>
      <c r="VKZ95" s="118"/>
      <c r="VLA95" s="118"/>
      <c r="VLB95" s="118"/>
      <c r="VLC95" s="118"/>
      <c r="VLD95" s="118"/>
      <c r="VLE95" s="118"/>
      <c r="VLF95" s="118"/>
      <c r="VLG95" s="118"/>
      <c r="VLH95" s="118"/>
      <c r="VLI95" s="118"/>
      <c r="VLJ95" s="118"/>
      <c r="VLK95" s="118"/>
      <c r="VLL95" s="118"/>
      <c r="VLM95" s="118"/>
      <c r="VLN95" s="118"/>
      <c r="VLO95" s="118"/>
      <c r="VLP95" s="118"/>
      <c r="VLQ95" s="118"/>
      <c r="VLR95" s="118"/>
      <c r="VLS95" s="118"/>
      <c r="VLT95" s="118"/>
      <c r="VLU95" s="118"/>
      <c r="VLV95" s="118"/>
      <c r="VLW95" s="118"/>
      <c r="VLX95" s="118"/>
      <c r="VLY95" s="118"/>
      <c r="VLZ95" s="118"/>
      <c r="VMA95" s="118"/>
      <c r="VMB95" s="118"/>
      <c r="VMC95" s="118"/>
      <c r="VMD95" s="118"/>
      <c r="VME95" s="118"/>
      <c r="VMF95" s="118"/>
      <c r="VMG95" s="118"/>
      <c r="VMH95" s="118"/>
      <c r="VMI95" s="118"/>
      <c r="VMJ95" s="118"/>
      <c r="VMK95" s="118"/>
      <c r="VML95" s="118"/>
      <c r="VMM95" s="118"/>
      <c r="VMN95" s="118"/>
      <c r="VMO95" s="118"/>
      <c r="VMP95" s="118"/>
      <c r="VMQ95" s="118"/>
      <c r="VMR95" s="118"/>
      <c r="VMS95" s="118"/>
      <c r="VMT95" s="118"/>
      <c r="VMU95" s="118"/>
      <c r="VMV95" s="118"/>
      <c r="VMW95" s="118"/>
      <c r="VMX95" s="118"/>
      <c r="VMY95" s="118"/>
      <c r="VMZ95" s="118"/>
      <c r="VNA95" s="118"/>
      <c r="VNB95" s="118"/>
      <c r="VNC95" s="118"/>
      <c r="VND95" s="118"/>
      <c r="VNE95" s="118"/>
      <c r="VNF95" s="118"/>
      <c r="VNG95" s="118"/>
      <c r="VNH95" s="118"/>
      <c r="VNI95" s="118"/>
      <c r="VNJ95" s="118"/>
      <c r="VNK95" s="118"/>
      <c r="VNL95" s="118"/>
      <c r="VNM95" s="118"/>
      <c r="VNN95" s="118"/>
      <c r="VNO95" s="118"/>
      <c r="VNP95" s="118"/>
      <c r="VNQ95" s="118"/>
      <c r="VNR95" s="118"/>
      <c r="VNS95" s="118"/>
      <c r="VNT95" s="118"/>
      <c r="VNU95" s="118"/>
      <c r="VNV95" s="118"/>
      <c r="VNW95" s="118"/>
      <c r="VNX95" s="118"/>
      <c r="VNY95" s="118"/>
      <c r="VNZ95" s="118"/>
      <c r="VOA95" s="118"/>
      <c r="VOB95" s="118"/>
      <c r="VOC95" s="118"/>
      <c r="VOD95" s="118"/>
      <c r="VOE95" s="118"/>
      <c r="VOF95" s="118"/>
      <c r="VOG95" s="118"/>
      <c r="VOH95" s="118"/>
      <c r="VOI95" s="118"/>
      <c r="VOJ95" s="118"/>
      <c r="VOK95" s="118"/>
      <c r="VOL95" s="118"/>
      <c r="VOM95" s="118"/>
      <c r="VON95" s="118"/>
      <c r="VOO95" s="118"/>
      <c r="VOP95" s="118"/>
      <c r="VOQ95" s="118"/>
      <c r="VOR95" s="118"/>
      <c r="VOS95" s="118"/>
      <c r="VOT95" s="118"/>
      <c r="VOU95" s="118"/>
      <c r="VOV95" s="118"/>
      <c r="VOW95" s="118"/>
      <c r="VOX95" s="118"/>
      <c r="VOY95" s="118"/>
      <c r="VOZ95" s="118"/>
      <c r="VPA95" s="118"/>
      <c r="VPB95" s="118"/>
      <c r="VPC95" s="118"/>
      <c r="VPD95" s="118"/>
      <c r="VPE95" s="118"/>
      <c r="VPF95" s="118"/>
      <c r="VPG95" s="118"/>
      <c r="VPH95" s="118"/>
      <c r="VPI95" s="118"/>
      <c r="VPJ95" s="118"/>
      <c r="VPK95" s="118"/>
      <c r="VPL95" s="118"/>
      <c r="VPM95" s="118"/>
      <c r="VPN95" s="118"/>
      <c r="VPO95" s="118"/>
      <c r="VPP95" s="118"/>
      <c r="VPQ95" s="118"/>
      <c r="VPR95" s="118"/>
      <c r="VPS95" s="118"/>
      <c r="VPT95" s="118"/>
      <c r="VPU95" s="118"/>
      <c r="VPV95" s="118"/>
      <c r="VPW95" s="118"/>
      <c r="VPX95" s="118"/>
      <c r="VPY95" s="118"/>
      <c r="VPZ95" s="118"/>
      <c r="VQA95" s="118"/>
      <c r="VQB95" s="118"/>
      <c r="VQC95" s="118"/>
      <c r="VQD95" s="118"/>
      <c r="VQE95" s="118"/>
      <c r="VQF95" s="118"/>
      <c r="VQG95" s="118"/>
      <c r="VQH95" s="118"/>
      <c r="VQI95" s="118"/>
      <c r="VQJ95" s="118"/>
      <c r="VQK95" s="118"/>
      <c r="VQL95" s="118"/>
      <c r="VQM95" s="118"/>
      <c r="VQN95" s="118"/>
      <c r="VQO95" s="118"/>
      <c r="VQP95" s="118"/>
      <c r="VQQ95" s="118"/>
      <c r="VQR95" s="118"/>
      <c r="VQS95" s="118"/>
      <c r="VQT95" s="118"/>
      <c r="VQU95" s="118"/>
      <c r="VQV95" s="118"/>
      <c r="VQW95" s="118"/>
      <c r="VQX95" s="118"/>
      <c r="VQY95" s="118"/>
      <c r="VQZ95" s="118"/>
      <c r="VRA95" s="118"/>
      <c r="VRB95" s="118"/>
      <c r="VRC95" s="118"/>
      <c r="VRD95" s="118"/>
      <c r="VRE95" s="118"/>
      <c r="VRF95" s="118"/>
      <c r="VRG95" s="118"/>
      <c r="VRH95" s="118"/>
      <c r="VRI95" s="118"/>
      <c r="VRJ95" s="118"/>
      <c r="VRK95" s="118"/>
      <c r="VRL95" s="118"/>
      <c r="VRM95" s="118"/>
      <c r="VRN95" s="118"/>
      <c r="VRO95" s="118"/>
      <c r="VRP95" s="118"/>
      <c r="VRQ95" s="118"/>
      <c r="VRR95" s="118"/>
      <c r="VRS95" s="118"/>
      <c r="VRT95" s="118"/>
      <c r="VRU95" s="118"/>
      <c r="VRV95" s="118"/>
      <c r="VRW95" s="118"/>
      <c r="VRX95" s="118"/>
      <c r="VRY95" s="118"/>
      <c r="VRZ95" s="118"/>
      <c r="VSA95" s="118"/>
      <c r="VSB95" s="118"/>
      <c r="VSC95" s="118"/>
      <c r="VSD95" s="118"/>
      <c r="VSE95" s="118"/>
      <c r="VSF95" s="118"/>
      <c r="VSG95" s="118"/>
      <c r="VSH95" s="118"/>
      <c r="VSI95" s="118"/>
      <c r="VSJ95" s="118"/>
      <c r="VSK95" s="118"/>
      <c r="VSL95" s="118"/>
      <c r="VSM95" s="118"/>
      <c r="VSN95" s="118"/>
      <c r="VSO95" s="118"/>
      <c r="VSP95" s="118"/>
      <c r="VSQ95" s="118"/>
      <c r="VSR95" s="118"/>
      <c r="VSS95" s="118"/>
      <c r="VST95" s="118"/>
      <c r="VSU95" s="118"/>
      <c r="VSV95" s="118"/>
      <c r="VSW95" s="118"/>
      <c r="VSX95" s="118"/>
      <c r="VSY95" s="118"/>
      <c r="VSZ95" s="118"/>
      <c r="VTA95" s="118"/>
      <c r="VTB95" s="118"/>
      <c r="VTC95" s="118"/>
      <c r="VTD95" s="118"/>
      <c r="VTE95" s="118"/>
      <c r="VTF95" s="118"/>
      <c r="VTG95" s="118"/>
      <c r="VTH95" s="118"/>
      <c r="VTI95" s="118"/>
      <c r="VTJ95" s="118"/>
      <c r="VTK95" s="118"/>
      <c r="VTL95" s="118"/>
      <c r="VTM95" s="118"/>
      <c r="VTN95" s="118"/>
      <c r="VTO95" s="118"/>
      <c r="VTP95" s="118"/>
      <c r="VTQ95" s="118"/>
      <c r="VTR95" s="118"/>
      <c r="VTS95" s="118"/>
      <c r="VTT95" s="118"/>
      <c r="VTU95" s="118"/>
      <c r="VTV95" s="118"/>
      <c r="VTW95" s="118"/>
      <c r="VTX95" s="118"/>
      <c r="VTY95" s="118"/>
      <c r="VTZ95" s="118"/>
      <c r="VUA95" s="118"/>
      <c r="VUB95" s="118"/>
      <c r="VUC95" s="118"/>
      <c r="VUD95" s="118"/>
      <c r="VUE95" s="118"/>
      <c r="VUF95" s="118"/>
      <c r="VUG95" s="118"/>
      <c r="VUH95" s="118"/>
      <c r="VUI95" s="118"/>
      <c r="VUJ95" s="118"/>
      <c r="VUK95" s="118"/>
      <c r="VUL95" s="118"/>
      <c r="VUM95" s="118"/>
      <c r="VUN95" s="118"/>
      <c r="VUO95" s="118"/>
      <c r="VUP95" s="118"/>
      <c r="VUQ95" s="118"/>
      <c r="VUR95" s="118"/>
      <c r="VUS95" s="118"/>
      <c r="VUT95" s="118"/>
      <c r="VUU95" s="118"/>
      <c r="VUV95" s="118"/>
      <c r="VUW95" s="118"/>
      <c r="VUX95" s="118"/>
      <c r="VUY95" s="118"/>
      <c r="VUZ95" s="118"/>
      <c r="VVA95" s="118"/>
      <c r="VVB95" s="118"/>
      <c r="VVC95" s="118"/>
      <c r="VVD95" s="118"/>
      <c r="VVE95" s="118"/>
      <c r="VVF95" s="118"/>
      <c r="VVG95" s="118"/>
      <c r="VVH95" s="118"/>
      <c r="VVI95" s="118"/>
      <c r="VVJ95" s="118"/>
      <c r="VVK95" s="118"/>
      <c r="VVL95" s="118"/>
      <c r="VVM95" s="118"/>
      <c r="VVN95" s="118"/>
      <c r="VVO95" s="118"/>
      <c r="VVP95" s="118"/>
      <c r="VVQ95" s="118"/>
      <c r="VVR95" s="118"/>
      <c r="VVS95" s="118"/>
      <c r="VVT95" s="118"/>
      <c r="VVU95" s="118"/>
      <c r="VVV95" s="118"/>
      <c r="VVW95" s="118"/>
      <c r="VVX95" s="118"/>
      <c r="VVY95" s="118"/>
      <c r="VVZ95" s="118"/>
      <c r="VWA95" s="118"/>
      <c r="VWB95" s="118"/>
      <c r="VWC95" s="118"/>
      <c r="VWD95" s="118"/>
      <c r="VWE95" s="118"/>
      <c r="VWF95" s="118"/>
      <c r="VWG95" s="118"/>
      <c r="VWH95" s="118"/>
      <c r="VWI95" s="118"/>
      <c r="VWJ95" s="118"/>
      <c r="VWK95" s="118"/>
      <c r="VWL95" s="118"/>
      <c r="VWM95" s="118"/>
      <c r="VWN95" s="118"/>
      <c r="VWO95" s="118"/>
      <c r="VWP95" s="118"/>
      <c r="VWQ95" s="118"/>
      <c r="VWR95" s="118"/>
      <c r="VWS95" s="118"/>
      <c r="VWT95" s="118"/>
      <c r="VWU95" s="118"/>
      <c r="VWV95" s="118"/>
      <c r="VWW95" s="118"/>
      <c r="VWX95" s="118"/>
      <c r="VWY95" s="118"/>
      <c r="VWZ95" s="118"/>
      <c r="VXA95" s="118"/>
      <c r="VXB95" s="118"/>
      <c r="VXC95" s="118"/>
      <c r="VXD95" s="118"/>
      <c r="VXE95" s="118"/>
      <c r="VXF95" s="118"/>
      <c r="VXG95" s="118"/>
      <c r="VXH95" s="118"/>
      <c r="VXI95" s="118"/>
      <c r="VXJ95" s="118"/>
      <c r="VXK95" s="118"/>
      <c r="VXL95" s="118"/>
      <c r="VXM95" s="118"/>
      <c r="VXN95" s="118"/>
      <c r="VXO95" s="118"/>
      <c r="VXP95" s="118"/>
      <c r="VXQ95" s="118"/>
      <c r="VXR95" s="118"/>
      <c r="VXS95" s="118"/>
      <c r="VXT95" s="118"/>
      <c r="VXU95" s="118"/>
      <c r="VXV95" s="118"/>
      <c r="VXW95" s="118"/>
      <c r="VXX95" s="118"/>
      <c r="VXY95" s="118"/>
      <c r="VXZ95" s="118"/>
      <c r="VYA95" s="118"/>
      <c r="VYB95" s="118"/>
      <c r="VYC95" s="118"/>
      <c r="VYD95" s="118"/>
      <c r="VYE95" s="118"/>
      <c r="VYF95" s="118"/>
      <c r="VYG95" s="118"/>
      <c r="VYH95" s="118"/>
      <c r="VYI95" s="118"/>
      <c r="VYJ95" s="118"/>
      <c r="VYK95" s="118"/>
      <c r="VYL95" s="118"/>
      <c r="VYM95" s="118"/>
      <c r="VYN95" s="118"/>
      <c r="VYO95" s="118"/>
      <c r="VYP95" s="118"/>
      <c r="VYQ95" s="118"/>
      <c r="VYR95" s="118"/>
      <c r="VYS95" s="118"/>
      <c r="VYT95" s="118"/>
      <c r="VYU95" s="118"/>
      <c r="VYV95" s="118"/>
      <c r="VYW95" s="118"/>
      <c r="VYX95" s="118"/>
      <c r="VYY95" s="118"/>
      <c r="VYZ95" s="118"/>
      <c r="VZA95" s="118"/>
      <c r="VZB95" s="118"/>
      <c r="VZC95" s="118"/>
      <c r="VZD95" s="118"/>
      <c r="VZE95" s="118"/>
      <c r="VZF95" s="118"/>
      <c r="VZG95" s="118"/>
      <c r="VZH95" s="118"/>
      <c r="VZI95" s="118"/>
      <c r="VZJ95" s="118"/>
      <c r="VZK95" s="118"/>
      <c r="VZL95" s="118"/>
      <c r="VZM95" s="118"/>
      <c r="VZN95" s="118"/>
      <c r="VZO95" s="118"/>
      <c r="VZP95" s="118"/>
      <c r="VZQ95" s="118"/>
      <c r="VZR95" s="118"/>
      <c r="VZS95" s="118"/>
      <c r="VZT95" s="118"/>
      <c r="VZU95" s="118"/>
      <c r="VZV95" s="118"/>
      <c r="VZW95" s="118"/>
      <c r="VZX95" s="118"/>
      <c r="VZY95" s="118"/>
      <c r="VZZ95" s="118"/>
      <c r="WAA95" s="118"/>
      <c r="WAB95" s="118"/>
      <c r="WAC95" s="118"/>
      <c r="WAD95" s="118"/>
      <c r="WAE95" s="118"/>
      <c r="WAF95" s="118"/>
      <c r="WAG95" s="118"/>
      <c r="WAH95" s="118"/>
      <c r="WAI95" s="118"/>
      <c r="WAJ95" s="118"/>
      <c r="WAK95" s="118"/>
      <c r="WAL95" s="118"/>
      <c r="WAM95" s="118"/>
      <c r="WAN95" s="118"/>
      <c r="WAO95" s="118"/>
      <c r="WAP95" s="118"/>
      <c r="WAQ95" s="118"/>
      <c r="WAR95" s="118"/>
      <c r="WAS95" s="118"/>
      <c r="WAT95" s="118"/>
      <c r="WAU95" s="118"/>
      <c r="WAV95" s="118"/>
      <c r="WAW95" s="118"/>
      <c r="WAX95" s="118"/>
      <c r="WAY95" s="118"/>
      <c r="WAZ95" s="118"/>
      <c r="WBA95" s="118"/>
      <c r="WBB95" s="118"/>
      <c r="WBC95" s="118"/>
      <c r="WBD95" s="118"/>
      <c r="WBE95" s="118"/>
      <c r="WBF95" s="118"/>
      <c r="WBG95" s="118"/>
      <c r="WBH95" s="118"/>
      <c r="WBI95" s="118"/>
      <c r="WBJ95" s="118"/>
      <c r="WBK95" s="118"/>
      <c r="WBL95" s="118"/>
      <c r="WBM95" s="118"/>
      <c r="WBN95" s="118"/>
      <c r="WBO95" s="118"/>
      <c r="WBP95" s="118"/>
      <c r="WBQ95" s="118"/>
      <c r="WBR95" s="118"/>
      <c r="WBS95" s="118"/>
      <c r="WBT95" s="118"/>
      <c r="WBU95" s="118"/>
      <c r="WBV95" s="118"/>
      <c r="WBW95" s="118"/>
      <c r="WBX95" s="118"/>
      <c r="WBY95" s="118"/>
      <c r="WBZ95" s="118"/>
      <c r="WCA95" s="118"/>
      <c r="WCB95" s="118"/>
      <c r="WCC95" s="118"/>
      <c r="WCD95" s="118"/>
      <c r="WCE95" s="118"/>
      <c r="WCF95" s="118"/>
      <c r="WCG95" s="118"/>
      <c r="WCH95" s="118"/>
      <c r="WCI95" s="118"/>
      <c r="WCJ95" s="118"/>
      <c r="WCK95" s="118"/>
      <c r="WCL95" s="118"/>
      <c r="WCM95" s="118"/>
      <c r="WCN95" s="118"/>
      <c r="WCO95" s="118"/>
      <c r="WCP95" s="118"/>
      <c r="WCQ95" s="118"/>
      <c r="WCR95" s="118"/>
      <c r="WCS95" s="118"/>
      <c r="WCT95" s="118"/>
      <c r="WCU95" s="118"/>
      <c r="WCV95" s="118"/>
      <c r="WCW95" s="118"/>
      <c r="WCX95" s="118"/>
      <c r="WCY95" s="118"/>
      <c r="WCZ95" s="118"/>
      <c r="WDA95" s="118"/>
      <c r="WDB95" s="118"/>
      <c r="WDC95" s="118"/>
      <c r="WDD95" s="118"/>
      <c r="WDE95" s="118"/>
      <c r="WDF95" s="118"/>
      <c r="WDG95" s="118"/>
      <c r="WDH95" s="118"/>
      <c r="WDI95" s="118"/>
      <c r="WDJ95" s="118"/>
      <c r="WDK95" s="118"/>
      <c r="WDL95" s="118"/>
      <c r="WDM95" s="118"/>
      <c r="WDN95" s="118"/>
      <c r="WDO95" s="118"/>
      <c r="WDP95" s="118"/>
      <c r="WDQ95" s="118"/>
      <c r="WDR95" s="118"/>
      <c r="WDS95" s="118"/>
      <c r="WDT95" s="118"/>
      <c r="WDU95" s="118"/>
      <c r="WDV95" s="118"/>
      <c r="WDW95" s="118"/>
      <c r="WDX95" s="118"/>
      <c r="WDY95" s="118"/>
      <c r="WDZ95" s="118"/>
      <c r="WEA95" s="118"/>
      <c r="WEB95" s="118"/>
      <c r="WEC95" s="118"/>
      <c r="WED95" s="118"/>
      <c r="WEE95" s="118"/>
      <c r="WEF95" s="118"/>
      <c r="WEG95" s="118"/>
      <c r="WEH95" s="118"/>
      <c r="WEI95" s="118"/>
      <c r="WEJ95" s="118"/>
      <c r="WEK95" s="118"/>
      <c r="WEL95" s="118"/>
      <c r="WEM95" s="118"/>
      <c r="WEN95" s="118"/>
      <c r="WEO95" s="118"/>
      <c r="WEP95" s="118"/>
      <c r="WEQ95" s="118"/>
      <c r="WER95" s="118"/>
      <c r="WES95" s="118"/>
      <c r="WET95" s="118"/>
      <c r="WEU95" s="118"/>
      <c r="WEV95" s="118"/>
      <c r="WEW95" s="118"/>
      <c r="WEX95" s="118"/>
      <c r="WEY95" s="118"/>
      <c r="WEZ95" s="118"/>
      <c r="WFA95" s="118"/>
      <c r="WFB95" s="118"/>
      <c r="WFC95" s="118"/>
      <c r="WFD95" s="118"/>
      <c r="WFE95" s="118"/>
      <c r="WFF95" s="118"/>
      <c r="WFG95" s="118"/>
      <c r="WFH95" s="118"/>
      <c r="WFI95" s="118"/>
      <c r="WFJ95" s="118"/>
      <c r="WFK95" s="118"/>
      <c r="WFL95" s="118"/>
      <c r="WFM95" s="118"/>
      <c r="WFN95" s="118"/>
      <c r="WFO95" s="118"/>
      <c r="WFP95" s="118"/>
      <c r="WFQ95" s="118"/>
      <c r="WFR95" s="118"/>
      <c r="WFS95" s="118"/>
      <c r="WFT95" s="118"/>
      <c r="WFU95" s="118"/>
      <c r="WFV95" s="118"/>
      <c r="WFW95" s="118"/>
      <c r="WFX95" s="118"/>
      <c r="WFY95" s="118"/>
      <c r="WFZ95" s="118"/>
      <c r="WGA95" s="118"/>
      <c r="WGB95" s="118"/>
      <c r="WGC95" s="118"/>
      <c r="WGD95" s="118"/>
      <c r="WGE95" s="118"/>
      <c r="WGF95" s="118"/>
      <c r="WGG95" s="118"/>
      <c r="WGH95" s="118"/>
      <c r="WGI95" s="118"/>
      <c r="WGJ95" s="118"/>
      <c r="WGK95" s="118"/>
      <c r="WGL95" s="118"/>
      <c r="WGM95" s="118"/>
      <c r="WGN95" s="118"/>
      <c r="WGO95" s="118"/>
      <c r="WGP95" s="118"/>
      <c r="WGQ95" s="118"/>
      <c r="WGR95" s="118"/>
      <c r="WGS95" s="118"/>
      <c r="WGT95" s="118"/>
      <c r="WGU95" s="118"/>
      <c r="WGV95" s="118"/>
      <c r="WGW95" s="118"/>
      <c r="WGX95" s="118"/>
      <c r="WGY95" s="118"/>
      <c r="WGZ95" s="118"/>
      <c r="WHA95" s="118"/>
      <c r="WHB95" s="118"/>
      <c r="WHC95" s="118"/>
      <c r="WHD95" s="118"/>
      <c r="WHE95" s="118"/>
      <c r="WHF95" s="118"/>
      <c r="WHG95" s="118"/>
      <c r="WHH95" s="118"/>
      <c r="WHI95" s="118"/>
      <c r="WHJ95" s="118"/>
      <c r="WHK95" s="118"/>
      <c r="WHL95" s="118"/>
      <c r="WHM95" s="118"/>
      <c r="WHN95" s="118"/>
      <c r="WHO95" s="118"/>
      <c r="WHP95" s="118"/>
      <c r="WHQ95" s="118"/>
      <c r="WHR95" s="118"/>
      <c r="WHS95" s="118"/>
      <c r="WHT95" s="118"/>
      <c r="WHU95" s="118"/>
      <c r="WHV95" s="118"/>
      <c r="WHW95" s="118"/>
      <c r="WHX95" s="118"/>
      <c r="WHY95" s="118"/>
      <c r="WHZ95" s="118"/>
      <c r="WIA95" s="118"/>
      <c r="WIB95" s="118"/>
      <c r="WIC95" s="118"/>
      <c r="WID95" s="118"/>
      <c r="WIE95" s="118"/>
      <c r="WIF95" s="118"/>
      <c r="WIG95" s="118"/>
      <c r="WIH95" s="118"/>
      <c r="WII95" s="118"/>
      <c r="WIJ95" s="118"/>
      <c r="WIK95" s="118"/>
      <c r="WIL95" s="118"/>
      <c r="WIM95" s="118"/>
      <c r="WIN95" s="118"/>
      <c r="WIO95" s="118"/>
      <c r="WIP95" s="118"/>
      <c r="WIQ95" s="118"/>
      <c r="WIR95" s="118"/>
      <c r="WIS95" s="118"/>
      <c r="WIT95" s="118"/>
      <c r="WIU95" s="118"/>
      <c r="WIV95" s="118"/>
      <c r="WIW95" s="118"/>
      <c r="WIX95" s="118"/>
      <c r="WIY95" s="118"/>
      <c r="WIZ95" s="118"/>
      <c r="WJA95" s="118"/>
      <c r="WJB95" s="118"/>
      <c r="WJC95" s="118"/>
      <c r="WJD95" s="118"/>
      <c r="WJE95" s="118"/>
      <c r="WJF95" s="118"/>
      <c r="WJG95" s="118"/>
      <c r="WJH95" s="118"/>
      <c r="WJI95" s="118"/>
      <c r="WJJ95" s="118"/>
      <c r="WJK95" s="118"/>
      <c r="WJL95" s="118"/>
      <c r="WJM95" s="118"/>
      <c r="WJN95" s="118"/>
      <c r="WJO95" s="118"/>
      <c r="WJP95" s="118"/>
      <c r="WJQ95" s="118"/>
      <c r="WJR95" s="118"/>
      <c r="WJS95" s="118"/>
      <c r="WJT95" s="118"/>
      <c r="WJU95" s="118"/>
      <c r="WJV95" s="118"/>
      <c r="WJW95" s="118"/>
      <c r="WJX95" s="118"/>
      <c r="WJY95" s="118"/>
      <c r="WJZ95" s="118"/>
      <c r="WKA95" s="118"/>
      <c r="WKB95" s="118"/>
      <c r="WKC95" s="118"/>
      <c r="WKD95" s="118"/>
      <c r="WKE95" s="118"/>
      <c r="WKF95" s="118"/>
      <c r="WKG95" s="118"/>
      <c r="WKH95" s="118"/>
      <c r="WKI95" s="118"/>
      <c r="WKJ95" s="118"/>
      <c r="WKK95" s="118"/>
      <c r="WKL95" s="118"/>
      <c r="WKM95" s="118"/>
      <c r="WKN95" s="118"/>
      <c r="WKO95" s="118"/>
      <c r="WKP95" s="118"/>
      <c r="WKQ95" s="118"/>
      <c r="WKR95" s="118"/>
      <c r="WKS95" s="118"/>
      <c r="WKT95" s="118"/>
      <c r="WKU95" s="118"/>
      <c r="WKV95" s="118"/>
      <c r="WKW95" s="118"/>
      <c r="WKX95" s="118"/>
      <c r="WKY95" s="118"/>
      <c r="WKZ95" s="118"/>
      <c r="WLA95" s="118"/>
      <c r="WLB95" s="118"/>
      <c r="WLC95" s="118"/>
      <c r="WLD95" s="118"/>
      <c r="WLE95" s="118"/>
      <c r="WLF95" s="118"/>
      <c r="WLG95" s="118"/>
      <c r="WLH95" s="118"/>
      <c r="WLI95" s="118"/>
      <c r="WLJ95" s="118"/>
      <c r="WLK95" s="118"/>
      <c r="WLL95" s="118"/>
      <c r="WLM95" s="118"/>
      <c r="WLN95" s="118"/>
      <c r="WLO95" s="118"/>
      <c r="WLP95" s="118"/>
      <c r="WLQ95" s="118"/>
      <c r="WLR95" s="118"/>
      <c r="WLS95" s="118"/>
      <c r="WLT95" s="118"/>
      <c r="WLU95" s="118"/>
      <c r="WLV95" s="118"/>
      <c r="WLW95" s="118"/>
      <c r="WLX95" s="118"/>
      <c r="WLY95" s="118"/>
      <c r="WLZ95" s="118"/>
      <c r="WMA95" s="118"/>
      <c r="WMB95" s="118"/>
      <c r="WMC95" s="118"/>
      <c r="WMD95" s="118"/>
      <c r="WME95" s="118"/>
      <c r="WMF95" s="118"/>
      <c r="WMG95" s="118"/>
      <c r="WMH95" s="118"/>
      <c r="WMI95" s="118"/>
      <c r="WMJ95" s="118"/>
      <c r="WMK95" s="118"/>
      <c r="WML95" s="118"/>
      <c r="WMM95" s="118"/>
      <c r="WMN95" s="118"/>
      <c r="WMO95" s="118"/>
      <c r="WMP95" s="118"/>
      <c r="WMQ95" s="118"/>
      <c r="WMR95" s="118"/>
      <c r="WMS95" s="118"/>
      <c r="WMT95" s="118"/>
      <c r="WMU95" s="118"/>
      <c r="WMV95" s="118"/>
      <c r="WMW95" s="118"/>
      <c r="WMX95" s="118"/>
      <c r="WMY95" s="118"/>
      <c r="WMZ95" s="118"/>
      <c r="WNA95" s="118"/>
      <c r="WNB95" s="118"/>
      <c r="WNC95" s="118"/>
      <c r="WND95" s="118"/>
      <c r="WNE95" s="118"/>
      <c r="WNF95" s="118"/>
      <c r="WNG95" s="118"/>
      <c r="WNH95" s="118"/>
      <c r="WNI95" s="118"/>
      <c r="WNJ95" s="118"/>
      <c r="WNK95" s="118"/>
      <c r="WNL95" s="118"/>
      <c r="WNM95" s="118"/>
      <c r="WNN95" s="118"/>
      <c r="WNO95" s="118"/>
      <c r="WNP95" s="118"/>
      <c r="WNQ95" s="118"/>
      <c r="WNR95" s="118"/>
      <c r="WNS95" s="118"/>
      <c r="WNT95" s="118"/>
      <c r="WNU95" s="118"/>
      <c r="WNV95" s="118"/>
      <c r="WNW95" s="118"/>
      <c r="WNX95" s="118"/>
      <c r="WNY95" s="118"/>
      <c r="WNZ95" s="118"/>
      <c r="WOA95" s="118"/>
      <c r="WOB95" s="118"/>
      <c r="WOC95" s="118"/>
      <c r="WOD95" s="118"/>
      <c r="WOE95" s="118"/>
      <c r="WOF95" s="118"/>
      <c r="WOG95" s="118"/>
      <c r="WOH95" s="118"/>
      <c r="WOI95" s="118"/>
      <c r="WOJ95" s="118"/>
      <c r="WOK95" s="118"/>
      <c r="WOL95" s="118"/>
      <c r="WOM95" s="118"/>
      <c r="WON95" s="118"/>
      <c r="WOO95" s="118"/>
      <c r="WOP95" s="118"/>
      <c r="WOQ95" s="118"/>
      <c r="WOR95" s="118"/>
      <c r="WOS95" s="118"/>
      <c r="WOT95" s="118"/>
      <c r="WOU95" s="118"/>
      <c r="WOV95" s="118"/>
      <c r="WOW95" s="118"/>
      <c r="WOX95" s="118"/>
      <c r="WOY95" s="118"/>
      <c r="WOZ95" s="118"/>
      <c r="WPA95" s="118"/>
      <c r="WPB95" s="118"/>
      <c r="WPC95" s="118"/>
      <c r="WPD95" s="118"/>
      <c r="WPE95" s="118"/>
      <c r="WPF95" s="118"/>
      <c r="WPG95" s="118"/>
      <c r="WPH95" s="118"/>
      <c r="WPI95" s="118"/>
      <c r="WPJ95" s="118"/>
      <c r="WPK95" s="118"/>
      <c r="WPL95" s="118"/>
      <c r="WPM95" s="118"/>
      <c r="WPN95" s="118"/>
      <c r="WPO95" s="118"/>
      <c r="WPP95" s="118"/>
      <c r="WPQ95" s="118"/>
      <c r="WPR95" s="118"/>
      <c r="WPS95" s="118"/>
      <c r="WPT95" s="118"/>
      <c r="WPU95" s="118"/>
      <c r="WPV95" s="118"/>
      <c r="WPW95" s="118"/>
      <c r="WPX95" s="118"/>
      <c r="WPY95" s="118"/>
      <c r="WPZ95" s="118"/>
      <c r="WQA95" s="118"/>
      <c r="WQB95" s="118"/>
      <c r="WQC95" s="118"/>
      <c r="WQD95" s="118"/>
      <c r="WQE95" s="118"/>
      <c r="WQF95" s="118"/>
      <c r="WQG95" s="118"/>
      <c r="WQH95" s="118"/>
      <c r="WQI95" s="118"/>
      <c r="WQJ95" s="118"/>
      <c r="WQK95" s="118"/>
      <c r="WQL95" s="118"/>
      <c r="WQM95" s="118"/>
      <c r="WQN95" s="118"/>
      <c r="WQO95" s="118"/>
      <c r="WQP95" s="118"/>
      <c r="WQQ95" s="118"/>
      <c r="WQR95" s="118"/>
      <c r="WQS95" s="118"/>
      <c r="WQT95" s="118"/>
      <c r="WQU95" s="118"/>
      <c r="WQV95" s="118"/>
      <c r="WQW95" s="118"/>
      <c r="WQX95" s="118"/>
      <c r="WQY95" s="118"/>
      <c r="WQZ95" s="118"/>
      <c r="WRA95" s="118"/>
      <c r="WRB95" s="118"/>
      <c r="WRC95" s="118"/>
      <c r="WRD95" s="118"/>
      <c r="WRE95" s="118"/>
      <c r="WRF95" s="118"/>
      <c r="WRG95" s="118"/>
      <c r="WRH95" s="118"/>
      <c r="WRI95" s="118"/>
      <c r="WRJ95" s="118"/>
      <c r="WRK95" s="118"/>
      <c r="WRL95" s="118"/>
      <c r="WRM95" s="118"/>
      <c r="WRN95" s="118"/>
      <c r="WRO95" s="118"/>
      <c r="WRP95" s="118"/>
      <c r="WRQ95" s="118"/>
      <c r="WRR95" s="118"/>
      <c r="WRS95" s="118"/>
      <c r="WRT95" s="118"/>
      <c r="WRU95" s="118"/>
      <c r="WRV95" s="118"/>
      <c r="WRW95" s="118"/>
      <c r="WRX95" s="118"/>
      <c r="WRY95" s="118"/>
      <c r="WRZ95" s="118"/>
      <c r="WSA95" s="118"/>
      <c r="WSB95" s="118"/>
      <c r="WSC95" s="118"/>
      <c r="WSD95" s="118"/>
      <c r="WSE95" s="118"/>
      <c r="WSF95" s="118"/>
      <c r="WSG95" s="118"/>
      <c r="WSH95" s="118"/>
      <c r="WSI95" s="118"/>
      <c r="WSJ95" s="118"/>
      <c r="WSK95" s="118"/>
      <c r="WSL95" s="118"/>
      <c r="WSM95" s="118"/>
      <c r="WSN95" s="118"/>
      <c r="WSO95" s="118"/>
      <c r="WSP95" s="118"/>
      <c r="WSQ95" s="118"/>
      <c r="WSR95" s="118"/>
      <c r="WSS95" s="118"/>
      <c r="WST95" s="118"/>
      <c r="WSU95" s="118"/>
      <c r="WSV95" s="118"/>
      <c r="WSW95" s="118"/>
      <c r="WSX95" s="118"/>
      <c r="WSY95" s="118"/>
      <c r="WSZ95" s="118"/>
      <c r="WTA95" s="118"/>
      <c r="WTB95" s="118"/>
      <c r="WTC95" s="118"/>
      <c r="WTD95" s="118"/>
      <c r="WTE95" s="118"/>
      <c r="WTF95" s="118"/>
      <c r="WTG95" s="118"/>
      <c r="WTH95" s="118"/>
      <c r="WTI95" s="118"/>
      <c r="WTJ95" s="118"/>
      <c r="WTK95" s="118"/>
      <c r="WTL95" s="118"/>
      <c r="WTM95" s="118"/>
      <c r="WTN95" s="118"/>
      <c r="WTO95" s="118"/>
      <c r="WTP95" s="118"/>
      <c r="WTQ95" s="118"/>
      <c r="WTR95" s="118"/>
      <c r="WTS95" s="118"/>
      <c r="WTT95" s="118"/>
      <c r="WTU95" s="118"/>
      <c r="WTV95" s="118"/>
      <c r="WTW95" s="118"/>
      <c r="WTX95" s="118"/>
      <c r="WTY95" s="118"/>
      <c r="WTZ95" s="118"/>
      <c r="WUA95" s="118"/>
      <c r="WUB95" s="118"/>
      <c r="WUC95" s="118"/>
      <c r="WUD95" s="118"/>
      <c r="WUE95" s="118"/>
      <c r="WUF95" s="118"/>
      <c r="WUG95" s="118"/>
      <c r="WUH95" s="118"/>
      <c r="WUI95" s="118"/>
      <c r="WUJ95" s="118"/>
      <c r="WUK95" s="118"/>
      <c r="WUL95" s="118"/>
      <c r="WUM95" s="118"/>
      <c r="WUN95" s="118"/>
      <c r="WUO95" s="118"/>
      <c r="WUP95" s="118"/>
      <c r="WUQ95" s="118"/>
      <c r="WUR95" s="118"/>
      <c r="WUS95" s="118"/>
      <c r="WUT95" s="118"/>
      <c r="WUU95" s="118"/>
      <c r="WUV95" s="118"/>
      <c r="WUW95" s="118"/>
      <c r="WUX95" s="118"/>
      <c r="WUY95" s="118"/>
      <c r="WUZ95" s="118"/>
      <c r="WVA95" s="118"/>
      <c r="WVB95" s="118"/>
      <c r="WVC95" s="118"/>
      <c r="WVD95" s="118"/>
      <c r="WVE95" s="118"/>
      <c r="WVF95" s="118"/>
      <c r="WVG95" s="118"/>
      <c r="WVH95" s="118"/>
      <c r="WVI95" s="118"/>
      <c r="WVJ95" s="118"/>
      <c r="WVK95" s="118"/>
      <c r="WVL95" s="118"/>
      <c r="WVM95" s="118"/>
      <c r="WVN95" s="118"/>
      <c r="WVO95" s="118"/>
      <c r="WVP95" s="118"/>
      <c r="WVQ95" s="118"/>
      <c r="WVR95" s="118"/>
      <c r="WVS95" s="118"/>
      <c r="WVT95" s="118"/>
      <c r="WVU95" s="118"/>
      <c r="WVV95" s="118"/>
      <c r="WVW95" s="118"/>
      <c r="WVX95" s="118"/>
      <c r="WVY95" s="118"/>
      <c r="WVZ95" s="118"/>
      <c r="WWA95" s="118"/>
      <c r="WWB95" s="118"/>
      <c r="WWC95" s="118"/>
      <c r="WWD95" s="118"/>
      <c r="WWE95" s="118"/>
      <c r="WWF95" s="118"/>
      <c r="WWG95" s="118"/>
      <c r="WWH95" s="118"/>
      <c r="WWI95" s="118"/>
      <c r="WWJ95" s="118"/>
      <c r="WWK95" s="118"/>
      <c r="WWL95" s="118"/>
      <c r="WWM95" s="118"/>
      <c r="WWN95" s="118"/>
      <c r="WWO95" s="118"/>
      <c r="WWP95" s="118"/>
      <c r="WWQ95" s="118"/>
      <c r="WWR95" s="118"/>
      <c r="WWS95" s="118"/>
      <c r="WWT95" s="118"/>
      <c r="WWU95" s="118"/>
      <c r="WWV95" s="118"/>
      <c r="WWW95" s="118"/>
      <c r="WWX95" s="118"/>
      <c r="WWY95" s="118"/>
      <c r="WWZ95" s="118"/>
      <c r="WXA95" s="118"/>
      <c r="WXB95" s="118"/>
      <c r="WXC95" s="118"/>
      <c r="WXD95" s="118"/>
      <c r="WXE95" s="118"/>
      <c r="WXF95" s="118"/>
      <c r="WXG95" s="118"/>
      <c r="WXH95" s="118"/>
      <c r="WXI95" s="118"/>
      <c r="WXJ95" s="118"/>
      <c r="WXK95" s="118"/>
      <c r="WXL95" s="118"/>
      <c r="WXM95" s="118"/>
      <c r="WXN95" s="118"/>
      <c r="WXO95" s="118"/>
      <c r="WXP95" s="118"/>
      <c r="WXQ95" s="118"/>
      <c r="WXR95" s="118"/>
      <c r="WXS95" s="118"/>
      <c r="WXT95" s="118"/>
      <c r="WXU95" s="118"/>
      <c r="WXV95" s="118"/>
      <c r="WXW95" s="118"/>
      <c r="WXX95" s="118"/>
      <c r="WXY95" s="118"/>
      <c r="WXZ95" s="118"/>
      <c r="WYA95" s="118"/>
      <c r="WYB95" s="118"/>
      <c r="WYC95" s="118"/>
      <c r="WYD95" s="118"/>
      <c r="WYE95" s="118"/>
      <c r="WYF95" s="118"/>
      <c r="WYG95" s="118"/>
      <c r="WYH95" s="118"/>
      <c r="WYI95" s="118"/>
      <c r="WYJ95" s="118"/>
      <c r="WYK95" s="118"/>
      <c r="WYL95" s="118"/>
      <c r="WYM95" s="118"/>
      <c r="WYN95" s="118"/>
      <c r="WYO95" s="118"/>
      <c r="WYP95" s="118"/>
      <c r="WYQ95" s="118"/>
      <c r="WYR95" s="118"/>
      <c r="WYS95" s="118"/>
      <c r="WYT95" s="118"/>
      <c r="WYU95" s="118"/>
      <c r="WYV95" s="118"/>
      <c r="WYW95" s="118"/>
      <c r="WYX95" s="118"/>
      <c r="WYY95" s="118"/>
      <c r="WYZ95" s="118"/>
      <c r="WZA95" s="118"/>
      <c r="WZB95" s="118"/>
      <c r="WZC95" s="118"/>
      <c r="WZD95" s="118"/>
      <c r="WZE95" s="118"/>
      <c r="WZF95" s="118"/>
      <c r="WZG95" s="118"/>
      <c r="WZH95" s="118"/>
      <c r="WZI95" s="118"/>
      <c r="WZJ95" s="118"/>
      <c r="WZK95" s="118"/>
      <c r="WZL95" s="118"/>
      <c r="WZM95" s="118"/>
      <c r="WZN95" s="118"/>
      <c r="WZO95" s="118"/>
      <c r="WZP95" s="118"/>
      <c r="WZQ95" s="118"/>
      <c r="WZR95" s="118"/>
      <c r="WZS95" s="118"/>
      <c r="WZT95" s="118"/>
      <c r="WZU95" s="118"/>
      <c r="WZV95" s="118"/>
      <c r="WZW95" s="118"/>
      <c r="WZX95" s="118"/>
      <c r="WZY95" s="118"/>
      <c r="WZZ95" s="118"/>
      <c r="XAA95" s="118"/>
      <c r="XAB95" s="118"/>
      <c r="XAC95" s="118"/>
      <c r="XAD95" s="118"/>
      <c r="XAE95" s="118"/>
      <c r="XAF95" s="118"/>
      <c r="XAG95" s="118"/>
      <c r="XAH95" s="118"/>
      <c r="XAI95" s="118"/>
      <c r="XAJ95" s="118"/>
      <c r="XAK95" s="118"/>
      <c r="XAL95" s="118"/>
      <c r="XAM95" s="118"/>
      <c r="XAN95" s="118"/>
      <c r="XAO95" s="118"/>
      <c r="XAP95" s="118"/>
      <c r="XAQ95" s="118"/>
      <c r="XAR95" s="118"/>
      <c r="XAS95" s="118"/>
      <c r="XAT95" s="118"/>
      <c r="XAU95" s="118"/>
      <c r="XAV95" s="118"/>
      <c r="XAW95" s="118"/>
      <c r="XAX95" s="118"/>
      <c r="XAY95" s="118"/>
      <c r="XAZ95" s="118"/>
      <c r="XBA95" s="118"/>
      <c r="XBB95" s="118"/>
      <c r="XBC95" s="118"/>
      <c r="XBD95" s="118"/>
      <c r="XBE95" s="118"/>
      <c r="XBF95" s="118"/>
      <c r="XBG95" s="118"/>
      <c r="XBH95" s="118"/>
      <c r="XBI95" s="118"/>
      <c r="XBJ95" s="118"/>
      <c r="XBK95" s="118"/>
      <c r="XBL95" s="118"/>
      <c r="XBM95" s="118"/>
      <c r="XBN95" s="118"/>
      <c r="XBO95" s="118"/>
      <c r="XBP95" s="118"/>
      <c r="XBQ95" s="118"/>
      <c r="XBR95" s="118"/>
      <c r="XBS95" s="118"/>
      <c r="XBT95" s="118"/>
      <c r="XBU95" s="118"/>
      <c r="XBV95" s="118"/>
      <c r="XBW95" s="118"/>
      <c r="XBX95" s="118"/>
      <c r="XBY95" s="118"/>
      <c r="XBZ95" s="118"/>
      <c r="XCA95" s="118"/>
      <c r="XCB95" s="118"/>
      <c r="XCC95" s="118"/>
      <c r="XCD95" s="118"/>
      <c r="XCE95" s="118"/>
      <c r="XCF95" s="118"/>
      <c r="XCG95" s="118"/>
      <c r="XCH95" s="118"/>
      <c r="XCI95" s="118"/>
      <c r="XCJ95" s="118"/>
      <c r="XCK95" s="118"/>
      <c r="XCL95" s="118"/>
      <c r="XCM95" s="118"/>
      <c r="XCN95" s="118"/>
      <c r="XCO95" s="118"/>
      <c r="XCP95" s="118"/>
      <c r="XCQ95" s="118"/>
      <c r="XCR95" s="118"/>
      <c r="XCS95" s="118"/>
      <c r="XCT95" s="118"/>
      <c r="XCU95" s="118"/>
      <c r="XCV95" s="118"/>
      <c r="XCW95" s="118"/>
      <c r="XCX95" s="118"/>
      <c r="XCY95" s="118"/>
      <c r="XCZ95" s="118"/>
      <c r="XDA95" s="118"/>
      <c r="XDB95" s="118"/>
      <c r="XDC95" s="118"/>
      <c r="XDD95" s="118"/>
      <c r="XDE95" s="118"/>
      <c r="XDF95" s="118"/>
      <c r="XDG95" s="118"/>
      <c r="XDH95" s="118"/>
      <c r="XDI95" s="118"/>
      <c r="XDJ95" s="118"/>
      <c r="XDK95" s="118"/>
      <c r="XDL95" s="118"/>
      <c r="XDM95" s="118"/>
      <c r="XDN95" s="118"/>
      <c r="XDO95" s="118"/>
      <c r="XDP95" s="118"/>
      <c r="XDQ95" s="118"/>
      <c r="XDR95" s="118"/>
      <c r="XDS95" s="118"/>
      <c r="XDT95" s="118"/>
      <c r="XDU95" s="118"/>
      <c r="XDV95" s="118"/>
      <c r="XDW95" s="118"/>
      <c r="XDX95" s="118"/>
      <c r="XDY95" s="118"/>
      <c r="XDZ95" s="118"/>
      <c r="XEA95" s="118"/>
      <c r="XEB95" s="118"/>
      <c r="XEC95" s="118"/>
      <c r="XED95" s="118"/>
      <c r="XEE95" s="118"/>
      <c r="XEF95" s="118"/>
      <c r="XEG95" s="118"/>
      <c r="XEH95" s="118"/>
      <c r="XEI95" s="118"/>
      <c r="XEJ95" s="118"/>
      <c r="XEK95" s="118"/>
      <c r="XEL95" s="118"/>
      <c r="XEM95" s="118"/>
      <c r="XEN95" s="118"/>
      <c r="XEO95" s="118"/>
      <c r="XEP95" s="118"/>
      <c r="XEQ95" s="118"/>
      <c r="XER95" s="118"/>
      <c r="XES95" s="118"/>
    </row>
    <row r="96" spans="1:16373" s="109" customFormat="1" ht="56.25" customHeight="1">
      <c r="A96" s="332" t="s">
        <v>264</v>
      </c>
      <c r="B96" s="100" t="s">
        <v>146</v>
      </c>
      <c r="C96" s="100" t="s">
        <v>862</v>
      </c>
      <c r="D96" s="103" t="s">
        <v>863</v>
      </c>
      <c r="E96" s="115" t="s">
        <v>38</v>
      </c>
      <c r="F96" s="91"/>
      <c r="G96" s="91"/>
      <c r="H96" s="91" t="s">
        <v>896</v>
      </c>
      <c r="I96" s="287">
        <f>4014000/3.27/1000</f>
        <v>1227.5229357798164</v>
      </c>
      <c r="J96" s="125">
        <v>100</v>
      </c>
      <c r="K96" s="106">
        <v>0</v>
      </c>
      <c r="L96" s="193" t="s">
        <v>864</v>
      </c>
      <c r="M96" s="92" t="s">
        <v>5</v>
      </c>
      <c r="N96" s="94">
        <v>43101</v>
      </c>
      <c r="O96" s="94">
        <f>N96+90</f>
        <v>43191</v>
      </c>
      <c r="P96" s="275" t="s">
        <v>79</v>
      </c>
      <c r="Q96" s="91"/>
      <c r="R96" s="384" t="s">
        <v>1</v>
      </c>
      <c r="S96" s="130" t="s">
        <v>666</v>
      </c>
      <c r="T96" s="191" t="s">
        <v>713</v>
      </c>
      <c r="U96" s="107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</row>
    <row r="97" spans="1:16373" s="109" customFormat="1" ht="41.25" customHeight="1">
      <c r="A97" s="332" t="s">
        <v>265</v>
      </c>
      <c r="B97" s="100" t="s">
        <v>146</v>
      </c>
      <c r="C97" s="100" t="s">
        <v>199</v>
      </c>
      <c r="D97" s="100" t="s">
        <v>194</v>
      </c>
      <c r="E97" s="115" t="s">
        <v>38</v>
      </c>
      <c r="F97" s="91"/>
      <c r="G97" s="111"/>
      <c r="H97" s="91" t="s">
        <v>539</v>
      </c>
      <c r="I97" s="153">
        <v>160</v>
      </c>
      <c r="J97" s="125">
        <v>100</v>
      </c>
      <c r="K97" s="106">
        <v>0</v>
      </c>
      <c r="L97" s="91" t="s">
        <v>516</v>
      </c>
      <c r="M97" s="92" t="s">
        <v>5</v>
      </c>
      <c r="N97" s="94">
        <v>42826</v>
      </c>
      <c r="O97" s="94">
        <f>N97+90</f>
        <v>42916</v>
      </c>
      <c r="P97" s="275" t="s">
        <v>79</v>
      </c>
      <c r="Q97" s="91"/>
      <c r="R97" s="384" t="s">
        <v>22</v>
      </c>
      <c r="S97" s="121" t="s">
        <v>666</v>
      </c>
      <c r="T97" s="391"/>
      <c r="U97" s="107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</row>
    <row r="98" spans="1:16373" s="118" customFormat="1" ht="46.5" customHeight="1">
      <c r="A98" s="399" t="s">
        <v>266</v>
      </c>
      <c r="B98" s="139" t="s">
        <v>146</v>
      </c>
      <c r="C98" s="147" t="s">
        <v>196</v>
      </c>
      <c r="D98" s="139" t="s">
        <v>655</v>
      </c>
      <c r="E98" s="140" t="s">
        <v>38</v>
      </c>
      <c r="F98" s="93"/>
      <c r="G98" s="141"/>
      <c r="H98" s="93"/>
      <c r="I98" s="159"/>
      <c r="J98" s="112">
        <v>100</v>
      </c>
      <c r="K98" s="142">
        <v>0</v>
      </c>
      <c r="L98" s="157" t="s">
        <v>517</v>
      </c>
      <c r="M98" s="398" t="s">
        <v>5</v>
      </c>
      <c r="N98" s="143">
        <v>42826</v>
      </c>
      <c r="O98" s="143">
        <f>N98+90</f>
        <v>42916</v>
      </c>
      <c r="P98" s="397" t="s">
        <v>79</v>
      </c>
      <c r="Q98" s="93"/>
      <c r="R98" s="396" t="s">
        <v>1</v>
      </c>
      <c r="S98" s="135"/>
      <c r="T98" s="191"/>
      <c r="U98" s="107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  <c r="IQ98" s="109"/>
      <c r="IR98" s="109"/>
      <c r="IS98" s="109"/>
      <c r="IT98" s="109"/>
      <c r="IU98" s="109"/>
      <c r="IV98" s="109"/>
      <c r="IW98" s="109"/>
      <c r="IX98" s="109"/>
      <c r="IY98" s="109"/>
      <c r="IZ98" s="109"/>
      <c r="JA98" s="109"/>
      <c r="JB98" s="109"/>
      <c r="JC98" s="109"/>
      <c r="JD98" s="109"/>
      <c r="JE98" s="109"/>
      <c r="JF98" s="109"/>
      <c r="JG98" s="109"/>
      <c r="JH98" s="109"/>
      <c r="JI98" s="109"/>
      <c r="JJ98" s="109"/>
      <c r="JK98" s="109"/>
      <c r="JL98" s="109"/>
      <c r="JM98" s="109"/>
      <c r="JN98" s="109"/>
      <c r="JO98" s="109"/>
      <c r="JP98" s="109"/>
      <c r="JQ98" s="109"/>
      <c r="JR98" s="109"/>
      <c r="JS98" s="109"/>
      <c r="JT98" s="109"/>
      <c r="JU98" s="109"/>
      <c r="JV98" s="109"/>
      <c r="JW98" s="109"/>
      <c r="JX98" s="109"/>
      <c r="JY98" s="109"/>
      <c r="JZ98" s="109"/>
      <c r="KA98" s="109"/>
      <c r="KB98" s="109"/>
      <c r="KC98" s="109"/>
      <c r="KD98" s="109"/>
      <c r="KE98" s="109"/>
      <c r="KF98" s="109"/>
      <c r="KG98" s="109"/>
      <c r="KH98" s="109"/>
      <c r="KI98" s="109"/>
      <c r="KJ98" s="109"/>
      <c r="KK98" s="109"/>
      <c r="KL98" s="109"/>
      <c r="KM98" s="109"/>
      <c r="KN98" s="109"/>
      <c r="KO98" s="109"/>
      <c r="KP98" s="109"/>
      <c r="KQ98" s="109"/>
      <c r="KR98" s="109"/>
      <c r="KS98" s="109"/>
      <c r="KT98" s="109"/>
      <c r="KU98" s="109"/>
      <c r="KV98" s="109"/>
      <c r="KW98" s="109"/>
      <c r="KX98" s="109"/>
      <c r="KY98" s="109"/>
      <c r="KZ98" s="109"/>
      <c r="LA98" s="109"/>
      <c r="LB98" s="109"/>
      <c r="LC98" s="109"/>
      <c r="LD98" s="109"/>
      <c r="LE98" s="109"/>
      <c r="LF98" s="109"/>
      <c r="LG98" s="109"/>
      <c r="LH98" s="109"/>
      <c r="LI98" s="109"/>
      <c r="LJ98" s="109"/>
      <c r="LK98" s="109"/>
      <c r="LL98" s="109"/>
      <c r="LM98" s="109"/>
      <c r="LN98" s="109"/>
      <c r="LO98" s="109"/>
      <c r="LP98" s="109"/>
      <c r="LQ98" s="109"/>
      <c r="LR98" s="109"/>
      <c r="LS98" s="109"/>
      <c r="LT98" s="109"/>
      <c r="LU98" s="109"/>
      <c r="LV98" s="109"/>
      <c r="LW98" s="109"/>
      <c r="LX98" s="109"/>
      <c r="LY98" s="109"/>
      <c r="LZ98" s="109"/>
      <c r="MA98" s="109"/>
      <c r="MB98" s="109"/>
      <c r="MC98" s="109"/>
      <c r="MD98" s="109"/>
      <c r="ME98" s="109"/>
      <c r="MF98" s="109"/>
      <c r="MG98" s="109"/>
      <c r="MH98" s="109"/>
      <c r="MI98" s="109"/>
      <c r="MJ98" s="109"/>
      <c r="MK98" s="109"/>
      <c r="ML98" s="109"/>
      <c r="MM98" s="109"/>
      <c r="MN98" s="109"/>
      <c r="MO98" s="109"/>
      <c r="MP98" s="109"/>
      <c r="MQ98" s="109"/>
      <c r="MR98" s="109"/>
      <c r="MS98" s="109"/>
      <c r="MT98" s="109"/>
      <c r="MU98" s="109"/>
      <c r="MV98" s="109"/>
      <c r="MW98" s="109"/>
      <c r="MX98" s="109"/>
      <c r="MY98" s="109"/>
      <c r="MZ98" s="109"/>
      <c r="NA98" s="109"/>
      <c r="NB98" s="109"/>
      <c r="NC98" s="109"/>
      <c r="ND98" s="109"/>
      <c r="NE98" s="109"/>
      <c r="NF98" s="109"/>
      <c r="NG98" s="109"/>
      <c r="NH98" s="109"/>
      <c r="NI98" s="109"/>
      <c r="NJ98" s="109"/>
      <c r="NK98" s="109"/>
      <c r="NL98" s="109"/>
      <c r="NM98" s="109"/>
      <c r="NN98" s="109"/>
      <c r="NO98" s="109"/>
      <c r="NP98" s="109"/>
      <c r="NQ98" s="109"/>
      <c r="NR98" s="109"/>
      <c r="NS98" s="109"/>
      <c r="NT98" s="109"/>
      <c r="NU98" s="109"/>
      <c r="NV98" s="109"/>
      <c r="NW98" s="109"/>
      <c r="NX98" s="109"/>
      <c r="NY98" s="109"/>
      <c r="NZ98" s="109"/>
      <c r="OA98" s="109"/>
      <c r="OB98" s="109"/>
      <c r="OC98" s="109"/>
      <c r="OD98" s="109"/>
      <c r="OE98" s="109"/>
      <c r="OF98" s="109"/>
      <c r="OG98" s="109"/>
      <c r="OH98" s="109"/>
      <c r="OI98" s="109"/>
      <c r="OJ98" s="109"/>
      <c r="OK98" s="109"/>
      <c r="OL98" s="109"/>
      <c r="OM98" s="109"/>
      <c r="ON98" s="109"/>
      <c r="OO98" s="109"/>
      <c r="OP98" s="109"/>
      <c r="OQ98" s="109"/>
      <c r="OR98" s="109"/>
      <c r="OS98" s="109"/>
      <c r="OT98" s="109"/>
      <c r="OU98" s="109"/>
      <c r="OV98" s="109"/>
      <c r="OW98" s="109"/>
      <c r="OX98" s="109"/>
      <c r="OY98" s="109"/>
      <c r="OZ98" s="109"/>
      <c r="PA98" s="109"/>
      <c r="PB98" s="109"/>
      <c r="PC98" s="109"/>
      <c r="PD98" s="109"/>
      <c r="PE98" s="109"/>
      <c r="PF98" s="109"/>
      <c r="PG98" s="109"/>
      <c r="PH98" s="109"/>
      <c r="PI98" s="109"/>
      <c r="PJ98" s="109"/>
      <c r="PK98" s="109"/>
      <c r="PL98" s="109"/>
      <c r="PM98" s="109"/>
      <c r="PN98" s="109"/>
      <c r="PO98" s="109"/>
      <c r="PP98" s="109"/>
      <c r="PQ98" s="109"/>
      <c r="PR98" s="109"/>
      <c r="PS98" s="109"/>
      <c r="PT98" s="109"/>
      <c r="PU98" s="109"/>
      <c r="PV98" s="109"/>
      <c r="PW98" s="109"/>
      <c r="PX98" s="109"/>
      <c r="PY98" s="109"/>
      <c r="PZ98" s="109"/>
      <c r="QA98" s="109"/>
      <c r="QB98" s="109"/>
      <c r="QC98" s="109"/>
      <c r="QD98" s="109"/>
      <c r="QE98" s="109"/>
      <c r="QF98" s="109"/>
      <c r="QG98" s="109"/>
      <c r="QH98" s="109"/>
      <c r="QI98" s="109"/>
      <c r="QJ98" s="109"/>
      <c r="QK98" s="109"/>
      <c r="QL98" s="109"/>
      <c r="QM98" s="109"/>
      <c r="QN98" s="109"/>
      <c r="QO98" s="109"/>
      <c r="QP98" s="109"/>
      <c r="QQ98" s="109"/>
      <c r="QR98" s="109"/>
      <c r="QS98" s="109"/>
      <c r="QT98" s="109"/>
      <c r="QU98" s="109"/>
      <c r="QV98" s="109"/>
      <c r="QW98" s="109"/>
      <c r="QX98" s="109"/>
      <c r="QY98" s="109"/>
      <c r="QZ98" s="109"/>
      <c r="RA98" s="109"/>
      <c r="RB98" s="109"/>
      <c r="RC98" s="109"/>
      <c r="RD98" s="109"/>
      <c r="RE98" s="109"/>
      <c r="RF98" s="109"/>
      <c r="RG98" s="109"/>
      <c r="RH98" s="109"/>
      <c r="RI98" s="109"/>
      <c r="RJ98" s="109"/>
      <c r="RK98" s="109"/>
      <c r="RL98" s="109"/>
      <c r="RM98" s="109"/>
      <c r="RN98" s="109"/>
      <c r="RO98" s="109"/>
      <c r="RP98" s="109"/>
      <c r="RQ98" s="109"/>
      <c r="RR98" s="109"/>
      <c r="RS98" s="109"/>
      <c r="RT98" s="109"/>
      <c r="RU98" s="109"/>
      <c r="RV98" s="109"/>
      <c r="RW98" s="109"/>
      <c r="RX98" s="109"/>
      <c r="RY98" s="109"/>
      <c r="RZ98" s="109"/>
      <c r="SA98" s="109"/>
      <c r="SB98" s="109"/>
      <c r="SC98" s="109"/>
      <c r="SD98" s="109"/>
      <c r="SE98" s="109"/>
      <c r="SF98" s="109"/>
      <c r="SG98" s="109"/>
      <c r="SH98" s="109"/>
      <c r="SI98" s="109"/>
      <c r="SJ98" s="109"/>
      <c r="SK98" s="109"/>
      <c r="SL98" s="109"/>
      <c r="SM98" s="109"/>
      <c r="SN98" s="109"/>
      <c r="SO98" s="109"/>
      <c r="SP98" s="109"/>
      <c r="SQ98" s="109"/>
      <c r="SR98" s="109"/>
      <c r="SS98" s="109"/>
      <c r="ST98" s="109"/>
      <c r="SU98" s="109"/>
      <c r="SV98" s="109"/>
      <c r="SW98" s="109"/>
      <c r="SX98" s="109"/>
      <c r="SY98" s="109"/>
      <c r="SZ98" s="109"/>
      <c r="TA98" s="109"/>
      <c r="TB98" s="109"/>
      <c r="TC98" s="109"/>
      <c r="TD98" s="109"/>
      <c r="TE98" s="109"/>
      <c r="TF98" s="109"/>
      <c r="TG98" s="109"/>
      <c r="TH98" s="109"/>
      <c r="TI98" s="109"/>
      <c r="TJ98" s="109"/>
      <c r="TK98" s="109"/>
      <c r="TL98" s="109"/>
      <c r="TM98" s="109"/>
      <c r="TN98" s="109"/>
      <c r="TO98" s="109"/>
      <c r="TP98" s="109"/>
      <c r="TQ98" s="109"/>
      <c r="TR98" s="109"/>
      <c r="TS98" s="109"/>
      <c r="TT98" s="109"/>
      <c r="TU98" s="109"/>
      <c r="TV98" s="109"/>
      <c r="TW98" s="109"/>
      <c r="TX98" s="109"/>
      <c r="TY98" s="109"/>
      <c r="TZ98" s="109"/>
      <c r="UA98" s="109"/>
      <c r="UB98" s="109"/>
      <c r="UC98" s="109"/>
      <c r="UD98" s="109"/>
      <c r="UE98" s="109"/>
      <c r="UF98" s="109"/>
      <c r="UG98" s="109"/>
      <c r="UH98" s="109"/>
      <c r="UI98" s="109"/>
      <c r="UJ98" s="109"/>
      <c r="UK98" s="109"/>
      <c r="UL98" s="109"/>
      <c r="UM98" s="109"/>
      <c r="UN98" s="109"/>
      <c r="UO98" s="109"/>
      <c r="UP98" s="109"/>
      <c r="UQ98" s="109"/>
      <c r="UR98" s="109"/>
      <c r="US98" s="109"/>
      <c r="UT98" s="109"/>
      <c r="UU98" s="109"/>
      <c r="UV98" s="109"/>
      <c r="UW98" s="109"/>
      <c r="UX98" s="109"/>
      <c r="UY98" s="109"/>
      <c r="UZ98" s="109"/>
      <c r="VA98" s="109"/>
      <c r="VB98" s="109"/>
      <c r="VC98" s="109"/>
      <c r="VD98" s="109"/>
      <c r="VE98" s="109"/>
      <c r="VF98" s="109"/>
      <c r="VG98" s="109"/>
      <c r="VH98" s="109"/>
      <c r="VI98" s="109"/>
      <c r="VJ98" s="109"/>
      <c r="VK98" s="109"/>
      <c r="VL98" s="109"/>
      <c r="VM98" s="109"/>
      <c r="VN98" s="109"/>
      <c r="VO98" s="109"/>
      <c r="VP98" s="109"/>
      <c r="VQ98" s="109"/>
      <c r="VR98" s="109"/>
      <c r="VS98" s="109"/>
      <c r="VT98" s="109"/>
      <c r="VU98" s="109"/>
      <c r="VV98" s="109"/>
      <c r="VW98" s="109"/>
      <c r="VX98" s="109"/>
      <c r="VY98" s="109"/>
      <c r="VZ98" s="109"/>
      <c r="WA98" s="109"/>
      <c r="WB98" s="109"/>
      <c r="WC98" s="109"/>
      <c r="WD98" s="109"/>
      <c r="WE98" s="109"/>
      <c r="WF98" s="109"/>
      <c r="WG98" s="109"/>
      <c r="WH98" s="109"/>
      <c r="WI98" s="109"/>
      <c r="WJ98" s="109"/>
      <c r="WK98" s="109"/>
      <c r="WL98" s="109"/>
      <c r="WM98" s="109"/>
      <c r="WN98" s="109"/>
      <c r="WO98" s="109"/>
      <c r="WP98" s="109"/>
      <c r="WQ98" s="109"/>
      <c r="WR98" s="109"/>
      <c r="WS98" s="109"/>
      <c r="WT98" s="109"/>
      <c r="WU98" s="109"/>
      <c r="WV98" s="109"/>
      <c r="WW98" s="109"/>
      <c r="WX98" s="109"/>
      <c r="WY98" s="109"/>
      <c r="WZ98" s="109"/>
      <c r="XA98" s="109"/>
      <c r="XB98" s="109"/>
      <c r="XC98" s="109"/>
      <c r="XD98" s="109"/>
      <c r="XE98" s="109"/>
      <c r="XF98" s="109"/>
      <c r="XG98" s="109"/>
      <c r="XH98" s="109"/>
      <c r="XI98" s="109"/>
      <c r="XJ98" s="109"/>
      <c r="XK98" s="109"/>
      <c r="XL98" s="109"/>
      <c r="XM98" s="109"/>
      <c r="XN98" s="109"/>
      <c r="XO98" s="109"/>
      <c r="XP98" s="109"/>
      <c r="XQ98" s="109"/>
      <c r="XR98" s="109"/>
      <c r="XS98" s="109"/>
      <c r="XT98" s="109"/>
      <c r="XU98" s="109"/>
      <c r="XV98" s="109"/>
      <c r="XW98" s="109"/>
      <c r="XX98" s="109"/>
      <c r="XY98" s="109"/>
      <c r="XZ98" s="109"/>
      <c r="YA98" s="109"/>
      <c r="YB98" s="109"/>
      <c r="YC98" s="109"/>
      <c r="YD98" s="109"/>
      <c r="YE98" s="109"/>
      <c r="YF98" s="109"/>
      <c r="YG98" s="109"/>
      <c r="YH98" s="109"/>
      <c r="YI98" s="109"/>
      <c r="YJ98" s="109"/>
      <c r="YK98" s="109"/>
      <c r="YL98" s="109"/>
      <c r="YM98" s="109"/>
      <c r="YN98" s="109"/>
      <c r="YO98" s="109"/>
      <c r="YP98" s="109"/>
      <c r="YQ98" s="109"/>
      <c r="YR98" s="109"/>
      <c r="YS98" s="109"/>
      <c r="YT98" s="109"/>
      <c r="YU98" s="109"/>
      <c r="YV98" s="109"/>
      <c r="YW98" s="109"/>
      <c r="YX98" s="109"/>
      <c r="YY98" s="109"/>
      <c r="YZ98" s="109"/>
      <c r="ZA98" s="109"/>
      <c r="ZB98" s="109"/>
      <c r="ZC98" s="109"/>
      <c r="ZD98" s="109"/>
      <c r="ZE98" s="109"/>
      <c r="ZF98" s="109"/>
      <c r="ZG98" s="109"/>
      <c r="ZH98" s="109"/>
      <c r="ZI98" s="109"/>
      <c r="ZJ98" s="109"/>
      <c r="ZK98" s="109"/>
      <c r="ZL98" s="109"/>
      <c r="ZM98" s="109"/>
      <c r="ZN98" s="109"/>
      <c r="ZO98" s="109"/>
      <c r="ZP98" s="109"/>
      <c r="ZQ98" s="109"/>
      <c r="ZR98" s="109"/>
      <c r="ZS98" s="109"/>
      <c r="ZT98" s="109"/>
      <c r="ZU98" s="109"/>
      <c r="ZV98" s="109"/>
      <c r="ZW98" s="109"/>
      <c r="ZX98" s="109"/>
      <c r="ZY98" s="109"/>
      <c r="ZZ98" s="109"/>
      <c r="AAA98" s="109"/>
      <c r="AAB98" s="109"/>
      <c r="AAC98" s="109"/>
      <c r="AAD98" s="109"/>
      <c r="AAE98" s="109"/>
      <c r="AAF98" s="109"/>
      <c r="AAG98" s="109"/>
      <c r="AAH98" s="109"/>
      <c r="AAI98" s="109"/>
      <c r="AAJ98" s="109"/>
      <c r="AAK98" s="109"/>
      <c r="AAL98" s="109"/>
      <c r="AAM98" s="109"/>
      <c r="AAN98" s="109"/>
      <c r="AAO98" s="109"/>
      <c r="AAP98" s="109"/>
      <c r="AAQ98" s="109"/>
      <c r="AAR98" s="109"/>
      <c r="AAS98" s="109"/>
      <c r="AAT98" s="109"/>
      <c r="AAU98" s="109"/>
      <c r="AAV98" s="109"/>
      <c r="AAW98" s="109"/>
      <c r="AAX98" s="109"/>
      <c r="AAY98" s="109"/>
      <c r="AAZ98" s="109"/>
      <c r="ABA98" s="109"/>
      <c r="ABB98" s="109"/>
      <c r="ABC98" s="109"/>
      <c r="ABD98" s="109"/>
      <c r="ABE98" s="109"/>
      <c r="ABF98" s="109"/>
      <c r="ABG98" s="109"/>
      <c r="ABH98" s="109"/>
      <c r="ABI98" s="109"/>
      <c r="ABJ98" s="109"/>
      <c r="ABK98" s="109"/>
      <c r="ABL98" s="109"/>
      <c r="ABM98" s="109"/>
      <c r="ABN98" s="109"/>
      <c r="ABO98" s="109"/>
      <c r="ABP98" s="109"/>
      <c r="ABQ98" s="109"/>
      <c r="ABR98" s="109"/>
      <c r="ABS98" s="109"/>
      <c r="ABT98" s="109"/>
      <c r="ABU98" s="109"/>
      <c r="ABV98" s="109"/>
      <c r="ABW98" s="109"/>
      <c r="ABX98" s="109"/>
      <c r="ABY98" s="109"/>
      <c r="ABZ98" s="109"/>
      <c r="ACA98" s="109"/>
      <c r="ACB98" s="109"/>
      <c r="ACC98" s="109"/>
      <c r="ACD98" s="109"/>
      <c r="ACE98" s="109"/>
      <c r="ACF98" s="109"/>
      <c r="ACG98" s="109"/>
      <c r="ACH98" s="109"/>
      <c r="ACI98" s="109"/>
      <c r="ACJ98" s="109"/>
      <c r="ACK98" s="109"/>
      <c r="ACL98" s="109"/>
      <c r="ACM98" s="109"/>
      <c r="ACN98" s="109"/>
      <c r="ACO98" s="109"/>
      <c r="ACP98" s="109"/>
      <c r="ACQ98" s="109"/>
      <c r="ACR98" s="109"/>
      <c r="ACS98" s="109"/>
      <c r="ACT98" s="109"/>
      <c r="ACU98" s="109"/>
      <c r="ACV98" s="109"/>
      <c r="ACW98" s="109"/>
      <c r="ACX98" s="109"/>
      <c r="ACY98" s="109"/>
      <c r="ACZ98" s="109"/>
      <c r="ADA98" s="109"/>
      <c r="ADB98" s="109"/>
      <c r="ADC98" s="109"/>
      <c r="ADD98" s="109"/>
      <c r="ADE98" s="109"/>
      <c r="ADF98" s="109"/>
      <c r="ADG98" s="109"/>
      <c r="ADH98" s="109"/>
      <c r="ADI98" s="109"/>
      <c r="ADJ98" s="109"/>
      <c r="ADK98" s="109"/>
      <c r="ADL98" s="109"/>
      <c r="ADM98" s="109"/>
      <c r="ADN98" s="109"/>
      <c r="ADO98" s="109"/>
      <c r="ADP98" s="109"/>
      <c r="ADQ98" s="109"/>
      <c r="ADR98" s="109"/>
      <c r="ADS98" s="109"/>
      <c r="ADT98" s="109"/>
      <c r="ADU98" s="109"/>
      <c r="ADV98" s="109"/>
      <c r="ADW98" s="109"/>
      <c r="ADX98" s="109"/>
      <c r="ADY98" s="109"/>
      <c r="ADZ98" s="109"/>
      <c r="AEA98" s="109"/>
      <c r="AEB98" s="109"/>
      <c r="AEC98" s="109"/>
      <c r="AED98" s="109"/>
      <c r="AEE98" s="109"/>
      <c r="AEF98" s="109"/>
      <c r="AEG98" s="109"/>
      <c r="AEH98" s="109"/>
      <c r="AEI98" s="109"/>
      <c r="AEJ98" s="109"/>
      <c r="AEK98" s="109"/>
      <c r="AEL98" s="109"/>
      <c r="AEM98" s="109"/>
      <c r="AEN98" s="109"/>
      <c r="AEO98" s="109"/>
      <c r="AEP98" s="109"/>
      <c r="AEQ98" s="109"/>
      <c r="AER98" s="109"/>
      <c r="AES98" s="109"/>
      <c r="AET98" s="109"/>
      <c r="AEU98" s="109"/>
      <c r="AEV98" s="109"/>
      <c r="AEW98" s="109"/>
      <c r="AEX98" s="109"/>
      <c r="AEY98" s="109"/>
      <c r="AEZ98" s="109"/>
      <c r="AFA98" s="109"/>
      <c r="AFB98" s="109"/>
      <c r="AFC98" s="109"/>
      <c r="AFD98" s="109"/>
      <c r="AFE98" s="109"/>
      <c r="AFF98" s="109"/>
      <c r="AFG98" s="109"/>
      <c r="AFH98" s="109"/>
      <c r="AFI98" s="109"/>
      <c r="AFJ98" s="109"/>
      <c r="AFK98" s="109"/>
      <c r="AFL98" s="109"/>
      <c r="AFM98" s="109"/>
      <c r="AFN98" s="109"/>
      <c r="AFO98" s="109"/>
      <c r="AFP98" s="109"/>
      <c r="AFQ98" s="109"/>
      <c r="AFR98" s="109"/>
      <c r="AFS98" s="109"/>
      <c r="AFT98" s="109"/>
      <c r="AFU98" s="109"/>
      <c r="AFV98" s="109"/>
      <c r="AFW98" s="109"/>
      <c r="AFX98" s="109"/>
      <c r="AFY98" s="109"/>
      <c r="AFZ98" s="109"/>
      <c r="AGA98" s="109"/>
      <c r="AGB98" s="109"/>
      <c r="AGC98" s="109"/>
      <c r="AGD98" s="109"/>
      <c r="AGE98" s="109"/>
      <c r="AGF98" s="109"/>
      <c r="AGG98" s="109"/>
      <c r="AGH98" s="109"/>
      <c r="AGI98" s="109"/>
      <c r="AGJ98" s="109"/>
      <c r="AGK98" s="109"/>
      <c r="AGL98" s="109"/>
      <c r="AGM98" s="109"/>
      <c r="AGN98" s="109"/>
      <c r="AGO98" s="109"/>
      <c r="AGP98" s="109"/>
      <c r="AGQ98" s="109"/>
      <c r="AGR98" s="109"/>
      <c r="AGS98" s="109"/>
      <c r="AGT98" s="109"/>
      <c r="AGU98" s="109"/>
      <c r="AGV98" s="109"/>
      <c r="AGW98" s="109"/>
      <c r="AGX98" s="109"/>
      <c r="AGY98" s="109"/>
      <c r="AGZ98" s="109"/>
      <c r="AHA98" s="109"/>
      <c r="AHB98" s="109"/>
      <c r="AHC98" s="109"/>
      <c r="AHD98" s="109"/>
      <c r="AHE98" s="109"/>
      <c r="AHF98" s="109"/>
      <c r="AHG98" s="109"/>
      <c r="AHH98" s="109"/>
      <c r="AHI98" s="109"/>
      <c r="AHJ98" s="109"/>
      <c r="AHK98" s="109"/>
      <c r="AHL98" s="109"/>
      <c r="AHM98" s="109"/>
      <c r="AHN98" s="109"/>
      <c r="AHO98" s="109"/>
      <c r="AHP98" s="109"/>
      <c r="AHQ98" s="109"/>
      <c r="AHR98" s="109"/>
      <c r="AHS98" s="109"/>
      <c r="AHT98" s="109"/>
      <c r="AHU98" s="109"/>
      <c r="AHV98" s="109"/>
      <c r="AHW98" s="109"/>
      <c r="AHX98" s="109"/>
      <c r="AHY98" s="109"/>
      <c r="AHZ98" s="109"/>
      <c r="AIA98" s="109"/>
      <c r="AIB98" s="109"/>
      <c r="AIC98" s="109"/>
      <c r="AID98" s="109"/>
      <c r="AIE98" s="109"/>
      <c r="AIF98" s="109"/>
      <c r="AIG98" s="109"/>
      <c r="AIH98" s="109"/>
      <c r="AII98" s="109"/>
      <c r="AIJ98" s="109"/>
      <c r="AIK98" s="109"/>
      <c r="AIL98" s="109"/>
      <c r="AIM98" s="109"/>
      <c r="AIN98" s="109"/>
      <c r="AIO98" s="109"/>
      <c r="AIP98" s="109"/>
      <c r="AIQ98" s="109"/>
      <c r="AIR98" s="109"/>
      <c r="AIS98" s="109"/>
      <c r="AIT98" s="109"/>
      <c r="AIU98" s="109"/>
      <c r="AIV98" s="109"/>
      <c r="AIW98" s="109"/>
      <c r="AIX98" s="109"/>
      <c r="AIY98" s="109"/>
      <c r="AIZ98" s="109"/>
      <c r="AJA98" s="109"/>
      <c r="AJB98" s="109"/>
      <c r="AJC98" s="109"/>
      <c r="AJD98" s="109"/>
      <c r="AJE98" s="109"/>
      <c r="AJF98" s="109"/>
      <c r="AJG98" s="109"/>
      <c r="AJH98" s="109"/>
      <c r="AJI98" s="109"/>
      <c r="AJJ98" s="109"/>
      <c r="AJK98" s="109"/>
      <c r="AJL98" s="109"/>
      <c r="AJM98" s="109"/>
      <c r="AJN98" s="109"/>
      <c r="AJO98" s="109"/>
      <c r="AJP98" s="109"/>
      <c r="AJQ98" s="109"/>
      <c r="AJR98" s="109"/>
      <c r="AJS98" s="109"/>
      <c r="AJT98" s="109"/>
      <c r="AJU98" s="109"/>
      <c r="AJV98" s="109"/>
      <c r="AJW98" s="109"/>
      <c r="AJX98" s="109"/>
      <c r="AJY98" s="109"/>
      <c r="AJZ98" s="109"/>
      <c r="AKA98" s="109"/>
      <c r="AKB98" s="109"/>
      <c r="AKC98" s="109"/>
      <c r="AKD98" s="109"/>
      <c r="AKE98" s="109"/>
      <c r="AKF98" s="109"/>
      <c r="AKG98" s="109"/>
      <c r="AKH98" s="109"/>
      <c r="AKI98" s="109"/>
      <c r="AKJ98" s="109"/>
      <c r="AKK98" s="109"/>
      <c r="AKL98" s="109"/>
      <c r="AKM98" s="109"/>
      <c r="AKN98" s="109"/>
      <c r="AKO98" s="109"/>
      <c r="AKP98" s="109"/>
      <c r="AKQ98" s="109"/>
      <c r="AKR98" s="109"/>
      <c r="AKS98" s="109"/>
      <c r="AKT98" s="109"/>
      <c r="AKU98" s="109"/>
      <c r="AKV98" s="109"/>
      <c r="AKW98" s="109"/>
      <c r="AKX98" s="109"/>
      <c r="AKY98" s="109"/>
      <c r="AKZ98" s="109"/>
      <c r="ALA98" s="109"/>
      <c r="ALB98" s="109"/>
      <c r="ALC98" s="109"/>
      <c r="ALD98" s="109"/>
      <c r="ALE98" s="109"/>
      <c r="ALF98" s="109"/>
      <c r="ALG98" s="109"/>
      <c r="ALH98" s="109"/>
      <c r="ALI98" s="109"/>
      <c r="ALJ98" s="109"/>
      <c r="ALK98" s="109"/>
      <c r="ALL98" s="109"/>
      <c r="ALM98" s="109"/>
      <c r="ALN98" s="109"/>
      <c r="ALO98" s="109"/>
      <c r="ALP98" s="109"/>
      <c r="ALQ98" s="109"/>
      <c r="ALR98" s="109"/>
      <c r="ALS98" s="109"/>
      <c r="ALT98" s="109"/>
      <c r="ALU98" s="109"/>
      <c r="ALV98" s="109"/>
      <c r="ALW98" s="109"/>
      <c r="ALX98" s="109"/>
      <c r="ALY98" s="109"/>
      <c r="ALZ98" s="109"/>
      <c r="AMA98" s="109"/>
      <c r="AMB98" s="109"/>
      <c r="AMC98" s="109"/>
      <c r="AMD98" s="109"/>
      <c r="AME98" s="109"/>
      <c r="AMF98" s="109"/>
      <c r="AMG98" s="109"/>
      <c r="AMH98" s="109"/>
      <c r="AMI98" s="109"/>
      <c r="AMJ98" s="109"/>
      <c r="AMK98" s="109"/>
      <c r="AML98" s="109"/>
      <c r="AMM98" s="109"/>
      <c r="AMN98" s="109"/>
      <c r="AMO98" s="109"/>
      <c r="AMP98" s="109"/>
      <c r="AMQ98" s="109"/>
      <c r="AMR98" s="109"/>
      <c r="AMS98" s="109"/>
      <c r="AMT98" s="109"/>
      <c r="AMU98" s="109"/>
      <c r="AMV98" s="109"/>
      <c r="AMW98" s="109"/>
      <c r="AMX98" s="109"/>
      <c r="AMY98" s="109"/>
      <c r="AMZ98" s="109"/>
      <c r="ANA98" s="109"/>
      <c r="ANB98" s="109"/>
      <c r="ANC98" s="109"/>
      <c r="AND98" s="109"/>
      <c r="ANE98" s="109"/>
      <c r="ANF98" s="109"/>
      <c r="ANG98" s="109"/>
      <c r="ANH98" s="109"/>
      <c r="ANI98" s="109"/>
      <c r="ANJ98" s="109"/>
      <c r="ANK98" s="109"/>
      <c r="ANL98" s="109"/>
      <c r="ANM98" s="109"/>
      <c r="ANN98" s="109"/>
      <c r="ANO98" s="109"/>
      <c r="ANP98" s="109"/>
      <c r="ANQ98" s="109"/>
      <c r="ANR98" s="109"/>
      <c r="ANS98" s="109"/>
      <c r="ANT98" s="109"/>
      <c r="ANU98" s="109"/>
      <c r="ANV98" s="109"/>
      <c r="ANW98" s="109"/>
      <c r="ANX98" s="109"/>
      <c r="ANY98" s="109"/>
      <c r="ANZ98" s="109"/>
      <c r="AOA98" s="109"/>
      <c r="AOB98" s="109"/>
      <c r="AOC98" s="109"/>
      <c r="AOD98" s="109"/>
      <c r="AOE98" s="109"/>
      <c r="AOF98" s="109"/>
      <c r="AOG98" s="109"/>
      <c r="AOH98" s="109"/>
      <c r="AOI98" s="109"/>
      <c r="AOJ98" s="109"/>
      <c r="AOK98" s="109"/>
      <c r="AOL98" s="109"/>
      <c r="AOM98" s="109"/>
      <c r="AON98" s="109"/>
      <c r="AOO98" s="109"/>
      <c r="AOP98" s="109"/>
      <c r="AOQ98" s="109"/>
      <c r="AOR98" s="109"/>
      <c r="AOS98" s="109"/>
      <c r="AOT98" s="109"/>
      <c r="AOU98" s="109"/>
      <c r="AOV98" s="109"/>
      <c r="AOW98" s="109"/>
      <c r="AOX98" s="109"/>
      <c r="AOY98" s="109"/>
      <c r="AOZ98" s="109"/>
      <c r="APA98" s="109"/>
      <c r="APB98" s="109"/>
      <c r="APC98" s="109"/>
      <c r="APD98" s="109"/>
      <c r="APE98" s="109"/>
      <c r="APF98" s="109"/>
      <c r="APG98" s="109"/>
      <c r="APH98" s="109"/>
      <c r="API98" s="109"/>
      <c r="APJ98" s="109"/>
      <c r="APK98" s="109"/>
      <c r="APL98" s="109"/>
      <c r="APM98" s="109"/>
      <c r="APN98" s="109"/>
      <c r="APO98" s="109"/>
      <c r="APP98" s="109"/>
      <c r="APQ98" s="109"/>
      <c r="APR98" s="109"/>
      <c r="APS98" s="109"/>
      <c r="APT98" s="109"/>
      <c r="APU98" s="109"/>
      <c r="APV98" s="109"/>
      <c r="APW98" s="109"/>
      <c r="APX98" s="109"/>
      <c r="APY98" s="109"/>
      <c r="APZ98" s="109"/>
      <c r="AQA98" s="109"/>
      <c r="AQB98" s="109"/>
      <c r="AQC98" s="109"/>
      <c r="AQD98" s="109"/>
      <c r="AQE98" s="109"/>
      <c r="AQF98" s="109"/>
      <c r="AQG98" s="109"/>
      <c r="AQH98" s="109"/>
      <c r="AQI98" s="109"/>
      <c r="AQJ98" s="109"/>
      <c r="AQK98" s="109"/>
      <c r="AQL98" s="109"/>
      <c r="AQM98" s="109"/>
      <c r="AQN98" s="109"/>
      <c r="AQO98" s="109"/>
      <c r="AQP98" s="109"/>
      <c r="AQQ98" s="109"/>
      <c r="AQR98" s="109"/>
      <c r="AQS98" s="109"/>
      <c r="AQT98" s="109"/>
      <c r="AQU98" s="109"/>
      <c r="AQV98" s="109"/>
      <c r="AQW98" s="109"/>
      <c r="AQX98" s="109"/>
      <c r="AQY98" s="109"/>
      <c r="AQZ98" s="109"/>
      <c r="ARA98" s="109"/>
      <c r="ARB98" s="109"/>
      <c r="ARC98" s="109"/>
      <c r="ARD98" s="109"/>
      <c r="ARE98" s="109"/>
      <c r="ARF98" s="109"/>
      <c r="ARG98" s="109"/>
      <c r="ARH98" s="109"/>
      <c r="ARI98" s="109"/>
      <c r="ARJ98" s="109"/>
      <c r="ARK98" s="109"/>
      <c r="ARL98" s="109"/>
      <c r="ARM98" s="109"/>
      <c r="ARN98" s="109"/>
      <c r="ARO98" s="109"/>
      <c r="ARP98" s="109"/>
      <c r="ARQ98" s="109"/>
      <c r="ARR98" s="109"/>
      <c r="ARS98" s="109"/>
      <c r="ART98" s="109"/>
      <c r="ARU98" s="109"/>
      <c r="ARV98" s="109"/>
      <c r="ARW98" s="109"/>
      <c r="ARX98" s="109"/>
      <c r="ARY98" s="109"/>
      <c r="ARZ98" s="109"/>
      <c r="ASA98" s="109"/>
      <c r="ASB98" s="109"/>
      <c r="ASC98" s="109"/>
      <c r="ASD98" s="109"/>
      <c r="ASE98" s="109"/>
      <c r="ASF98" s="109"/>
      <c r="ASG98" s="109"/>
      <c r="ASH98" s="109"/>
      <c r="ASI98" s="109"/>
      <c r="ASJ98" s="109"/>
      <c r="ASK98" s="109"/>
      <c r="ASL98" s="109"/>
      <c r="ASM98" s="109"/>
      <c r="ASN98" s="109"/>
      <c r="ASO98" s="109"/>
      <c r="ASP98" s="109"/>
      <c r="ASQ98" s="109"/>
      <c r="ASR98" s="109"/>
      <c r="ASS98" s="109"/>
      <c r="AST98" s="109"/>
      <c r="ASU98" s="109"/>
      <c r="ASV98" s="109"/>
      <c r="ASW98" s="109"/>
      <c r="ASX98" s="109"/>
      <c r="ASY98" s="109"/>
      <c r="ASZ98" s="109"/>
      <c r="ATA98" s="109"/>
      <c r="ATB98" s="109"/>
      <c r="ATC98" s="109"/>
      <c r="ATD98" s="109"/>
      <c r="ATE98" s="109"/>
      <c r="ATF98" s="109"/>
      <c r="ATG98" s="109"/>
      <c r="ATH98" s="109"/>
      <c r="ATI98" s="109"/>
      <c r="ATJ98" s="109"/>
      <c r="ATK98" s="109"/>
      <c r="ATL98" s="109"/>
      <c r="ATM98" s="109"/>
      <c r="ATN98" s="109"/>
      <c r="ATO98" s="109"/>
      <c r="ATP98" s="109"/>
      <c r="ATQ98" s="109"/>
      <c r="ATR98" s="109"/>
      <c r="ATS98" s="109"/>
      <c r="ATT98" s="109"/>
      <c r="ATU98" s="109"/>
      <c r="ATV98" s="109"/>
      <c r="ATW98" s="109"/>
      <c r="ATX98" s="109"/>
      <c r="ATY98" s="109"/>
      <c r="ATZ98" s="109"/>
      <c r="AUA98" s="109"/>
      <c r="AUB98" s="109"/>
      <c r="AUC98" s="109"/>
      <c r="AUD98" s="109"/>
      <c r="AUE98" s="109"/>
      <c r="AUF98" s="109"/>
      <c r="AUG98" s="109"/>
      <c r="AUH98" s="109"/>
      <c r="AUI98" s="109"/>
      <c r="AUJ98" s="109"/>
      <c r="AUK98" s="109"/>
      <c r="AUL98" s="109"/>
      <c r="AUM98" s="109"/>
      <c r="AUN98" s="109"/>
      <c r="AUO98" s="109"/>
      <c r="AUP98" s="109"/>
      <c r="AUQ98" s="109"/>
      <c r="AUR98" s="109"/>
      <c r="AUS98" s="109"/>
      <c r="AUT98" s="109"/>
      <c r="AUU98" s="109"/>
      <c r="AUV98" s="109"/>
      <c r="AUW98" s="109"/>
      <c r="AUX98" s="109"/>
      <c r="AUY98" s="109"/>
      <c r="AUZ98" s="109"/>
      <c r="AVA98" s="109"/>
      <c r="AVB98" s="109"/>
      <c r="AVC98" s="109"/>
      <c r="AVD98" s="109"/>
      <c r="AVE98" s="109"/>
      <c r="AVF98" s="109"/>
      <c r="AVG98" s="109"/>
      <c r="AVH98" s="109"/>
      <c r="AVI98" s="109"/>
      <c r="AVJ98" s="109"/>
      <c r="AVK98" s="109"/>
      <c r="AVL98" s="109"/>
      <c r="AVM98" s="109"/>
      <c r="AVN98" s="109"/>
      <c r="AVO98" s="109"/>
      <c r="AVP98" s="109"/>
      <c r="AVQ98" s="109"/>
      <c r="AVR98" s="109"/>
      <c r="AVS98" s="109"/>
      <c r="AVT98" s="109"/>
      <c r="AVU98" s="109"/>
      <c r="AVV98" s="109"/>
      <c r="AVW98" s="109"/>
      <c r="AVX98" s="109"/>
      <c r="AVY98" s="109"/>
      <c r="AVZ98" s="109"/>
      <c r="AWA98" s="109"/>
      <c r="AWB98" s="109"/>
      <c r="AWC98" s="109"/>
      <c r="AWD98" s="109"/>
      <c r="AWE98" s="109"/>
      <c r="AWF98" s="109"/>
      <c r="AWG98" s="109"/>
      <c r="AWH98" s="109"/>
      <c r="AWI98" s="109"/>
      <c r="AWJ98" s="109"/>
      <c r="AWK98" s="109"/>
      <c r="AWL98" s="109"/>
      <c r="AWM98" s="109"/>
      <c r="AWN98" s="109"/>
      <c r="AWO98" s="109"/>
      <c r="AWP98" s="109"/>
      <c r="AWQ98" s="109"/>
      <c r="AWR98" s="109"/>
      <c r="AWS98" s="109"/>
      <c r="AWT98" s="109"/>
      <c r="AWU98" s="109"/>
      <c r="AWV98" s="109"/>
      <c r="AWW98" s="109"/>
      <c r="AWX98" s="109"/>
      <c r="AWY98" s="109"/>
      <c r="AWZ98" s="109"/>
      <c r="AXA98" s="109"/>
      <c r="AXB98" s="109"/>
      <c r="AXC98" s="109"/>
      <c r="AXD98" s="109"/>
      <c r="AXE98" s="109"/>
      <c r="AXF98" s="109"/>
      <c r="AXG98" s="109"/>
      <c r="AXH98" s="109"/>
      <c r="AXI98" s="109"/>
      <c r="AXJ98" s="109"/>
      <c r="AXK98" s="109"/>
      <c r="AXL98" s="109"/>
      <c r="AXM98" s="109"/>
      <c r="AXN98" s="109"/>
      <c r="AXO98" s="109"/>
      <c r="AXP98" s="109"/>
      <c r="AXQ98" s="109"/>
      <c r="AXR98" s="109"/>
      <c r="AXS98" s="109"/>
      <c r="AXT98" s="109"/>
      <c r="AXU98" s="109"/>
      <c r="AXV98" s="109"/>
      <c r="AXW98" s="109"/>
      <c r="AXX98" s="109"/>
      <c r="AXY98" s="109"/>
      <c r="AXZ98" s="109"/>
      <c r="AYA98" s="109"/>
      <c r="AYB98" s="109"/>
      <c r="AYC98" s="109"/>
      <c r="AYD98" s="109"/>
      <c r="AYE98" s="109"/>
      <c r="AYF98" s="109"/>
      <c r="AYG98" s="109"/>
      <c r="AYH98" s="109"/>
      <c r="AYI98" s="109"/>
      <c r="AYJ98" s="109"/>
      <c r="AYK98" s="109"/>
      <c r="AYL98" s="109"/>
      <c r="AYM98" s="109"/>
      <c r="AYN98" s="109"/>
      <c r="AYO98" s="109"/>
      <c r="AYP98" s="109"/>
      <c r="AYQ98" s="109"/>
      <c r="AYR98" s="109"/>
      <c r="AYS98" s="109"/>
      <c r="AYT98" s="109"/>
      <c r="AYU98" s="109"/>
      <c r="AYV98" s="109"/>
      <c r="AYW98" s="109"/>
      <c r="AYX98" s="109"/>
      <c r="AYY98" s="109"/>
      <c r="AYZ98" s="109"/>
      <c r="AZA98" s="109"/>
      <c r="AZB98" s="109"/>
      <c r="AZC98" s="109"/>
      <c r="AZD98" s="109"/>
      <c r="AZE98" s="109"/>
      <c r="AZF98" s="109"/>
      <c r="AZG98" s="109"/>
      <c r="AZH98" s="109"/>
      <c r="AZI98" s="109"/>
      <c r="AZJ98" s="109"/>
      <c r="AZK98" s="109"/>
      <c r="AZL98" s="109"/>
      <c r="AZM98" s="109"/>
      <c r="AZN98" s="109"/>
      <c r="AZO98" s="109"/>
      <c r="AZP98" s="109"/>
      <c r="AZQ98" s="109"/>
      <c r="AZR98" s="109"/>
      <c r="AZS98" s="109"/>
      <c r="AZT98" s="109"/>
      <c r="AZU98" s="109"/>
      <c r="AZV98" s="109"/>
      <c r="AZW98" s="109"/>
      <c r="AZX98" s="109"/>
      <c r="AZY98" s="109"/>
      <c r="AZZ98" s="109"/>
      <c r="BAA98" s="109"/>
      <c r="BAB98" s="109"/>
      <c r="BAC98" s="109"/>
      <c r="BAD98" s="109"/>
      <c r="BAE98" s="109"/>
      <c r="BAF98" s="109"/>
      <c r="BAG98" s="109"/>
      <c r="BAH98" s="109"/>
      <c r="BAI98" s="109"/>
      <c r="BAJ98" s="109"/>
      <c r="BAK98" s="109"/>
      <c r="BAL98" s="109"/>
      <c r="BAM98" s="109"/>
      <c r="BAN98" s="109"/>
      <c r="BAO98" s="109"/>
      <c r="BAP98" s="109"/>
      <c r="BAQ98" s="109"/>
      <c r="BAR98" s="109"/>
      <c r="BAS98" s="109"/>
      <c r="BAT98" s="109"/>
      <c r="BAU98" s="109"/>
      <c r="BAV98" s="109"/>
      <c r="BAW98" s="109"/>
      <c r="BAX98" s="109"/>
      <c r="BAY98" s="109"/>
      <c r="BAZ98" s="109"/>
      <c r="BBA98" s="109"/>
      <c r="BBB98" s="109"/>
      <c r="BBC98" s="109"/>
      <c r="BBD98" s="109"/>
      <c r="BBE98" s="109"/>
      <c r="BBF98" s="109"/>
      <c r="BBG98" s="109"/>
      <c r="BBH98" s="109"/>
      <c r="BBI98" s="109"/>
      <c r="BBJ98" s="109"/>
      <c r="BBK98" s="109"/>
      <c r="BBL98" s="109"/>
      <c r="BBM98" s="109"/>
      <c r="BBN98" s="109"/>
      <c r="BBO98" s="109"/>
      <c r="BBP98" s="109"/>
      <c r="BBQ98" s="109"/>
      <c r="BBR98" s="109"/>
      <c r="BBS98" s="109"/>
      <c r="BBT98" s="109"/>
      <c r="BBU98" s="109"/>
      <c r="BBV98" s="109"/>
      <c r="BBW98" s="109"/>
      <c r="BBX98" s="109"/>
      <c r="BBY98" s="109"/>
      <c r="BBZ98" s="109"/>
      <c r="BCA98" s="109"/>
      <c r="BCB98" s="109"/>
      <c r="BCC98" s="109"/>
      <c r="BCD98" s="109"/>
      <c r="BCE98" s="109"/>
      <c r="BCF98" s="109"/>
      <c r="BCG98" s="109"/>
      <c r="BCH98" s="109"/>
      <c r="BCI98" s="109"/>
      <c r="BCJ98" s="109"/>
      <c r="BCK98" s="109"/>
      <c r="BCL98" s="109"/>
      <c r="BCM98" s="109"/>
      <c r="BCN98" s="109"/>
      <c r="BCO98" s="109"/>
      <c r="BCP98" s="109"/>
      <c r="BCQ98" s="109"/>
      <c r="BCR98" s="109"/>
      <c r="BCS98" s="109"/>
      <c r="BCT98" s="109"/>
      <c r="BCU98" s="109"/>
      <c r="BCV98" s="109"/>
      <c r="BCW98" s="109"/>
      <c r="BCX98" s="109"/>
      <c r="BCY98" s="109"/>
      <c r="BCZ98" s="109"/>
      <c r="BDA98" s="109"/>
      <c r="BDB98" s="109"/>
      <c r="BDC98" s="109"/>
      <c r="BDD98" s="109"/>
      <c r="BDE98" s="109"/>
      <c r="BDF98" s="109"/>
      <c r="BDG98" s="109"/>
      <c r="BDH98" s="109"/>
      <c r="BDI98" s="109"/>
      <c r="BDJ98" s="109"/>
      <c r="BDK98" s="109"/>
      <c r="BDL98" s="109"/>
      <c r="BDM98" s="109"/>
      <c r="BDN98" s="109"/>
      <c r="BDO98" s="109"/>
      <c r="BDP98" s="109"/>
      <c r="BDQ98" s="109"/>
      <c r="BDR98" s="109"/>
      <c r="BDS98" s="109"/>
      <c r="BDT98" s="109"/>
      <c r="BDU98" s="109"/>
      <c r="BDV98" s="109"/>
      <c r="BDW98" s="109"/>
      <c r="BDX98" s="109"/>
      <c r="BDY98" s="109"/>
      <c r="BDZ98" s="109"/>
      <c r="BEA98" s="109"/>
      <c r="BEB98" s="109"/>
      <c r="BEC98" s="109"/>
      <c r="BED98" s="109"/>
      <c r="BEE98" s="109"/>
      <c r="BEF98" s="109"/>
      <c r="BEG98" s="109"/>
      <c r="BEH98" s="109"/>
      <c r="BEI98" s="109"/>
      <c r="BEJ98" s="109"/>
      <c r="BEK98" s="109"/>
      <c r="BEL98" s="109"/>
      <c r="BEM98" s="109"/>
      <c r="BEN98" s="109"/>
      <c r="BEO98" s="109"/>
      <c r="BEP98" s="109"/>
      <c r="BEQ98" s="109"/>
      <c r="BER98" s="109"/>
      <c r="BES98" s="109"/>
      <c r="BET98" s="109"/>
      <c r="BEU98" s="109"/>
      <c r="BEV98" s="109"/>
      <c r="BEW98" s="109"/>
      <c r="BEX98" s="109"/>
      <c r="BEY98" s="109"/>
      <c r="BEZ98" s="109"/>
      <c r="BFA98" s="109"/>
      <c r="BFB98" s="109"/>
      <c r="BFC98" s="109"/>
      <c r="BFD98" s="109"/>
      <c r="BFE98" s="109"/>
      <c r="BFF98" s="109"/>
      <c r="BFG98" s="109"/>
      <c r="BFH98" s="109"/>
      <c r="BFI98" s="109"/>
      <c r="BFJ98" s="109"/>
      <c r="BFK98" s="109"/>
      <c r="BFL98" s="109"/>
      <c r="BFM98" s="109"/>
      <c r="BFN98" s="109"/>
      <c r="BFO98" s="109"/>
      <c r="BFP98" s="109"/>
      <c r="BFQ98" s="109"/>
      <c r="BFR98" s="109"/>
      <c r="BFS98" s="109"/>
      <c r="BFT98" s="109"/>
      <c r="BFU98" s="109"/>
      <c r="BFV98" s="109"/>
      <c r="BFW98" s="109"/>
      <c r="BFX98" s="109"/>
      <c r="BFY98" s="109"/>
      <c r="BFZ98" s="109"/>
      <c r="BGA98" s="109"/>
      <c r="BGB98" s="109"/>
      <c r="BGC98" s="109"/>
      <c r="BGD98" s="109"/>
      <c r="BGE98" s="109"/>
      <c r="BGF98" s="109"/>
      <c r="BGG98" s="109"/>
      <c r="BGH98" s="109"/>
      <c r="BGI98" s="109"/>
      <c r="BGJ98" s="109"/>
      <c r="BGK98" s="109"/>
      <c r="BGL98" s="109"/>
      <c r="BGM98" s="109"/>
      <c r="BGN98" s="109"/>
      <c r="BGO98" s="109"/>
      <c r="BGP98" s="109"/>
      <c r="BGQ98" s="109"/>
      <c r="BGR98" s="109"/>
      <c r="BGS98" s="109"/>
      <c r="BGT98" s="109"/>
      <c r="BGU98" s="109"/>
      <c r="BGV98" s="109"/>
      <c r="BGW98" s="109"/>
      <c r="BGX98" s="109"/>
      <c r="BGY98" s="109"/>
      <c r="BGZ98" s="109"/>
      <c r="BHA98" s="109"/>
      <c r="BHB98" s="109"/>
      <c r="BHC98" s="109"/>
      <c r="BHD98" s="109"/>
      <c r="BHE98" s="109"/>
      <c r="BHF98" s="109"/>
      <c r="BHG98" s="109"/>
      <c r="BHH98" s="109"/>
      <c r="BHI98" s="109"/>
      <c r="BHJ98" s="109"/>
      <c r="BHK98" s="109"/>
      <c r="BHL98" s="109"/>
      <c r="BHM98" s="109"/>
      <c r="BHN98" s="109"/>
      <c r="BHO98" s="109"/>
      <c r="BHP98" s="109"/>
      <c r="BHQ98" s="109"/>
      <c r="BHR98" s="109"/>
      <c r="BHS98" s="109"/>
      <c r="BHT98" s="109"/>
      <c r="BHU98" s="109"/>
      <c r="BHV98" s="109"/>
      <c r="BHW98" s="109"/>
      <c r="BHX98" s="109"/>
      <c r="BHY98" s="109"/>
      <c r="BHZ98" s="109"/>
      <c r="BIA98" s="109"/>
      <c r="BIB98" s="109"/>
      <c r="BIC98" s="109"/>
      <c r="BID98" s="109"/>
      <c r="BIE98" s="109"/>
      <c r="BIF98" s="109"/>
      <c r="BIG98" s="109"/>
      <c r="BIH98" s="109"/>
      <c r="BII98" s="109"/>
      <c r="BIJ98" s="109"/>
      <c r="BIK98" s="109"/>
      <c r="BIL98" s="109"/>
      <c r="BIM98" s="109"/>
      <c r="BIN98" s="109"/>
      <c r="BIO98" s="109"/>
      <c r="BIP98" s="109"/>
      <c r="BIQ98" s="109"/>
      <c r="BIR98" s="109"/>
      <c r="BIS98" s="109"/>
      <c r="BIT98" s="109"/>
      <c r="BIU98" s="109"/>
      <c r="BIV98" s="109"/>
      <c r="BIW98" s="109"/>
      <c r="BIX98" s="109"/>
      <c r="BIY98" s="109"/>
      <c r="BIZ98" s="109"/>
      <c r="BJA98" s="109"/>
      <c r="BJB98" s="109"/>
      <c r="BJC98" s="109"/>
      <c r="BJD98" s="109"/>
      <c r="BJE98" s="109"/>
      <c r="BJF98" s="109"/>
      <c r="BJG98" s="109"/>
      <c r="BJH98" s="109"/>
      <c r="BJI98" s="109"/>
      <c r="BJJ98" s="109"/>
      <c r="BJK98" s="109"/>
      <c r="BJL98" s="109"/>
      <c r="BJM98" s="109"/>
      <c r="BJN98" s="109"/>
      <c r="BJO98" s="109"/>
      <c r="BJP98" s="109"/>
      <c r="BJQ98" s="109"/>
      <c r="BJR98" s="109"/>
      <c r="BJS98" s="109"/>
      <c r="BJT98" s="109"/>
      <c r="BJU98" s="109"/>
      <c r="BJV98" s="109"/>
      <c r="BJW98" s="109"/>
      <c r="BJX98" s="109"/>
      <c r="BJY98" s="109"/>
      <c r="BJZ98" s="109"/>
      <c r="BKA98" s="109"/>
      <c r="BKB98" s="109"/>
      <c r="BKC98" s="109"/>
      <c r="BKD98" s="109"/>
      <c r="BKE98" s="109"/>
      <c r="BKF98" s="109"/>
      <c r="BKG98" s="109"/>
      <c r="BKH98" s="109"/>
      <c r="BKI98" s="109"/>
      <c r="BKJ98" s="109"/>
      <c r="BKK98" s="109"/>
      <c r="BKL98" s="109"/>
      <c r="BKM98" s="109"/>
      <c r="BKN98" s="109"/>
      <c r="BKO98" s="109"/>
      <c r="BKP98" s="109"/>
      <c r="BKQ98" s="109"/>
      <c r="BKR98" s="109"/>
      <c r="BKS98" s="109"/>
      <c r="BKT98" s="109"/>
      <c r="BKU98" s="109"/>
      <c r="BKV98" s="109"/>
      <c r="BKW98" s="109"/>
      <c r="BKX98" s="109"/>
      <c r="BKY98" s="109"/>
      <c r="BKZ98" s="109"/>
      <c r="BLA98" s="109"/>
      <c r="BLB98" s="109"/>
      <c r="BLC98" s="109"/>
      <c r="BLD98" s="109"/>
      <c r="BLE98" s="109"/>
      <c r="BLF98" s="109"/>
      <c r="BLG98" s="109"/>
      <c r="BLH98" s="109"/>
      <c r="BLI98" s="109"/>
      <c r="BLJ98" s="109"/>
      <c r="BLK98" s="109"/>
      <c r="BLL98" s="109"/>
      <c r="BLM98" s="109"/>
      <c r="BLN98" s="109"/>
      <c r="BLO98" s="109"/>
      <c r="BLP98" s="109"/>
      <c r="BLQ98" s="109"/>
      <c r="BLR98" s="109"/>
      <c r="BLS98" s="109"/>
      <c r="BLT98" s="109"/>
      <c r="BLU98" s="109"/>
      <c r="BLV98" s="109"/>
      <c r="BLW98" s="109"/>
      <c r="BLX98" s="109"/>
      <c r="BLY98" s="109"/>
      <c r="BLZ98" s="109"/>
      <c r="BMA98" s="109"/>
      <c r="BMB98" s="109"/>
      <c r="BMC98" s="109"/>
      <c r="BMD98" s="109"/>
      <c r="BME98" s="109"/>
      <c r="BMF98" s="109"/>
      <c r="BMG98" s="109"/>
      <c r="BMH98" s="109"/>
      <c r="BMI98" s="109"/>
      <c r="BMJ98" s="109"/>
      <c r="BMK98" s="109"/>
      <c r="BML98" s="109"/>
      <c r="BMM98" s="109"/>
      <c r="BMN98" s="109"/>
      <c r="BMO98" s="109"/>
      <c r="BMP98" s="109"/>
      <c r="BMQ98" s="109"/>
      <c r="BMR98" s="109"/>
      <c r="BMS98" s="109"/>
      <c r="BMT98" s="109"/>
      <c r="BMU98" s="109"/>
      <c r="BMV98" s="109"/>
      <c r="BMW98" s="109"/>
      <c r="BMX98" s="109"/>
      <c r="BMY98" s="109"/>
      <c r="BMZ98" s="109"/>
      <c r="BNA98" s="109"/>
      <c r="BNB98" s="109"/>
      <c r="BNC98" s="109"/>
      <c r="BND98" s="109"/>
      <c r="BNE98" s="109"/>
      <c r="BNF98" s="109"/>
      <c r="BNG98" s="109"/>
      <c r="BNH98" s="109"/>
      <c r="BNI98" s="109"/>
      <c r="BNJ98" s="109"/>
      <c r="BNK98" s="109"/>
      <c r="BNL98" s="109"/>
      <c r="BNM98" s="109"/>
      <c r="BNN98" s="109"/>
      <c r="BNO98" s="109"/>
      <c r="BNP98" s="109"/>
      <c r="BNQ98" s="109"/>
      <c r="BNR98" s="109"/>
      <c r="BNS98" s="109"/>
      <c r="BNT98" s="109"/>
      <c r="BNU98" s="109"/>
      <c r="BNV98" s="109"/>
      <c r="BNW98" s="109"/>
      <c r="BNX98" s="109"/>
      <c r="BNY98" s="109"/>
      <c r="BNZ98" s="109"/>
      <c r="BOA98" s="109"/>
      <c r="BOB98" s="109"/>
      <c r="BOC98" s="109"/>
      <c r="BOD98" s="109"/>
      <c r="BOE98" s="109"/>
      <c r="BOF98" s="109"/>
      <c r="BOG98" s="109"/>
      <c r="BOH98" s="109"/>
      <c r="BOI98" s="109"/>
      <c r="BOJ98" s="109"/>
      <c r="BOK98" s="109"/>
      <c r="BOL98" s="109"/>
      <c r="BOM98" s="109"/>
      <c r="BON98" s="109"/>
      <c r="BOO98" s="109"/>
      <c r="BOP98" s="109"/>
      <c r="BOQ98" s="109"/>
      <c r="BOR98" s="109"/>
      <c r="BOS98" s="109"/>
      <c r="BOT98" s="109"/>
      <c r="BOU98" s="109"/>
      <c r="BOV98" s="109"/>
      <c r="BOW98" s="109"/>
      <c r="BOX98" s="109"/>
      <c r="BOY98" s="109"/>
      <c r="BOZ98" s="109"/>
      <c r="BPA98" s="109"/>
      <c r="BPB98" s="109"/>
      <c r="BPC98" s="109"/>
      <c r="BPD98" s="109"/>
      <c r="BPE98" s="109"/>
      <c r="BPF98" s="109"/>
      <c r="BPG98" s="109"/>
      <c r="BPH98" s="109"/>
      <c r="BPI98" s="109"/>
      <c r="BPJ98" s="109"/>
      <c r="BPK98" s="109"/>
      <c r="BPL98" s="109"/>
      <c r="BPM98" s="109"/>
      <c r="BPN98" s="109"/>
      <c r="BPO98" s="109"/>
      <c r="BPP98" s="109"/>
      <c r="BPQ98" s="109"/>
      <c r="BPR98" s="109"/>
      <c r="BPS98" s="109"/>
      <c r="BPT98" s="109"/>
      <c r="BPU98" s="109"/>
      <c r="BPV98" s="109"/>
      <c r="BPW98" s="109"/>
      <c r="BPX98" s="109"/>
      <c r="BPY98" s="109"/>
      <c r="BPZ98" s="109"/>
      <c r="BQA98" s="109"/>
      <c r="BQB98" s="109"/>
      <c r="BQC98" s="109"/>
      <c r="BQD98" s="109"/>
      <c r="BQE98" s="109"/>
      <c r="BQF98" s="109"/>
      <c r="BQG98" s="109"/>
      <c r="BQH98" s="109"/>
      <c r="BQI98" s="109"/>
      <c r="BQJ98" s="109"/>
      <c r="BQK98" s="109"/>
      <c r="BQL98" s="109"/>
      <c r="BQM98" s="109"/>
      <c r="BQN98" s="109"/>
      <c r="BQO98" s="109"/>
      <c r="BQP98" s="109"/>
      <c r="BQQ98" s="109"/>
      <c r="BQR98" s="109"/>
      <c r="BQS98" s="109"/>
      <c r="BQT98" s="109"/>
      <c r="BQU98" s="109"/>
      <c r="BQV98" s="109"/>
      <c r="BQW98" s="109"/>
      <c r="BQX98" s="109"/>
      <c r="BQY98" s="109"/>
      <c r="BQZ98" s="109"/>
      <c r="BRA98" s="109"/>
      <c r="BRB98" s="109"/>
      <c r="BRC98" s="109"/>
      <c r="BRD98" s="109"/>
      <c r="BRE98" s="109"/>
      <c r="BRF98" s="109"/>
      <c r="BRG98" s="109"/>
      <c r="BRH98" s="109"/>
      <c r="BRI98" s="109"/>
      <c r="BRJ98" s="109"/>
      <c r="BRK98" s="109"/>
      <c r="BRL98" s="109"/>
      <c r="BRM98" s="109"/>
      <c r="BRN98" s="109"/>
      <c r="BRO98" s="109"/>
      <c r="BRP98" s="109"/>
      <c r="BRQ98" s="109"/>
      <c r="BRR98" s="109"/>
      <c r="BRS98" s="109"/>
      <c r="BRT98" s="109"/>
      <c r="BRU98" s="109"/>
      <c r="BRV98" s="109"/>
      <c r="BRW98" s="109"/>
      <c r="BRX98" s="109"/>
      <c r="BRY98" s="109"/>
      <c r="BRZ98" s="109"/>
      <c r="BSA98" s="109"/>
      <c r="BSB98" s="109"/>
      <c r="BSC98" s="109"/>
      <c r="BSD98" s="109"/>
      <c r="BSE98" s="109"/>
      <c r="BSF98" s="109"/>
      <c r="BSG98" s="109"/>
      <c r="BSH98" s="109"/>
      <c r="BSI98" s="109"/>
      <c r="BSJ98" s="109"/>
      <c r="BSK98" s="109"/>
      <c r="BSL98" s="109"/>
      <c r="BSM98" s="109"/>
      <c r="BSN98" s="109"/>
      <c r="BSO98" s="109"/>
      <c r="BSP98" s="109"/>
      <c r="BSQ98" s="109"/>
      <c r="BSR98" s="109"/>
      <c r="BSS98" s="109"/>
      <c r="BST98" s="109"/>
      <c r="BSU98" s="109"/>
      <c r="BSV98" s="109"/>
      <c r="BSW98" s="109"/>
      <c r="BSX98" s="109"/>
      <c r="BSY98" s="109"/>
      <c r="BSZ98" s="109"/>
      <c r="BTA98" s="109"/>
      <c r="BTB98" s="109"/>
      <c r="BTC98" s="109"/>
      <c r="BTD98" s="109"/>
      <c r="BTE98" s="109"/>
      <c r="BTF98" s="109"/>
      <c r="BTG98" s="109"/>
      <c r="BTH98" s="109"/>
      <c r="BTI98" s="109"/>
      <c r="BTJ98" s="109"/>
      <c r="BTK98" s="109"/>
      <c r="BTL98" s="109"/>
      <c r="BTM98" s="109"/>
      <c r="BTN98" s="109"/>
      <c r="BTO98" s="109"/>
      <c r="BTP98" s="109"/>
      <c r="BTQ98" s="109"/>
      <c r="BTR98" s="109"/>
      <c r="BTS98" s="109"/>
      <c r="BTT98" s="109"/>
      <c r="BTU98" s="109"/>
      <c r="BTV98" s="109"/>
      <c r="BTW98" s="109"/>
      <c r="BTX98" s="109"/>
      <c r="BTY98" s="109"/>
      <c r="BTZ98" s="109"/>
      <c r="BUA98" s="109"/>
      <c r="BUB98" s="109"/>
      <c r="BUC98" s="109"/>
      <c r="BUD98" s="109"/>
      <c r="BUE98" s="109"/>
      <c r="BUF98" s="109"/>
      <c r="BUG98" s="109"/>
      <c r="BUH98" s="109"/>
      <c r="BUI98" s="109"/>
      <c r="BUJ98" s="109"/>
      <c r="BUK98" s="109"/>
      <c r="BUL98" s="109"/>
      <c r="BUM98" s="109"/>
      <c r="BUN98" s="109"/>
      <c r="BUO98" s="109"/>
      <c r="BUP98" s="109"/>
      <c r="BUQ98" s="109"/>
      <c r="BUR98" s="109"/>
      <c r="BUS98" s="109"/>
      <c r="BUT98" s="109"/>
      <c r="BUU98" s="109"/>
      <c r="BUV98" s="109"/>
      <c r="BUW98" s="109"/>
      <c r="BUX98" s="109"/>
      <c r="BUY98" s="109"/>
      <c r="BUZ98" s="109"/>
      <c r="BVA98" s="109"/>
      <c r="BVB98" s="109"/>
      <c r="BVC98" s="109"/>
      <c r="BVD98" s="109"/>
      <c r="BVE98" s="109"/>
      <c r="BVF98" s="109"/>
      <c r="BVG98" s="109"/>
      <c r="BVH98" s="109"/>
      <c r="BVI98" s="109"/>
      <c r="BVJ98" s="109"/>
      <c r="BVK98" s="109"/>
      <c r="BVL98" s="109"/>
      <c r="BVM98" s="109"/>
      <c r="BVN98" s="109"/>
      <c r="BVO98" s="109"/>
      <c r="BVP98" s="109"/>
      <c r="BVQ98" s="109"/>
      <c r="BVR98" s="109"/>
      <c r="BVS98" s="109"/>
      <c r="BVT98" s="109"/>
      <c r="BVU98" s="109"/>
      <c r="BVV98" s="109"/>
      <c r="BVW98" s="109"/>
      <c r="BVX98" s="109"/>
      <c r="BVY98" s="109"/>
      <c r="BVZ98" s="109"/>
      <c r="BWA98" s="109"/>
      <c r="BWB98" s="109"/>
      <c r="BWC98" s="109"/>
      <c r="BWD98" s="109"/>
      <c r="BWE98" s="109"/>
      <c r="BWF98" s="109"/>
      <c r="BWG98" s="109"/>
      <c r="BWH98" s="109"/>
      <c r="BWI98" s="109"/>
      <c r="BWJ98" s="109"/>
      <c r="BWK98" s="109"/>
      <c r="BWL98" s="109"/>
      <c r="BWM98" s="109"/>
      <c r="BWN98" s="109"/>
      <c r="BWO98" s="109"/>
      <c r="BWP98" s="109"/>
      <c r="BWQ98" s="109"/>
      <c r="BWR98" s="109"/>
      <c r="BWS98" s="109"/>
      <c r="BWT98" s="109"/>
      <c r="BWU98" s="109"/>
      <c r="BWV98" s="109"/>
      <c r="BWW98" s="109"/>
      <c r="BWX98" s="109"/>
      <c r="BWY98" s="109"/>
      <c r="BWZ98" s="109"/>
      <c r="BXA98" s="109"/>
      <c r="BXB98" s="109"/>
      <c r="BXC98" s="109"/>
      <c r="BXD98" s="109"/>
      <c r="BXE98" s="109"/>
      <c r="BXF98" s="109"/>
      <c r="BXG98" s="109"/>
      <c r="BXH98" s="109"/>
      <c r="BXI98" s="109"/>
      <c r="BXJ98" s="109"/>
      <c r="BXK98" s="109"/>
      <c r="BXL98" s="109"/>
      <c r="BXM98" s="109"/>
      <c r="BXN98" s="109"/>
      <c r="BXO98" s="109"/>
      <c r="BXP98" s="109"/>
      <c r="BXQ98" s="109"/>
      <c r="BXR98" s="109"/>
      <c r="BXS98" s="109"/>
      <c r="BXT98" s="109"/>
      <c r="BXU98" s="109"/>
      <c r="BXV98" s="109"/>
      <c r="BXW98" s="109"/>
      <c r="BXX98" s="109"/>
      <c r="BXY98" s="109"/>
      <c r="BXZ98" s="109"/>
      <c r="BYA98" s="109"/>
      <c r="BYB98" s="109"/>
      <c r="BYC98" s="109"/>
      <c r="BYD98" s="109"/>
      <c r="BYE98" s="109"/>
      <c r="BYF98" s="109"/>
      <c r="BYG98" s="109"/>
      <c r="BYH98" s="109"/>
      <c r="BYI98" s="109"/>
      <c r="BYJ98" s="109"/>
      <c r="BYK98" s="109"/>
      <c r="BYL98" s="109"/>
      <c r="BYM98" s="109"/>
      <c r="BYN98" s="109"/>
      <c r="BYO98" s="109"/>
      <c r="BYP98" s="109"/>
      <c r="BYQ98" s="109"/>
      <c r="BYR98" s="109"/>
      <c r="BYS98" s="109"/>
      <c r="BYT98" s="109"/>
      <c r="BYU98" s="109"/>
      <c r="BYV98" s="109"/>
      <c r="BYW98" s="109"/>
      <c r="BYX98" s="109"/>
      <c r="BYY98" s="109"/>
      <c r="BYZ98" s="109"/>
      <c r="BZA98" s="109"/>
      <c r="BZB98" s="109"/>
      <c r="BZC98" s="109"/>
      <c r="BZD98" s="109"/>
      <c r="BZE98" s="109"/>
      <c r="BZF98" s="109"/>
      <c r="BZG98" s="109"/>
      <c r="BZH98" s="109"/>
      <c r="BZI98" s="109"/>
      <c r="BZJ98" s="109"/>
      <c r="BZK98" s="109"/>
      <c r="BZL98" s="109"/>
      <c r="BZM98" s="109"/>
      <c r="BZN98" s="109"/>
      <c r="BZO98" s="109"/>
      <c r="BZP98" s="109"/>
      <c r="BZQ98" s="109"/>
      <c r="BZR98" s="109"/>
      <c r="BZS98" s="109"/>
      <c r="BZT98" s="109"/>
      <c r="BZU98" s="109"/>
      <c r="BZV98" s="109"/>
      <c r="BZW98" s="109"/>
      <c r="BZX98" s="109"/>
      <c r="BZY98" s="109"/>
      <c r="BZZ98" s="109"/>
      <c r="CAA98" s="109"/>
      <c r="CAB98" s="109"/>
      <c r="CAC98" s="109"/>
      <c r="CAD98" s="109"/>
      <c r="CAE98" s="109"/>
      <c r="CAF98" s="109"/>
      <c r="CAG98" s="109"/>
      <c r="CAH98" s="109"/>
      <c r="CAI98" s="109"/>
      <c r="CAJ98" s="109"/>
      <c r="CAK98" s="109"/>
      <c r="CAL98" s="109"/>
      <c r="CAM98" s="109"/>
      <c r="CAN98" s="109"/>
      <c r="CAO98" s="109"/>
      <c r="CAP98" s="109"/>
      <c r="CAQ98" s="109"/>
      <c r="CAR98" s="109"/>
      <c r="CAS98" s="109"/>
      <c r="CAT98" s="109"/>
      <c r="CAU98" s="109"/>
      <c r="CAV98" s="109"/>
      <c r="CAW98" s="109"/>
      <c r="CAX98" s="109"/>
      <c r="CAY98" s="109"/>
      <c r="CAZ98" s="109"/>
      <c r="CBA98" s="109"/>
      <c r="CBB98" s="109"/>
      <c r="CBC98" s="109"/>
      <c r="CBD98" s="109"/>
      <c r="CBE98" s="109"/>
      <c r="CBF98" s="109"/>
      <c r="CBG98" s="109"/>
      <c r="CBH98" s="109"/>
      <c r="CBI98" s="109"/>
      <c r="CBJ98" s="109"/>
      <c r="CBK98" s="109"/>
      <c r="CBL98" s="109"/>
      <c r="CBM98" s="109"/>
      <c r="CBN98" s="109"/>
      <c r="CBO98" s="109"/>
      <c r="CBP98" s="109"/>
      <c r="CBQ98" s="109"/>
      <c r="CBR98" s="109"/>
      <c r="CBS98" s="109"/>
      <c r="CBT98" s="109"/>
      <c r="CBU98" s="109"/>
      <c r="CBV98" s="109"/>
      <c r="CBW98" s="109"/>
      <c r="CBX98" s="109"/>
      <c r="CBY98" s="109"/>
      <c r="CBZ98" s="109"/>
      <c r="CCA98" s="109"/>
      <c r="CCB98" s="109"/>
      <c r="CCC98" s="109"/>
      <c r="CCD98" s="109"/>
      <c r="CCE98" s="109"/>
      <c r="CCF98" s="109"/>
      <c r="CCG98" s="109"/>
      <c r="CCH98" s="109"/>
      <c r="CCI98" s="109"/>
      <c r="CCJ98" s="109"/>
      <c r="CCK98" s="109"/>
      <c r="CCL98" s="109"/>
      <c r="CCM98" s="109"/>
      <c r="CCN98" s="109"/>
      <c r="CCO98" s="109"/>
      <c r="CCP98" s="109"/>
      <c r="CCQ98" s="109"/>
      <c r="CCR98" s="109"/>
      <c r="CCS98" s="109"/>
      <c r="CCT98" s="109"/>
      <c r="CCU98" s="109"/>
      <c r="CCV98" s="109"/>
      <c r="CCW98" s="109"/>
      <c r="CCX98" s="109"/>
      <c r="CCY98" s="109"/>
      <c r="CCZ98" s="109"/>
      <c r="CDA98" s="109"/>
      <c r="CDB98" s="109"/>
      <c r="CDC98" s="109"/>
      <c r="CDD98" s="109"/>
      <c r="CDE98" s="109"/>
      <c r="CDF98" s="109"/>
      <c r="CDG98" s="109"/>
      <c r="CDH98" s="109"/>
      <c r="CDI98" s="109"/>
      <c r="CDJ98" s="109"/>
      <c r="CDK98" s="109"/>
      <c r="CDL98" s="109"/>
      <c r="CDM98" s="109"/>
      <c r="CDN98" s="109"/>
      <c r="CDO98" s="109"/>
      <c r="CDP98" s="109"/>
      <c r="CDQ98" s="109"/>
      <c r="CDR98" s="109"/>
      <c r="CDS98" s="109"/>
      <c r="CDT98" s="109"/>
      <c r="CDU98" s="109"/>
      <c r="CDV98" s="109"/>
      <c r="CDW98" s="109"/>
      <c r="CDX98" s="109"/>
      <c r="CDY98" s="109"/>
      <c r="CDZ98" s="109"/>
      <c r="CEA98" s="109"/>
      <c r="CEB98" s="109"/>
      <c r="CEC98" s="109"/>
      <c r="CED98" s="109"/>
      <c r="CEE98" s="109"/>
      <c r="CEF98" s="109"/>
      <c r="CEG98" s="109"/>
      <c r="CEH98" s="109"/>
      <c r="CEI98" s="109"/>
      <c r="CEJ98" s="109"/>
      <c r="CEK98" s="109"/>
      <c r="CEL98" s="109"/>
      <c r="CEM98" s="109"/>
      <c r="CEN98" s="109"/>
      <c r="CEO98" s="109"/>
      <c r="CEP98" s="109"/>
      <c r="CEQ98" s="109"/>
      <c r="CER98" s="109"/>
      <c r="CES98" s="109"/>
      <c r="CET98" s="109"/>
      <c r="CEU98" s="109"/>
      <c r="CEV98" s="109"/>
      <c r="CEW98" s="109"/>
      <c r="CEX98" s="109"/>
      <c r="CEY98" s="109"/>
      <c r="CEZ98" s="109"/>
      <c r="CFA98" s="109"/>
      <c r="CFB98" s="109"/>
      <c r="CFC98" s="109"/>
      <c r="CFD98" s="109"/>
      <c r="CFE98" s="109"/>
      <c r="CFF98" s="109"/>
      <c r="CFG98" s="109"/>
      <c r="CFH98" s="109"/>
      <c r="CFI98" s="109"/>
      <c r="CFJ98" s="109"/>
      <c r="CFK98" s="109"/>
      <c r="CFL98" s="109"/>
      <c r="CFM98" s="109"/>
      <c r="CFN98" s="109"/>
      <c r="CFO98" s="109"/>
      <c r="CFP98" s="109"/>
      <c r="CFQ98" s="109"/>
      <c r="CFR98" s="109"/>
      <c r="CFS98" s="109"/>
      <c r="CFT98" s="109"/>
      <c r="CFU98" s="109"/>
      <c r="CFV98" s="109"/>
      <c r="CFW98" s="109"/>
      <c r="CFX98" s="109"/>
      <c r="CFY98" s="109"/>
      <c r="CFZ98" s="109"/>
      <c r="CGA98" s="109"/>
      <c r="CGB98" s="109"/>
      <c r="CGC98" s="109"/>
      <c r="CGD98" s="109"/>
      <c r="CGE98" s="109"/>
      <c r="CGF98" s="109"/>
      <c r="CGG98" s="109"/>
      <c r="CGH98" s="109"/>
      <c r="CGI98" s="109"/>
      <c r="CGJ98" s="109"/>
      <c r="CGK98" s="109"/>
      <c r="CGL98" s="109"/>
      <c r="CGM98" s="109"/>
      <c r="CGN98" s="109"/>
      <c r="CGO98" s="109"/>
      <c r="CGP98" s="109"/>
      <c r="CGQ98" s="109"/>
      <c r="CGR98" s="109"/>
      <c r="CGS98" s="109"/>
      <c r="CGT98" s="109"/>
      <c r="CGU98" s="109"/>
      <c r="CGV98" s="109"/>
      <c r="CGW98" s="109"/>
      <c r="CGX98" s="109"/>
      <c r="CGY98" s="109"/>
      <c r="CGZ98" s="109"/>
      <c r="CHA98" s="109"/>
      <c r="CHB98" s="109"/>
      <c r="CHC98" s="109"/>
      <c r="CHD98" s="109"/>
      <c r="CHE98" s="109"/>
      <c r="CHF98" s="109"/>
      <c r="CHG98" s="109"/>
      <c r="CHH98" s="109"/>
      <c r="CHI98" s="109"/>
      <c r="CHJ98" s="109"/>
      <c r="CHK98" s="109"/>
      <c r="CHL98" s="109"/>
      <c r="CHM98" s="109"/>
      <c r="CHN98" s="109"/>
      <c r="CHO98" s="109"/>
      <c r="CHP98" s="109"/>
      <c r="CHQ98" s="109"/>
      <c r="CHR98" s="109"/>
      <c r="CHS98" s="109"/>
      <c r="CHT98" s="109"/>
      <c r="CHU98" s="109"/>
      <c r="CHV98" s="109"/>
      <c r="CHW98" s="109"/>
      <c r="CHX98" s="109"/>
      <c r="CHY98" s="109"/>
      <c r="CHZ98" s="109"/>
      <c r="CIA98" s="109"/>
      <c r="CIB98" s="109"/>
      <c r="CIC98" s="109"/>
      <c r="CID98" s="109"/>
      <c r="CIE98" s="109"/>
      <c r="CIF98" s="109"/>
      <c r="CIG98" s="109"/>
      <c r="CIH98" s="109"/>
      <c r="CII98" s="109"/>
      <c r="CIJ98" s="109"/>
      <c r="CIK98" s="109"/>
      <c r="CIL98" s="109"/>
      <c r="CIM98" s="109"/>
      <c r="CIN98" s="109"/>
      <c r="CIO98" s="109"/>
      <c r="CIP98" s="109"/>
      <c r="CIQ98" s="109"/>
      <c r="CIR98" s="109"/>
      <c r="CIS98" s="109"/>
      <c r="CIT98" s="109"/>
      <c r="CIU98" s="109"/>
      <c r="CIV98" s="109"/>
      <c r="CIW98" s="109"/>
      <c r="CIX98" s="109"/>
      <c r="CIY98" s="109"/>
      <c r="CIZ98" s="109"/>
      <c r="CJA98" s="109"/>
      <c r="CJB98" s="109"/>
      <c r="CJC98" s="109"/>
      <c r="CJD98" s="109"/>
      <c r="CJE98" s="109"/>
      <c r="CJF98" s="109"/>
      <c r="CJG98" s="109"/>
      <c r="CJH98" s="109"/>
      <c r="CJI98" s="109"/>
      <c r="CJJ98" s="109"/>
      <c r="CJK98" s="109"/>
      <c r="CJL98" s="109"/>
      <c r="CJM98" s="109"/>
      <c r="CJN98" s="109"/>
      <c r="CJO98" s="109"/>
      <c r="CJP98" s="109"/>
      <c r="CJQ98" s="109"/>
      <c r="CJR98" s="109"/>
      <c r="CJS98" s="109"/>
      <c r="CJT98" s="109"/>
      <c r="CJU98" s="109"/>
      <c r="CJV98" s="109"/>
      <c r="CJW98" s="109"/>
      <c r="CJX98" s="109"/>
      <c r="CJY98" s="109"/>
      <c r="CJZ98" s="109"/>
      <c r="CKA98" s="109"/>
      <c r="CKB98" s="109"/>
      <c r="CKC98" s="109"/>
      <c r="CKD98" s="109"/>
      <c r="CKE98" s="109"/>
      <c r="CKF98" s="109"/>
      <c r="CKG98" s="109"/>
      <c r="CKH98" s="109"/>
      <c r="CKI98" s="109"/>
      <c r="CKJ98" s="109"/>
      <c r="CKK98" s="109"/>
      <c r="CKL98" s="109"/>
      <c r="CKM98" s="109"/>
      <c r="CKN98" s="109"/>
      <c r="CKO98" s="109"/>
      <c r="CKP98" s="109"/>
      <c r="CKQ98" s="109"/>
      <c r="CKR98" s="109"/>
      <c r="CKS98" s="109"/>
      <c r="CKT98" s="109"/>
      <c r="CKU98" s="109"/>
      <c r="CKV98" s="109"/>
      <c r="CKW98" s="109"/>
      <c r="CKX98" s="109"/>
      <c r="CKY98" s="109"/>
      <c r="CKZ98" s="109"/>
      <c r="CLA98" s="109"/>
      <c r="CLB98" s="109"/>
      <c r="CLC98" s="109"/>
      <c r="CLD98" s="109"/>
      <c r="CLE98" s="109"/>
      <c r="CLF98" s="109"/>
      <c r="CLG98" s="109"/>
      <c r="CLH98" s="109"/>
      <c r="CLI98" s="109"/>
      <c r="CLJ98" s="109"/>
      <c r="CLK98" s="109"/>
      <c r="CLL98" s="109"/>
      <c r="CLM98" s="109"/>
      <c r="CLN98" s="109"/>
      <c r="CLO98" s="109"/>
      <c r="CLP98" s="109"/>
      <c r="CLQ98" s="109"/>
      <c r="CLR98" s="109"/>
      <c r="CLS98" s="109"/>
      <c r="CLT98" s="109"/>
      <c r="CLU98" s="109"/>
      <c r="CLV98" s="109"/>
      <c r="CLW98" s="109"/>
      <c r="CLX98" s="109"/>
      <c r="CLY98" s="109"/>
      <c r="CLZ98" s="109"/>
      <c r="CMA98" s="109"/>
      <c r="CMB98" s="109"/>
      <c r="CMC98" s="109"/>
      <c r="CMD98" s="109"/>
      <c r="CME98" s="109"/>
      <c r="CMF98" s="109"/>
      <c r="CMG98" s="109"/>
      <c r="CMH98" s="109"/>
      <c r="CMI98" s="109"/>
      <c r="CMJ98" s="109"/>
      <c r="CMK98" s="109"/>
      <c r="CML98" s="109"/>
      <c r="CMM98" s="109"/>
      <c r="CMN98" s="109"/>
      <c r="CMO98" s="109"/>
      <c r="CMP98" s="109"/>
      <c r="CMQ98" s="109"/>
      <c r="CMR98" s="109"/>
      <c r="CMS98" s="109"/>
      <c r="CMT98" s="109"/>
      <c r="CMU98" s="109"/>
      <c r="CMV98" s="109"/>
      <c r="CMW98" s="109"/>
      <c r="CMX98" s="109"/>
      <c r="CMY98" s="109"/>
      <c r="CMZ98" s="109"/>
      <c r="CNA98" s="109"/>
      <c r="CNB98" s="109"/>
      <c r="CNC98" s="109"/>
      <c r="CND98" s="109"/>
      <c r="CNE98" s="109"/>
      <c r="CNF98" s="109"/>
      <c r="CNG98" s="109"/>
      <c r="CNH98" s="109"/>
      <c r="CNI98" s="109"/>
      <c r="CNJ98" s="109"/>
      <c r="CNK98" s="109"/>
      <c r="CNL98" s="109"/>
      <c r="CNM98" s="109"/>
      <c r="CNN98" s="109"/>
      <c r="CNO98" s="109"/>
      <c r="CNP98" s="109"/>
      <c r="CNQ98" s="109"/>
      <c r="CNR98" s="109"/>
      <c r="CNS98" s="109"/>
      <c r="CNT98" s="109"/>
      <c r="CNU98" s="109"/>
      <c r="CNV98" s="109"/>
      <c r="CNW98" s="109"/>
      <c r="CNX98" s="109"/>
      <c r="CNY98" s="109"/>
      <c r="CNZ98" s="109"/>
      <c r="COA98" s="109"/>
      <c r="COB98" s="109"/>
      <c r="COC98" s="109"/>
      <c r="COD98" s="109"/>
      <c r="COE98" s="109"/>
      <c r="COF98" s="109"/>
      <c r="COG98" s="109"/>
      <c r="COH98" s="109"/>
      <c r="COI98" s="109"/>
      <c r="COJ98" s="109"/>
      <c r="COK98" s="109"/>
      <c r="COL98" s="109"/>
      <c r="COM98" s="109"/>
      <c r="CON98" s="109"/>
      <c r="COO98" s="109"/>
      <c r="COP98" s="109"/>
      <c r="COQ98" s="109"/>
      <c r="COR98" s="109"/>
      <c r="COS98" s="109"/>
      <c r="COT98" s="109"/>
      <c r="COU98" s="109"/>
      <c r="COV98" s="109"/>
      <c r="COW98" s="109"/>
      <c r="COX98" s="109"/>
      <c r="COY98" s="109"/>
      <c r="COZ98" s="109"/>
      <c r="CPA98" s="109"/>
      <c r="CPB98" s="109"/>
      <c r="CPC98" s="109"/>
      <c r="CPD98" s="109"/>
      <c r="CPE98" s="109"/>
      <c r="CPF98" s="109"/>
      <c r="CPG98" s="109"/>
      <c r="CPH98" s="109"/>
      <c r="CPI98" s="109"/>
      <c r="CPJ98" s="109"/>
      <c r="CPK98" s="109"/>
      <c r="CPL98" s="109"/>
      <c r="CPM98" s="109"/>
      <c r="CPN98" s="109"/>
      <c r="CPO98" s="109"/>
      <c r="CPP98" s="109"/>
      <c r="CPQ98" s="109"/>
      <c r="CPR98" s="109"/>
      <c r="CPS98" s="109"/>
      <c r="CPT98" s="109"/>
      <c r="CPU98" s="109"/>
      <c r="CPV98" s="109"/>
      <c r="CPW98" s="109"/>
      <c r="CPX98" s="109"/>
      <c r="CPY98" s="109"/>
      <c r="CPZ98" s="109"/>
      <c r="CQA98" s="109"/>
      <c r="CQB98" s="109"/>
      <c r="CQC98" s="109"/>
      <c r="CQD98" s="109"/>
      <c r="CQE98" s="109"/>
      <c r="CQF98" s="109"/>
      <c r="CQG98" s="109"/>
      <c r="CQH98" s="109"/>
      <c r="CQI98" s="109"/>
      <c r="CQJ98" s="109"/>
      <c r="CQK98" s="109"/>
      <c r="CQL98" s="109"/>
      <c r="CQM98" s="109"/>
      <c r="CQN98" s="109"/>
      <c r="CQO98" s="109"/>
      <c r="CQP98" s="109"/>
      <c r="CQQ98" s="109"/>
      <c r="CQR98" s="109"/>
      <c r="CQS98" s="109"/>
      <c r="CQT98" s="109"/>
      <c r="CQU98" s="109"/>
      <c r="CQV98" s="109"/>
      <c r="CQW98" s="109"/>
      <c r="CQX98" s="109"/>
      <c r="CQY98" s="109"/>
      <c r="CQZ98" s="109"/>
      <c r="CRA98" s="109"/>
      <c r="CRB98" s="109"/>
      <c r="CRC98" s="109"/>
      <c r="CRD98" s="109"/>
      <c r="CRE98" s="109"/>
      <c r="CRF98" s="109"/>
      <c r="CRG98" s="109"/>
      <c r="CRH98" s="109"/>
      <c r="CRI98" s="109"/>
      <c r="CRJ98" s="109"/>
      <c r="CRK98" s="109"/>
      <c r="CRL98" s="109"/>
      <c r="CRM98" s="109"/>
      <c r="CRN98" s="109"/>
      <c r="CRO98" s="109"/>
      <c r="CRP98" s="109"/>
      <c r="CRQ98" s="109"/>
      <c r="CRR98" s="109"/>
      <c r="CRS98" s="109"/>
      <c r="CRT98" s="109"/>
      <c r="CRU98" s="109"/>
      <c r="CRV98" s="109"/>
      <c r="CRW98" s="109"/>
      <c r="CRX98" s="109"/>
      <c r="CRY98" s="109"/>
      <c r="CRZ98" s="109"/>
      <c r="CSA98" s="109"/>
      <c r="CSB98" s="109"/>
      <c r="CSC98" s="109"/>
      <c r="CSD98" s="109"/>
      <c r="CSE98" s="109"/>
      <c r="CSF98" s="109"/>
      <c r="CSG98" s="109"/>
      <c r="CSH98" s="109"/>
      <c r="CSI98" s="109"/>
      <c r="CSJ98" s="109"/>
      <c r="CSK98" s="109"/>
      <c r="CSL98" s="109"/>
      <c r="CSM98" s="109"/>
      <c r="CSN98" s="109"/>
      <c r="CSO98" s="109"/>
      <c r="CSP98" s="109"/>
      <c r="CSQ98" s="109"/>
      <c r="CSR98" s="109"/>
      <c r="CSS98" s="109"/>
      <c r="CST98" s="109"/>
      <c r="CSU98" s="109"/>
      <c r="CSV98" s="109"/>
      <c r="CSW98" s="109"/>
      <c r="CSX98" s="109"/>
      <c r="CSY98" s="109"/>
      <c r="CSZ98" s="109"/>
      <c r="CTA98" s="109"/>
      <c r="CTB98" s="109"/>
      <c r="CTC98" s="109"/>
      <c r="CTD98" s="109"/>
      <c r="CTE98" s="109"/>
      <c r="CTF98" s="109"/>
      <c r="CTG98" s="109"/>
      <c r="CTH98" s="109"/>
      <c r="CTI98" s="109"/>
      <c r="CTJ98" s="109"/>
      <c r="CTK98" s="109"/>
      <c r="CTL98" s="109"/>
      <c r="CTM98" s="109"/>
      <c r="CTN98" s="109"/>
      <c r="CTO98" s="109"/>
      <c r="CTP98" s="109"/>
      <c r="CTQ98" s="109"/>
      <c r="CTR98" s="109"/>
      <c r="CTS98" s="109"/>
      <c r="CTT98" s="109"/>
      <c r="CTU98" s="109"/>
      <c r="CTV98" s="109"/>
      <c r="CTW98" s="109"/>
      <c r="CTX98" s="109"/>
      <c r="CTY98" s="109"/>
      <c r="CTZ98" s="109"/>
      <c r="CUA98" s="109"/>
      <c r="CUB98" s="109"/>
      <c r="CUC98" s="109"/>
      <c r="CUD98" s="109"/>
      <c r="CUE98" s="109"/>
      <c r="CUF98" s="109"/>
      <c r="CUG98" s="109"/>
      <c r="CUH98" s="109"/>
      <c r="CUI98" s="109"/>
      <c r="CUJ98" s="109"/>
      <c r="CUK98" s="109"/>
      <c r="CUL98" s="109"/>
      <c r="CUM98" s="109"/>
      <c r="CUN98" s="109"/>
      <c r="CUO98" s="109"/>
      <c r="CUP98" s="109"/>
      <c r="CUQ98" s="109"/>
      <c r="CUR98" s="109"/>
      <c r="CUS98" s="109"/>
      <c r="CUT98" s="109"/>
      <c r="CUU98" s="109"/>
      <c r="CUV98" s="109"/>
      <c r="CUW98" s="109"/>
      <c r="CUX98" s="109"/>
      <c r="CUY98" s="109"/>
      <c r="CUZ98" s="109"/>
      <c r="CVA98" s="109"/>
      <c r="CVB98" s="109"/>
      <c r="CVC98" s="109"/>
      <c r="CVD98" s="109"/>
      <c r="CVE98" s="109"/>
      <c r="CVF98" s="109"/>
      <c r="CVG98" s="109"/>
      <c r="CVH98" s="109"/>
      <c r="CVI98" s="109"/>
      <c r="CVJ98" s="109"/>
      <c r="CVK98" s="109"/>
      <c r="CVL98" s="109"/>
      <c r="CVM98" s="109"/>
      <c r="CVN98" s="109"/>
      <c r="CVO98" s="109"/>
      <c r="CVP98" s="109"/>
      <c r="CVQ98" s="109"/>
      <c r="CVR98" s="109"/>
      <c r="CVS98" s="109"/>
      <c r="CVT98" s="109"/>
      <c r="CVU98" s="109"/>
      <c r="CVV98" s="109"/>
      <c r="CVW98" s="109"/>
      <c r="CVX98" s="109"/>
      <c r="CVY98" s="109"/>
      <c r="CVZ98" s="109"/>
      <c r="CWA98" s="109"/>
      <c r="CWB98" s="109"/>
      <c r="CWC98" s="109"/>
      <c r="CWD98" s="109"/>
      <c r="CWE98" s="109"/>
      <c r="CWF98" s="109"/>
      <c r="CWG98" s="109"/>
      <c r="CWH98" s="109"/>
      <c r="CWI98" s="109"/>
      <c r="CWJ98" s="109"/>
      <c r="CWK98" s="109"/>
      <c r="CWL98" s="109"/>
      <c r="CWM98" s="109"/>
      <c r="CWN98" s="109"/>
      <c r="CWO98" s="109"/>
      <c r="CWP98" s="109"/>
      <c r="CWQ98" s="109"/>
      <c r="CWR98" s="109"/>
      <c r="CWS98" s="109"/>
      <c r="CWT98" s="109"/>
      <c r="CWU98" s="109"/>
      <c r="CWV98" s="109"/>
      <c r="CWW98" s="109"/>
      <c r="CWX98" s="109"/>
      <c r="CWY98" s="109"/>
      <c r="CWZ98" s="109"/>
      <c r="CXA98" s="109"/>
      <c r="CXB98" s="109"/>
      <c r="CXC98" s="109"/>
      <c r="CXD98" s="109"/>
      <c r="CXE98" s="109"/>
      <c r="CXF98" s="109"/>
      <c r="CXG98" s="109"/>
      <c r="CXH98" s="109"/>
      <c r="CXI98" s="109"/>
      <c r="CXJ98" s="109"/>
      <c r="CXK98" s="109"/>
      <c r="CXL98" s="109"/>
      <c r="CXM98" s="109"/>
      <c r="CXN98" s="109"/>
      <c r="CXO98" s="109"/>
      <c r="CXP98" s="109"/>
      <c r="CXQ98" s="109"/>
      <c r="CXR98" s="109"/>
      <c r="CXS98" s="109"/>
      <c r="CXT98" s="109"/>
      <c r="CXU98" s="109"/>
      <c r="CXV98" s="109"/>
      <c r="CXW98" s="109"/>
      <c r="CXX98" s="109"/>
      <c r="CXY98" s="109"/>
      <c r="CXZ98" s="109"/>
      <c r="CYA98" s="109"/>
      <c r="CYB98" s="109"/>
      <c r="CYC98" s="109"/>
      <c r="CYD98" s="109"/>
      <c r="CYE98" s="109"/>
      <c r="CYF98" s="109"/>
      <c r="CYG98" s="109"/>
      <c r="CYH98" s="109"/>
      <c r="CYI98" s="109"/>
      <c r="CYJ98" s="109"/>
      <c r="CYK98" s="109"/>
      <c r="CYL98" s="109"/>
      <c r="CYM98" s="109"/>
      <c r="CYN98" s="109"/>
      <c r="CYO98" s="109"/>
      <c r="CYP98" s="109"/>
      <c r="CYQ98" s="109"/>
      <c r="CYR98" s="109"/>
      <c r="CYS98" s="109"/>
      <c r="CYT98" s="109"/>
      <c r="CYU98" s="109"/>
      <c r="CYV98" s="109"/>
      <c r="CYW98" s="109"/>
      <c r="CYX98" s="109"/>
      <c r="CYY98" s="109"/>
      <c r="CYZ98" s="109"/>
      <c r="CZA98" s="109"/>
      <c r="CZB98" s="109"/>
      <c r="CZC98" s="109"/>
      <c r="CZD98" s="109"/>
      <c r="CZE98" s="109"/>
      <c r="CZF98" s="109"/>
      <c r="CZG98" s="109"/>
      <c r="CZH98" s="109"/>
      <c r="CZI98" s="109"/>
      <c r="CZJ98" s="109"/>
      <c r="CZK98" s="109"/>
      <c r="CZL98" s="109"/>
      <c r="CZM98" s="109"/>
      <c r="CZN98" s="109"/>
      <c r="CZO98" s="109"/>
      <c r="CZP98" s="109"/>
      <c r="CZQ98" s="109"/>
      <c r="CZR98" s="109"/>
      <c r="CZS98" s="109"/>
      <c r="CZT98" s="109"/>
      <c r="CZU98" s="109"/>
      <c r="CZV98" s="109"/>
      <c r="CZW98" s="109"/>
      <c r="CZX98" s="109"/>
      <c r="CZY98" s="109"/>
      <c r="CZZ98" s="109"/>
      <c r="DAA98" s="109"/>
      <c r="DAB98" s="109"/>
      <c r="DAC98" s="109"/>
      <c r="DAD98" s="109"/>
      <c r="DAE98" s="109"/>
      <c r="DAF98" s="109"/>
      <c r="DAG98" s="109"/>
      <c r="DAH98" s="109"/>
      <c r="DAI98" s="109"/>
      <c r="DAJ98" s="109"/>
      <c r="DAK98" s="109"/>
      <c r="DAL98" s="109"/>
      <c r="DAM98" s="109"/>
      <c r="DAN98" s="109"/>
      <c r="DAO98" s="109"/>
      <c r="DAP98" s="109"/>
      <c r="DAQ98" s="109"/>
      <c r="DAR98" s="109"/>
      <c r="DAS98" s="109"/>
      <c r="DAT98" s="109"/>
      <c r="DAU98" s="109"/>
      <c r="DAV98" s="109"/>
      <c r="DAW98" s="109"/>
      <c r="DAX98" s="109"/>
      <c r="DAY98" s="109"/>
      <c r="DAZ98" s="109"/>
      <c r="DBA98" s="109"/>
      <c r="DBB98" s="109"/>
      <c r="DBC98" s="109"/>
      <c r="DBD98" s="109"/>
      <c r="DBE98" s="109"/>
      <c r="DBF98" s="109"/>
      <c r="DBG98" s="109"/>
      <c r="DBH98" s="109"/>
      <c r="DBI98" s="109"/>
      <c r="DBJ98" s="109"/>
      <c r="DBK98" s="109"/>
      <c r="DBL98" s="109"/>
      <c r="DBM98" s="109"/>
      <c r="DBN98" s="109"/>
      <c r="DBO98" s="109"/>
      <c r="DBP98" s="109"/>
      <c r="DBQ98" s="109"/>
      <c r="DBR98" s="109"/>
      <c r="DBS98" s="109"/>
      <c r="DBT98" s="109"/>
      <c r="DBU98" s="109"/>
      <c r="DBV98" s="109"/>
      <c r="DBW98" s="109"/>
      <c r="DBX98" s="109"/>
      <c r="DBY98" s="109"/>
      <c r="DBZ98" s="109"/>
      <c r="DCA98" s="109"/>
      <c r="DCB98" s="109"/>
      <c r="DCC98" s="109"/>
      <c r="DCD98" s="109"/>
      <c r="DCE98" s="109"/>
      <c r="DCF98" s="109"/>
      <c r="DCG98" s="109"/>
      <c r="DCH98" s="109"/>
      <c r="DCI98" s="109"/>
      <c r="DCJ98" s="109"/>
      <c r="DCK98" s="109"/>
      <c r="DCL98" s="109"/>
      <c r="DCM98" s="109"/>
      <c r="DCN98" s="109"/>
      <c r="DCO98" s="109"/>
      <c r="DCP98" s="109"/>
      <c r="DCQ98" s="109"/>
      <c r="DCR98" s="109"/>
      <c r="DCS98" s="109"/>
      <c r="DCT98" s="109"/>
      <c r="DCU98" s="109"/>
      <c r="DCV98" s="109"/>
      <c r="DCW98" s="109"/>
      <c r="DCX98" s="109"/>
      <c r="DCY98" s="109"/>
      <c r="DCZ98" s="109"/>
      <c r="DDA98" s="109"/>
      <c r="DDB98" s="109"/>
      <c r="DDC98" s="109"/>
      <c r="DDD98" s="109"/>
      <c r="DDE98" s="109"/>
      <c r="DDF98" s="109"/>
      <c r="DDG98" s="109"/>
      <c r="DDH98" s="109"/>
      <c r="DDI98" s="109"/>
      <c r="DDJ98" s="109"/>
      <c r="DDK98" s="109"/>
      <c r="DDL98" s="109"/>
      <c r="DDM98" s="109"/>
      <c r="DDN98" s="109"/>
      <c r="DDO98" s="109"/>
      <c r="DDP98" s="109"/>
      <c r="DDQ98" s="109"/>
      <c r="DDR98" s="109"/>
      <c r="DDS98" s="109"/>
      <c r="DDT98" s="109"/>
      <c r="DDU98" s="109"/>
      <c r="DDV98" s="109"/>
      <c r="DDW98" s="109"/>
      <c r="DDX98" s="109"/>
      <c r="DDY98" s="109"/>
      <c r="DDZ98" s="109"/>
      <c r="DEA98" s="109"/>
      <c r="DEB98" s="109"/>
      <c r="DEC98" s="109"/>
      <c r="DED98" s="109"/>
      <c r="DEE98" s="109"/>
      <c r="DEF98" s="109"/>
      <c r="DEG98" s="109"/>
      <c r="DEH98" s="109"/>
      <c r="DEI98" s="109"/>
      <c r="DEJ98" s="109"/>
      <c r="DEK98" s="109"/>
      <c r="DEL98" s="109"/>
      <c r="DEM98" s="109"/>
      <c r="DEN98" s="109"/>
      <c r="DEO98" s="109"/>
      <c r="DEP98" s="109"/>
      <c r="DEQ98" s="109"/>
      <c r="DER98" s="109"/>
      <c r="DES98" s="109"/>
      <c r="DET98" s="109"/>
      <c r="DEU98" s="109"/>
      <c r="DEV98" s="109"/>
      <c r="DEW98" s="109"/>
      <c r="DEX98" s="109"/>
      <c r="DEY98" s="109"/>
      <c r="DEZ98" s="109"/>
      <c r="DFA98" s="109"/>
      <c r="DFB98" s="109"/>
      <c r="DFC98" s="109"/>
      <c r="DFD98" s="109"/>
      <c r="DFE98" s="109"/>
      <c r="DFF98" s="109"/>
      <c r="DFG98" s="109"/>
      <c r="DFH98" s="109"/>
      <c r="DFI98" s="109"/>
      <c r="DFJ98" s="109"/>
      <c r="DFK98" s="109"/>
      <c r="DFL98" s="109"/>
      <c r="DFM98" s="109"/>
      <c r="DFN98" s="109"/>
      <c r="DFO98" s="109"/>
      <c r="DFP98" s="109"/>
      <c r="DFQ98" s="109"/>
      <c r="DFR98" s="109"/>
      <c r="DFS98" s="109"/>
      <c r="DFT98" s="109"/>
      <c r="DFU98" s="109"/>
      <c r="DFV98" s="109"/>
      <c r="DFW98" s="109"/>
      <c r="DFX98" s="109"/>
      <c r="DFY98" s="109"/>
      <c r="DFZ98" s="109"/>
      <c r="DGA98" s="109"/>
      <c r="DGB98" s="109"/>
      <c r="DGC98" s="109"/>
      <c r="DGD98" s="109"/>
      <c r="DGE98" s="109"/>
      <c r="DGF98" s="109"/>
      <c r="DGG98" s="109"/>
      <c r="DGH98" s="109"/>
      <c r="DGI98" s="109"/>
      <c r="DGJ98" s="109"/>
      <c r="DGK98" s="109"/>
      <c r="DGL98" s="109"/>
      <c r="DGM98" s="109"/>
      <c r="DGN98" s="109"/>
      <c r="DGO98" s="109"/>
      <c r="DGP98" s="109"/>
      <c r="DGQ98" s="109"/>
      <c r="DGR98" s="109"/>
      <c r="DGS98" s="109"/>
      <c r="DGT98" s="109"/>
      <c r="DGU98" s="109"/>
      <c r="DGV98" s="109"/>
      <c r="DGW98" s="109"/>
      <c r="DGX98" s="109"/>
      <c r="DGY98" s="109"/>
      <c r="DGZ98" s="109"/>
      <c r="DHA98" s="109"/>
      <c r="DHB98" s="109"/>
      <c r="DHC98" s="109"/>
      <c r="DHD98" s="109"/>
      <c r="DHE98" s="109"/>
      <c r="DHF98" s="109"/>
      <c r="DHG98" s="109"/>
      <c r="DHH98" s="109"/>
      <c r="DHI98" s="109"/>
      <c r="DHJ98" s="109"/>
      <c r="DHK98" s="109"/>
      <c r="DHL98" s="109"/>
      <c r="DHM98" s="109"/>
      <c r="DHN98" s="109"/>
      <c r="DHO98" s="109"/>
      <c r="DHP98" s="109"/>
      <c r="DHQ98" s="109"/>
      <c r="DHR98" s="109"/>
      <c r="DHS98" s="109"/>
      <c r="DHT98" s="109"/>
      <c r="DHU98" s="109"/>
      <c r="DHV98" s="109"/>
      <c r="DHW98" s="109"/>
      <c r="DHX98" s="109"/>
      <c r="DHY98" s="109"/>
      <c r="DHZ98" s="109"/>
      <c r="DIA98" s="109"/>
      <c r="DIB98" s="109"/>
      <c r="DIC98" s="109"/>
      <c r="DID98" s="109"/>
      <c r="DIE98" s="109"/>
      <c r="DIF98" s="109"/>
      <c r="DIG98" s="109"/>
      <c r="DIH98" s="109"/>
      <c r="DII98" s="109"/>
      <c r="DIJ98" s="109"/>
      <c r="DIK98" s="109"/>
      <c r="DIL98" s="109"/>
      <c r="DIM98" s="109"/>
      <c r="DIN98" s="109"/>
      <c r="DIO98" s="109"/>
      <c r="DIP98" s="109"/>
      <c r="DIQ98" s="109"/>
      <c r="DIR98" s="109"/>
      <c r="DIS98" s="109"/>
      <c r="DIT98" s="109"/>
      <c r="DIU98" s="109"/>
      <c r="DIV98" s="109"/>
      <c r="DIW98" s="109"/>
      <c r="DIX98" s="109"/>
      <c r="DIY98" s="109"/>
      <c r="DIZ98" s="109"/>
      <c r="DJA98" s="109"/>
      <c r="DJB98" s="109"/>
      <c r="DJC98" s="109"/>
      <c r="DJD98" s="109"/>
      <c r="DJE98" s="109"/>
      <c r="DJF98" s="109"/>
      <c r="DJG98" s="109"/>
      <c r="DJH98" s="109"/>
      <c r="DJI98" s="109"/>
      <c r="DJJ98" s="109"/>
      <c r="DJK98" s="109"/>
      <c r="DJL98" s="109"/>
      <c r="DJM98" s="109"/>
      <c r="DJN98" s="109"/>
      <c r="DJO98" s="109"/>
      <c r="DJP98" s="109"/>
      <c r="DJQ98" s="109"/>
      <c r="DJR98" s="109"/>
      <c r="DJS98" s="109"/>
      <c r="DJT98" s="109"/>
      <c r="DJU98" s="109"/>
      <c r="DJV98" s="109"/>
      <c r="DJW98" s="109"/>
      <c r="DJX98" s="109"/>
      <c r="DJY98" s="109"/>
      <c r="DJZ98" s="109"/>
      <c r="DKA98" s="109"/>
      <c r="DKB98" s="109"/>
      <c r="DKC98" s="109"/>
      <c r="DKD98" s="109"/>
      <c r="DKE98" s="109"/>
      <c r="DKF98" s="109"/>
      <c r="DKG98" s="109"/>
      <c r="DKH98" s="109"/>
      <c r="DKI98" s="109"/>
      <c r="DKJ98" s="109"/>
      <c r="DKK98" s="109"/>
      <c r="DKL98" s="109"/>
      <c r="DKM98" s="109"/>
      <c r="DKN98" s="109"/>
      <c r="DKO98" s="109"/>
      <c r="DKP98" s="109"/>
      <c r="DKQ98" s="109"/>
      <c r="DKR98" s="109"/>
      <c r="DKS98" s="109"/>
      <c r="DKT98" s="109"/>
      <c r="DKU98" s="109"/>
      <c r="DKV98" s="109"/>
      <c r="DKW98" s="109"/>
      <c r="DKX98" s="109"/>
      <c r="DKY98" s="109"/>
      <c r="DKZ98" s="109"/>
      <c r="DLA98" s="109"/>
      <c r="DLB98" s="109"/>
      <c r="DLC98" s="109"/>
      <c r="DLD98" s="109"/>
      <c r="DLE98" s="109"/>
      <c r="DLF98" s="109"/>
      <c r="DLG98" s="109"/>
      <c r="DLH98" s="109"/>
      <c r="DLI98" s="109"/>
      <c r="DLJ98" s="109"/>
      <c r="DLK98" s="109"/>
      <c r="DLL98" s="109"/>
      <c r="DLM98" s="109"/>
      <c r="DLN98" s="109"/>
      <c r="DLO98" s="109"/>
      <c r="DLP98" s="109"/>
      <c r="DLQ98" s="109"/>
      <c r="DLR98" s="109"/>
      <c r="DLS98" s="109"/>
      <c r="DLT98" s="109"/>
      <c r="DLU98" s="109"/>
      <c r="DLV98" s="109"/>
      <c r="DLW98" s="109"/>
      <c r="DLX98" s="109"/>
      <c r="DLY98" s="109"/>
      <c r="DLZ98" s="109"/>
      <c r="DMA98" s="109"/>
      <c r="DMB98" s="109"/>
      <c r="DMC98" s="109"/>
      <c r="DMD98" s="109"/>
      <c r="DME98" s="109"/>
      <c r="DMF98" s="109"/>
      <c r="DMG98" s="109"/>
      <c r="DMH98" s="109"/>
      <c r="DMI98" s="109"/>
      <c r="DMJ98" s="109"/>
      <c r="DMK98" s="109"/>
      <c r="DML98" s="109"/>
      <c r="DMM98" s="109"/>
      <c r="DMN98" s="109"/>
      <c r="DMO98" s="109"/>
      <c r="DMP98" s="109"/>
      <c r="DMQ98" s="109"/>
      <c r="DMR98" s="109"/>
      <c r="DMS98" s="109"/>
      <c r="DMT98" s="109"/>
      <c r="DMU98" s="109"/>
      <c r="DMV98" s="109"/>
      <c r="DMW98" s="109"/>
      <c r="DMX98" s="109"/>
      <c r="DMY98" s="109"/>
      <c r="DMZ98" s="109"/>
      <c r="DNA98" s="109"/>
      <c r="DNB98" s="109"/>
      <c r="DNC98" s="109"/>
      <c r="DND98" s="109"/>
      <c r="DNE98" s="109"/>
      <c r="DNF98" s="109"/>
      <c r="DNG98" s="109"/>
      <c r="DNH98" s="109"/>
      <c r="DNI98" s="109"/>
      <c r="DNJ98" s="109"/>
      <c r="DNK98" s="109"/>
      <c r="DNL98" s="109"/>
      <c r="DNM98" s="109"/>
      <c r="DNN98" s="109"/>
      <c r="DNO98" s="109"/>
      <c r="DNP98" s="109"/>
      <c r="DNQ98" s="109"/>
      <c r="DNR98" s="109"/>
      <c r="DNS98" s="109"/>
      <c r="DNT98" s="109"/>
      <c r="DNU98" s="109"/>
      <c r="DNV98" s="109"/>
      <c r="DNW98" s="109"/>
      <c r="DNX98" s="109"/>
      <c r="DNY98" s="109"/>
      <c r="DNZ98" s="109"/>
      <c r="DOA98" s="109"/>
      <c r="DOB98" s="109"/>
      <c r="DOC98" s="109"/>
      <c r="DOD98" s="109"/>
      <c r="DOE98" s="109"/>
      <c r="DOF98" s="109"/>
      <c r="DOG98" s="109"/>
      <c r="DOH98" s="109"/>
      <c r="DOI98" s="109"/>
      <c r="DOJ98" s="109"/>
      <c r="DOK98" s="109"/>
      <c r="DOL98" s="109"/>
      <c r="DOM98" s="109"/>
      <c r="DON98" s="109"/>
      <c r="DOO98" s="109"/>
      <c r="DOP98" s="109"/>
      <c r="DOQ98" s="109"/>
      <c r="DOR98" s="109"/>
      <c r="DOS98" s="109"/>
      <c r="DOT98" s="109"/>
      <c r="DOU98" s="109"/>
      <c r="DOV98" s="109"/>
      <c r="DOW98" s="109"/>
      <c r="DOX98" s="109"/>
      <c r="DOY98" s="109"/>
      <c r="DOZ98" s="109"/>
      <c r="DPA98" s="109"/>
      <c r="DPB98" s="109"/>
      <c r="DPC98" s="109"/>
      <c r="DPD98" s="109"/>
      <c r="DPE98" s="109"/>
      <c r="DPF98" s="109"/>
      <c r="DPG98" s="109"/>
      <c r="DPH98" s="109"/>
      <c r="DPI98" s="109"/>
      <c r="DPJ98" s="109"/>
      <c r="DPK98" s="109"/>
      <c r="DPL98" s="109"/>
      <c r="DPM98" s="109"/>
      <c r="DPN98" s="109"/>
      <c r="DPO98" s="109"/>
      <c r="DPP98" s="109"/>
      <c r="DPQ98" s="109"/>
      <c r="DPR98" s="109"/>
      <c r="DPS98" s="109"/>
      <c r="DPT98" s="109"/>
      <c r="DPU98" s="109"/>
      <c r="DPV98" s="109"/>
      <c r="DPW98" s="109"/>
      <c r="DPX98" s="109"/>
      <c r="DPY98" s="109"/>
      <c r="DPZ98" s="109"/>
      <c r="DQA98" s="109"/>
      <c r="DQB98" s="109"/>
      <c r="DQC98" s="109"/>
      <c r="DQD98" s="109"/>
      <c r="DQE98" s="109"/>
      <c r="DQF98" s="109"/>
      <c r="DQG98" s="109"/>
      <c r="DQH98" s="109"/>
      <c r="DQI98" s="109"/>
      <c r="DQJ98" s="109"/>
      <c r="DQK98" s="109"/>
      <c r="DQL98" s="109"/>
      <c r="DQM98" s="109"/>
      <c r="DQN98" s="109"/>
      <c r="DQO98" s="109"/>
      <c r="DQP98" s="109"/>
      <c r="DQQ98" s="109"/>
      <c r="DQR98" s="109"/>
      <c r="DQS98" s="109"/>
      <c r="DQT98" s="109"/>
      <c r="DQU98" s="109"/>
      <c r="DQV98" s="109"/>
      <c r="DQW98" s="109"/>
      <c r="DQX98" s="109"/>
      <c r="DQY98" s="109"/>
      <c r="DQZ98" s="109"/>
      <c r="DRA98" s="109"/>
      <c r="DRB98" s="109"/>
      <c r="DRC98" s="109"/>
      <c r="DRD98" s="109"/>
      <c r="DRE98" s="109"/>
      <c r="DRF98" s="109"/>
      <c r="DRG98" s="109"/>
      <c r="DRH98" s="109"/>
      <c r="DRI98" s="109"/>
      <c r="DRJ98" s="109"/>
      <c r="DRK98" s="109"/>
      <c r="DRL98" s="109"/>
      <c r="DRM98" s="109"/>
      <c r="DRN98" s="109"/>
      <c r="DRO98" s="109"/>
      <c r="DRP98" s="109"/>
      <c r="DRQ98" s="109"/>
      <c r="DRR98" s="109"/>
      <c r="DRS98" s="109"/>
      <c r="DRT98" s="109"/>
      <c r="DRU98" s="109"/>
      <c r="DRV98" s="109"/>
      <c r="DRW98" s="109"/>
      <c r="DRX98" s="109"/>
      <c r="DRY98" s="109"/>
      <c r="DRZ98" s="109"/>
      <c r="DSA98" s="109"/>
      <c r="DSB98" s="109"/>
      <c r="DSC98" s="109"/>
      <c r="DSD98" s="109"/>
      <c r="DSE98" s="109"/>
      <c r="DSF98" s="109"/>
      <c r="DSG98" s="109"/>
      <c r="DSH98" s="109"/>
      <c r="DSI98" s="109"/>
      <c r="DSJ98" s="109"/>
      <c r="DSK98" s="109"/>
      <c r="DSL98" s="109"/>
      <c r="DSM98" s="109"/>
      <c r="DSN98" s="109"/>
      <c r="DSO98" s="109"/>
      <c r="DSP98" s="109"/>
      <c r="DSQ98" s="109"/>
      <c r="DSR98" s="109"/>
      <c r="DSS98" s="109"/>
      <c r="DST98" s="109"/>
      <c r="DSU98" s="109"/>
      <c r="DSV98" s="109"/>
      <c r="DSW98" s="109"/>
      <c r="DSX98" s="109"/>
      <c r="DSY98" s="109"/>
      <c r="DSZ98" s="109"/>
      <c r="DTA98" s="109"/>
      <c r="DTB98" s="109"/>
      <c r="DTC98" s="109"/>
      <c r="DTD98" s="109"/>
      <c r="DTE98" s="109"/>
      <c r="DTF98" s="109"/>
      <c r="DTG98" s="109"/>
      <c r="DTH98" s="109"/>
      <c r="DTI98" s="109"/>
      <c r="DTJ98" s="109"/>
      <c r="DTK98" s="109"/>
      <c r="DTL98" s="109"/>
      <c r="DTM98" s="109"/>
      <c r="DTN98" s="109"/>
      <c r="DTO98" s="109"/>
      <c r="DTP98" s="109"/>
      <c r="DTQ98" s="109"/>
      <c r="DTR98" s="109"/>
      <c r="DTS98" s="109"/>
      <c r="DTT98" s="109"/>
      <c r="DTU98" s="109"/>
      <c r="DTV98" s="109"/>
      <c r="DTW98" s="109"/>
      <c r="DTX98" s="109"/>
      <c r="DTY98" s="109"/>
      <c r="DTZ98" s="109"/>
      <c r="DUA98" s="109"/>
      <c r="DUB98" s="109"/>
      <c r="DUC98" s="109"/>
      <c r="DUD98" s="109"/>
      <c r="DUE98" s="109"/>
      <c r="DUF98" s="109"/>
      <c r="DUG98" s="109"/>
      <c r="DUH98" s="109"/>
      <c r="DUI98" s="109"/>
      <c r="DUJ98" s="109"/>
      <c r="DUK98" s="109"/>
      <c r="DUL98" s="109"/>
      <c r="DUM98" s="109"/>
      <c r="DUN98" s="109"/>
      <c r="DUO98" s="109"/>
      <c r="DUP98" s="109"/>
      <c r="DUQ98" s="109"/>
      <c r="DUR98" s="109"/>
      <c r="DUS98" s="109"/>
      <c r="DUT98" s="109"/>
      <c r="DUU98" s="109"/>
      <c r="DUV98" s="109"/>
      <c r="DUW98" s="109"/>
      <c r="DUX98" s="109"/>
      <c r="DUY98" s="109"/>
      <c r="DUZ98" s="109"/>
      <c r="DVA98" s="109"/>
      <c r="DVB98" s="109"/>
      <c r="DVC98" s="109"/>
      <c r="DVD98" s="109"/>
      <c r="DVE98" s="109"/>
      <c r="DVF98" s="109"/>
      <c r="DVG98" s="109"/>
      <c r="DVH98" s="109"/>
      <c r="DVI98" s="109"/>
      <c r="DVJ98" s="109"/>
      <c r="DVK98" s="109"/>
      <c r="DVL98" s="109"/>
      <c r="DVM98" s="109"/>
      <c r="DVN98" s="109"/>
      <c r="DVO98" s="109"/>
      <c r="DVP98" s="109"/>
      <c r="DVQ98" s="109"/>
      <c r="DVR98" s="109"/>
      <c r="DVS98" s="109"/>
      <c r="DVT98" s="109"/>
      <c r="DVU98" s="109"/>
      <c r="DVV98" s="109"/>
      <c r="DVW98" s="109"/>
      <c r="DVX98" s="109"/>
      <c r="DVY98" s="109"/>
      <c r="DVZ98" s="109"/>
      <c r="DWA98" s="109"/>
      <c r="DWB98" s="109"/>
      <c r="DWC98" s="109"/>
      <c r="DWD98" s="109"/>
      <c r="DWE98" s="109"/>
      <c r="DWF98" s="109"/>
      <c r="DWG98" s="109"/>
      <c r="DWH98" s="109"/>
      <c r="DWI98" s="109"/>
      <c r="DWJ98" s="109"/>
      <c r="DWK98" s="109"/>
      <c r="DWL98" s="109"/>
      <c r="DWM98" s="109"/>
      <c r="DWN98" s="109"/>
      <c r="DWO98" s="109"/>
      <c r="DWP98" s="109"/>
      <c r="DWQ98" s="109"/>
      <c r="DWR98" s="109"/>
      <c r="DWS98" s="109"/>
      <c r="DWT98" s="109"/>
      <c r="DWU98" s="109"/>
      <c r="DWV98" s="109"/>
      <c r="DWW98" s="109"/>
      <c r="DWX98" s="109"/>
      <c r="DWY98" s="109"/>
      <c r="DWZ98" s="109"/>
      <c r="DXA98" s="109"/>
      <c r="DXB98" s="109"/>
      <c r="DXC98" s="109"/>
      <c r="DXD98" s="109"/>
      <c r="DXE98" s="109"/>
      <c r="DXF98" s="109"/>
      <c r="DXG98" s="109"/>
      <c r="DXH98" s="109"/>
      <c r="DXI98" s="109"/>
      <c r="DXJ98" s="109"/>
      <c r="DXK98" s="109"/>
      <c r="DXL98" s="109"/>
      <c r="DXM98" s="109"/>
      <c r="DXN98" s="109"/>
      <c r="DXO98" s="109"/>
      <c r="DXP98" s="109"/>
      <c r="DXQ98" s="109"/>
      <c r="DXR98" s="109"/>
      <c r="DXS98" s="109"/>
      <c r="DXT98" s="109"/>
      <c r="DXU98" s="109"/>
      <c r="DXV98" s="109"/>
      <c r="DXW98" s="109"/>
      <c r="DXX98" s="109"/>
      <c r="DXY98" s="109"/>
      <c r="DXZ98" s="109"/>
      <c r="DYA98" s="109"/>
      <c r="DYB98" s="109"/>
      <c r="DYC98" s="109"/>
      <c r="DYD98" s="109"/>
      <c r="DYE98" s="109"/>
      <c r="DYF98" s="109"/>
      <c r="DYG98" s="109"/>
      <c r="DYH98" s="109"/>
      <c r="DYI98" s="109"/>
      <c r="DYJ98" s="109"/>
      <c r="DYK98" s="109"/>
      <c r="DYL98" s="109"/>
      <c r="DYM98" s="109"/>
      <c r="DYN98" s="109"/>
      <c r="DYO98" s="109"/>
      <c r="DYP98" s="109"/>
      <c r="DYQ98" s="109"/>
      <c r="DYR98" s="109"/>
      <c r="DYS98" s="109"/>
      <c r="DYT98" s="109"/>
      <c r="DYU98" s="109"/>
      <c r="DYV98" s="109"/>
      <c r="DYW98" s="109"/>
      <c r="DYX98" s="109"/>
      <c r="DYY98" s="109"/>
      <c r="DYZ98" s="109"/>
      <c r="DZA98" s="109"/>
      <c r="DZB98" s="109"/>
      <c r="DZC98" s="109"/>
      <c r="DZD98" s="109"/>
      <c r="DZE98" s="109"/>
      <c r="DZF98" s="109"/>
      <c r="DZG98" s="109"/>
      <c r="DZH98" s="109"/>
      <c r="DZI98" s="109"/>
      <c r="DZJ98" s="109"/>
      <c r="DZK98" s="109"/>
      <c r="DZL98" s="109"/>
      <c r="DZM98" s="109"/>
      <c r="DZN98" s="109"/>
      <c r="DZO98" s="109"/>
      <c r="DZP98" s="109"/>
      <c r="DZQ98" s="109"/>
      <c r="DZR98" s="109"/>
      <c r="DZS98" s="109"/>
      <c r="DZT98" s="109"/>
      <c r="DZU98" s="109"/>
      <c r="DZV98" s="109"/>
      <c r="DZW98" s="109"/>
      <c r="DZX98" s="109"/>
      <c r="DZY98" s="109"/>
      <c r="DZZ98" s="109"/>
      <c r="EAA98" s="109"/>
      <c r="EAB98" s="109"/>
      <c r="EAC98" s="109"/>
      <c r="EAD98" s="109"/>
      <c r="EAE98" s="109"/>
      <c r="EAF98" s="109"/>
      <c r="EAG98" s="109"/>
      <c r="EAH98" s="109"/>
      <c r="EAI98" s="109"/>
      <c r="EAJ98" s="109"/>
      <c r="EAK98" s="109"/>
      <c r="EAL98" s="109"/>
      <c r="EAM98" s="109"/>
      <c r="EAN98" s="109"/>
      <c r="EAO98" s="109"/>
      <c r="EAP98" s="109"/>
      <c r="EAQ98" s="109"/>
      <c r="EAR98" s="109"/>
      <c r="EAS98" s="109"/>
      <c r="EAT98" s="109"/>
      <c r="EAU98" s="109"/>
      <c r="EAV98" s="109"/>
      <c r="EAW98" s="109"/>
      <c r="EAX98" s="109"/>
      <c r="EAY98" s="109"/>
      <c r="EAZ98" s="109"/>
      <c r="EBA98" s="109"/>
      <c r="EBB98" s="109"/>
      <c r="EBC98" s="109"/>
      <c r="EBD98" s="109"/>
      <c r="EBE98" s="109"/>
      <c r="EBF98" s="109"/>
      <c r="EBG98" s="109"/>
      <c r="EBH98" s="109"/>
      <c r="EBI98" s="109"/>
      <c r="EBJ98" s="109"/>
      <c r="EBK98" s="109"/>
      <c r="EBL98" s="109"/>
      <c r="EBM98" s="109"/>
      <c r="EBN98" s="109"/>
      <c r="EBO98" s="109"/>
      <c r="EBP98" s="109"/>
      <c r="EBQ98" s="109"/>
      <c r="EBR98" s="109"/>
      <c r="EBS98" s="109"/>
      <c r="EBT98" s="109"/>
      <c r="EBU98" s="109"/>
      <c r="EBV98" s="109"/>
      <c r="EBW98" s="109"/>
      <c r="EBX98" s="109"/>
      <c r="EBY98" s="109"/>
      <c r="EBZ98" s="109"/>
      <c r="ECA98" s="109"/>
      <c r="ECB98" s="109"/>
      <c r="ECC98" s="109"/>
      <c r="ECD98" s="109"/>
      <c r="ECE98" s="109"/>
      <c r="ECF98" s="109"/>
      <c r="ECG98" s="109"/>
      <c r="ECH98" s="109"/>
      <c r="ECI98" s="109"/>
      <c r="ECJ98" s="109"/>
      <c r="ECK98" s="109"/>
      <c r="ECL98" s="109"/>
      <c r="ECM98" s="109"/>
      <c r="ECN98" s="109"/>
      <c r="ECO98" s="109"/>
      <c r="ECP98" s="109"/>
      <c r="ECQ98" s="109"/>
      <c r="ECR98" s="109"/>
      <c r="ECS98" s="109"/>
      <c r="ECT98" s="109"/>
      <c r="ECU98" s="109"/>
      <c r="ECV98" s="109"/>
      <c r="ECW98" s="109"/>
      <c r="ECX98" s="109"/>
      <c r="ECY98" s="109"/>
      <c r="ECZ98" s="109"/>
      <c r="EDA98" s="109"/>
      <c r="EDB98" s="109"/>
      <c r="EDC98" s="109"/>
      <c r="EDD98" s="109"/>
      <c r="EDE98" s="109"/>
      <c r="EDF98" s="109"/>
      <c r="EDG98" s="109"/>
      <c r="EDH98" s="109"/>
      <c r="EDI98" s="109"/>
      <c r="EDJ98" s="109"/>
      <c r="EDK98" s="109"/>
      <c r="EDL98" s="109"/>
      <c r="EDM98" s="109"/>
      <c r="EDN98" s="109"/>
      <c r="EDO98" s="109"/>
      <c r="EDP98" s="109"/>
      <c r="EDQ98" s="109"/>
      <c r="EDR98" s="109"/>
      <c r="EDS98" s="109"/>
      <c r="EDT98" s="109"/>
      <c r="EDU98" s="109"/>
      <c r="EDV98" s="109"/>
      <c r="EDW98" s="109"/>
      <c r="EDX98" s="109"/>
      <c r="EDY98" s="109"/>
      <c r="EDZ98" s="109"/>
      <c r="EEA98" s="109"/>
      <c r="EEB98" s="109"/>
      <c r="EEC98" s="109"/>
      <c r="EED98" s="109"/>
      <c r="EEE98" s="109"/>
      <c r="EEF98" s="109"/>
      <c r="EEG98" s="109"/>
      <c r="EEH98" s="109"/>
      <c r="EEI98" s="109"/>
      <c r="EEJ98" s="109"/>
      <c r="EEK98" s="109"/>
      <c r="EEL98" s="109"/>
      <c r="EEM98" s="109"/>
      <c r="EEN98" s="109"/>
      <c r="EEO98" s="109"/>
      <c r="EEP98" s="109"/>
      <c r="EEQ98" s="109"/>
      <c r="EER98" s="109"/>
      <c r="EES98" s="109"/>
      <c r="EET98" s="109"/>
      <c r="EEU98" s="109"/>
      <c r="EEV98" s="109"/>
      <c r="EEW98" s="109"/>
      <c r="EEX98" s="109"/>
      <c r="EEY98" s="109"/>
      <c r="EEZ98" s="109"/>
      <c r="EFA98" s="109"/>
      <c r="EFB98" s="109"/>
      <c r="EFC98" s="109"/>
      <c r="EFD98" s="109"/>
      <c r="EFE98" s="109"/>
      <c r="EFF98" s="109"/>
      <c r="EFG98" s="109"/>
      <c r="EFH98" s="109"/>
      <c r="EFI98" s="109"/>
      <c r="EFJ98" s="109"/>
      <c r="EFK98" s="109"/>
      <c r="EFL98" s="109"/>
      <c r="EFM98" s="109"/>
      <c r="EFN98" s="109"/>
      <c r="EFO98" s="109"/>
      <c r="EFP98" s="109"/>
      <c r="EFQ98" s="109"/>
      <c r="EFR98" s="109"/>
      <c r="EFS98" s="109"/>
      <c r="EFT98" s="109"/>
      <c r="EFU98" s="109"/>
      <c r="EFV98" s="109"/>
      <c r="EFW98" s="109"/>
      <c r="EFX98" s="109"/>
      <c r="EFY98" s="109"/>
      <c r="EFZ98" s="109"/>
      <c r="EGA98" s="109"/>
      <c r="EGB98" s="109"/>
      <c r="EGC98" s="109"/>
      <c r="EGD98" s="109"/>
      <c r="EGE98" s="109"/>
      <c r="EGF98" s="109"/>
      <c r="EGG98" s="109"/>
      <c r="EGH98" s="109"/>
      <c r="EGI98" s="109"/>
      <c r="EGJ98" s="109"/>
      <c r="EGK98" s="109"/>
      <c r="EGL98" s="109"/>
      <c r="EGM98" s="109"/>
      <c r="EGN98" s="109"/>
      <c r="EGO98" s="109"/>
      <c r="EGP98" s="109"/>
      <c r="EGQ98" s="109"/>
      <c r="EGR98" s="109"/>
      <c r="EGS98" s="109"/>
      <c r="EGT98" s="109"/>
      <c r="EGU98" s="109"/>
      <c r="EGV98" s="109"/>
      <c r="EGW98" s="109"/>
      <c r="EGX98" s="109"/>
      <c r="EGY98" s="109"/>
      <c r="EGZ98" s="109"/>
      <c r="EHA98" s="109"/>
      <c r="EHB98" s="109"/>
      <c r="EHC98" s="109"/>
      <c r="EHD98" s="109"/>
      <c r="EHE98" s="109"/>
      <c r="EHF98" s="109"/>
      <c r="EHG98" s="109"/>
      <c r="EHH98" s="109"/>
      <c r="EHI98" s="109"/>
      <c r="EHJ98" s="109"/>
      <c r="EHK98" s="109"/>
      <c r="EHL98" s="109"/>
      <c r="EHM98" s="109"/>
      <c r="EHN98" s="109"/>
      <c r="EHO98" s="109"/>
      <c r="EHP98" s="109"/>
      <c r="EHQ98" s="109"/>
      <c r="EHR98" s="109"/>
      <c r="EHS98" s="109"/>
      <c r="EHT98" s="109"/>
      <c r="EHU98" s="109"/>
      <c r="EHV98" s="109"/>
      <c r="EHW98" s="109"/>
      <c r="EHX98" s="109"/>
      <c r="EHY98" s="109"/>
      <c r="EHZ98" s="109"/>
      <c r="EIA98" s="109"/>
      <c r="EIB98" s="109"/>
      <c r="EIC98" s="109"/>
      <c r="EID98" s="109"/>
      <c r="EIE98" s="109"/>
      <c r="EIF98" s="109"/>
      <c r="EIG98" s="109"/>
      <c r="EIH98" s="109"/>
      <c r="EII98" s="109"/>
      <c r="EIJ98" s="109"/>
      <c r="EIK98" s="109"/>
      <c r="EIL98" s="109"/>
      <c r="EIM98" s="109"/>
      <c r="EIN98" s="109"/>
      <c r="EIO98" s="109"/>
      <c r="EIP98" s="109"/>
      <c r="EIQ98" s="109"/>
      <c r="EIR98" s="109"/>
      <c r="EIS98" s="109"/>
      <c r="EIT98" s="109"/>
      <c r="EIU98" s="109"/>
      <c r="EIV98" s="109"/>
      <c r="EIW98" s="109"/>
      <c r="EIX98" s="109"/>
      <c r="EIY98" s="109"/>
      <c r="EIZ98" s="109"/>
      <c r="EJA98" s="109"/>
      <c r="EJB98" s="109"/>
      <c r="EJC98" s="109"/>
      <c r="EJD98" s="109"/>
      <c r="EJE98" s="109"/>
      <c r="EJF98" s="109"/>
      <c r="EJG98" s="109"/>
      <c r="EJH98" s="109"/>
      <c r="EJI98" s="109"/>
      <c r="EJJ98" s="109"/>
      <c r="EJK98" s="109"/>
      <c r="EJL98" s="109"/>
      <c r="EJM98" s="109"/>
      <c r="EJN98" s="109"/>
      <c r="EJO98" s="109"/>
      <c r="EJP98" s="109"/>
      <c r="EJQ98" s="109"/>
      <c r="EJR98" s="109"/>
      <c r="EJS98" s="109"/>
      <c r="EJT98" s="109"/>
      <c r="EJU98" s="109"/>
      <c r="EJV98" s="109"/>
      <c r="EJW98" s="109"/>
      <c r="EJX98" s="109"/>
      <c r="EJY98" s="109"/>
      <c r="EJZ98" s="109"/>
      <c r="EKA98" s="109"/>
      <c r="EKB98" s="109"/>
      <c r="EKC98" s="109"/>
      <c r="EKD98" s="109"/>
      <c r="EKE98" s="109"/>
      <c r="EKF98" s="109"/>
      <c r="EKG98" s="109"/>
      <c r="EKH98" s="109"/>
      <c r="EKI98" s="109"/>
      <c r="EKJ98" s="109"/>
      <c r="EKK98" s="109"/>
      <c r="EKL98" s="109"/>
      <c r="EKM98" s="109"/>
      <c r="EKN98" s="109"/>
      <c r="EKO98" s="109"/>
      <c r="EKP98" s="109"/>
      <c r="EKQ98" s="109"/>
      <c r="EKR98" s="109"/>
      <c r="EKS98" s="109"/>
      <c r="EKT98" s="109"/>
      <c r="EKU98" s="109"/>
      <c r="EKV98" s="109"/>
      <c r="EKW98" s="109"/>
      <c r="EKX98" s="109"/>
      <c r="EKY98" s="109"/>
      <c r="EKZ98" s="109"/>
      <c r="ELA98" s="109"/>
      <c r="ELB98" s="109"/>
      <c r="ELC98" s="109"/>
      <c r="ELD98" s="109"/>
      <c r="ELE98" s="109"/>
      <c r="ELF98" s="109"/>
      <c r="ELG98" s="109"/>
      <c r="ELH98" s="109"/>
      <c r="ELI98" s="109"/>
      <c r="ELJ98" s="109"/>
      <c r="ELK98" s="109"/>
      <c r="ELL98" s="109"/>
      <c r="ELM98" s="109"/>
      <c r="ELN98" s="109"/>
      <c r="ELO98" s="109"/>
      <c r="ELP98" s="109"/>
      <c r="ELQ98" s="109"/>
      <c r="ELR98" s="109"/>
      <c r="ELS98" s="109"/>
      <c r="ELT98" s="109"/>
      <c r="ELU98" s="109"/>
      <c r="ELV98" s="109"/>
      <c r="ELW98" s="109"/>
      <c r="ELX98" s="109"/>
      <c r="ELY98" s="109"/>
      <c r="ELZ98" s="109"/>
      <c r="EMA98" s="109"/>
      <c r="EMB98" s="109"/>
      <c r="EMC98" s="109"/>
      <c r="EMD98" s="109"/>
      <c r="EME98" s="109"/>
      <c r="EMF98" s="109"/>
      <c r="EMG98" s="109"/>
      <c r="EMH98" s="109"/>
      <c r="EMI98" s="109"/>
      <c r="EMJ98" s="109"/>
      <c r="EMK98" s="109"/>
      <c r="EML98" s="109"/>
      <c r="EMM98" s="109"/>
      <c r="EMN98" s="109"/>
      <c r="EMO98" s="109"/>
      <c r="EMP98" s="109"/>
      <c r="EMQ98" s="109"/>
      <c r="EMR98" s="109"/>
      <c r="EMS98" s="109"/>
      <c r="EMT98" s="109"/>
      <c r="EMU98" s="109"/>
      <c r="EMV98" s="109"/>
      <c r="EMW98" s="109"/>
      <c r="EMX98" s="109"/>
      <c r="EMY98" s="109"/>
      <c r="EMZ98" s="109"/>
      <c r="ENA98" s="109"/>
      <c r="ENB98" s="109"/>
      <c r="ENC98" s="109"/>
      <c r="END98" s="109"/>
      <c r="ENE98" s="109"/>
      <c r="ENF98" s="109"/>
      <c r="ENG98" s="109"/>
      <c r="ENH98" s="109"/>
      <c r="ENI98" s="109"/>
      <c r="ENJ98" s="109"/>
      <c r="ENK98" s="109"/>
      <c r="ENL98" s="109"/>
      <c r="ENM98" s="109"/>
      <c r="ENN98" s="109"/>
      <c r="ENO98" s="109"/>
      <c r="ENP98" s="109"/>
      <c r="ENQ98" s="109"/>
      <c r="ENR98" s="109"/>
      <c r="ENS98" s="109"/>
      <c r="ENT98" s="109"/>
      <c r="ENU98" s="109"/>
      <c r="ENV98" s="109"/>
      <c r="ENW98" s="109"/>
      <c r="ENX98" s="109"/>
      <c r="ENY98" s="109"/>
      <c r="ENZ98" s="109"/>
      <c r="EOA98" s="109"/>
      <c r="EOB98" s="109"/>
      <c r="EOC98" s="109"/>
      <c r="EOD98" s="109"/>
      <c r="EOE98" s="109"/>
      <c r="EOF98" s="109"/>
      <c r="EOG98" s="109"/>
      <c r="EOH98" s="109"/>
      <c r="EOI98" s="109"/>
      <c r="EOJ98" s="109"/>
      <c r="EOK98" s="109"/>
      <c r="EOL98" s="109"/>
      <c r="EOM98" s="109"/>
      <c r="EON98" s="109"/>
      <c r="EOO98" s="109"/>
      <c r="EOP98" s="109"/>
      <c r="EOQ98" s="109"/>
      <c r="EOR98" s="109"/>
      <c r="EOS98" s="109"/>
      <c r="EOT98" s="109"/>
      <c r="EOU98" s="109"/>
      <c r="EOV98" s="109"/>
      <c r="EOW98" s="109"/>
      <c r="EOX98" s="109"/>
      <c r="EOY98" s="109"/>
      <c r="EOZ98" s="109"/>
      <c r="EPA98" s="109"/>
      <c r="EPB98" s="109"/>
      <c r="EPC98" s="109"/>
      <c r="EPD98" s="109"/>
      <c r="EPE98" s="109"/>
      <c r="EPF98" s="109"/>
      <c r="EPG98" s="109"/>
      <c r="EPH98" s="109"/>
      <c r="EPI98" s="109"/>
      <c r="EPJ98" s="109"/>
      <c r="EPK98" s="109"/>
      <c r="EPL98" s="109"/>
      <c r="EPM98" s="109"/>
      <c r="EPN98" s="109"/>
      <c r="EPO98" s="109"/>
      <c r="EPP98" s="109"/>
      <c r="EPQ98" s="109"/>
      <c r="EPR98" s="109"/>
      <c r="EPS98" s="109"/>
      <c r="EPT98" s="109"/>
      <c r="EPU98" s="109"/>
      <c r="EPV98" s="109"/>
      <c r="EPW98" s="109"/>
      <c r="EPX98" s="109"/>
      <c r="EPY98" s="109"/>
      <c r="EPZ98" s="109"/>
      <c r="EQA98" s="109"/>
      <c r="EQB98" s="109"/>
      <c r="EQC98" s="109"/>
      <c r="EQD98" s="109"/>
      <c r="EQE98" s="109"/>
      <c r="EQF98" s="109"/>
      <c r="EQG98" s="109"/>
      <c r="EQH98" s="109"/>
      <c r="EQI98" s="109"/>
      <c r="EQJ98" s="109"/>
      <c r="EQK98" s="109"/>
      <c r="EQL98" s="109"/>
      <c r="EQM98" s="109"/>
      <c r="EQN98" s="109"/>
      <c r="EQO98" s="109"/>
      <c r="EQP98" s="109"/>
      <c r="EQQ98" s="109"/>
      <c r="EQR98" s="109"/>
      <c r="EQS98" s="109"/>
      <c r="EQT98" s="109"/>
      <c r="EQU98" s="109"/>
      <c r="EQV98" s="109"/>
      <c r="EQW98" s="109"/>
      <c r="EQX98" s="109"/>
      <c r="EQY98" s="109"/>
      <c r="EQZ98" s="109"/>
      <c r="ERA98" s="109"/>
      <c r="ERB98" s="109"/>
      <c r="ERC98" s="109"/>
      <c r="ERD98" s="109"/>
      <c r="ERE98" s="109"/>
      <c r="ERF98" s="109"/>
      <c r="ERG98" s="109"/>
      <c r="ERH98" s="109"/>
      <c r="ERI98" s="109"/>
      <c r="ERJ98" s="109"/>
      <c r="ERK98" s="109"/>
      <c r="ERL98" s="109"/>
      <c r="ERM98" s="109"/>
      <c r="ERN98" s="109"/>
      <c r="ERO98" s="109"/>
      <c r="ERP98" s="109"/>
      <c r="ERQ98" s="109"/>
      <c r="ERR98" s="109"/>
      <c r="ERS98" s="109"/>
      <c r="ERT98" s="109"/>
      <c r="ERU98" s="109"/>
      <c r="ERV98" s="109"/>
      <c r="ERW98" s="109"/>
      <c r="ERX98" s="109"/>
      <c r="ERY98" s="109"/>
      <c r="ERZ98" s="109"/>
      <c r="ESA98" s="109"/>
      <c r="ESB98" s="109"/>
      <c r="ESC98" s="109"/>
      <c r="ESD98" s="109"/>
      <c r="ESE98" s="109"/>
      <c r="ESF98" s="109"/>
      <c r="ESG98" s="109"/>
      <c r="ESH98" s="109"/>
      <c r="ESI98" s="109"/>
      <c r="ESJ98" s="109"/>
      <c r="ESK98" s="109"/>
      <c r="ESL98" s="109"/>
      <c r="ESM98" s="109"/>
      <c r="ESN98" s="109"/>
      <c r="ESO98" s="109"/>
      <c r="ESP98" s="109"/>
      <c r="ESQ98" s="109"/>
      <c r="ESR98" s="109"/>
      <c r="ESS98" s="109"/>
      <c r="EST98" s="109"/>
      <c r="ESU98" s="109"/>
      <c r="ESV98" s="109"/>
      <c r="ESW98" s="109"/>
      <c r="ESX98" s="109"/>
      <c r="ESY98" s="109"/>
      <c r="ESZ98" s="109"/>
      <c r="ETA98" s="109"/>
      <c r="ETB98" s="109"/>
      <c r="ETC98" s="109"/>
      <c r="ETD98" s="109"/>
      <c r="ETE98" s="109"/>
      <c r="ETF98" s="109"/>
      <c r="ETG98" s="109"/>
      <c r="ETH98" s="109"/>
      <c r="ETI98" s="109"/>
      <c r="ETJ98" s="109"/>
      <c r="ETK98" s="109"/>
      <c r="ETL98" s="109"/>
      <c r="ETM98" s="109"/>
      <c r="ETN98" s="109"/>
      <c r="ETO98" s="109"/>
      <c r="ETP98" s="109"/>
      <c r="ETQ98" s="109"/>
      <c r="ETR98" s="109"/>
      <c r="ETS98" s="109"/>
      <c r="ETT98" s="109"/>
      <c r="ETU98" s="109"/>
      <c r="ETV98" s="109"/>
      <c r="ETW98" s="109"/>
      <c r="ETX98" s="109"/>
      <c r="ETY98" s="109"/>
      <c r="ETZ98" s="109"/>
      <c r="EUA98" s="109"/>
      <c r="EUB98" s="109"/>
      <c r="EUC98" s="109"/>
      <c r="EUD98" s="109"/>
      <c r="EUE98" s="109"/>
      <c r="EUF98" s="109"/>
      <c r="EUG98" s="109"/>
      <c r="EUH98" s="109"/>
      <c r="EUI98" s="109"/>
      <c r="EUJ98" s="109"/>
      <c r="EUK98" s="109"/>
      <c r="EUL98" s="109"/>
      <c r="EUM98" s="109"/>
      <c r="EUN98" s="109"/>
      <c r="EUO98" s="109"/>
      <c r="EUP98" s="109"/>
      <c r="EUQ98" s="109"/>
      <c r="EUR98" s="109"/>
      <c r="EUS98" s="109"/>
      <c r="EUT98" s="109"/>
      <c r="EUU98" s="109"/>
      <c r="EUV98" s="109"/>
      <c r="EUW98" s="109"/>
      <c r="EUX98" s="109"/>
      <c r="EUY98" s="109"/>
      <c r="EUZ98" s="109"/>
      <c r="EVA98" s="109"/>
      <c r="EVB98" s="109"/>
      <c r="EVC98" s="109"/>
      <c r="EVD98" s="109"/>
      <c r="EVE98" s="109"/>
      <c r="EVF98" s="109"/>
      <c r="EVG98" s="109"/>
      <c r="EVH98" s="109"/>
      <c r="EVI98" s="109"/>
      <c r="EVJ98" s="109"/>
      <c r="EVK98" s="109"/>
      <c r="EVL98" s="109"/>
      <c r="EVM98" s="109"/>
      <c r="EVN98" s="109"/>
      <c r="EVO98" s="109"/>
      <c r="EVP98" s="109"/>
      <c r="EVQ98" s="109"/>
      <c r="EVR98" s="109"/>
      <c r="EVS98" s="109"/>
      <c r="EVT98" s="109"/>
      <c r="EVU98" s="109"/>
      <c r="EVV98" s="109"/>
      <c r="EVW98" s="109"/>
      <c r="EVX98" s="109"/>
      <c r="EVY98" s="109"/>
      <c r="EVZ98" s="109"/>
      <c r="EWA98" s="109"/>
      <c r="EWB98" s="109"/>
      <c r="EWC98" s="109"/>
      <c r="EWD98" s="109"/>
      <c r="EWE98" s="109"/>
      <c r="EWF98" s="109"/>
      <c r="EWG98" s="109"/>
      <c r="EWH98" s="109"/>
      <c r="EWI98" s="109"/>
      <c r="EWJ98" s="109"/>
      <c r="EWK98" s="109"/>
      <c r="EWL98" s="109"/>
      <c r="EWM98" s="109"/>
      <c r="EWN98" s="109"/>
      <c r="EWO98" s="109"/>
      <c r="EWP98" s="109"/>
      <c r="EWQ98" s="109"/>
      <c r="EWR98" s="109"/>
      <c r="EWS98" s="109"/>
      <c r="EWT98" s="109"/>
      <c r="EWU98" s="109"/>
      <c r="EWV98" s="109"/>
      <c r="EWW98" s="109"/>
      <c r="EWX98" s="109"/>
      <c r="EWY98" s="109"/>
      <c r="EWZ98" s="109"/>
      <c r="EXA98" s="109"/>
      <c r="EXB98" s="109"/>
      <c r="EXC98" s="109"/>
      <c r="EXD98" s="109"/>
      <c r="EXE98" s="109"/>
      <c r="EXF98" s="109"/>
      <c r="EXG98" s="109"/>
      <c r="EXH98" s="109"/>
      <c r="EXI98" s="109"/>
      <c r="EXJ98" s="109"/>
      <c r="EXK98" s="109"/>
      <c r="EXL98" s="109"/>
      <c r="EXM98" s="109"/>
      <c r="EXN98" s="109"/>
      <c r="EXO98" s="109"/>
      <c r="EXP98" s="109"/>
      <c r="EXQ98" s="109"/>
      <c r="EXR98" s="109"/>
      <c r="EXS98" s="109"/>
      <c r="EXT98" s="109"/>
      <c r="EXU98" s="109"/>
      <c r="EXV98" s="109"/>
      <c r="EXW98" s="109"/>
      <c r="EXX98" s="109"/>
      <c r="EXY98" s="109"/>
      <c r="EXZ98" s="109"/>
      <c r="EYA98" s="109"/>
      <c r="EYB98" s="109"/>
      <c r="EYC98" s="109"/>
      <c r="EYD98" s="109"/>
      <c r="EYE98" s="109"/>
      <c r="EYF98" s="109"/>
      <c r="EYG98" s="109"/>
      <c r="EYH98" s="109"/>
      <c r="EYI98" s="109"/>
      <c r="EYJ98" s="109"/>
      <c r="EYK98" s="109"/>
      <c r="EYL98" s="109"/>
      <c r="EYM98" s="109"/>
      <c r="EYN98" s="109"/>
      <c r="EYO98" s="109"/>
      <c r="EYP98" s="109"/>
      <c r="EYQ98" s="109"/>
      <c r="EYR98" s="109"/>
      <c r="EYS98" s="109"/>
      <c r="EYT98" s="109"/>
      <c r="EYU98" s="109"/>
      <c r="EYV98" s="109"/>
      <c r="EYW98" s="109"/>
      <c r="EYX98" s="109"/>
      <c r="EYY98" s="109"/>
      <c r="EYZ98" s="109"/>
      <c r="EZA98" s="109"/>
      <c r="EZB98" s="109"/>
      <c r="EZC98" s="109"/>
      <c r="EZD98" s="109"/>
      <c r="EZE98" s="109"/>
      <c r="EZF98" s="109"/>
      <c r="EZG98" s="109"/>
      <c r="EZH98" s="109"/>
      <c r="EZI98" s="109"/>
      <c r="EZJ98" s="109"/>
      <c r="EZK98" s="109"/>
      <c r="EZL98" s="109"/>
      <c r="EZM98" s="109"/>
      <c r="EZN98" s="109"/>
      <c r="EZO98" s="109"/>
      <c r="EZP98" s="109"/>
      <c r="EZQ98" s="109"/>
      <c r="EZR98" s="109"/>
      <c r="EZS98" s="109"/>
      <c r="EZT98" s="109"/>
      <c r="EZU98" s="109"/>
      <c r="EZV98" s="109"/>
      <c r="EZW98" s="109"/>
      <c r="EZX98" s="109"/>
      <c r="EZY98" s="109"/>
      <c r="EZZ98" s="109"/>
      <c r="FAA98" s="109"/>
      <c r="FAB98" s="109"/>
      <c r="FAC98" s="109"/>
      <c r="FAD98" s="109"/>
      <c r="FAE98" s="109"/>
      <c r="FAF98" s="109"/>
      <c r="FAG98" s="109"/>
      <c r="FAH98" s="109"/>
      <c r="FAI98" s="109"/>
      <c r="FAJ98" s="109"/>
      <c r="FAK98" s="109"/>
      <c r="FAL98" s="109"/>
      <c r="FAM98" s="109"/>
      <c r="FAN98" s="109"/>
      <c r="FAO98" s="109"/>
      <c r="FAP98" s="109"/>
      <c r="FAQ98" s="109"/>
      <c r="FAR98" s="109"/>
      <c r="FAS98" s="109"/>
      <c r="FAT98" s="109"/>
      <c r="FAU98" s="109"/>
      <c r="FAV98" s="109"/>
      <c r="FAW98" s="109"/>
      <c r="FAX98" s="109"/>
      <c r="FAY98" s="109"/>
      <c r="FAZ98" s="109"/>
      <c r="FBA98" s="109"/>
      <c r="FBB98" s="109"/>
      <c r="FBC98" s="109"/>
      <c r="FBD98" s="109"/>
      <c r="FBE98" s="109"/>
      <c r="FBF98" s="109"/>
      <c r="FBG98" s="109"/>
      <c r="FBH98" s="109"/>
      <c r="FBI98" s="109"/>
      <c r="FBJ98" s="109"/>
      <c r="FBK98" s="109"/>
      <c r="FBL98" s="109"/>
      <c r="FBM98" s="109"/>
      <c r="FBN98" s="109"/>
      <c r="FBO98" s="109"/>
      <c r="FBP98" s="109"/>
      <c r="FBQ98" s="109"/>
      <c r="FBR98" s="109"/>
      <c r="FBS98" s="109"/>
      <c r="FBT98" s="109"/>
      <c r="FBU98" s="109"/>
      <c r="FBV98" s="109"/>
      <c r="FBW98" s="109"/>
      <c r="FBX98" s="109"/>
      <c r="FBY98" s="109"/>
      <c r="FBZ98" s="109"/>
      <c r="FCA98" s="109"/>
      <c r="FCB98" s="109"/>
      <c r="FCC98" s="109"/>
      <c r="FCD98" s="109"/>
      <c r="FCE98" s="109"/>
      <c r="FCF98" s="109"/>
      <c r="FCG98" s="109"/>
      <c r="FCH98" s="109"/>
      <c r="FCI98" s="109"/>
      <c r="FCJ98" s="109"/>
      <c r="FCK98" s="109"/>
      <c r="FCL98" s="109"/>
      <c r="FCM98" s="109"/>
      <c r="FCN98" s="109"/>
      <c r="FCO98" s="109"/>
      <c r="FCP98" s="109"/>
      <c r="FCQ98" s="109"/>
      <c r="FCR98" s="109"/>
      <c r="FCS98" s="109"/>
      <c r="FCT98" s="109"/>
      <c r="FCU98" s="109"/>
      <c r="FCV98" s="109"/>
      <c r="FCW98" s="109"/>
      <c r="FCX98" s="109"/>
      <c r="FCY98" s="109"/>
      <c r="FCZ98" s="109"/>
      <c r="FDA98" s="109"/>
      <c r="FDB98" s="109"/>
      <c r="FDC98" s="109"/>
      <c r="FDD98" s="109"/>
      <c r="FDE98" s="109"/>
      <c r="FDF98" s="109"/>
      <c r="FDG98" s="109"/>
      <c r="FDH98" s="109"/>
      <c r="FDI98" s="109"/>
      <c r="FDJ98" s="109"/>
      <c r="FDK98" s="109"/>
      <c r="FDL98" s="109"/>
      <c r="FDM98" s="109"/>
      <c r="FDN98" s="109"/>
      <c r="FDO98" s="109"/>
      <c r="FDP98" s="109"/>
      <c r="FDQ98" s="109"/>
      <c r="FDR98" s="109"/>
      <c r="FDS98" s="109"/>
      <c r="FDT98" s="109"/>
      <c r="FDU98" s="109"/>
      <c r="FDV98" s="109"/>
      <c r="FDW98" s="109"/>
      <c r="FDX98" s="109"/>
      <c r="FDY98" s="109"/>
      <c r="FDZ98" s="109"/>
      <c r="FEA98" s="109"/>
      <c r="FEB98" s="109"/>
      <c r="FEC98" s="109"/>
      <c r="FED98" s="109"/>
      <c r="FEE98" s="109"/>
      <c r="FEF98" s="109"/>
      <c r="FEG98" s="109"/>
      <c r="FEH98" s="109"/>
      <c r="FEI98" s="109"/>
      <c r="FEJ98" s="109"/>
      <c r="FEK98" s="109"/>
      <c r="FEL98" s="109"/>
      <c r="FEM98" s="109"/>
      <c r="FEN98" s="109"/>
      <c r="FEO98" s="109"/>
      <c r="FEP98" s="109"/>
      <c r="FEQ98" s="109"/>
      <c r="FER98" s="109"/>
      <c r="FES98" s="109"/>
      <c r="FET98" s="109"/>
      <c r="FEU98" s="109"/>
      <c r="FEV98" s="109"/>
      <c r="FEW98" s="109"/>
      <c r="FEX98" s="109"/>
      <c r="FEY98" s="109"/>
      <c r="FEZ98" s="109"/>
      <c r="FFA98" s="109"/>
      <c r="FFB98" s="109"/>
      <c r="FFC98" s="109"/>
      <c r="FFD98" s="109"/>
      <c r="FFE98" s="109"/>
      <c r="FFF98" s="109"/>
      <c r="FFG98" s="109"/>
      <c r="FFH98" s="109"/>
      <c r="FFI98" s="109"/>
      <c r="FFJ98" s="109"/>
      <c r="FFK98" s="109"/>
      <c r="FFL98" s="109"/>
      <c r="FFM98" s="109"/>
      <c r="FFN98" s="109"/>
      <c r="FFO98" s="109"/>
      <c r="FFP98" s="109"/>
      <c r="FFQ98" s="109"/>
      <c r="FFR98" s="109"/>
      <c r="FFS98" s="109"/>
      <c r="FFT98" s="109"/>
      <c r="FFU98" s="109"/>
      <c r="FFV98" s="109"/>
      <c r="FFW98" s="109"/>
      <c r="FFX98" s="109"/>
      <c r="FFY98" s="109"/>
      <c r="FFZ98" s="109"/>
      <c r="FGA98" s="109"/>
      <c r="FGB98" s="109"/>
      <c r="FGC98" s="109"/>
      <c r="FGD98" s="109"/>
      <c r="FGE98" s="109"/>
      <c r="FGF98" s="109"/>
      <c r="FGG98" s="109"/>
      <c r="FGH98" s="109"/>
      <c r="FGI98" s="109"/>
      <c r="FGJ98" s="109"/>
      <c r="FGK98" s="109"/>
      <c r="FGL98" s="109"/>
      <c r="FGM98" s="109"/>
      <c r="FGN98" s="109"/>
      <c r="FGO98" s="109"/>
      <c r="FGP98" s="109"/>
      <c r="FGQ98" s="109"/>
      <c r="FGR98" s="109"/>
      <c r="FGS98" s="109"/>
      <c r="FGT98" s="109"/>
      <c r="FGU98" s="109"/>
      <c r="FGV98" s="109"/>
      <c r="FGW98" s="109"/>
      <c r="FGX98" s="109"/>
      <c r="FGY98" s="109"/>
      <c r="FGZ98" s="109"/>
      <c r="FHA98" s="109"/>
      <c r="FHB98" s="109"/>
      <c r="FHC98" s="109"/>
      <c r="FHD98" s="109"/>
      <c r="FHE98" s="109"/>
      <c r="FHF98" s="109"/>
      <c r="FHG98" s="109"/>
      <c r="FHH98" s="109"/>
      <c r="FHI98" s="109"/>
      <c r="FHJ98" s="109"/>
      <c r="FHK98" s="109"/>
      <c r="FHL98" s="109"/>
      <c r="FHM98" s="109"/>
      <c r="FHN98" s="109"/>
      <c r="FHO98" s="109"/>
      <c r="FHP98" s="109"/>
      <c r="FHQ98" s="109"/>
      <c r="FHR98" s="109"/>
      <c r="FHS98" s="109"/>
      <c r="FHT98" s="109"/>
      <c r="FHU98" s="109"/>
      <c r="FHV98" s="109"/>
      <c r="FHW98" s="109"/>
      <c r="FHX98" s="109"/>
      <c r="FHY98" s="109"/>
      <c r="FHZ98" s="109"/>
      <c r="FIA98" s="109"/>
      <c r="FIB98" s="109"/>
      <c r="FIC98" s="109"/>
      <c r="FID98" s="109"/>
      <c r="FIE98" s="109"/>
      <c r="FIF98" s="109"/>
      <c r="FIG98" s="109"/>
      <c r="FIH98" s="109"/>
      <c r="FII98" s="109"/>
      <c r="FIJ98" s="109"/>
      <c r="FIK98" s="109"/>
      <c r="FIL98" s="109"/>
      <c r="FIM98" s="109"/>
      <c r="FIN98" s="109"/>
      <c r="FIO98" s="109"/>
      <c r="FIP98" s="109"/>
      <c r="FIQ98" s="109"/>
      <c r="FIR98" s="109"/>
      <c r="FIS98" s="109"/>
      <c r="FIT98" s="109"/>
      <c r="FIU98" s="109"/>
      <c r="FIV98" s="109"/>
      <c r="FIW98" s="109"/>
      <c r="FIX98" s="109"/>
      <c r="FIY98" s="109"/>
      <c r="FIZ98" s="109"/>
      <c r="FJA98" s="109"/>
      <c r="FJB98" s="109"/>
      <c r="FJC98" s="109"/>
      <c r="FJD98" s="109"/>
      <c r="FJE98" s="109"/>
      <c r="FJF98" s="109"/>
      <c r="FJG98" s="109"/>
      <c r="FJH98" s="109"/>
      <c r="FJI98" s="109"/>
      <c r="FJJ98" s="109"/>
      <c r="FJK98" s="109"/>
      <c r="FJL98" s="109"/>
      <c r="FJM98" s="109"/>
      <c r="FJN98" s="109"/>
      <c r="FJO98" s="109"/>
      <c r="FJP98" s="109"/>
      <c r="FJQ98" s="109"/>
      <c r="FJR98" s="109"/>
      <c r="FJS98" s="109"/>
      <c r="FJT98" s="109"/>
      <c r="FJU98" s="109"/>
      <c r="FJV98" s="109"/>
      <c r="FJW98" s="109"/>
      <c r="FJX98" s="109"/>
      <c r="FJY98" s="109"/>
      <c r="FJZ98" s="109"/>
      <c r="FKA98" s="109"/>
      <c r="FKB98" s="109"/>
      <c r="FKC98" s="109"/>
      <c r="FKD98" s="109"/>
      <c r="FKE98" s="109"/>
      <c r="FKF98" s="109"/>
      <c r="FKG98" s="109"/>
      <c r="FKH98" s="109"/>
      <c r="FKI98" s="109"/>
      <c r="FKJ98" s="109"/>
      <c r="FKK98" s="109"/>
      <c r="FKL98" s="109"/>
      <c r="FKM98" s="109"/>
      <c r="FKN98" s="109"/>
      <c r="FKO98" s="109"/>
      <c r="FKP98" s="109"/>
      <c r="FKQ98" s="109"/>
      <c r="FKR98" s="109"/>
      <c r="FKS98" s="109"/>
      <c r="FKT98" s="109"/>
      <c r="FKU98" s="109"/>
      <c r="FKV98" s="109"/>
      <c r="FKW98" s="109"/>
      <c r="FKX98" s="109"/>
      <c r="FKY98" s="109"/>
      <c r="FKZ98" s="109"/>
      <c r="FLA98" s="109"/>
      <c r="FLB98" s="109"/>
      <c r="FLC98" s="109"/>
      <c r="FLD98" s="109"/>
      <c r="FLE98" s="109"/>
      <c r="FLF98" s="109"/>
      <c r="FLG98" s="109"/>
      <c r="FLH98" s="109"/>
      <c r="FLI98" s="109"/>
      <c r="FLJ98" s="109"/>
      <c r="FLK98" s="109"/>
      <c r="FLL98" s="109"/>
      <c r="FLM98" s="109"/>
      <c r="FLN98" s="109"/>
      <c r="FLO98" s="109"/>
      <c r="FLP98" s="109"/>
      <c r="FLQ98" s="109"/>
      <c r="FLR98" s="109"/>
      <c r="FLS98" s="109"/>
      <c r="FLT98" s="109"/>
      <c r="FLU98" s="109"/>
      <c r="FLV98" s="109"/>
      <c r="FLW98" s="109"/>
      <c r="FLX98" s="109"/>
      <c r="FLY98" s="109"/>
      <c r="FLZ98" s="109"/>
      <c r="FMA98" s="109"/>
      <c r="FMB98" s="109"/>
      <c r="FMC98" s="109"/>
      <c r="FMD98" s="109"/>
      <c r="FME98" s="109"/>
      <c r="FMF98" s="109"/>
      <c r="FMG98" s="109"/>
      <c r="FMH98" s="109"/>
      <c r="FMI98" s="109"/>
      <c r="FMJ98" s="109"/>
      <c r="FMK98" s="109"/>
      <c r="FML98" s="109"/>
      <c r="FMM98" s="109"/>
      <c r="FMN98" s="109"/>
      <c r="FMO98" s="109"/>
      <c r="FMP98" s="109"/>
      <c r="FMQ98" s="109"/>
      <c r="FMR98" s="109"/>
      <c r="FMS98" s="109"/>
      <c r="FMT98" s="109"/>
      <c r="FMU98" s="109"/>
      <c r="FMV98" s="109"/>
      <c r="FMW98" s="109"/>
      <c r="FMX98" s="109"/>
      <c r="FMY98" s="109"/>
      <c r="FMZ98" s="109"/>
      <c r="FNA98" s="109"/>
      <c r="FNB98" s="109"/>
      <c r="FNC98" s="109"/>
      <c r="FND98" s="109"/>
      <c r="FNE98" s="109"/>
      <c r="FNF98" s="109"/>
      <c r="FNG98" s="109"/>
      <c r="FNH98" s="109"/>
      <c r="FNI98" s="109"/>
      <c r="FNJ98" s="109"/>
      <c r="FNK98" s="109"/>
      <c r="FNL98" s="109"/>
      <c r="FNM98" s="109"/>
      <c r="FNN98" s="109"/>
      <c r="FNO98" s="109"/>
      <c r="FNP98" s="109"/>
      <c r="FNQ98" s="109"/>
      <c r="FNR98" s="109"/>
      <c r="FNS98" s="109"/>
      <c r="FNT98" s="109"/>
      <c r="FNU98" s="109"/>
      <c r="FNV98" s="109"/>
      <c r="FNW98" s="109"/>
      <c r="FNX98" s="109"/>
      <c r="FNY98" s="109"/>
      <c r="FNZ98" s="109"/>
      <c r="FOA98" s="109"/>
      <c r="FOB98" s="109"/>
      <c r="FOC98" s="109"/>
      <c r="FOD98" s="109"/>
      <c r="FOE98" s="109"/>
      <c r="FOF98" s="109"/>
      <c r="FOG98" s="109"/>
      <c r="FOH98" s="109"/>
      <c r="FOI98" s="109"/>
      <c r="FOJ98" s="109"/>
      <c r="FOK98" s="109"/>
      <c r="FOL98" s="109"/>
      <c r="FOM98" s="109"/>
      <c r="FON98" s="109"/>
      <c r="FOO98" s="109"/>
      <c r="FOP98" s="109"/>
      <c r="FOQ98" s="109"/>
      <c r="FOR98" s="109"/>
      <c r="FOS98" s="109"/>
      <c r="FOT98" s="109"/>
      <c r="FOU98" s="109"/>
      <c r="FOV98" s="109"/>
      <c r="FOW98" s="109"/>
      <c r="FOX98" s="109"/>
      <c r="FOY98" s="109"/>
      <c r="FOZ98" s="109"/>
      <c r="FPA98" s="109"/>
      <c r="FPB98" s="109"/>
      <c r="FPC98" s="109"/>
      <c r="FPD98" s="109"/>
      <c r="FPE98" s="109"/>
      <c r="FPF98" s="109"/>
      <c r="FPG98" s="109"/>
      <c r="FPH98" s="109"/>
      <c r="FPI98" s="109"/>
      <c r="FPJ98" s="109"/>
      <c r="FPK98" s="109"/>
      <c r="FPL98" s="109"/>
      <c r="FPM98" s="109"/>
      <c r="FPN98" s="109"/>
      <c r="FPO98" s="109"/>
      <c r="FPP98" s="109"/>
      <c r="FPQ98" s="109"/>
      <c r="FPR98" s="109"/>
      <c r="FPS98" s="109"/>
      <c r="FPT98" s="109"/>
      <c r="FPU98" s="109"/>
      <c r="FPV98" s="109"/>
      <c r="FPW98" s="109"/>
      <c r="FPX98" s="109"/>
      <c r="FPY98" s="109"/>
      <c r="FPZ98" s="109"/>
      <c r="FQA98" s="109"/>
      <c r="FQB98" s="109"/>
      <c r="FQC98" s="109"/>
      <c r="FQD98" s="109"/>
      <c r="FQE98" s="109"/>
      <c r="FQF98" s="109"/>
      <c r="FQG98" s="109"/>
      <c r="FQH98" s="109"/>
      <c r="FQI98" s="109"/>
      <c r="FQJ98" s="109"/>
      <c r="FQK98" s="109"/>
      <c r="FQL98" s="109"/>
      <c r="FQM98" s="109"/>
      <c r="FQN98" s="109"/>
      <c r="FQO98" s="109"/>
      <c r="FQP98" s="109"/>
      <c r="FQQ98" s="109"/>
      <c r="FQR98" s="109"/>
      <c r="FQS98" s="109"/>
      <c r="FQT98" s="109"/>
      <c r="FQU98" s="109"/>
      <c r="FQV98" s="109"/>
      <c r="FQW98" s="109"/>
      <c r="FQX98" s="109"/>
      <c r="FQY98" s="109"/>
      <c r="FQZ98" s="109"/>
      <c r="FRA98" s="109"/>
      <c r="FRB98" s="109"/>
      <c r="FRC98" s="109"/>
      <c r="FRD98" s="109"/>
      <c r="FRE98" s="109"/>
      <c r="FRF98" s="109"/>
      <c r="FRG98" s="109"/>
      <c r="FRH98" s="109"/>
      <c r="FRI98" s="109"/>
      <c r="FRJ98" s="109"/>
      <c r="FRK98" s="109"/>
      <c r="FRL98" s="109"/>
      <c r="FRM98" s="109"/>
      <c r="FRN98" s="109"/>
      <c r="FRO98" s="109"/>
      <c r="FRP98" s="109"/>
      <c r="FRQ98" s="109"/>
      <c r="FRR98" s="109"/>
      <c r="FRS98" s="109"/>
      <c r="FRT98" s="109"/>
      <c r="FRU98" s="109"/>
      <c r="FRV98" s="109"/>
      <c r="FRW98" s="109"/>
      <c r="FRX98" s="109"/>
      <c r="FRY98" s="109"/>
      <c r="FRZ98" s="109"/>
      <c r="FSA98" s="109"/>
      <c r="FSB98" s="109"/>
      <c r="FSC98" s="109"/>
      <c r="FSD98" s="109"/>
      <c r="FSE98" s="109"/>
      <c r="FSF98" s="109"/>
      <c r="FSG98" s="109"/>
      <c r="FSH98" s="109"/>
      <c r="FSI98" s="109"/>
      <c r="FSJ98" s="109"/>
      <c r="FSK98" s="109"/>
      <c r="FSL98" s="109"/>
      <c r="FSM98" s="109"/>
      <c r="FSN98" s="109"/>
      <c r="FSO98" s="109"/>
      <c r="FSP98" s="109"/>
      <c r="FSQ98" s="109"/>
      <c r="FSR98" s="109"/>
      <c r="FSS98" s="109"/>
      <c r="FST98" s="109"/>
      <c r="FSU98" s="109"/>
      <c r="FSV98" s="109"/>
      <c r="FSW98" s="109"/>
      <c r="FSX98" s="109"/>
      <c r="FSY98" s="109"/>
      <c r="FSZ98" s="109"/>
      <c r="FTA98" s="109"/>
      <c r="FTB98" s="109"/>
      <c r="FTC98" s="109"/>
      <c r="FTD98" s="109"/>
      <c r="FTE98" s="109"/>
      <c r="FTF98" s="109"/>
      <c r="FTG98" s="109"/>
      <c r="FTH98" s="109"/>
      <c r="FTI98" s="109"/>
      <c r="FTJ98" s="109"/>
      <c r="FTK98" s="109"/>
      <c r="FTL98" s="109"/>
      <c r="FTM98" s="109"/>
      <c r="FTN98" s="109"/>
      <c r="FTO98" s="109"/>
      <c r="FTP98" s="109"/>
      <c r="FTQ98" s="109"/>
      <c r="FTR98" s="109"/>
      <c r="FTS98" s="109"/>
      <c r="FTT98" s="109"/>
      <c r="FTU98" s="109"/>
      <c r="FTV98" s="109"/>
      <c r="FTW98" s="109"/>
      <c r="FTX98" s="109"/>
      <c r="FTY98" s="109"/>
      <c r="FTZ98" s="109"/>
      <c r="FUA98" s="109"/>
      <c r="FUB98" s="109"/>
      <c r="FUC98" s="109"/>
      <c r="FUD98" s="109"/>
      <c r="FUE98" s="109"/>
      <c r="FUF98" s="109"/>
      <c r="FUG98" s="109"/>
      <c r="FUH98" s="109"/>
      <c r="FUI98" s="109"/>
      <c r="FUJ98" s="109"/>
      <c r="FUK98" s="109"/>
      <c r="FUL98" s="109"/>
      <c r="FUM98" s="109"/>
      <c r="FUN98" s="109"/>
      <c r="FUO98" s="109"/>
      <c r="FUP98" s="109"/>
      <c r="FUQ98" s="109"/>
      <c r="FUR98" s="109"/>
      <c r="FUS98" s="109"/>
      <c r="FUT98" s="109"/>
      <c r="FUU98" s="109"/>
      <c r="FUV98" s="109"/>
      <c r="FUW98" s="109"/>
      <c r="FUX98" s="109"/>
      <c r="FUY98" s="109"/>
      <c r="FUZ98" s="109"/>
      <c r="FVA98" s="109"/>
      <c r="FVB98" s="109"/>
      <c r="FVC98" s="109"/>
      <c r="FVD98" s="109"/>
      <c r="FVE98" s="109"/>
      <c r="FVF98" s="109"/>
      <c r="FVG98" s="109"/>
      <c r="FVH98" s="109"/>
      <c r="FVI98" s="109"/>
      <c r="FVJ98" s="109"/>
      <c r="FVK98" s="109"/>
      <c r="FVL98" s="109"/>
      <c r="FVM98" s="109"/>
      <c r="FVN98" s="109"/>
      <c r="FVO98" s="109"/>
      <c r="FVP98" s="109"/>
      <c r="FVQ98" s="109"/>
      <c r="FVR98" s="109"/>
      <c r="FVS98" s="109"/>
      <c r="FVT98" s="109"/>
      <c r="FVU98" s="109"/>
      <c r="FVV98" s="109"/>
      <c r="FVW98" s="109"/>
      <c r="FVX98" s="109"/>
      <c r="FVY98" s="109"/>
      <c r="FVZ98" s="109"/>
      <c r="FWA98" s="109"/>
      <c r="FWB98" s="109"/>
      <c r="FWC98" s="109"/>
      <c r="FWD98" s="109"/>
      <c r="FWE98" s="109"/>
      <c r="FWF98" s="109"/>
      <c r="FWG98" s="109"/>
      <c r="FWH98" s="109"/>
      <c r="FWI98" s="109"/>
      <c r="FWJ98" s="109"/>
      <c r="FWK98" s="109"/>
      <c r="FWL98" s="109"/>
      <c r="FWM98" s="109"/>
      <c r="FWN98" s="109"/>
      <c r="FWO98" s="109"/>
      <c r="FWP98" s="109"/>
      <c r="FWQ98" s="109"/>
      <c r="FWR98" s="109"/>
      <c r="FWS98" s="109"/>
      <c r="FWT98" s="109"/>
      <c r="FWU98" s="109"/>
      <c r="FWV98" s="109"/>
      <c r="FWW98" s="109"/>
      <c r="FWX98" s="109"/>
      <c r="FWY98" s="109"/>
      <c r="FWZ98" s="109"/>
      <c r="FXA98" s="109"/>
      <c r="FXB98" s="109"/>
      <c r="FXC98" s="109"/>
      <c r="FXD98" s="109"/>
      <c r="FXE98" s="109"/>
      <c r="FXF98" s="109"/>
      <c r="FXG98" s="109"/>
      <c r="FXH98" s="109"/>
      <c r="FXI98" s="109"/>
      <c r="FXJ98" s="109"/>
      <c r="FXK98" s="109"/>
      <c r="FXL98" s="109"/>
      <c r="FXM98" s="109"/>
      <c r="FXN98" s="109"/>
      <c r="FXO98" s="109"/>
      <c r="FXP98" s="109"/>
      <c r="FXQ98" s="109"/>
      <c r="FXR98" s="109"/>
      <c r="FXS98" s="109"/>
      <c r="FXT98" s="109"/>
      <c r="FXU98" s="109"/>
      <c r="FXV98" s="109"/>
      <c r="FXW98" s="109"/>
      <c r="FXX98" s="109"/>
      <c r="FXY98" s="109"/>
      <c r="FXZ98" s="109"/>
      <c r="FYA98" s="109"/>
      <c r="FYB98" s="109"/>
      <c r="FYC98" s="109"/>
      <c r="FYD98" s="109"/>
      <c r="FYE98" s="109"/>
      <c r="FYF98" s="109"/>
      <c r="FYG98" s="109"/>
      <c r="FYH98" s="109"/>
      <c r="FYI98" s="109"/>
      <c r="FYJ98" s="109"/>
      <c r="FYK98" s="109"/>
      <c r="FYL98" s="109"/>
      <c r="FYM98" s="109"/>
      <c r="FYN98" s="109"/>
      <c r="FYO98" s="109"/>
      <c r="FYP98" s="109"/>
      <c r="FYQ98" s="109"/>
      <c r="FYR98" s="109"/>
      <c r="FYS98" s="109"/>
      <c r="FYT98" s="109"/>
      <c r="FYU98" s="109"/>
      <c r="FYV98" s="109"/>
      <c r="FYW98" s="109"/>
      <c r="FYX98" s="109"/>
      <c r="FYY98" s="109"/>
      <c r="FYZ98" s="109"/>
      <c r="FZA98" s="109"/>
      <c r="FZB98" s="109"/>
      <c r="FZC98" s="109"/>
      <c r="FZD98" s="109"/>
      <c r="FZE98" s="109"/>
      <c r="FZF98" s="109"/>
      <c r="FZG98" s="109"/>
      <c r="FZH98" s="109"/>
      <c r="FZI98" s="109"/>
      <c r="FZJ98" s="109"/>
      <c r="FZK98" s="109"/>
      <c r="FZL98" s="109"/>
      <c r="FZM98" s="109"/>
      <c r="FZN98" s="109"/>
      <c r="FZO98" s="109"/>
      <c r="FZP98" s="109"/>
      <c r="FZQ98" s="109"/>
      <c r="FZR98" s="109"/>
      <c r="FZS98" s="109"/>
      <c r="FZT98" s="109"/>
      <c r="FZU98" s="109"/>
      <c r="FZV98" s="109"/>
      <c r="FZW98" s="109"/>
      <c r="FZX98" s="109"/>
      <c r="FZY98" s="109"/>
      <c r="FZZ98" s="109"/>
      <c r="GAA98" s="109"/>
      <c r="GAB98" s="109"/>
      <c r="GAC98" s="109"/>
      <c r="GAD98" s="109"/>
      <c r="GAE98" s="109"/>
      <c r="GAF98" s="109"/>
      <c r="GAG98" s="109"/>
      <c r="GAH98" s="109"/>
      <c r="GAI98" s="109"/>
      <c r="GAJ98" s="109"/>
      <c r="GAK98" s="109"/>
      <c r="GAL98" s="109"/>
      <c r="GAM98" s="109"/>
      <c r="GAN98" s="109"/>
      <c r="GAO98" s="109"/>
      <c r="GAP98" s="109"/>
      <c r="GAQ98" s="109"/>
      <c r="GAR98" s="109"/>
      <c r="GAS98" s="109"/>
      <c r="GAT98" s="109"/>
      <c r="GAU98" s="109"/>
      <c r="GAV98" s="109"/>
      <c r="GAW98" s="109"/>
      <c r="GAX98" s="109"/>
      <c r="GAY98" s="109"/>
      <c r="GAZ98" s="109"/>
      <c r="GBA98" s="109"/>
      <c r="GBB98" s="109"/>
      <c r="GBC98" s="109"/>
      <c r="GBD98" s="109"/>
      <c r="GBE98" s="109"/>
      <c r="GBF98" s="109"/>
      <c r="GBG98" s="109"/>
      <c r="GBH98" s="109"/>
      <c r="GBI98" s="109"/>
      <c r="GBJ98" s="109"/>
      <c r="GBK98" s="109"/>
      <c r="GBL98" s="109"/>
      <c r="GBM98" s="109"/>
      <c r="GBN98" s="109"/>
      <c r="GBO98" s="109"/>
      <c r="GBP98" s="109"/>
      <c r="GBQ98" s="109"/>
      <c r="GBR98" s="109"/>
      <c r="GBS98" s="109"/>
      <c r="GBT98" s="109"/>
      <c r="GBU98" s="109"/>
      <c r="GBV98" s="109"/>
      <c r="GBW98" s="109"/>
      <c r="GBX98" s="109"/>
      <c r="GBY98" s="109"/>
      <c r="GBZ98" s="109"/>
      <c r="GCA98" s="109"/>
      <c r="GCB98" s="109"/>
      <c r="GCC98" s="109"/>
      <c r="GCD98" s="109"/>
      <c r="GCE98" s="109"/>
      <c r="GCF98" s="109"/>
      <c r="GCG98" s="109"/>
      <c r="GCH98" s="109"/>
      <c r="GCI98" s="109"/>
      <c r="GCJ98" s="109"/>
      <c r="GCK98" s="109"/>
      <c r="GCL98" s="109"/>
      <c r="GCM98" s="109"/>
      <c r="GCN98" s="109"/>
      <c r="GCO98" s="109"/>
      <c r="GCP98" s="109"/>
      <c r="GCQ98" s="109"/>
      <c r="GCR98" s="109"/>
      <c r="GCS98" s="109"/>
      <c r="GCT98" s="109"/>
      <c r="GCU98" s="109"/>
      <c r="GCV98" s="109"/>
      <c r="GCW98" s="109"/>
      <c r="GCX98" s="109"/>
      <c r="GCY98" s="109"/>
      <c r="GCZ98" s="109"/>
      <c r="GDA98" s="109"/>
      <c r="GDB98" s="109"/>
      <c r="GDC98" s="109"/>
      <c r="GDD98" s="109"/>
      <c r="GDE98" s="109"/>
      <c r="GDF98" s="109"/>
      <c r="GDG98" s="109"/>
      <c r="GDH98" s="109"/>
      <c r="GDI98" s="109"/>
      <c r="GDJ98" s="109"/>
      <c r="GDK98" s="109"/>
      <c r="GDL98" s="109"/>
      <c r="GDM98" s="109"/>
      <c r="GDN98" s="109"/>
      <c r="GDO98" s="109"/>
      <c r="GDP98" s="109"/>
      <c r="GDQ98" s="109"/>
      <c r="GDR98" s="109"/>
      <c r="GDS98" s="109"/>
      <c r="GDT98" s="109"/>
      <c r="GDU98" s="109"/>
      <c r="GDV98" s="109"/>
      <c r="GDW98" s="109"/>
      <c r="GDX98" s="109"/>
      <c r="GDY98" s="109"/>
      <c r="GDZ98" s="109"/>
      <c r="GEA98" s="109"/>
      <c r="GEB98" s="109"/>
      <c r="GEC98" s="109"/>
      <c r="GED98" s="109"/>
      <c r="GEE98" s="109"/>
      <c r="GEF98" s="109"/>
      <c r="GEG98" s="109"/>
      <c r="GEH98" s="109"/>
      <c r="GEI98" s="109"/>
      <c r="GEJ98" s="109"/>
      <c r="GEK98" s="109"/>
      <c r="GEL98" s="109"/>
      <c r="GEM98" s="109"/>
      <c r="GEN98" s="109"/>
      <c r="GEO98" s="109"/>
      <c r="GEP98" s="109"/>
      <c r="GEQ98" s="109"/>
      <c r="GER98" s="109"/>
      <c r="GES98" s="109"/>
      <c r="GET98" s="109"/>
      <c r="GEU98" s="109"/>
      <c r="GEV98" s="109"/>
      <c r="GEW98" s="109"/>
      <c r="GEX98" s="109"/>
      <c r="GEY98" s="109"/>
      <c r="GEZ98" s="109"/>
      <c r="GFA98" s="109"/>
      <c r="GFB98" s="109"/>
      <c r="GFC98" s="109"/>
      <c r="GFD98" s="109"/>
      <c r="GFE98" s="109"/>
      <c r="GFF98" s="109"/>
      <c r="GFG98" s="109"/>
      <c r="GFH98" s="109"/>
      <c r="GFI98" s="109"/>
      <c r="GFJ98" s="109"/>
      <c r="GFK98" s="109"/>
      <c r="GFL98" s="109"/>
      <c r="GFM98" s="109"/>
      <c r="GFN98" s="109"/>
      <c r="GFO98" s="109"/>
      <c r="GFP98" s="109"/>
      <c r="GFQ98" s="109"/>
      <c r="GFR98" s="109"/>
      <c r="GFS98" s="109"/>
      <c r="GFT98" s="109"/>
      <c r="GFU98" s="109"/>
      <c r="GFV98" s="109"/>
      <c r="GFW98" s="109"/>
      <c r="GFX98" s="109"/>
      <c r="GFY98" s="109"/>
      <c r="GFZ98" s="109"/>
      <c r="GGA98" s="109"/>
      <c r="GGB98" s="109"/>
      <c r="GGC98" s="109"/>
      <c r="GGD98" s="109"/>
      <c r="GGE98" s="109"/>
      <c r="GGF98" s="109"/>
      <c r="GGG98" s="109"/>
      <c r="GGH98" s="109"/>
      <c r="GGI98" s="109"/>
      <c r="GGJ98" s="109"/>
      <c r="GGK98" s="109"/>
      <c r="GGL98" s="109"/>
      <c r="GGM98" s="109"/>
      <c r="GGN98" s="109"/>
      <c r="GGO98" s="109"/>
      <c r="GGP98" s="109"/>
      <c r="GGQ98" s="109"/>
      <c r="GGR98" s="109"/>
      <c r="GGS98" s="109"/>
      <c r="GGT98" s="109"/>
      <c r="GGU98" s="109"/>
      <c r="GGV98" s="109"/>
      <c r="GGW98" s="109"/>
      <c r="GGX98" s="109"/>
      <c r="GGY98" s="109"/>
      <c r="GGZ98" s="109"/>
      <c r="GHA98" s="109"/>
      <c r="GHB98" s="109"/>
      <c r="GHC98" s="109"/>
      <c r="GHD98" s="109"/>
      <c r="GHE98" s="109"/>
      <c r="GHF98" s="109"/>
      <c r="GHG98" s="109"/>
      <c r="GHH98" s="109"/>
      <c r="GHI98" s="109"/>
      <c r="GHJ98" s="109"/>
      <c r="GHK98" s="109"/>
      <c r="GHL98" s="109"/>
      <c r="GHM98" s="109"/>
      <c r="GHN98" s="109"/>
      <c r="GHO98" s="109"/>
      <c r="GHP98" s="109"/>
      <c r="GHQ98" s="109"/>
      <c r="GHR98" s="109"/>
      <c r="GHS98" s="109"/>
      <c r="GHT98" s="109"/>
      <c r="GHU98" s="109"/>
      <c r="GHV98" s="109"/>
      <c r="GHW98" s="109"/>
      <c r="GHX98" s="109"/>
      <c r="GHY98" s="109"/>
      <c r="GHZ98" s="109"/>
      <c r="GIA98" s="109"/>
      <c r="GIB98" s="109"/>
      <c r="GIC98" s="109"/>
      <c r="GID98" s="109"/>
      <c r="GIE98" s="109"/>
      <c r="GIF98" s="109"/>
      <c r="GIG98" s="109"/>
      <c r="GIH98" s="109"/>
      <c r="GII98" s="109"/>
      <c r="GIJ98" s="109"/>
      <c r="GIK98" s="109"/>
      <c r="GIL98" s="109"/>
      <c r="GIM98" s="109"/>
      <c r="GIN98" s="109"/>
      <c r="GIO98" s="109"/>
      <c r="GIP98" s="109"/>
      <c r="GIQ98" s="109"/>
      <c r="GIR98" s="109"/>
      <c r="GIS98" s="109"/>
      <c r="GIT98" s="109"/>
      <c r="GIU98" s="109"/>
      <c r="GIV98" s="109"/>
      <c r="GIW98" s="109"/>
      <c r="GIX98" s="109"/>
      <c r="GIY98" s="109"/>
      <c r="GIZ98" s="109"/>
      <c r="GJA98" s="109"/>
      <c r="GJB98" s="109"/>
      <c r="GJC98" s="109"/>
      <c r="GJD98" s="109"/>
      <c r="GJE98" s="109"/>
      <c r="GJF98" s="109"/>
      <c r="GJG98" s="109"/>
      <c r="GJH98" s="109"/>
      <c r="GJI98" s="109"/>
      <c r="GJJ98" s="109"/>
      <c r="GJK98" s="109"/>
      <c r="GJL98" s="109"/>
      <c r="GJM98" s="109"/>
      <c r="GJN98" s="109"/>
      <c r="GJO98" s="109"/>
      <c r="GJP98" s="109"/>
      <c r="GJQ98" s="109"/>
      <c r="GJR98" s="109"/>
      <c r="GJS98" s="109"/>
      <c r="GJT98" s="109"/>
      <c r="GJU98" s="109"/>
      <c r="GJV98" s="109"/>
      <c r="GJW98" s="109"/>
      <c r="GJX98" s="109"/>
      <c r="GJY98" s="109"/>
      <c r="GJZ98" s="109"/>
      <c r="GKA98" s="109"/>
      <c r="GKB98" s="109"/>
      <c r="GKC98" s="109"/>
      <c r="GKD98" s="109"/>
      <c r="GKE98" s="109"/>
      <c r="GKF98" s="109"/>
      <c r="GKG98" s="109"/>
      <c r="GKH98" s="109"/>
      <c r="GKI98" s="109"/>
      <c r="GKJ98" s="109"/>
      <c r="GKK98" s="109"/>
      <c r="GKL98" s="109"/>
      <c r="GKM98" s="109"/>
      <c r="GKN98" s="109"/>
      <c r="GKO98" s="109"/>
      <c r="GKP98" s="109"/>
      <c r="GKQ98" s="109"/>
      <c r="GKR98" s="109"/>
      <c r="GKS98" s="109"/>
      <c r="GKT98" s="109"/>
      <c r="GKU98" s="109"/>
      <c r="GKV98" s="109"/>
      <c r="GKW98" s="109"/>
      <c r="GKX98" s="109"/>
      <c r="GKY98" s="109"/>
      <c r="GKZ98" s="109"/>
      <c r="GLA98" s="109"/>
      <c r="GLB98" s="109"/>
      <c r="GLC98" s="109"/>
      <c r="GLD98" s="109"/>
      <c r="GLE98" s="109"/>
      <c r="GLF98" s="109"/>
      <c r="GLG98" s="109"/>
      <c r="GLH98" s="109"/>
      <c r="GLI98" s="109"/>
      <c r="GLJ98" s="109"/>
      <c r="GLK98" s="109"/>
      <c r="GLL98" s="109"/>
      <c r="GLM98" s="109"/>
      <c r="GLN98" s="109"/>
      <c r="GLO98" s="109"/>
      <c r="GLP98" s="109"/>
      <c r="GLQ98" s="109"/>
      <c r="GLR98" s="109"/>
      <c r="GLS98" s="109"/>
      <c r="GLT98" s="109"/>
      <c r="GLU98" s="109"/>
      <c r="GLV98" s="109"/>
      <c r="GLW98" s="109"/>
      <c r="GLX98" s="109"/>
      <c r="GLY98" s="109"/>
      <c r="GLZ98" s="109"/>
      <c r="GMA98" s="109"/>
      <c r="GMB98" s="109"/>
      <c r="GMC98" s="109"/>
      <c r="GMD98" s="109"/>
      <c r="GME98" s="109"/>
      <c r="GMF98" s="109"/>
      <c r="GMG98" s="109"/>
      <c r="GMH98" s="109"/>
      <c r="GMI98" s="109"/>
      <c r="GMJ98" s="109"/>
      <c r="GMK98" s="109"/>
      <c r="GML98" s="109"/>
      <c r="GMM98" s="109"/>
      <c r="GMN98" s="109"/>
      <c r="GMO98" s="109"/>
      <c r="GMP98" s="109"/>
      <c r="GMQ98" s="109"/>
      <c r="GMR98" s="109"/>
      <c r="GMS98" s="109"/>
      <c r="GMT98" s="109"/>
      <c r="GMU98" s="109"/>
      <c r="GMV98" s="109"/>
      <c r="GMW98" s="109"/>
      <c r="GMX98" s="109"/>
      <c r="GMY98" s="109"/>
      <c r="GMZ98" s="109"/>
      <c r="GNA98" s="109"/>
      <c r="GNB98" s="109"/>
      <c r="GNC98" s="109"/>
      <c r="GND98" s="109"/>
      <c r="GNE98" s="109"/>
      <c r="GNF98" s="109"/>
      <c r="GNG98" s="109"/>
      <c r="GNH98" s="109"/>
      <c r="GNI98" s="109"/>
      <c r="GNJ98" s="109"/>
      <c r="GNK98" s="109"/>
      <c r="GNL98" s="109"/>
      <c r="GNM98" s="109"/>
      <c r="GNN98" s="109"/>
      <c r="GNO98" s="109"/>
      <c r="GNP98" s="109"/>
      <c r="GNQ98" s="109"/>
      <c r="GNR98" s="109"/>
      <c r="GNS98" s="109"/>
      <c r="GNT98" s="109"/>
      <c r="GNU98" s="109"/>
      <c r="GNV98" s="109"/>
      <c r="GNW98" s="109"/>
      <c r="GNX98" s="109"/>
      <c r="GNY98" s="109"/>
      <c r="GNZ98" s="109"/>
      <c r="GOA98" s="109"/>
      <c r="GOB98" s="109"/>
      <c r="GOC98" s="109"/>
      <c r="GOD98" s="109"/>
      <c r="GOE98" s="109"/>
      <c r="GOF98" s="109"/>
      <c r="GOG98" s="109"/>
      <c r="GOH98" s="109"/>
      <c r="GOI98" s="109"/>
      <c r="GOJ98" s="109"/>
      <c r="GOK98" s="109"/>
      <c r="GOL98" s="109"/>
      <c r="GOM98" s="109"/>
      <c r="GON98" s="109"/>
      <c r="GOO98" s="109"/>
      <c r="GOP98" s="109"/>
      <c r="GOQ98" s="109"/>
      <c r="GOR98" s="109"/>
      <c r="GOS98" s="109"/>
      <c r="GOT98" s="109"/>
      <c r="GOU98" s="109"/>
      <c r="GOV98" s="109"/>
      <c r="GOW98" s="109"/>
      <c r="GOX98" s="109"/>
      <c r="GOY98" s="109"/>
      <c r="GOZ98" s="109"/>
      <c r="GPA98" s="109"/>
      <c r="GPB98" s="109"/>
      <c r="GPC98" s="109"/>
      <c r="GPD98" s="109"/>
      <c r="GPE98" s="109"/>
      <c r="GPF98" s="109"/>
      <c r="GPG98" s="109"/>
      <c r="GPH98" s="109"/>
      <c r="GPI98" s="109"/>
      <c r="GPJ98" s="109"/>
      <c r="GPK98" s="109"/>
      <c r="GPL98" s="109"/>
      <c r="GPM98" s="109"/>
      <c r="GPN98" s="109"/>
      <c r="GPO98" s="109"/>
      <c r="GPP98" s="109"/>
      <c r="GPQ98" s="109"/>
      <c r="GPR98" s="109"/>
      <c r="GPS98" s="109"/>
      <c r="GPT98" s="109"/>
      <c r="GPU98" s="109"/>
      <c r="GPV98" s="109"/>
      <c r="GPW98" s="109"/>
      <c r="GPX98" s="109"/>
      <c r="GPY98" s="109"/>
      <c r="GPZ98" s="109"/>
      <c r="GQA98" s="109"/>
      <c r="GQB98" s="109"/>
      <c r="GQC98" s="109"/>
      <c r="GQD98" s="109"/>
      <c r="GQE98" s="109"/>
      <c r="GQF98" s="109"/>
      <c r="GQG98" s="109"/>
      <c r="GQH98" s="109"/>
      <c r="GQI98" s="109"/>
      <c r="GQJ98" s="109"/>
      <c r="GQK98" s="109"/>
      <c r="GQL98" s="109"/>
      <c r="GQM98" s="109"/>
      <c r="GQN98" s="109"/>
      <c r="GQO98" s="109"/>
      <c r="GQP98" s="109"/>
      <c r="GQQ98" s="109"/>
      <c r="GQR98" s="109"/>
      <c r="GQS98" s="109"/>
      <c r="GQT98" s="109"/>
      <c r="GQU98" s="109"/>
      <c r="GQV98" s="109"/>
      <c r="GQW98" s="109"/>
      <c r="GQX98" s="109"/>
      <c r="GQY98" s="109"/>
      <c r="GQZ98" s="109"/>
      <c r="GRA98" s="109"/>
      <c r="GRB98" s="109"/>
      <c r="GRC98" s="109"/>
      <c r="GRD98" s="109"/>
      <c r="GRE98" s="109"/>
      <c r="GRF98" s="109"/>
      <c r="GRG98" s="109"/>
      <c r="GRH98" s="109"/>
      <c r="GRI98" s="109"/>
      <c r="GRJ98" s="109"/>
      <c r="GRK98" s="109"/>
      <c r="GRL98" s="109"/>
      <c r="GRM98" s="109"/>
      <c r="GRN98" s="109"/>
      <c r="GRO98" s="109"/>
      <c r="GRP98" s="109"/>
      <c r="GRQ98" s="109"/>
      <c r="GRR98" s="109"/>
      <c r="GRS98" s="109"/>
      <c r="GRT98" s="109"/>
      <c r="GRU98" s="109"/>
      <c r="GRV98" s="109"/>
      <c r="GRW98" s="109"/>
      <c r="GRX98" s="109"/>
      <c r="GRY98" s="109"/>
      <c r="GRZ98" s="109"/>
      <c r="GSA98" s="109"/>
      <c r="GSB98" s="109"/>
      <c r="GSC98" s="109"/>
      <c r="GSD98" s="109"/>
      <c r="GSE98" s="109"/>
      <c r="GSF98" s="109"/>
      <c r="GSG98" s="109"/>
      <c r="GSH98" s="109"/>
      <c r="GSI98" s="109"/>
      <c r="GSJ98" s="109"/>
      <c r="GSK98" s="109"/>
      <c r="GSL98" s="109"/>
      <c r="GSM98" s="109"/>
      <c r="GSN98" s="109"/>
      <c r="GSO98" s="109"/>
      <c r="GSP98" s="109"/>
      <c r="GSQ98" s="109"/>
      <c r="GSR98" s="109"/>
      <c r="GSS98" s="109"/>
      <c r="GST98" s="109"/>
      <c r="GSU98" s="109"/>
      <c r="GSV98" s="109"/>
      <c r="GSW98" s="109"/>
      <c r="GSX98" s="109"/>
      <c r="GSY98" s="109"/>
      <c r="GSZ98" s="109"/>
      <c r="GTA98" s="109"/>
      <c r="GTB98" s="109"/>
      <c r="GTC98" s="109"/>
      <c r="GTD98" s="109"/>
      <c r="GTE98" s="109"/>
      <c r="GTF98" s="109"/>
      <c r="GTG98" s="109"/>
      <c r="GTH98" s="109"/>
      <c r="GTI98" s="109"/>
      <c r="GTJ98" s="109"/>
      <c r="GTK98" s="109"/>
      <c r="GTL98" s="109"/>
      <c r="GTM98" s="109"/>
      <c r="GTN98" s="109"/>
      <c r="GTO98" s="109"/>
      <c r="GTP98" s="109"/>
      <c r="GTQ98" s="109"/>
      <c r="GTR98" s="109"/>
      <c r="GTS98" s="109"/>
      <c r="GTT98" s="109"/>
      <c r="GTU98" s="109"/>
      <c r="GTV98" s="109"/>
      <c r="GTW98" s="109"/>
      <c r="GTX98" s="109"/>
      <c r="GTY98" s="109"/>
      <c r="GTZ98" s="109"/>
      <c r="GUA98" s="109"/>
      <c r="GUB98" s="109"/>
      <c r="GUC98" s="109"/>
      <c r="GUD98" s="109"/>
      <c r="GUE98" s="109"/>
      <c r="GUF98" s="109"/>
      <c r="GUG98" s="109"/>
      <c r="GUH98" s="109"/>
      <c r="GUI98" s="109"/>
      <c r="GUJ98" s="109"/>
      <c r="GUK98" s="109"/>
      <c r="GUL98" s="109"/>
      <c r="GUM98" s="109"/>
      <c r="GUN98" s="109"/>
      <c r="GUO98" s="109"/>
      <c r="GUP98" s="109"/>
      <c r="GUQ98" s="109"/>
      <c r="GUR98" s="109"/>
      <c r="GUS98" s="109"/>
      <c r="GUT98" s="109"/>
      <c r="GUU98" s="109"/>
      <c r="GUV98" s="109"/>
      <c r="GUW98" s="109"/>
      <c r="GUX98" s="109"/>
      <c r="GUY98" s="109"/>
      <c r="GUZ98" s="109"/>
      <c r="GVA98" s="109"/>
      <c r="GVB98" s="109"/>
      <c r="GVC98" s="109"/>
      <c r="GVD98" s="109"/>
      <c r="GVE98" s="109"/>
      <c r="GVF98" s="109"/>
      <c r="GVG98" s="109"/>
      <c r="GVH98" s="109"/>
      <c r="GVI98" s="109"/>
      <c r="GVJ98" s="109"/>
      <c r="GVK98" s="109"/>
      <c r="GVL98" s="109"/>
      <c r="GVM98" s="109"/>
      <c r="GVN98" s="109"/>
      <c r="GVO98" s="109"/>
      <c r="GVP98" s="109"/>
      <c r="GVQ98" s="109"/>
      <c r="GVR98" s="109"/>
      <c r="GVS98" s="109"/>
      <c r="GVT98" s="109"/>
      <c r="GVU98" s="109"/>
      <c r="GVV98" s="109"/>
      <c r="GVW98" s="109"/>
      <c r="GVX98" s="109"/>
      <c r="GVY98" s="109"/>
      <c r="GVZ98" s="109"/>
      <c r="GWA98" s="109"/>
      <c r="GWB98" s="109"/>
      <c r="GWC98" s="109"/>
      <c r="GWD98" s="109"/>
      <c r="GWE98" s="109"/>
      <c r="GWF98" s="109"/>
      <c r="GWG98" s="109"/>
      <c r="GWH98" s="109"/>
      <c r="GWI98" s="109"/>
      <c r="GWJ98" s="109"/>
      <c r="GWK98" s="109"/>
      <c r="GWL98" s="109"/>
      <c r="GWM98" s="109"/>
      <c r="GWN98" s="109"/>
      <c r="GWO98" s="109"/>
      <c r="GWP98" s="109"/>
      <c r="GWQ98" s="109"/>
      <c r="GWR98" s="109"/>
      <c r="GWS98" s="109"/>
      <c r="GWT98" s="109"/>
      <c r="GWU98" s="109"/>
      <c r="GWV98" s="109"/>
      <c r="GWW98" s="109"/>
      <c r="GWX98" s="109"/>
      <c r="GWY98" s="109"/>
      <c r="GWZ98" s="109"/>
      <c r="GXA98" s="109"/>
      <c r="GXB98" s="109"/>
      <c r="GXC98" s="109"/>
      <c r="GXD98" s="109"/>
      <c r="GXE98" s="109"/>
      <c r="GXF98" s="109"/>
      <c r="GXG98" s="109"/>
      <c r="GXH98" s="109"/>
      <c r="GXI98" s="109"/>
      <c r="GXJ98" s="109"/>
      <c r="GXK98" s="109"/>
      <c r="GXL98" s="109"/>
      <c r="GXM98" s="109"/>
      <c r="GXN98" s="109"/>
      <c r="GXO98" s="109"/>
      <c r="GXP98" s="109"/>
      <c r="GXQ98" s="109"/>
      <c r="GXR98" s="109"/>
      <c r="GXS98" s="109"/>
      <c r="GXT98" s="109"/>
      <c r="GXU98" s="109"/>
      <c r="GXV98" s="109"/>
      <c r="GXW98" s="109"/>
      <c r="GXX98" s="109"/>
      <c r="GXY98" s="109"/>
      <c r="GXZ98" s="109"/>
      <c r="GYA98" s="109"/>
      <c r="GYB98" s="109"/>
      <c r="GYC98" s="109"/>
      <c r="GYD98" s="109"/>
      <c r="GYE98" s="109"/>
      <c r="GYF98" s="109"/>
      <c r="GYG98" s="109"/>
      <c r="GYH98" s="109"/>
      <c r="GYI98" s="109"/>
      <c r="GYJ98" s="109"/>
      <c r="GYK98" s="109"/>
      <c r="GYL98" s="109"/>
      <c r="GYM98" s="109"/>
      <c r="GYN98" s="109"/>
      <c r="GYO98" s="109"/>
      <c r="GYP98" s="109"/>
      <c r="GYQ98" s="109"/>
      <c r="GYR98" s="109"/>
      <c r="GYS98" s="109"/>
      <c r="GYT98" s="109"/>
      <c r="GYU98" s="109"/>
      <c r="GYV98" s="109"/>
      <c r="GYW98" s="109"/>
      <c r="GYX98" s="109"/>
      <c r="GYY98" s="109"/>
      <c r="GYZ98" s="109"/>
      <c r="GZA98" s="109"/>
      <c r="GZB98" s="109"/>
      <c r="GZC98" s="109"/>
      <c r="GZD98" s="109"/>
      <c r="GZE98" s="109"/>
      <c r="GZF98" s="109"/>
      <c r="GZG98" s="109"/>
      <c r="GZH98" s="109"/>
      <c r="GZI98" s="109"/>
      <c r="GZJ98" s="109"/>
      <c r="GZK98" s="109"/>
      <c r="GZL98" s="109"/>
      <c r="GZM98" s="109"/>
      <c r="GZN98" s="109"/>
      <c r="GZO98" s="109"/>
      <c r="GZP98" s="109"/>
      <c r="GZQ98" s="109"/>
      <c r="GZR98" s="109"/>
      <c r="GZS98" s="109"/>
      <c r="GZT98" s="109"/>
      <c r="GZU98" s="109"/>
      <c r="GZV98" s="109"/>
      <c r="GZW98" s="109"/>
      <c r="GZX98" s="109"/>
      <c r="GZY98" s="109"/>
      <c r="GZZ98" s="109"/>
      <c r="HAA98" s="109"/>
      <c r="HAB98" s="109"/>
      <c r="HAC98" s="109"/>
      <c r="HAD98" s="109"/>
      <c r="HAE98" s="109"/>
      <c r="HAF98" s="109"/>
      <c r="HAG98" s="109"/>
      <c r="HAH98" s="109"/>
      <c r="HAI98" s="109"/>
      <c r="HAJ98" s="109"/>
      <c r="HAK98" s="109"/>
      <c r="HAL98" s="109"/>
      <c r="HAM98" s="109"/>
      <c r="HAN98" s="109"/>
      <c r="HAO98" s="109"/>
      <c r="HAP98" s="109"/>
      <c r="HAQ98" s="109"/>
      <c r="HAR98" s="109"/>
      <c r="HAS98" s="109"/>
      <c r="HAT98" s="109"/>
      <c r="HAU98" s="109"/>
      <c r="HAV98" s="109"/>
      <c r="HAW98" s="109"/>
      <c r="HAX98" s="109"/>
      <c r="HAY98" s="109"/>
      <c r="HAZ98" s="109"/>
      <c r="HBA98" s="109"/>
      <c r="HBB98" s="109"/>
      <c r="HBC98" s="109"/>
      <c r="HBD98" s="109"/>
      <c r="HBE98" s="109"/>
      <c r="HBF98" s="109"/>
      <c r="HBG98" s="109"/>
      <c r="HBH98" s="109"/>
      <c r="HBI98" s="109"/>
      <c r="HBJ98" s="109"/>
      <c r="HBK98" s="109"/>
      <c r="HBL98" s="109"/>
      <c r="HBM98" s="109"/>
      <c r="HBN98" s="109"/>
      <c r="HBO98" s="109"/>
      <c r="HBP98" s="109"/>
      <c r="HBQ98" s="109"/>
      <c r="HBR98" s="109"/>
      <c r="HBS98" s="109"/>
      <c r="HBT98" s="109"/>
      <c r="HBU98" s="109"/>
      <c r="HBV98" s="109"/>
      <c r="HBW98" s="109"/>
      <c r="HBX98" s="109"/>
      <c r="HBY98" s="109"/>
      <c r="HBZ98" s="109"/>
      <c r="HCA98" s="109"/>
      <c r="HCB98" s="109"/>
      <c r="HCC98" s="109"/>
      <c r="HCD98" s="109"/>
      <c r="HCE98" s="109"/>
      <c r="HCF98" s="109"/>
      <c r="HCG98" s="109"/>
      <c r="HCH98" s="109"/>
      <c r="HCI98" s="109"/>
      <c r="HCJ98" s="109"/>
      <c r="HCK98" s="109"/>
      <c r="HCL98" s="109"/>
      <c r="HCM98" s="109"/>
      <c r="HCN98" s="109"/>
      <c r="HCO98" s="109"/>
      <c r="HCP98" s="109"/>
      <c r="HCQ98" s="109"/>
      <c r="HCR98" s="109"/>
      <c r="HCS98" s="109"/>
      <c r="HCT98" s="109"/>
      <c r="HCU98" s="109"/>
      <c r="HCV98" s="109"/>
      <c r="HCW98" s="109"/>
      <c r="HCX98" s="109"/>
      <c r="HCY98" s="109"/>
      <c r="HCZ98" s="109"/>
      <c r="HDA98" s="109"/>
      <c r="HDB98" s="109"/>
      <c r="HDC98" s="109"/>
      <c r="HDD98" s="109"/>
      <c r="HDE98" s="109"/>
      <c r="HDF98" s="109"/>
      <c r="HDG98" s="109"/>
      <c r="HDH98" s="109"/>
      <c r="HDI98" s="109"/>
      <c r="HDJ98" s="109"/>
      <c r="HDK98" s="109"/>
      <c r="HDL98" s="109"/>
      <c r="HDM98" s="109"/>
      <c r="HDN98" s="109"/>
      <c r="HDO98" s="109"/>
      <c r="HDP98" s="109"/>
      <c r="HDQ98" s="109"/>
      <c r="HDR98" s="109"/>
      <c r="HDS98" s="109"/>
      <c r="HDT98" s="109"/>
      <c r="HDU98" s="109"/>
      <c r="HDV98" s="109"/>
      <c r="HDW98" s="109"/>
      <c r="HDX98" s="109"/>
      <c r="HDY98" s="109"/>
      <c r="HDZ98" s="109"/>
      <c r="HEA98" s="109"/>
      <c r="HEB98" s="109"/>
      <c r="HEC98" s="109"/>
      <c r="HED98" s="109"/>
      <c r="HEE98" s="109"/>
      <c r="HEF98" s="109"/>
      <c r="HEG98" s="109"/>
      <c r="HEH98" s="109"/>
      <c r="HEI98" s="109"/>
      <c r="HEJ98" s="109"/>
      <c r="HEK98" s="109"/>
      <c r="HEL98" s="109"/>
      <c r="HEM98" s="109"/>
      <c r="HEN98" s="109"/>
      <c r="HEO98" s="109"/>
      <c r="HEP98" s="109"/>
      <c r="HEQ98" s="109"/>
      <c r="HER98" s="109"/>
      <c r="HES98" s="109"/>
      <c r="HET98" s="109"/>
      <c r="HEU98" s="109"/>
      <c r="HEV98" s="109"/>
      <c r="HEW98" s="109"/>
      <c r="HEX98" s="109"/>
      <c r="HEY98" s="109"/>
      <c r="HEZ98" s="109"/>
      <c r="HFA98" s="109"/>
      <c r="HFB98" s="109"/>
      <c r="HFC98" s="109"/>
      <c r="HFD98" s="109"/>
      <c r="HFE98" s="109"/>
      <c r="HFF98" s="109"/>
      <c r="HFG98" s="109"/>
      <c r="HFH98" s="109"/>
      <c r="HFI98" s="109"/>
      <c r="HFJ98" s="109"/>
      <c r="HFK98" s="109"/>
      <c r="HFL98" s="109"/>
      <c r="HFM98" s="109"/>
      <c r="HFN98" s="109"/>
      <c r="HFO98" s="109"/>
      <c r="HFP98" s="109"/>
      <c r="HFQ98" s="109"/>
      <c r="HFR98" s="109"/>
      <c r="HFS98" s="109"/>
      <c r="HFT98" s="109"/>
      <c r="HFU98" s="109"/>
      <c r="HFV98" s="109"/>
      <c r="HFW98" s="109"/>
      <c r="HFX98" s="109"/>
      <c r="HFY98" s="109"/>
      <c r="HFZ98" s="109"/>
      <c r="HGA98" s="109"/>
      <c r="HGB98" s="109"/>
      <c r="HGC98" s="109"/>
      <c r="HGD98" s="109"/>
      <c r="HGE98" s="109"/>
      <c r="HGF98" s="109"/>
      <c r="HGG98" s="109"/>
      <c r="HGH98" s="109"/>
      <c r="HGI98" s="109"/>
      <c r="HGJ98" s="109"/>
      <c r="HGK98" s="109"/>
      <c r="HGL98" s="109"/>
      <c r="HGM98" s="109"/>
      <c r="HGN98" s="109"/>
      <c r="HGO98" s="109"/>
      <c r="HGP98" s="109"/>
      <c r="HGQ98" s="109"/>
      <c r="HGR98" s="109"/>
      <c r="HGS98" s="109"/>
      <c r="HGT98" s="109"/>
      <c r="HGU98" s="109"/>
      <c r="HGV98" s="109"/>
      <c r="HGW98" s="109"/>
      <c r="HGX98" s="109"/>
      <c r="HGY98" s="109"/>
      <c r="HGZ98" s="109"/>
      <c r="HHA98" s="109"/>
      <c r="HHB98" s="109"/>
      <c r="HHC98" s="109"/>
      <c r="HHD98" s="109"/>
      <c r="HHE98" s="109"/>
      <c r="HHF98" s="109"/>
      <c r="HHG98" s="109"/>
      <c r="HHH98" s="109"/>
      <c r="HHI98" s="109"/>
      <c r="HHJ98" s="109"/>
      <c r="HHK98" s="109"/>
      <c r="HHL98" s="109"/>
      <c r="HHM98" s="109"/>
      <c r="HHN98" s="109"/>
      <c r="HHO98" s="109"/>
      <c r="HHP98" s="109"/>
      <c r="HHQ98" s="109"/>
      <c r="HHR98" s="109"/>
      <c r="HHS98" s="109"/>
      <c r="HHT98" s="109"/>
      <c r="HHU98" s="109"/>
      <c r="HHV98" s="109"/>
      <c r="HHW98" s="109"/>
      <c r="HHX98" s="109"/>
      <c r="HHY98" s="109"/>
      <c r="HHZ98" s="109"/>
      <c r="HIA98" s="109"/>
      <c r="HIB98" s="109"/>
      <c r="HIC98" s="109"/>
      <c r="HID98" s="109"/>
      <c r="HIE98" s="109"/>
      <c r="HIF98" s="109"/>
      <c r="HIG98" s="109"/>
      <c r="HIH98" s="109"/>
      <c r="HII98" s="109"/>
      <c r="HIJ98" s="109"/>
      <c r="HIK98" s="109"/>
      <c r="HIL98" s="109"/>
      <c r="HIM98" s="109"/>
      <c r="HIN98" s="109"/>
      <c r="HIO98" s="109"/>
      <c r="HIP98" s="109"/>
      <c r="HIQ98" s="109"/>
      <c r="HIR98" s="109"/>
      <c r="HIS98" s="109"/>
      <c r="HIT98" s="109"/>
      <c r="HIU98" s="109"/>
      <c r="HIV98" s="109"/>
      <c r="HIW98" s="109"/>
      <c r="HIX98" s="109"/>
      <c r="HIY98" s="109"/>
      <c r="HIZ98" s="109"/>
      <c r="HJA98" s="109"/>
      <c r="HJB98" s="109"/>
      <c r="HJC98" s="109"/>
      <c r="HJD98" s="109"/>
      <c r="HJE98" s="109"/>
      <c r="HJF98" s="109"/>
      <c r="HJG98" s="109"/>
      <c r="HJH98" s="109"/>
      <c r="HJI98" s="109"/>
      <c r="HJJ98" s="109"/>
      <c r="HJK98" s="109"/>
      <c r="HJL98" s="109"/>
      <c r="HJM98" s="109"/>
      <c r="HJN98" s="109"/>
      <c r="HJO98" s="109"/>
      <c r="HJP98" s="109"/>
      <c r="HJQ98" s="109"/>
      <c r="HJR98" s="109"/>
      <c r="HJS98" s="109"/>
      <c r="HJT98" s="109"/>
      <c r="HJU98" s="109"/>
      <c r="HJV98" s="109"/>
      <c r="HJW98" s="109"/>
      <c r="HJX98" s="109"/>
      <c r="HJY98" s="109"/>
      <c r="HJZ98" s="109"/>
      <c r="HKA98" s="109"/>
      <c r="HKB98" s="109"/>
      <c r="HKC98" s="109"/>
      <c r="HKD98" s="109"/>
      <c r="HKE98" s="109"/>
      <c r="HKF98" s="109"/>
      <c r="HKG98" s="109"/>
      <c r="HKH98" s="109"/>
      <c r="HKI98" s="109"/>
      <c r="HKJ98" s="109"/>
      <c r="HKK98" s="109"/>
      <c r="HKL98" s="109"/>
      <c r="HKM98" s="109"/>
      <c r="HKN98" s="109"/>
      <c r="HKO98" s="109"/>
      <c r="HKP98" s="109"/>
      <c r="HKQ98" s="109"/>
      <c r="HKR98" s="109"/>
      <c r="HKS98" s="109"/>
      <c r="HKT98" s="109"/>
      <c r="HKU98" s="109"/>
      <c r="HKV98" s="109"/>
      <c r="HKW98" s="109"/>
      <c r="HKX98" s="109"/>
      <c r="HKY98" s="109"/>
      <c r="HKZ98" s="109"/>
      <c r="HLA98" s="109"/>
      <c r="HLB98" s="109"/>
      <c r="HLC98" s="109"/>
      <c r="HLD98" s="109"/>
      <c r="HLE98" s="109"/>
      <c r="HLF98" s="109"/>
      <c r="HLG98" s="109"/>
      <c r="HLH98" s="109"/>
      <c r="HLI98" s="109"/>
      <c r="HLJ98" s="109"/>
      <c r="HLK98" s="109"/>
      <c r="HLL98" s="109"/>
      <c r="HLM98" s="109"/>
      <c r="HLN98" s="109"/>
      <c r="HLO98" s="109"/>
      <c r="HLP98" s="109"/>
      <c r="HLQ98" s="109"/>
      <c r="HLR98" s="109"/>
      <c r="HLS98" s="109"/>
      <c r="HLT98" s="109"/>
      <c r="HLU98" s="109"/>
      <c r="HLV98" s="109"/>
      <c r="HLW98" s="109"/>
      <c r="HLX98" s="109"/>
      <c r="HLY98" s="109"/>
      <c r="HLZ98" s="109"/>
      <c r="HMA98" s="109"/>
      <c r="HMB98" s="109"/>
      <c r="HMC98" s="109"/>
      <c r="HMD98" s="109"/>
      <c r="HME98" s="109"/>
      <c r="HMF98" s="109"/>
      <c r="HMG98" s="109"/>
      <c r="HMH98" s="109"/>
      <c r="HMI98" s="109"/>
      <c r="HMJ98" s="109"/>
      <c r="HMK98" s="109"/>
      <c r="HML98" s="109"/>
      <c r="HMM98" s="109"/>
      <c r="HMN98" s="109"/>
      <c r="HMO98" s="109"/>
      <c r="HMP98" s="109"/>
      <c r="HMQ98" s="109"/>
      <c r="HMR98" s="109"/>
      <c r="HMS98" s="109"/>
      <c r="HMT98" s="109"/>
      <c r="HMU98" s="109"/>
      <c r="HMV98" s="109"/>
      <c r="HMW98" s="109"/>
      <c r="HMX98" s="109"/>
      <c r="HMY98" s="109"/>
      <c r="HMZ98" s="109"/>
      <c r="HNA98" s="109"/>
      <c r="HNB98" s="109"/>
      <c r="HNC98" s="109"/>
      <c r="HND98" s="109"/>
      <c r="HNE98" s="109"/>
      <c r="HNF98" s="109"/>
      <c r="HNG98" s="109"/>
      <c r="HNH98" s="109"/>
      <c r="HNI98" s="109"/>
      <c r="HNJ98" s="109"/>
      <c r="HNK98" s="109"/>
      <c r="HNL98" s="109"/>
      <c r="HNM98" s="109"/>
      <c r="HNN98" s="109"/>
      <c r="HNO98" s="109"/>
      <c r="HNP98" s="109"/>
      <c r="HNQ98" s="109"/>
      <c r="HNR98" s="109"/>
      <c r="HNS98" s="109"/>
      <c r="HNT98" s="109"/>
      <c r="HNU98" s="109"/>
      <c r="HNV98" s="109"/>
      <c r="HNW98" s="109"/>
      <c r="HNX98" s="109"/>
      <c r="HNY98" s="109"/>
      <c r="HNZ98" s="109"/>
      <c r="HOA98" s="109"/>
      <c r="HOB98" s="109"/>
      <c r="HOC98" s="109"/>
      <c r="HOD98" s="109"/>
      <c r="HOE98" s="109"/>
      <c r="HOF98" s="109"/>
      <c r="HOG98" s="109"/>
      <c r="HOH98" s="109"/>
      <c r="HOI98" s="109"/>
      <c r="HOJ98" s="109"/>
      <c r="HOK98" s="109"/>
      <c r="HOL98" s="109"/>
      <c r="HOM98" s="109"/>
      <c r="HON98" s="109"/>
      <c r="HOO98" s="109"/>
      <c r="HOP98" s="109"/>
      <c r="HOQ98" s="109"/>
      <c r="HOR98" s="109"/>
      <c r="HOS98" s="109"/>
      <c r="HOT98" s="109"/>
      <c r="HOU98" s="109"/>
      <c r="HOV98" s="109"/>
      <c r="HOW98" s="109"/>
      <c r="HOX98" s="109"/>
      <c r="HOY98" s="109"/>
      <c r="HOZ98" s="109"/>
      <c r="HPA98" s="109"/>
      <c r="HPB98" s="109"/>
      <c r="HPC98" s="109"/>
      <c r="HPD98" s="109"/>
      <c r="HPE98" s="109"/>
      <c r="HPF98" s="109"/>
      <c r="HPG98" s="109"/>
      <c r="HPH98" s="109"/>
      <c r="HPI98" s="109"/>
      <c r="HPJ98" s="109"/>
      <c r="HPK98" s="109"/>
      <c r="HPL98" s="109"/>
      <c r="HPM98" s="109"/>
      <c r="HPN98" s="109"/>
      <c r="HPO98" s="109"/>
      <c r="HPP98" s="109"/>
      <c r="HPQ98" s="109"/>
      <c r="HPR98" s="109"/>
      <c r="HPS98" s="109"/>
      <c r="HPT98" s="109"/>
      <c r="HPU98" s="109"/>
      <c r="HPV98" s="109"/>
      <c r="HPW98" s="109"/>
      <c r="HPX98" s="109"/>
      <c r="HPY98" s="109"/>
      <c r="HPZ98" s="109"/>
      <c r="HQA98" s="109"/>
      <c r="HQB98" s="109"/>
      <c r="HQC98" s="109"/>
      <c r="HQD98" s="109"/>
      <c r="HQE98" s="109"/>
      <c r="HQF98" s="109"/>
      <c r="HQG98" s="109"/>
      <c r="HQH98" s="109"/>
      <c r="HQI98" s="109"/>
      <c r="HQJ98" s="109"/>
      <c r="HQK98" s="109"/>
      <c r="HQL98" s="109"/>
      <c r="HQM98" s="109"/>
      <c r="HQN98" s="109"/>
      <c r="HQO98" s="109"/>
      <c r="HQP98" s="109"/>
      <c r="HQQ98" s="109"/>
      <c r="HQR98" s="109"/>
      <c r="HQS98" s="109"/>
      <c r="HQT98" s="109"/>
      <c r="HQU98" s="109"/>
      <c r="HQV98" s="109"/>
      <c r="HQW98" s="109"/>
      <c r="HQX98" s="109"/>
      <c r="HQY98" s="109"/>
      <c r="HQZ98" s="109"/>
      <c r="HRA98" s="109"/>
      <c r="HRB98" s="109"/>
      <c r="HRC98" s="109"/>
      <c r="HRD98" s="109"/>
      <c r="HRE98" s="109"/>
      <c r="HRF98" s="109"/>
      <c r="HRG98" s="109"/>
      <c r="HRH98" s="109"/>
      <c r="HRI98" s="109"/>
      <c r="HRJ98" s="109"/>
      <c r="HRK98" s="109"/>
      <c r="HRL98" s="109"/>
      <c r="HRM98" s="109"/>
      <c r="HRN98" s="109"/>
      <c r="HRO98" s="109"/>
      <c r="HRP98" s="109"/>
      <c r="HRQ98" s="109"/>
      <c r="HRR98" s="109"/>
      <c r="HRS98" s="109"/>
      <c r="HRT98" s="109"/>
      <c r="HRU98" s="109"/>
      <c r="HRV98" s="109"/>
      <c r="HRW98" s="109"/>
      <c r="HRX98" s="109"/>
      <c r="HRY98" s="109"/>
      <c r="HRZ98" s="109"/>
      <c r="HSA98" s="109"/>
      <c r="HSB98" s="109"/>
      <c r="HSC98" s="109"/>
      <c r="HSD98" s="109"/>
      <c r="HSE98" s="109"/>
      <c r="HSF98" s="109"/>
      <c r="HSG98" s="109"/>
      <c r="HSH98" s="109"/>
      <c r="HSI98" s="109"/>
      <c r="HSJ98" s="109"/>
      <c r="HSK98" s="109"/>
      <c r="HSL98" s="109"/>
      <c r="HSM98" s="109"/>
      <c r="HSN98" s="109"/>
      <c r="HSO98" s="109"/>
      <c r="HSP98" s="109"/>
      <c r="HSQ98" s="109"/>
      <c r="HSR98" s="109"/>
      <c r="HSS98" s="109"/>
      <c r="HST98" s="109"/>
      <c r="HSU98" s="109"/>
      <c r="HSV98" s="109"/>
      <c r="HSW98" s="109"/>
      <c r="HSX98" s="109"/>
      <c r="HSY98" s="109"/>
      <c r="HSZ98" s="109"/>
      <c r="HTA98" s="109"/>
      <c r="HTB98" s="109"/>
      <c r="HTC98" s="109"/>
      <c r="HTD98" s="109"/>
      <c r="HTE98" s="109"/>
      <c r="HTF98" s="109"/>
      <c r="HTG98" s="109"/>
      <c r="HTH98" s="109"/>
      <c r="HTI98" s="109"/>
      <c r="HTJ98" s="109"/>
      <c r="HTK98" s="109"/>
      <c r="HTL98" s="109"/>
      <c r="HTM98" s="109"/>
      <c r="HTN98" s="109"/>
      <c r="HTO98" s="109"/>
      <c r="HTP98" s="109"/>
      <c r="HTQ98" s="109"/>
      <c r="HTR98" s="109"/>
      <c r="HTS98" s="109"/>
      <c r="HTT98" s="109"/>
      <c r="HTU98" s="109"/>
      <c r="HTV98" s="109"/>
      <c r="HTW98" s="109"/>
      <c r="HTX98" s="109"/>
      <c r="HTY98" s="109"/>
      <c r="HTZ98" s="109"/>
      <c r="HUA98" s="109"/>
      <c r="HUB98" s="109"/>
      <c r="HUC98" s="109"/>
      <c r="HUD98" s="109"/>
      <c r="HUE98" s="109"/>
      <c r="HUF98" s="109"/>
      <c r="HUG98" s="109"/>
      <c r="HUH98" s="109"/>
      <c r="HUI98" s="109"/>
      <c r="HUJ98" s="109"/>
      <c r="HUK98" s="109"/>
      <c r="HUL98" s="109"/>
      <c r="HUM98" s="109"/>
      <c r="HUN98" s="109"/>
      <c r="HUO98" s="109"/>
      <c r="HUP98" s="109"/>
      <c r="HUQ98" s="109"/>
      <c r="HUR98" s="109"/>
      <c r="HUS98" s="109"/>
      <c r="HUT98" s="109"/>
      <c r="HUU98" s="109"/>
      <c r="HUV98" s="109"/>
      <c r="HUW98" s="109"/>
      <c r="HUX98" s="109"/>
      <c r="HUY98" s="109"/>
      <c r="HUZ98" s="109"/>
      <c r="HVA98" s="109"/>
      <c r="HVB98" s="109"/>
      <c r="HVC98" s="109"/>
      <c r="HVD98" s="109"/>
      <c r="HVE98" s="109"/>
      <c r="HVF98" s="109"/>
      <c r="HVG98" s="109"/>
      <c r="HVH98" s="109"/>
      <c r="HVI98" s="109"/>
      <c r="HVJ98" s="109"/>
      <c r="HVK98" s="109"/>
      <c r="HVL98" s="109"/>
      <c r="HVM98" s="109"/>
      <c r="HVN98" s="109"/>
      <c r="HVO98" s="109"/>
      <c r="HVP98" s="109"/>
      <c r="HVQ98" s="109"/>
      <c r="HVR98" s="109"/>
      <c r="HVS98" s="109"/>
      <c r="HVT98" s="109"/>
      <c r="HVU98" s="109"/>
      <c r="HVV98" s="109"/>
      <c r="HVW98" s="109"/>
      <c r="HVX98" s="109"/>
      <c r="HVY98" s="109"/>
      <c r="HVZ98" s="109"/>
      <c r="HWA98" s="109"/>
      <c r="HWB98" s="109"/>
      <c r="HWC98" s="109"/>
      <c r="HWD98" s="109"/>
      <c r="HWE98" s="109"/>
      <c r="HWF98" s="109"/>
      <c r="HWG98" s="109"/>
      <c r="HWH98" s="109"/>
      <c r="HWI98" s="109"/>
      <c r="HWJ98" s="109"/>
      <c r="HWK98" s="109"/>
      <c r="HWL98" s="109"/>
      <c r="HWM98" s="109"/>
      <c r="HWN98" s="109"/>
      <c r="HWO98" s="109"/>
      <c r="HWP98" s="109"/>
      <c r="HWQ98" s="109"/>
      <c r="HWR98" s="109"/>
      <c r="HWS98" s="109"/>
      <c r="HWT98" s="109"/>
      <c r="HWU98" s="109"/>
      <c r="HWV98" s="109"/>
      <c r="HWW98" s="109"/>
      <c r="HWX98" s="109"/>
      <c r="HWY98" s="109"/>
      <c r="HWZ98" s="109"/>
      <c r="HXA98" s="109"/>
      <c r="HXB98" s="109"/>
      <c r="HXC98" s="109"/>
      <c r="HXD98" s="109"/>
      <c r="HXE98" s="109"/>
      <c r="HXF98" s="109"/>
      <c r="HXG98" s="109"/>
      <c r="HXH98" s="109"/>
      <c r="HXI98" s="109"/>
      <c r="HXJ98" s="109"/>
      <c r="HXK98" s="109"/>
      <c r="HXL98" s="109"/>
      <c r="HXM98" s="109"/>
      <c r="HXN98" s="109"/>
      <c r="HXO98" s="109"/>
      <c r="HXP98" s="109"/>
      <c r="HXQ98" s="109"/>
      <c r="HXR98" s="109"/>
      <c r="HXS98" s="109"/>
      <c r="HXT98" s="109"/>
      <c r="HXU98" s="109"/>
      <c r="HXV98" s="109"/>
      <c r="HXW98" s="109"/>
      <c r="HXX98" s="109"/>
      <c r="HXY98" s="109"/>
      <c r="HXZ98" s="109"/>
      <c r="HYA98" s="109"/>
      <c r="HYB98" s="109"/>
      <c r="HYC98" s="109"/>
      <c r="HYD98" s="109"/>
      <c r="HYE98" s="109"/>
      <c r="HYF98" s="109"/>
      <c r="HYG98" s="109"/>
      <c r="HYH98" s="109"/>
      <c r="HYI98" s="109"/>
      <c r="HYJ98" s="109"/>
      <c r="HYK98" s="109"/>
      <c r="HYL98" s="109"/>
      <c r="HYM98" s="109"/>
      <c r="HYN98" s="109"/>
      <c r="HYO98" s="109"/>
      <c r="HYP98" s="109"/>
      <c r="HYQ98" s="109"/>
      <c r="HYR98" s="109"/>
      <c r="HYS98" s="109"/>
      <c r="HYT98" s="109"/>
      <c r="HYU98" s="109"/>
      <c r="HYV98" s="109"/>
      <c r="HYW98" s="109"/>
      <c r="HYX98" s="109"/>
      <c r="HYY98" s="109"/>
      <c r="HYZ98" s="109"/>
      <c r="HZA98" s="109"/>
      <c r="HZB98" s="109"/>
      <c r="HZC98" s="109"/>
      <c r="HZD98" s="109"/>
      <c r="HZE98" s="109"/>
      <c r="HZF98" s="109"/>
      <c r="HZG98" s="109"/>
      <c r="HZH98" s="109"/>
      <c r="HZI98" s="109"/>
      <c r="HZJ98" s="109"/>
      <c r="HZK98" s="109"/>
      <c r="HZL98" s="109"/>
      <c r="HZM98" s="109"/>
      <c r="HZN98" s="109"/>
      <c r="HZO98" s="109"/>
      <c r="HZP98" s="109"/>
      <c r="HZQ98" s="109"/>
      <c r="HZR98" s="109"/>
      <c r="HZS98" s="109"/>
      <c r="HZT98" s="109"/>
      <c r="HZU98" s="109"/>
      <c r="HZV98" s="109"/>
      <c r="HZW98" s="109"/>
      <c r="HZX98" s="109"/>
      <c r="HZY98" s="109"/>
      <c r="HZZ98" s="109"/>
      <c r="IAA98" s="109"/>
      <c r="IAB98" s="109"/>
      <c r="IAC98" s="109"/>
      <c r="IAD98" s="109"/>
      <c r="IAE98" s="109"/>
      <c r="IAF98" s="109"/>
      <c r="IAG98" s="109"/>
      <c r="IAH98" s="109"/>
      <c r="IAI98" s="109"/>
      <c r="IAJ98" s="109"/>
      <c r="IAK98" s="109"/>
      <c r="IAL98" s="109"/>
      <c r="IAM98" s="109"/>
      <c r="IAN98" s="109"/>
      <c r="IAO98" s="109"/>
      <c r="IAP98" s="109"/>
      <c r="IAQ98" s="109"/>
      <c r="IAR98" s="109"/>
      <c r="IAS98" s="109"/>
      <c r="IAT98" s="109"/>
      <c r="IAU98" s="109"/>
      <c r="IAV98" s="109"/>
      <c r="IAW98" s="109"/>
      <c r="IAX98" s="109"/>
      <c r="IAY98" s="109"/>
      <c r="IAZ98" s="109"/>
      <c r="IBA98" s="109"/>
      <c r="IBB98" s="109"/>
      <c r="IBC98" s="109"/>
      <c r="IBD98" s="109"/>
      <c r="IBE98" s="109"/>
      <c r="IBF98" s="109"/>
      <c r="IBG98" s="109"/>
      <c r="IBH98" s="109"/>
      <c r="IBI98" s="109"/>
      <c r="IBJ98" s="109"/>
      <c r="IBK98" s="109"/>
      <c r="IBL98" s="109"/>
      <c r="IBM98" s="109"/>
      <c r="IBN98" s="109"/>
      <c r="IBO98" s="109"/>
      <c r="IBP98" s="109"/>
      <c r="IBQ98" s="109"/>
      <c r="IBR98" s="109"/>
      <c r="IBS98" s="109"/>
      <c r="IBT98" s="109"/>
      <c r="IBU98" s="109"/>
      <c r="IBV98" s="109"/>
      <c r="IBW98" s="109"/>
      <c r="IBX98" s="109"/>
      <c r="IBY98" s="109"/>
      <c r="IBZ98" s="109"/>
      <c r="ICA98" s="109"/>
      <c r="ICB98" s="109"/>
      <c r="ICC98" s="109"/>
      <c r="ICD98" s="109"/>
      <c r="ICE98" s="109"/>
      <c r="ICF98" s="109"/>
      <c r="ICG98" s="109"/>
      <c r="ICH98" s="109"/>
      <c r="ICI98" s="109"/>
      <c r="ICJ98" s="109"/>
      <c r="ICK98" s="109"/>
      <c r="ICL98" s="109"/>
      <c r="ICM98" s="109"/>
      <c r="ICN98" s="109"/>
      <c r="ICO98" s="109"/>
      <c r="ICP98" s="109"/>
      <c r="ICQ98" s="109"/>
      <c r="ICR98" s="109"/>
      <c r="ICS98" s="109"/>
      <c r="ICT98" s="109"/>
      <c r="ICU98" s="109"/>
      <c r="ICV98" s="109"/>
      <c r="ICW98" s="109"/>
      <c r="ICX98" s="109"/>
      <c r="ICY98" s="109"/>
      <c r="ICZ98" s="109"/>
      <c r="IDA98" s="109"/>
      <c r="IDB98" s="109"/>
      <c r="IDC98" s="109"/>
      <c r="IDD98" s="109"/>
      <c r="IDE98" s="109"/>
      <c r="IDF98" s="109"/>
      <c r="IDG98" s="109"/>
      <c r="IDH98" s="109"/>
      <c r="IDI98" s="109"/>
      <c r="IDJ98" s="109"/>
      <c r="IDK98" s="109"/>
      <c r="IDL98" s="109"/>
      <c r="IDM98" s="109"/>
      <c r="IDN98" s="109"/>
      <c r="IDO98" s="109"/>
      <c r="IDP98" s="109"/>
      <c r="IDQ98" s="109"/>
      <c r="IDR98" s="109"/>
      <c r="IDS98" s="109"/>
      <c r="IDT98" s="109"/>
      <c r="IDU98" s="109"/>
      <c r="IDV98" s="109"/>
      <c r="IDW98" s="109"/>
      <c r="IDX98" s="109"/>
      <c r="IDY98" s="109"/>
      <c r="IDZ98" s="109"/>
      <c r="IEA98" s="109"/>
      <c r="IEB98" s="109"/>
      <c r="IEC98" s="109"/>
      <c r="IED98" s="109"/>
      <c r="IEE98" s="109"/>
      <c r="IEF98" s="109"/>
      <c r="IEG98" s="109"/>
      <c r="IEH98" s="109"/>
      <c r="IEI98" s="109"/>
      <c r="IEJ98" s="109"/>
      <c r="IEK98" s="109"/>
      <c r="IEL98" s="109"/>
      <c r="IEM98" s="109"/>
      <c r="IEN98" s="109"/>
      <c r="IEO98" s="109"/>
      <c r="IEP98" s="109"/>
      <c r="IEQ98" s="109"/>
      <c r="IER98" s="109"/>
      <c r="IES98" s="109"/>
      <c r="IET98" s="109"/>
      <c r="IEU98" s="109"/>
      <c r="IEV98" s="109"/>
      <c r="IEW98" s="109"/>
      <c r="IEX98" s="109"/>
      <c r="IEY98" s="109"/>
      <c r="IEZ98" s="109"/>
      <c r="IFA98" s="109"/>
      <c r="IFB98" s="109"/>
      <c r="IFC98" s="109"/>
      <c r="IFD98" s="109"/>
      <c r="IFE98" s="109"/>
      <c r="IFF98" s="109"/>
      <c r="IFG98" s="109"/>
      <c r="IFH98" s="109"/>
      <c r="IFI98" s="109"/>
      <c r="IFJ98" s="109"/>
      <c r="IFK98" s="109"/>
      <c r="IFL98" s="109"/>
      <c r="IFM98" s="109"/>
      <c r="IFN98" s="109"/>
      <c r="IFO98" s="109"/>
      <c r="IFP98" s="109"/>
      <c r="IFQ98" s="109"/>
      <c r="IFR98" s="109"/>
      <c r="IFS98" s="109"/>
      <c r="IFT98" s="109"/>
      <c r="IFU98" s="109"/>
      <c r="IFV98" s="109"/>
      <c r="IFW98" s="109"/>
      <c r="IFX98" s="109"/>
      <c r="IFY98" s="109"/>
      <c r="IFZ98" s="109"/>
      <c r="IGA98" s="109"/>
      <c r="IGB98" s="109"/>
      <c r="IGC98" s="109"/>
      <c r="IGD98" s="109"/>
      <c r="IGE98" s="109"/>
      <c r="IGF98" s="109"/>
      <c r="IGG98" s="109"/>
      <c r="IGH98" s="109"/>
      <c r="IGI98" s="109"/>
      <c r="IGJ98" s="109"/>
      <c r="IGK98" s="109"/>
      <c r="IGL98" s="109"/>
      <c r="IGM98" s="109"/>
      <c r="IGN98" s="109"/>
      <c r="IGO98" s="109"/>
      <c r="IGP98" s="109"/>
      <c r="IGQ98" s="109"/>
      <c r="IGR98" s="109"/>
      <c r="IGS98" s="109"/>
      <c r="IGT98" s="109"/>
      <c r="IGU98" s="109"/>
      <c r="IGV98" s="109"/>
      <c r="IGW98" s="109"/>
      <c r="IGX98" s="109"/>
      <c r="IGY98" s="109"/>
      <c r="IGZ98" s="109"/>
      <c r="IHA98" s="109"/>
      <c r="IHB98" s="109"/>
      <c r="IHC98" s="109"/>
      <c r="IHD98" s="109"/>
      <c r="IHE98" s="109"/>
      <c r="IHF98" s="109"/>
      <c r="IHG98" s="109"/>
      <c r="IHH98" s="109"/>
      <c r="IHI98" s="109"/>
      <c r="IHJ98" s="109"/>
      <c r="IHK98" s="109"/>
      <c r="IHL98" s="109"/>
      <c r="IHM98" s="109"/>
      <c r="IHN98" s="109"/>
      <c r="IHO98" s="109"/>
      <c r="IHP98" s="109"/>
      <c r="IHQ98" s="109"/>
      <c r="IHR98" s="109"/>
      <c r="IHS98" s="109"/>
      <c r="IHT98" s="109"/>
      <c r="IHU98" s="109"/>
      <c r="IHV98" s="109"/>
      <c r="IHW98" s="109"/>
      <c r="IHX98" s="109"/>
      <c r="IHY98" s="109"/>
      <c r="IHZ98" s="109"/>
      <c r="IIA98" s="109"/>
      <c r="IIB98" s="109"/>
      <c r="IIC98" s="109"/>
      <c r="IID98" s="109"/>
      <c r="IIE98" s="109"/>
      <c r="IIF98" s="109"/>
      <c r="IIG98" s="109"/>
      <c r="IIH98" s="109"/>
      <c r="III98" s="109"/>
      <c r="IIJ98" s="109"/>
      <c r="IIK98" s="109"/>
      <c r="IIL98" s="109"/>
      <c r="IIM98" s="109"/>
      <c r="IIN98" s="109"/>
      <c r="IIO98" s="109"/>
      <c r="IIP98" s="109"/>
      <c r="IIQ98" s="109"/>
      <c r="IIR98" s="109"/>
      <c r="IIS98" s="109"/>
      <c r="IIT98" s="109"/>
      <c r="IIU98" s="109"/>
      <c r="IIV98" s="109"/>
      <c r="IIW98" s="109"/>
      <c r="IIX98" s="109"/>
      <c r="IIY98" s="109"/>
      <c r="IIZ98" s="109"/>
      <c r="IJA98" s="109"/>
      <c r="IJB98" s="109"/>
      <c r="IJC98" s="109"/>
      <c r="IJD98" s="109"/>
      <c r="IJE98" s="109"/>
      <c r="IJF98" s="109"/>
      <c r="IJG98" s="109"/>
      <c r="IJH98" s="109"/>
      <c r="IJI98" s="109"/>
      <c r="IJJ98" s="109"/>
      <c r="IJK98" s="109"/>
      <c r="IJL98" s="109"/>
      <c r="IJM98" s="109"/>
      <c r="IJN98" s="109"/>
      <c r="IJO98" s="109"/>
      <c r="IJP98" s="109"/>
      <c r="IJQ98" s="109"/>
      <c r="IJR98" s="109"/>
      <c r="IJS98" s="109"/>
      <c r="IJT98" s="109"/>
      <c r="IJU98" s="109"/>
      <c r="IJV98" s="109"/>
      <c r="IJW98" s="109"/>
      <c r="IJX98" s="109"/>
      <c r="IJY98" s="109"/>
      <c r="IJZ98" s="109"/>
      <c r="IKA98" s="109"/>
      <c r="IKB98" s="109"/>
      <c r="IKC98" s="109"/>
      <c r="IKD98" s="109"/>
      <c r="IKE98" s="109"/>
      <c r="IKF98" s="109"/>
      <c r="IKG98" s="109"/>
      <c r="IKH98" s="109"/>
      <c r="IKI98" s="109"/>
      <c r="IKJ98" s="109"/>
      <c r="IKK98" s="109"/>
      <c r="IKL98" s="109"/>
      <c r="IKM98" s="109"/>
      <c r="IKN98" s="109"/>
      <c r="IKO98" s="109"/>
      <c r="IKP98" s="109"/>
      <c r="IKQ98" s="109"/>
      <c r="IKR98" s="109"/>
      <c r="IKS98" s="109"/>
      <c r="IKT98" s="109"/>
      <c r="IKU98" s="109"/>
      <c r="IKV98" s="109"/>
      <c r="IKW98" s="109"/>
      <c r="IKX98" s="109"/>
      <c r="IKY98" s="109"/>
      <c r="IKZ98" s="109"/>
      <c r="ILA98" s="109"/>
      <c r="ILB98" s="109"/>
      <c r="ILC98" s="109"/>
      <c r="ILD98" s="109"/>
      <c r="ILE98" s="109"/>
      <c r="ILF98" s="109"/>
      <c r="ILG98" s="109"/>
      <c r="ILH98" s="109"/>
      <c r="ILI98" s="109"/>
      <c r="ILJ98" s="109"/>
      <c r="ILK98" s="109"/>
      <c r="ILL98" s="109"/>
      <c r="ILM98" s="109"/>
      <c r="ILN98" s="109"/>
      <c r="ILO98" s="109"/>
      <c r="ILP98" s="109"/>
      <c r="ILQ98" s="109"/>
      <c r="ILR98" s="109"/>
      <c r="ILS98" s="109"/>
      <c r="ILT98" s="109"/>
      <c r="ILU98" s="109"/>
      <c r="ILV98" s="109"/>
      <c r="ILW98" s="109"/>
      <c r="ILX98" s="109"/>
      <c r="ILY98" s="109"/>
      <c r="ILZ98" s="109"/>
      <c r="IMA98" s="109"/>
      <c r="IMB98" s="109"/>
      <c r="IMC98" s="109"/>
      <c r="IMD98" s="109"/>
      <c r="IME98" s="109"/>
      <c r="IMF98" s="109"/>
      <c r="IMG98" s="109"/>
      <c r="IMH98" s="109"/>
      <c r="IMI98" s="109"/>
      <c r="IMJ98" s="109"/>
      <c r="IMK98" s="109"/>
      <c r="IML98" s="109"/>
      <c r="IMM98" s="109"/>
      <c r="IMN98" s="109"/>
      <c r="IMO98" s="109"/>
      <c r="IMP98" s="109"/>
      <c r="IMQ98" s="109"/>
      <c r="IMR98" s="109"/>
      <c r="IMS98" s="109"/>
      <c r="IMT98" s="109"/>
      <c r="IMU98" s="109"/>
      <c r="IMV98" s="109"/>
      <c r="IMW98" s="109"/>
      <c r="IMX98" s="109"/>
      <c r="IMY98" s="109"/>
      <c r="IMZ98" s="109"/>
      <c r="INA98" s="109"/>
      <c r="INB98" s="109"/>
      <c r="INC98" s="109"/>
      <c r="IND98" s="109"/>
      <c r="INE98" s="109"/>
      <c r="INF98" s="109"/>
      <c r="ING98" s="109"/>
      <c r="INH98" s="109"/>
      <c r="INI98" s="109"/>
      <c r="INJ98" s="109"/>
      <c r="INK98" s="109"/>
      <c r="INL98" s="109"/>
      <c r="INM98" s="109"/>
      <c r="INN98" s="109"/>
      <c r="INO98" s="109"/>
      <c r="INP98" s="109"/>
      <c r="INQ98" s="109"/>
      <c r="INR98" s="109"/>
      <c r="INS98" s="109"/>
      <c r="INT98" s="109"/>
      <c r="INU98" s="109"/>
      <c r="INV98" s="109"/>
      <c r="INW98" s="109"/>
      <c r="INX98" s="109"/>
      <c r="INY98" s="109"/>
      <c r="INZ98" s="109"/>
      <c r="IOA98" s="109"/>
      <c r="IOB98" s="109"/>
      <c r="IOC98" s="109"/>
      <c r="IOD98" s="109"/>
      <c r="IOE98" s="109"/>
      <c r="IOF98" s="109"/>
      <c r="IOG98" s="109"/>
      <c r="IOH98" s="109"/>
      <c r="IOI98" s="109"/>
      <c r="IOJ98" s="109"/>
      <c r="IOK98" s="109"/>
      <c r="IOL98" s="109"/>
      <c r="IOM98" s="109"/>
      <c r="ION98" s="109"/>
      <c r="IOO98" s="109"/>
      <c r="IOP98" s="109"/>
      <c r="IOQ98" s="109"/>
      <c r="IOR98" s="109"/>
      <c r="IOS98" s="109"/>
      <c r="IOT98" s="109"/>
      <c r="IOU98" s="109"/>
      <c r="IOV98" s="109"/>
      <c r="IOW98" s="109"/>
      <c r="IOX98" s="109"/>
      <c r="IOY98" s="109"/>
      <c r="IOZ98" s="109"/>
      <c r="IPA98" s="109"/>
      <c r="IPB98" s="109"/>
      <c r="IPC98" s="109"/>
      <c r="IPD98" s="109"/>
      <c r="IPE98" s="109"/>
      <c r="IPF98" s="109"/>
      <c r="IPG98" s="109"/>
      <c r="IPH98" s="109"/>
      <c r="IPI98" s="109"/>
      <c r="IPJ98" s="109"/>
      <c r="IPK98" s="109"/>
      <c r="IPL98" s="109"/>
      <c r="IPM98" s="109"/>
      <c r="IPN98" s="109"/>
      <c r="IPO98" s="109"/>
      <c r="IPP98" s="109"/>
      <c r="IPQ98" s="109"/>
      <c r="IPR98" s="109"/>
      <c r="IPS98" s="109"/>
      <c r="IPT98" s="109"/>
      <c r="IPU98" s="109"/>
      <c r="IPV98" s="109"/>
      <c r="IPW98" s="109"/>
      <c r="IPX98" s="109"/>
      <c r="IPY98" s="109"/>
      <c r="IPZ98" s="109"/>
      <c r="IQA98" s="109"/>
      <c r="IQB98" s="109"/>
      <c r="IQC98" s="109"/>
      <c r="IQD98" s="109"/>
      <c r="IQE98" s="109"/>
      <c r="IQF98" s="109"/>
      <c r="IQG98" s="109"/>
      <c r="IQH98" s="109"/>
      <c r="IQI98" s="109"/>
      <c r="IQJ98" s="109"/>
      <c r="IQK98" s="109"/>
      <c r="IQL98" s="109"/>
      <c r="IQM98" s="109"/>
      <c r="IQN98" s="109"/>
      <c r="IQO98" s="109"/>
      <c r="IQP98" s="109"/>
      <c r="IQQ98" s="109"/>
      <c r="IQR98" s="109"/>
      <c r="IQS98" s="109"/>
      <c r="IQT98" s="109"/>
      <c r="IQU98" s="109"/>
      <c r="IQV98" s="109"/>
      <c r="IQW98" s="109"/>
      <c r="IQX98" s="109"/>
      <c r="IQY98" s="109"/>
      <c r="IQZ98" s="109"/>
      <c r="IRA98" s="109"/>
      <c r="IRB98" s="109"/>
      <c r="IRC98" s="109"/>
      <c r="IRD98" s="109"/>
      <c r="IRE98" s="109"/>
      <c r="IRF98" s="109"/>
      <c r="IRG98" s="109"/>
      <c r="IRH98" s="109"/>
      <c r="IRI98" s="109"/>
      <c r="IRJ98" s="109"/>
      <c r="IRK98" s="109"/>
      <c r="IRL98" s="109"/>
      <c r="IRM98" s="109"/>
      <c r="IRN98" s="109"/>
      <c r="IRO98" s="109"/>
      <c r="IRP98" s="109"/>
      <c r="IRQ98" s="109"/>
      <c r="IRR98" s="109"/>
      <c r="IRS98" s="109"/>
      <c r="IRT98" s="109"/>
      <c r="IRU98" s="109"/>
      <c r="IRV98" s="109"/>
      <c r="IRW98" s="109"/>
      <c r="IRX98" s="109"/>
      <c r="IRY98" s="109"/>
      <c r="IRZ98" s="109"/>
      <c r="ISA98" s="109"/>
      <c r="ISB98" s="109"/>
      <c r="ISC98" s="109"/>
      <c r="ISD98" s="109"/>
      <c r="ISE98" s="109"/>
      <c r="ISF98" s="109"/>
      <c r="ISG98" s="109"/>
      <c r="ISH98" s="109"/>
      <c r="ISI98" s="109"/>
      <c r="ISJ98" s="109"/>
      <c r="ISK98" s="109"/>
      <c r="ISL98" s="109"/>
      <c r="ISM98" s="109"/>
      <c r="ISN98" s="109"/>
      <c r="ISO98" s="109"/>
      <c r="ISP98" s="109"/>
      <c r="ISQ98" s="109"/>
      <c r="ISR98" s="109"/>
      <c r="ISS98" s="109"/>
      <c r="IST98" s="109"/>
      <c r="ISU98" s="109"/>
      <c r="ISV98" s="109"/>
      <c r="ISW98" s="109"/>
      <c r="ISX98" s="109"/>
      <c r="ISY98" s="109"/>
      <c r="ISZ98" s="109"/>
      <c r="ITA98" s="109"/>
      <c r="ITB98" s="109"/>
      <c r="ITC98" s="109"/>
      <c r="ITD98" s="109"/>
      <c r="ITE98" s="109"/>
      <c r="ITF98" s="109"/>
      <c r="ITG98" s="109"/>
      <c r="ITH98" s="109"/>
      <c r="ITI98" s="109"/>
      <c r="ITJ98" s="109"/>
      <c r="ITK98" s="109"/>
      <c r="ITL98" s="109"/>
      <c r="ITM98" s="109"/>
      <c r="ITN98" s="109"/>
      <c r="ITO98" s="109"/>
      <c r="ITP98" s="109"/>
      <c r="ITQ98" s="109"/>
      <c r="ITR98" s="109"/>
      <c r="ITS98" s="109"/>
      <c r="ITT98" s="109"/>
      <c r="ITU98" s="109"/>
      <c r="ITV98" s="109"/>
      <c r="ITW98" s="109"/>
      <c r="ITX98" s="109"/>
      <c r="ITY98" s="109"/>
      <c r="ITZ98" s="109"/>
      <c r="IUA98" s="109"/>
      <c r="IUB98" s="109"/>
      <c r="IUC98" s="109"/>
      <c r="IUD98" s="109"/>
      <c r="IUE98" s="109"/>
      <c r="IUF98" s="109"/>
      <c r="IUG98" s="109"/>
      <c r="IUH98" s="109"/>
      <c r="IUI98" s="109"/>
      <c r="IUJ98" s="109"/>
      <c r="IUK98" s="109"/>
      <c r="IUL98" s="109"/>
      <c r="IUM98" s="109"/>
      <c r="IUN98" s="109"/>
      <c r="IUO98" s="109"/>
      <c r="IUP98" s="109"/>
      <c r="IUQ98" s="109"/>
      <c r="IUR98" s="109"/>
      <c r="IUS98" s="109"/>
      <c r="IUT98" s="109"/>
      <c r="IUU98" s="109"/>
      <c r="IUV98" s="109"/>
      <c r="IUW98" s="109"/>
      <c r="IUX98" s="109"/>
      <c r="IUY98" s="109"/>
      <c r="IUZ98" s="109"/>
      <c r="IVA98" s="109"/>
      <c r="IVB98" s="109"/>
      <c r="IVC98" s="109"/>
      <c r="IVD98" s="109"/>
      <c r="IVE98" s="109"/>
      <c r="IVF98" s="109"/>
      <c r="IVG98" s="109"/>
      <c r="IVH98" s="109"/>
      <c r="IVI98" s="109"/>
      <c r="IVJ98" s="109"/>
      <c r="IVK98" s="109"/>
      <c r="IVL98" s="109"/>
      <c r="IVM98" s="109"/>
      <c r="IVN98" s="109"/>
      <c r="IVO98" s="109"/>
      <c r="IVP98" s="109"/>
      <c r="IVQ98" s="109"/>
      <c r="IVR98" s="109"/>
      <c r="IVS98" s="109"/>
      <c r="IVT98" s="109"/>
      <c r="IVU98" s="109"/>
      <c r="IVV98" s="109"/>
      <c r="IVW98" s="109"/>
      <c r="IVX98" s="109"/>
      <c r="IVY98" s="109"/>
      <c r="IVZ98" s="109"/>
      <c r="IWA98" s="109"/>
      <c r="IWB98" s="109"/>
      <c r="IWC98" s="109"/>
      <c r="IWD98" s="109"/>
      <c r="IWE98" s="109"/>
      <c r="IWF98" s="109"/>
      <c r="IWG98" s="109"/>
      <c r="IWH98" s="109"/>
      <c r="IWI98" s="109"/>
      <c r="IWJ98" s="109"/>
      <c r="IWK98" s="109"/>
      <c r="IWL98" s="109"/>
      <c r="IWM98" s="109"/>
      <c r="IWN98" s="109"/>
      <c r="IWO98" s="109"/>
      <c r="IWP98" s="109"/>
      <c r="IWQ98" s="109"/>
      <c r="IWR98" s="109"/>
      <c r="IWS98" s="109"/>
      <c r="IWT98" s="109"/>
      <c r="IWU98" s="109"/>
      <c r="IWV98" s="109"/>
      <c r="IWW98" s="109"/>
      <c r="IWX98" s="109"/>
      <c r="IWY98" s="109"/>
      <c r="IWZ98" s="109"/>
      <c r="IXA98" s="109"/>
      <c r="IXB98" s="109"/>
      <c r="IXC98" s="109"/>
      <c r="IXD98" s="109"/>
      <c r="IXE98" s="109"/>
      <c r="IXF98" s="109"/>
      <c r="IXG98" s="109"/>
      <c r="IXH98" s="109"/>
      <c r="IXI98" s="109"/>
      <c r="IXJ98" s="109"/>
      <c r="IXK98" s="109"/>
      <c r="IXL98" s="109"/>
      <c r="IXM98" s="109"/>
      <c r="IXN98" s="109"/>
      <c r="IXO98" s="109"/>
      <c r="IXP98" s="109"/>
      <c r="IXQ98" s="109"/>
      <c r="IXR98" s="109"/>
      <c r="IXS98" s="109"/>
      <c r="IXT98" s="109"/>
      <c r="IXU98" s="109"/>
      <c r="IXV98" s="109"/>
      <c r="IXW98" s="109"/>
      <c r="IXX98" s="109"/>
      <c r="IXY98" s="109"/>
      <c r="IXZ98" s="109"/>
      <c r="IYA98" s="109"/>
      <c r="IYB98" s="109"/>
      <c r="IYC98" s="109"/>
      <c r="IYD98" s="109"/>
      <c r="IYE98" s="109"/>
      <c r="IYF98" s="109"/>
      <c r="IYG98" s="109"/>
      <c r="IYH98" s="109"/>
      <c r="IYI98" s="109"/>
      <c r="IYJ98" s="109"/>
      <c r="IYK98" s="109"/>
      <c r="IYL98" s="109"/>
      <c r="IYM98" s="109"/>
      <c r="IYN98" s="109"/>
      <c r="IYO98" s="109"/>
      <c r="IYP98" s="109"/>
      <c r="IYQ98" s="109"/>
      <c r="IYR98" s="109"/>
      <c r="IYS98" s="109"/>
      <c r="IYT98" s="109"/>
      <c r="IYU98" s="109"/>
      <c r="IYV98" s="109"/>
      <c r="IYW98" s="109"/>
      <c r="IYX98" s="109"/>
      <c r="IYY98" s="109"/>
      <c r="IYZ98" s="109"/>
      <c r="IZA98" s="109"/>
      <c r="IZB98" s="109"/>
      <c r="IZC98" s="109"/>
      <c r="IZD98" s="109"/>
      <c r="IZE98" s="109"/>
      <c r="IZF98" s="109"/>
      <c r="IZG98" s="109"/>
      <c r="IZH98" s="109"/>
      <c r="IZI98" s="109"/>
      <c r="IZJ98" s="109"/>
      <c r="IZK98" s="109"/>
      <c r="IZL98" s="109"/>
      <c r="IZM98" s="109"/>
      <c r="IZN98" s="109"/>
      <c r="IZO98" s="109"/>
      <c r="IZP98" s="109"/>
      <c r="IZQ98" s="109"/>
      <c r="IZR98" s="109"/>
      <c r="IZS98" s="109"/>
      <c r="IZT98" s="109"/>
      <c r="IZU98" s="109"/>
      <c r="IZV98" s="109"/>
      <c r="IZW98" s="109"/>
      <c r="IZX98" s="109"/>
      <c r="IZY98" s="109"/>
      <c r="IZZ98" s="109"/>
      <c r="JAA98" s="109"/>
      <c r="JAB98" s="109"/>
      <c r="JAC98" s="109"/>
      <c r="JAD98" s="109"/>
      <c r="JAE98" s="109"/>
      <c r="JAF98" s="109"/>
      <c r="JAG98" s="109"/>
      <c r="JAH98" s="109"/>
      <c r="JAI98" s="109"/>
      <c r="JAJ98" s="109"/>
      <c r="JAK98" s="109"/>
      <c r="JAL98" s="109"/>
      <c r="JAM98" s="109"/>
      <c r="JAN98" s="109"/>
      <c r="JAO98" s="109"/>
      <c r="JAP98" s="109"/>
      <c r="JAQ98" s="109"/>
      <c r="JAR98" s="109"/>
      <c r="JAS98" s="109"/>
      <c r="JAT98" s="109"/>
      <c r="JAU98" s="109"/>
      <c r="JAV98" s="109"/>
      <c r="JAW98" s="109"/>
      <c r="JAX98" s="109"/>
      <c r="JAY98" s="109"/>
      <c r="JAZ98" s="109"/>
      <c r="JBA98" s="109"/>
      <c r="JBB98" s="109"/>
      <c r="JBC98" s="109"/>
      <c r="JBD98" s="109"/>
      <c r="JBE98" s="109"/>
      <c r="JBF98" s="109"/>
      <c r="JBG98" s="109"/>
      <c r="JBH98" s="109"/>
      <c r="JBI98" s="109"/>
      <c r="JBJ98" s="109"/>
      <c r="JBK98" s="109"/>
      <c r="JBL98" s="109"/>
      <c r="JBM98" s="109"/>
      <c r="JBN98" s="109"/>
      <c r="JBO98" s="109"/>
      <c r="JBP98" s="109"/>
      <c r="JBQ98" s="109"/>
      <c r="JBR98" s="109"/>
      <c r="JBS98" s="109"/>
      <c r="JBT98" s="109"/>
      <c r="JBU98" s="109"/>
      <c r="JBV98" s="109"/>
      <c r="JBW98" s="109"/>
      <c r="JBX98" s="109"/>
      <c r="JBY98" s="109"/>
      <c r="JBZ98" s="109"/>
      <c r="JCA98" s="109"/>
      <c r="JCB98" s="109"/>
      <c r="JCC98" s="109"/>
      <c r="JCD98" s="109"/>
      <c r="JCE98" s="109"/>
      <c r="JCF98" s="109"/>
      <c r="JCG98" s="109"/>
      <c r="JCH98" s="109"/>
      <c r="JCI98" s="109"/>
      <c r="JCJ98" s="109"/>
      <c r="JCK98" s="109"/>
      <c r="JCL98" s="109"/>
      <c r="JCM98" s="109"/>
      <c r="JCN98" s="109"/>
      <c r="JCO98" s="109"/>
      <c r="JCP98" s="109"/>
      <c r="JCQ98" s="109"/>
      <c r="JCR98" s="109"/>
      <c r="JCS98" s="109"/>
      <c r="JCT98" s="109"/>
      <c r="JCU98" s="109"/>
      <c r="JCV98" s="109"/>
      <c r="JCW98" s="109"/>
      <c r="JCX98" s="109"/>
      <c r="JCY98" s="109"/>
      <c r="JCZ98" s="109"/>
      <c r="JDA98" s="109"/>
      <c r="JDB98" s="109"/>
      <c r="JDC98" s="109"/>
      <c r="JDD98" s="109"/>
      <c r="JDE98" s="109"/>
      <c r="JDF98" s="109"/>
      <c r="JDG98" s="109"/>
      <c r="JDH98" s="109"/>
      <c r="JDI98" s="109"/>
      <c r="JDJ98" s="109"/>
      <c r="JDK98" s="109"/>
      <c r="JDL98" s="109"/>
      <c r="JDM98" s="109"/>
      <c r="JDN98" s="109"/>
      <c r="JDO98" s="109"/>
      <c r="JDP98" s="109"/>
      <c r="JDQ98" s="109"/>
      <c r="JDR98" s="109"/>
      <c r="JDS98" s="109"/>
      <c r="JDT98" s="109"/>
      <c r="JDU98" s="109"/>
      <c r="JDV98" s="109"/>
      <c r="JDW98" s="109"/>
      <c r="JDX98" s="109"/>
      <c r="JDY98" s="109"/>
      <c r="JDZ98" s="109"/>
      <c r="JEA98" s="109"/>
      <c r="JEB98" s="109"/>
      <c r="JEC98" s="109"/>
      <c r="JED98" s="109"/>
      <c r="JEE98" s="109"/>
      <c r="JEF98" s="109"/>
      <c r="JEG98" s="109"/>
      <c r="JEH98" s="109"/>
      <c r="JEI98" s="109"/>
      <c r="JEJ98" s="109"/>
      <c r="JEK98" s="109"/>
      <c r="JEL98" s="109"/>
      <c r="JEM98" s="109"/>
      <c r="JEN98" s="109"/>
      <c r="JEO98" s="109"/>
      <c r="JEP98" s="109"/>
      <c r="JEQ98" s="109"/>
      <c r="JER98" s="109"/>
      <c r="JES98" s="109"/>
      <c r="JET98" s="109"/>
      <c r="JEU98" s="109"/>
      <c r="JEV98" s="109"/>
      <c r="JEW98" s="109"/>
      <c r="JEX98" s="109"/>
      <c r="JEY98" s="109"/>
      <c r="JEZ98" s="109"/>
      <c r="JFA98" s="109"/>
      <c r="JFB98" s="109"/>
      <c r="JFC98" s="109"/>
      <c r="JFD98" s="109"/>
      <c r="JFE98" s="109"/>
      <c r="JFF98" s="109"/>
      <c r="JFG98" s="109"/>
      <c r="JFH98" s="109"/>
      <c r="JFI98" s="109"/>
      <c r="JFJ98" s="109"/>
      <c r="JFK98" s="109"/>
      <c r="JFL98" s="109"/>
      <c r="JFM98" s="109"/>
      <c r="JFN98" s="109"/>
      <c r="JFO98" s="109"/>
      <c r="JFP98" s="109"/>
      <c r="JFQ98" s="109"/>
      <c r="JFR98" s="109"/>
      <c r="JFS98" s="109"/>
      <c r="JFT98" s="109"/>
      <c r="JFU98" s="109"/>
      <c r="JFV98" s="109"/>
      <c r="JFW98" s="109"/>
      <c r="JFX98" s="109"/>
      <c r="JFY98" s="109"/>
      <c r="JFZ98" s="109"/>
      <c r="JGA98" s="109"/>
      <c r="JGB98" s="109"/>
      <c r="JGC98" s="109"/>
      <c r="JGD98" s="109"/>
      <c r="JGE98" s="109"/>
      <c r="JGF98" s="109"/>
      <c r="JGG98" s="109"/>
      <c r="JGH98" s="109"/>
      <c r="JGI98" s="109"/>
      <c r="JGJ98" s="109"/>
      <c r="JGK98" s="109"/>
      <c r="JGL98" s="109"/>
      <c r="JGM98" s="109"/>
      <c r="JGN98" s="109"/>
      <c r="JGO98" s="109"/>
      <c r="JGP98" s="109"/>
      <c r="JGQ98" s="109"/>
      <c r="JGR98" s="109"/>
      <c r="JGS98" s="109"/>
      <c r="JGT98" s="109"/>
      <c r="JGU98" s="109"/>
      <c r="JGV98" s="109"/>
      <c r="JGW98" s="109"/>
      <c r="JGX98" s="109"/>
      <c r="JGY98" s="109"/>
      <c r="JGZ98" s="109"/>
      <c r="JHA98" s="109"/>
      <c r="JHB98" s="109"/>
      <c r="JHC98" s="109"/>
      <c r="JHD98" s="109"/>
      <c r="JHE98" s="109"/>
      <c r="JHF98" s="109"/>
      <c r="JHG98" s="109"/>
      <c r="JHH98" s="109"/>
      <c r="JHI98" s="109"/>
      <c r="JHJ98" s="109"/>
      <c r="JHK98" s="109"/>
      <c r="JHL98" s="109"/>
      <c r="JHM98" s="109"/>
      <c r="JHN98" s="109"/>
      <c r="JHO98" s="109"/>
      <c r="JHP98" s="109"/>
      <c r="JHQ98" s="109"/>
      <c r="JHR98" s="109"/>
      <c r="JHS98" s="109"/>
      <c r="JHT98" s="109"/>
      <c r="JHU98" s="109"/>
      <c r="JHV98" s="109"/>
      <c r="JHW98" s="109"/>
      <c r="JHX98" s="109"/>
      <c r="JHY98" s="109"/>
      <c r="JHZ98" s="109"/>
      <c r="JIA98" s="109"/>
      <c r="JIB98" s="109"/>
      <c r="JIC98" s="109"/>
      <c r="JID98" s="109"/>
      <c r="JIE98" s="109"/>
      <c r="JIF98" s="109"/>
      <c r="JIG98" s="109"/>
      <c r="JIH98" s="109"/>
      <c r="JII98" s="109"/>
      <c r="JIJ98" s="109"/>
      <c r="JIK98" s="109"/>
      <c r="JIL98" s="109"/>
      <c r="JIM98" s="109"/>
      <c r="JIN98" s="109"/>
      <c r="JIO98" s="109"/>
      <c r="JIP98" s="109"/>
      <c r="JIQ98" s="109"/>
      <c r="JIR98" s="109"/>
      <c r="JIS98" s="109"/>
      <c r="JIT98" s="109"/>
      <c r="JIU98" s="109"/>
      <c r="JIV98" s="109"/>
      <c r="JIW98" s="109"/>
      <c r="JIX98" s="109"/>
      <c r="JIY98" s="109"/>
      <c r="JIZ98" s="109"/>
      <c r="JJA98" s="109"/>
      <c r="JJB98" s="109"/>
      <c r="JJC98" s="109"/>
      <c r="JJD98" s="109"/>
      <c r="JJE98" s="109"/>
      <c r="JJF98" s="109"/>
      <c r="JJG98" s="109"/>
      <c r="JJH98" s="109"/>
      <c r="JJI98" s="109"/>
      <c r="JJJ98" s="109"/>
      <c r="JJK98" s="109"/>
      <c r="JJL98" s="109"/>
      <c r="JJM98" s="109"/>
      <c r="JJN98" s="109"/>
      <c r="JJO98" s="109"/>
      <c r="JJP98" s="109"/>
      <c r="JJQ98" s="109"/>
      <c r="JJR98" s="109"/>
      <c r="JJS98" s="109"/>
      <c r="JJT98" s="109"/>
      <c r="JJU98" s="109"/>
      <c r="JJV98" s="109"/>
      <c r="JJW98" s="109"/>
      <c r="JJX98" s="109"/>
      <c r="JJY98" s="109"/>
      <c r="JJZ98" s="109"/>
      <c r="JKA98" s="109"/>
      <c r="JKB98" s="109"/>
      <c r="JKC98" s="109"/>
      <c r="JKD98" s="109"/>
      <c r="JKE98" s="109"/>
      <c r="JKF98" s="109"/>
      <c r="JKG98" s="109"/>
      <c r="JKH98" s="109"/>
      <c r="JKI98" s="109"/>
      <c r="JKJ98" s="109"/>
      <c r="JKK98" s="109"/>
      <c r="JKL98" s="109"/>
      <c r="JKM98" s="109"/>
      <c r="JKN98" s="109"/>
      <c r="JKO98" s="109"/>
      <c r="JKP98" s="109"/>
      <c r="JKQ98" s="109"/>
      <c r="JKR98" s="109"/>
      <c r="JKS98" s="109"/>
      <c r="JKT98" s="109"/>
      <c r="JKU98" s="109"/>
      <c r="JKV98" s="109"/>
      <c r="JKW98" s="109"/>
      <c r="JKX98" s="109"/>
      <c r="JKY98" s="109"/>
      <c r="JKZ98" s="109"/>
      <c r="JLA98" s="109"/>
      <c r="JLB98" s="109"/>
      <c r="JLC98" s="109"/>
      <c r="JLD98" s="109"/>
      <c r="JLE98" s="109"/>
      <c r="JLF98" s="109"/>
      <c r="JLG98" s="109"/>
      <c r="JLH98" s="109"/>
      <c r="JLI98" s="109"/>
      <c r="JLJ98" s="109"/>
      <c r="JLK98" s="109"/>
      <c r="JLL98" s="109"/>
      <c r="JLM98" s="109"/>
      <c r="JLN98" s="109"/>
      <c r="JLO98" s="109"/>
      <c r="JLP98" s="109"/>
      <c r="JLQ98" s="109"/>
      <c r="JLR98" s="109"/>
      <c r="JLS98" s="109"/>
      <c r="JLT98" s="109"/>
      <c r="JLU98" s="109"/>
      <c r="JLV98" s="109"/>
      <c r="JLW98" s="109"/>
      <c r="JLX98" s="109"/>
      <c r="JLY98" s="109"/>
      <c r="JLZ98" s="109"/>
      <c r="JMA98" s="109"/>
      <c r="JMB98" s="109"/>
      <c r="JMC98" s="109"/>
      <c r="JMD98" s="109"/>
      <c r="JME98" s="109"/>
      <c r="JMF98" s="109"/>
      <c r="JMG98" s="109"/>
      <c r="JMH98" s="109"/>
      <c r="JMI98" s="109"/>
      <c r="JMJ98" s="109"/>
      <c r="JMK98" s="109"/>
      <c r="JML98" s="109"/>
      <c r="JMM98" s="109"/>
      <c r="JMN98" s="109"/>
      <c r="JMO98" s="109"/>
      <c r="JMP98" s="109"/>
      <c r="JMQ98" s="109"/>
      <c r="JMR98" s="109"/>
      <c r="JMS98" s="109"/>
      <c r="JMT98" s="109"/>
      <c r="JMU98" s="109"/>
      <c r="JMV98" s="109"/>
      <c r="JMW98" s="109"/>
      <c r="JMX98" s="109"/>
      <c r="JMY98" s="109"/>
      <c r="JMZ98" s="109"/>
      <c r="JNA98" s="109"/>
      <c r="JNB98" s="109"/>
      <c r="JNC98" s="109"/>
      <c r="JND98" s="109"/>
      <c r="JNE98" s="109"/>
      <c r="JNF98" s="109"/>
      <c r="JNG98" s="109"/>
      <c r="JNH98" s="109"/>
      <c r="JNI98" s="109"/>
      <c r="JNJ98" s="109"/>
      <c r="JNK98" s="109"/>
      <c r="JNL98" s="109"/>
      <c r="JNM98" s="109"/>
      <c r="JNN98" s="109"/>
      <c r="JNO98" s="109"/>
      <c r="JNP98" s="109"/>
      <c r="JNQ98" s="109"/>
      <c r="JNR98" s="109"/>
      <c r="JNS98" s="109"/>
      <c r="JNT98" s="109"/>
      <c r="JNU98" s="109"/>
      <c r="JNV98" s="109"/>
      <c r="JNW98" s="109"/>
      <c r="JNX98" s="109"/>
      <c r="JNY98" s="109"/>
      <c r="JNZ98" s="109"/>
      <c r="JOA98" s="109"/>
      <c r="JOB98" s="109"/>
      <c r="JOC98" s="109"/>
      <c r="JOD98" s="109"/>
      <c r="JOE98" s="109"/>
      <c r="JOF98" s="109"/>
      <c r="JOG98" s="109"/>
      <c r="JOH98" s="109"/>
      <c r="JOI98" s="109"/>
      <c r="JOJ98" s="109"/>
      <c r="JOK98" s="109"/>
      <c r="JOL98" s="109"/>
      <c r="JOM98" s="109"/>
      <c r="JON98" s="109"/>
      <c r="JOO98" s="109"/>
      <c r="JOP98" s="109"/>
      <c r="JOQ98" s="109"/>
      <c r="JOR98" s="109"/>
      <c r="JOS98" s="109"/>
      <c r="JOT98" s="109"/>
      <c r="JOU98" s="109"/>
      <c r="JOV98" s="109"/>
      <c r="JOW98" s="109"/>
      <c r="JOX98" s="109"/>
      <c r="JOY98" s="109"/>
      <c r="JOZ98" s="109"/>
      <c r="JPA98" s="109"/>
      <c r="JPB98" s="109"/>
      <c r="JPC98" s="109"/>
      <c r="JPD98" s="109"/>
      <c r="JPE98" s="109"/>
      <c r="JPF98" s="109"/>
      <c r="JPG98" s="109"/>
      <c r="JPH98" s="109"/>
      <c r="JPI98" s="109"/>
      <c r="JPJ98" s="109"/>
      <c r="JPK98" s="109"/>
      <c r="JPL98" s="109"/>
      <c r="JPM98" s="109"/>
      <c r="JPN98" s="109"/>
      <c r="JPO98" s="109"/>
      <c r="JPP98" s="109"/>
      <c r="JPQ98" s="109"/>
      <c r="JPR98" s="109"/>
      <c r="JPS98" s="109"/>
      <c r="JPT98" s="109"/>
      <c r="JPU98" s="109"/>
      <c r="JPV98" s="109"/>
      <c r="JPW98" s="109"/>
      <c r="JPX98" s="109"/>
      <c r="JPY98" s="109"/>
      <c r="JPZ98" s="109"/>
      <c r="JQA98" s="109"/>
      <c r="JQB98" s="109"/>
      <c r="JQC98" s="109"/>
      <c r="JQD98" s="109"/>
      <c r="JQE98" s="109"/>
      <c r="JQF98" s="109"/>
      <c r="JQG98" s="109"/>
      <c r="JQH98" s="109"/>
      <c r="JQI98" s="109"/>
      <c r="JQJ98" s="109"/>
      <c r="JQK98" s="109"/>
      <c r="JQL98" s="109"/>
      <c r="JQM98" s="109"/>
      <c r="JQN98" s="109"/>
      <c r="JQO98" s="109"/>
      <c r="JQP98" s="109"/>
      <c r="JQQ98" s="109"/>
      <c r="JQR98" s="109"/>
      <c r="JQS98" s="109"/>
      <c r="JQT98" s="109"/>
      <c r="JQU98" s="109"/>
      <c r="JQV98" s="109"/>
      <c r="JQW98" s="109"/>
      <c r="JQX98" s="109"/>
      <c r="JQY98" s="109"/>
      <c r="JQZ98" s="109"/>
      <c r="JRA98" s="109"/>
      <c r="JRB98" s="109"/>
      <c r="JRC98" s="109"/>
      <c r="JRD98" s="109"/>
      <c r="JRE98" s="109"/>
      <c r="JRF98" s="109"/>
      <c r="JRG98" s="109"/>
      <c r="JRH98" s="109"/>
      <c r="JRI98" s="109"/>
      <c r="JRJ98" s="109"/>
      <c r="JRK98" s="109"/>
      <c r="JRL98" s="109"/>
      <c r="JRM98" s="109"/>
      <c r="JRN98" s="109"/>
      <c r="JRO98" s="109"/>
      <c r="JRP98" s="109"/>
      <c r="JRQ98" s="109"/>
      <c r="JRR98" s="109"/>
      <c r="JRS98" s="109"/>
      <c r="JRT98" s="109"/>
      <c r="JRU98" s="109"/>
      <c r="JRV98" s="109"/>
      <c r="JRW98" s="109"/>
      <c r="JRX98" s="109"/>
      <c r="JRY98" s="109"/>
      <c r="JRZ98" s="109"/>
      <c r="JSA98" s="109"/>
      <c r="JSB98" s="109"/>
      <c r="JSC98" s="109"/>
      <c r="JSD98" s="109"/>
      <c r="JSE98" s="109"/>
      <c r="JSF98" s="109"/>
      <c r="JSG98" s="109"/>
      <c r="JSH98" s="109"/>
      <c r="JSI98" s="109"/>
      <c r="JSJ98" s="109"/>
      <c r="JSK98" s="109"/>
      <c r="JSL98" s="109"/>
      <c r="JSM98" s="109"/>
      <c r="JSN98" s="109"/>
      <c r="JSO98" s="109"/>
      <c r="JSP98" s="109"/>
      <c r="JSQ98" s="109"/>
      <c r="JSR98" s="109"/>
      <c r="JSS98" s="109"/>
      <c r="JST98" s="109"/>
      <c r="JSU98" s="109"/>
      <c r="JSV98" s="109"/>
      <c r="JSW98" s="109"/>
      <c r="JSX98" s="109"/>
      <c r="JSY98" s="109"/>
      <c r="JSZ98" s="109"/>
      <c r="JTA98" s="109"/>
      <c r="JTB98" s="109"/>
      <c r="JTC98" s="109"/>
      <c r="JTD98" s="109"/>
      <c r="JTE98" s="109"/>
      <c r="JTF98" s="109"/>
      <c r="JTG98" s="109"/>
      <c r="JTH98" s="109"/>
      <c r="JTI98" s="109"/>
      <c r="JTJ98" s="109"/>
      <c r="JTK98" s="109"/>
      <c r="JTL98" s="109"/>
      <c r="JTM98" s="109"/>
      <c r="JTN98" s="109"/>
      <c r="JTO98" s="109"/>
      <c r="JTP98" s="109"/>
      <c r="JTQ98" s="109"/>
      <c r="JTR98" s="109"/>
      <c r="JTS98" s="109"/>
      <c r="JTT98" s="109"/>
      <c r="JTU98" s="109"/>
      <c r="JTV98" s="109"/>
      <c r="JTW98" s="109"/>
      <c r="JTX98" s="109"/>
      <c r="JTY98" s="109"/>
      <c r="JTZ98" s="109"/>
      <c r="JUA98" s="109"/>
      <c r="JUB98" s="109"/>
      <c r="JUC98" s="109"/>
      <c r="JUD98" s="109"/>
      <c r="JUE98" s="109"/>
      <c r="JUF98" s="109"/>
      <c r="JUG98" s="109"/>
      <c r="JUH98" s="109"/>
      <c r="JUI98" s="109"/>
      <c r="JUJ98" s="109"/>
      <c r="JUK98" s="109"/>
      <c r="JUL98" s="109"/>
      <c r="JUM98" s="109"/>
      <c r="JUN98" s="109"/>
      <c r="JUO98" s="109"/>
      <c r="JUP98" s="109"/>
      <c r="JUQ98" s="109"/>
      <c r="JUR98" s="109"/>
      <c r="JUS98" s="109"/>
      <c r="JUT98" s="109"/>
      <c r="JUU98" s="109"/>
      <c r="JUV98" s="109"/>
      <c r="JUW98" s="109"/>
      <c r="JUX98" s="109"/>
      <c r="JUY98" s="109"/>
      <c r="JUZ98" s="109"/>
      <c r="JVA98" s="109"/>
      <c r="JVB98" s="109"/>
      <c r="JVC98" s="109"/>
      <c r="JVD98" s="109"/>
      <c r="JVE98" s="109"/>
      <c r="JVF98" s="109"/>
      <c r="JVG98" s="109"/>
      <c r="JVH98" s="109"/>
      <c r="JVI98" s="109"/>
      <c r="JVJ98" s="109"/>
      <c r="JVK98" s="109"/>
      <c r="JVL98" s="109"/>
      <c r="JVM98" s="109"/>
      <c r="JVN98" s="109"/>
      <c r="JVO98" s="109"/>
      <c r="JVP98" s="109"/>
      <c r="JVQ98" s="109"/>
      <c r="JVR98" s="109"/>
      <c r="JVS98" s="109"/>
      <c r="JVT98" s="109"/>
      <c r="JVU98" s="109"/>
      <c r="JVV98" s="109"/>
      <c r="JVW98" s="109"/>
      <c r="JVX98" s="109"/>
      <c r="JVY98" s="109"/>
      <c r="JVZ98" s="109"/>
      <c r="JWA98" s="109"/>
      <c r="JWB98" s="109"/>
      <c r="JWC98" s="109"/>
      <c r="JWD98" s="109"/>
      <c r="JWE98" s="109"/>
      <c r="JWF98" s="109"/>
      <c r="JWG98" s="109"/>
      <c r="JWH98" s="109"/>
      <c r="JWI98" s="109"/>
      <c r="JWJ98" s="109"/>
      <c r="JWK98" s="109"/>
      <c r="JWL98" s="109"/>
      <c r="JWM98" s="109"/>
      <c r="JWN98" s="109"/>
      <c r="JWO98" s="109"/>
      <c r="JWP98" s="109"/>
      <c r="JWQ98" s="109"/>
      <c r="JWR98" s="109"/>
      <c r="JWS98" s="109"/>
      <c r="JWT98" s="109"/>
      <c r="JWU98" s="109"/>
      <c r="JWV98" s="109"/>
      <c r="JWW98" s="109"/>
      <c r="JWX98" s="109"/>
      <c r="JWY98" s="109"/>
      <c r="JWZ98" s="109"/>
      <c r="JXA98" s="109"/>
      <c r="JXB98" s="109"/>
      <c r="JXC98" s="109"/>
      <c r="JXD98" s="109"/>
      <c r="JXE98" s="109"/>
      <c r="JXF98" s="109"/>
      <c r="JXG98" s="109"/>
      <c r="JXH98" s="109"/>
      <c r="JXI98" s="109"/>
      <c r="JXJ98" s="109"/>
      <c r="JXK98" s="109"/>
      <c r="JXL98" s="109"/>
      <c r="JXM98" s="109"/>
      <c r="JXN98" s="109"/>
      <c r="JXO98" s="109"/>
      <c r="JXP98" s="109"/>
      <c r="JXQ98" s="109"/>
      <c r="JXR98" s="109"/>
      <c r="JXS98" s="109"/>
      <c r="JXT98" s="109"/>
      <c r="JXU98" s="109"/>
      <c r="JXV98" s="109"/>
      <c r="JXW98" s="109"/>
      <c r="JXX98" s="109"/>
      <c r="JXY98" s="109"/>
      <c r="JXZ98" s="109"/>
      <c r="JYA98" s="109"/>
      <c r="JYB98" s="109"/>
      <c r="JYC98" s="109"/>
      <c r="JYD98" s="109"/>
      <c r="JYE98" s="109"/>
      <c r="JYF98" s="109"/>
      <c r="JYG98" s="109"/>
      <c r="JYH98" s="109"/>
      <c r="JYI98" s="109"/>
      <c r="JYJ98" s="109"/>
      <c r="JYK98" s="109"/>
      <c r="JYL98" s="109"/>
      <c r="JYM98" s="109"/>
      <c r="JYN98" s="109"/>
      <c r="JYO98" s="109"/>
      <c r="JYP98" s="109"/>
      <c r="JYQ98" s="109"/>
      <c r="JYR98" s="109"/>
      <c r="JYS98" s="109"/>
      <c r="JYT98" s="109"/>
      <c r="JYU98" s="109"/>
      <c r="JYV98" s="109"/>
      <c r="JYW98" s="109"/>
      <c r="JYX98" s="109"/>
      <c r="JYY98" s="109"/>
      <c r="JYZ98" s="109"/>
      <c r="JZA98" s="109"/>
      <c r="JZB98" s="109"/>
      <c r="JZC98" s="109"/>
      <c r="JZD98" s="109"/>
      <c r="JZE98" s="109"/>
      <c r="JZF98" s="109"/>
      <c r="JZG98" s="109"/>
      <c r="JZH98" s="109"/>
      <c r="JZI98" s="109"/>
      <c r="JZJ98" s="109"/>
      <c r="JZK98" s="109"/>
      <c r="JZL98" s="109"/>
      <c r="JZM98" s="109"/>
      <c r="JZN98" s="109"/>
      <c r="JZO98" s="109"/>
      <c r="JZP98" s="109"/>
      <c r="JZQ98" s="109"/>
      <c r="JZR98" s="109"/>
      <c r="JZS98" s="109"/>
      <c r="JZT98" s="109"/>
      <c r="JZU98" s="109"/>
      <c r="JZV98" s="109"/>
      <c r="JZW98" s="109"/>
      <c r="JZX98" s="109"/>
      <c r="JZY98" s="109"/>
      <c r="JZZ98" s="109"/>
      <c r="KAA98" s="109"/>
      <c r="KAB98" s="109"/>
      <c r="KAC98" s="109"/>
      <c r="KAD98" s="109"/>
      <c r="KAE98" s="109"/>
      <c r="KAF98" s="109"/>
      <c r="KAG98" s="109"/>
      <c r="KAH98" s="109"/>
      <c r="KAI98" s="109"/>
      <c r="KAJ98" s="109"/>
      <c r="KAK98" s="109"/>
      <c r="KAL98" s="109"/>
      <c r="KAM98" s="109"/>
      <c r="KAN98" s="109"/>
      <c r="KAO98" s="109"/>
      <c r="KAP98" s="109"/>
      <c r="KAQ98" s="109"/>
      <c r="KAR98" s="109"/>
      <c r="KAS98" s="109"/>
      <c r="KAT98" s="109"/>
      <c r="KAU98" s="109"/>
      <c r="KAV98" s="109"/>
      <c r="KAW98" s="109"/>
      <c r="KAX98" s="109"/>
      <c r="KAY98" s="109"/>
      <c r="KAZ98" s="109"/>
      <c r="KBA98" s="109"/>
      <c r="KBB98" s="109"/>
      <c r="KBC98" s="109"/>
      <c r="KBD98" s="109"/>
      <c r="KBE98" s="109"/>
      <c r="KBF98" s="109"/>
      <c r="KBG98" s="109"/>
      <c r="KBH98" s="109"/>
      <c r="KBI98" s="109"/>
      <c r="KBJ98" s="109"/>
      <c r="KBK98" s="109"/>
      <c r="KBL98" s="109"/>
      <c r="KBM98" s="109"/>
      <c r="KBN98" s="109"/>
      <c r="KBO98" s="109"/>
      <c r="KBP98" s="109"/>
      <c r="KBQ98" s="109"/>
      <c r="KBR98" s="109"/>
      <c r="KBS98" s="109"/>
      <c r="KBT98" s="109"/>
      <c r="KBU98" s="109"/>
      <c r="KBV98" s="109"/>
      <c r="KBW98" s="109"/>
      <c r="KBX98" s="109"/>
      <c r="KBY98" s="109"/>
      <c r="KBZ98" s="109"/>
      <c r="KCA98" s="109"/>
      <c r="KCB98" s="109"/>
      <c r="KCC98" s="109"/>
      <c r="KCD98" s="109"/>
      <c r="KCE98" s="109"/>
      <c r="KCF98" s="109"/>
      <c r="KCG98" s="109"/>
      <c r="KCH98" s="109"/>
      <c r="KCI98" s="109"/>
      <c r="KCJ98" s="109"/>
      <c r="KCK98" s="109"/>
      <c r="KCL98" s="109"/>
      <c r="KCM98" s="109"/>
      <c r="KCN98" s="109"/>
      <c r="KCO98" s="109"/>
      <c r="KCP98" s="109"/>
      <c r="KCQ98" s="109"/>
      <c r="KCR98" s="109"/>
      <c r="KCS98" s="109"/>
      <c r="KCT98" s="109"/>
      <c r="KCU98" s="109"/>
      <c r="KCV98" s="109"/>
      <c r="KCW98" s="109"/>
      <c r="KCX98" s="109"/>
      <c r="KCY98" s="109"/>
      <c r="KCZ98" s="109"/>
      <c r="KDA98" s="109"/>
      <c r="KDB98" s="109"/>
      <c r="KDC98" s="109"/>
      <c r="KDD98" s="109"/>
      <c r="KDE98" s="109"/>
      <c r="KDF98" s="109"/>
      <c r="KDG98" s="109"/>
      <c r="KDH98" s="109"/>
      <c r="KDI98" s="109"/>
      <c r="KDJ98" s="109"/>
      <c r="KDK98" s="109"/>
      <c r="KDL98" s="109"/>
      <c r="KDM98" s="109"/>
      <c r="KDN98" s="109"/>
      <c r="KDO98" s="109"/>
      <c r="KDP98" s="109"/>
      <c r="KDQ98" s="109"/>
      <c r="KDR98" s="109"/>
      <c r="KDS98" s="109"/>
      <c r="KDT98" s="109"/>
      <c r="KDU98" s="109"/>
      <c r="KDV98" s="109"/>
      <c r="KDW98" s="109"/>
      <c r="KDX98" s="109"/>
      <c r="KDY98" s="109"/>
      <c r="KDZ98" s="109"/>
      <c r="KEA98" s="109"/>
      <c r="KEB98" s="109"/>
      <c r="KEC98" s="109"/>
      <c r="KED98" s="109"/>
      <c r="KEE98" s="109"/>
      <c r="KEF98" s="109"/>
      <c r="KEG98" s="109"/>
      <c r="KEH98" s="109"/>
      <c r="KEI98" s="109"/>
      <c r="KEJ98" s="109"/>
      <c r="KEK98" s="109"/>
      <c r="KEL98" s="109"/>
      <c r="KEM98" s="109"/>
      <c r="KEN98" s="109"/>
      <c r="KEO98" s="109"/>
      <c r="KEP98" s="109"/>
      <c r="KEQ98" s="109"/>
      <c r="KER98" s="109"/>
      <c r="KES98" s="109"/>
      <c r="KET98" s="109"/>
      <c r="KEU98" s="109"/>
      <c r="KEV98" s="109"/>
      <c r="KEW98" s="109"/>
      <c r="KEX98" s="109"/>
      <c r="KEY98" s="109"/>
      <c r="KEZ98" s="109"/>
      <c r="KFA98" s="109"/>
      <c r="KFB98" s="109"/>
      <c r="KFC98" s="109"/>
      <c r="KFD98" s="109"/>
      <c r="KFE98" s="109"/>
      <c r="KFF98" s="109"/>
      <c r="KFG98" s="109"/>
      <c r="KFH98" s="109"/>
      <c r="KFI98" s="109"/>
      <c r="KFJ98" s="109"/>
      <c r="KFK98" s="109"/>
      <c r="KFL98" s="109"/>
      <c r="KFM98" s="109"/>
      <c r="KFN98" s="109"/>
      <c r="KFO98" s="109"/>
      <c r="KFP98" s="109"/>
      <c r="KFQ98" s="109"/>
      <c r="KFR98" s="109"/>
      <c r="KFS98" s="109"/>
      <c r="KFT98" s="109"/>
      <c r="KFU98" s="109"/>
      <c r="KFV98" s="109"/>
      <c r="KFW98" s="109"/>
      <c r="KFX98" s="109"/>
      <c r="KFY98" s="109"/>
      <c r="KFZ98" s="109"/>
      <c r="KGA98" s="109"/>
      <c r="KGB98" s="109"/>
      <c r="KGC98" s="109"/>
      <c r="KGD98" s="109"/>
      <c r="KGE98" s="109"/>
      <c r="KGF98" s="109"/>
      <c r="KGG98" s="109"/>
      <c r="KGH98" s="109"/>
      <c r="KGI98" s="109"/>
      <c r="KGJ98" s="109"/>
      <c r="KGK98" s="109"/>
      <c r="KGL98" s="109"/>
      <c r="KGM98" s="109"/>
      <c r="KGN98" s="109"/>
      <c r="KGO98" s="109"/>
      <c r="KGP98" s="109"/>
      <c r="KGQ98" s="109"/>
      <c r="KGR98" s="109"/>
      <c r="KGS98" s="109"/>
      <c r="KGT98" s="109"/>
      <c r="KGU98" s="109"/>
      <c r="KGV98" s="109"/>
      <c r="KGW98" s="109"/>
      <c r="KGX98" s="109"/>
      <c r="KGY98" s="109"/>
      <c r="KGZ98" s="109"/>
      <c r="KHA98" s="109"/>
      <c r="KHB98" s="109"/>
      <c r="KHC98" s="109"/>
      <c r="KHD98" s="109"/>
      <c r="KHE98" s="109"/>
      <c r="KHF98" s="109"/>
      <c r="KHG98" s="109"/>
      <c r="KHH98" s="109"/>
      <c r="KHI98" s="109"/>
      <c r="KHJ98" s="109"/>
      <c r="KHK98" s="109"/>
      <c r="KHL98" s="109"/>
      <c r="KHM98" s="109"/>
      <c r="KHN98" s="109"/>
      <c r="KHO98" s="109"/>
      <c r="KHP98" s="109"/>
      <c r="KHQ98" s="109"/>
      <c r="KHR98" s="109"/>
      <c r="KHS98" s="109"/>
      <c r="KHT98" s="109"/>
      <c r="KHU98" s="109"/>
      <c r="KHV98" s="109"/>
      <c r="KHW98" s="109"/>
      <c r="KHX98" s="109"/>
      <c r="KHY98" s="109"/>
      <c r="KHZ98" s="109"/>
      <c r="KIA98" s="109"/>
      <c r="KIB98" s="109"/>
      <c r="KIC98" s="109"/>
      <c r="KID98" s="109"/>
      <c r="KIE98" s="109"/>
      <c r="KIF98" s="109"/>
      <c r="KIG98" s="109"/>
      <c r="KIH98" s="109"/>
      <c r="KII98" s="109"/>
      <c r="KIJ98" s="109"/>
      <c r="KIK98" s="109"/>
      <c r="KIL98" s="109"/>
      <c r="KIM98" s="109"/>
      <c r="KIN98" s="109"/>
      <c r="KIO98" s="109"/>
      <c r="KIP98" s="109"/>
      <c r="KIQ98" s="109"/>
      <c r="KIR98" s="109"/>
      <c r="KIS98" s="109"/>
      <c r="KIT98" s="109"/>
      <c r="KIU98" s="109"/>
      <c r="KIV98" s="109"/>
      <c r="KIW98" s="109"/>
      <c r="KIX98" s="109"/>
      <c r="KIY98" s="109"/>
      <c r="KIZ98" s="109"/>
      <c r="KJA98" s="109"/>
      <c r="KJB98" s="109"/>
      <c r="KJC98" s="109"/>
      <c r="KJD98" s="109"/>
      <c r="KJE98" s="109"/>
      <c r="KJF98" s="109"/>
      <c r="KJG98" s="109"/>
      <c r="KJH98" s="109"/>
      <c r="KJI98" s="109"/>
      <c r="KJJ98" s="109"/>
      <c r="KJK98" s="109"/>
      <c r="KJL98" s="109"/>
      <c r="KJM98" s="109"/>
      <c r="KJN98" s="109"/>
      <c r="KJO98" s="109"/>
      <c r="KJP98" s="109"/>
      <c r="KJQ98" s="109"/>
      <c r="KJR98" s="109"/>
      <c r="KJS98" s="109"/>
      <c r="KJT98" s="109"/>
      <c r="KJU98" s="109"/>
      <c r="KJV98" s="109"/>
      <c r="KJW98" s="109"/>
      <c r="KJX98" s="109"/>
      <c r="KJY98" s="109"/>
      <c r="KJZ98" s="109"/>
      <c r="KKA98" s="109"/>
      <c r="KKB98" s="109"/>
      <c r="KKC98" s="109"/>
      <c r="KKD98" s="109"/>
      <c r="KKE98" s="109"/>
      <c r="KKF98" s="109"/>
      <c r="KKG98" s="109"/>
      <c r="KKH98" s="109"/>
      <c r="KKI98" s="109"/>
      <c r="KKJ98" s="109"/>
      <c r="KKK98" s="109"/>
      <c r="KKL98" s="109"/>
      <c r="KKM98" s="109"/>
      <c r="KKN98" s="109"/>
      <c r="KKO98" s="109"/>
      <c r="KKP98" s="109"/>
      <c r="KKQ98" s="109"/>
      <c r="KKR98" s="109"/>
      <c r="KKS98" s="109"/>
      <c r="KKT98" s="109"/>
      <c r="KKU98" s="109"/>
      <c r="KKV98" s="109"/>
      <c r="KKW98" s="109"/>
      <c r="KKX98" s="109"/>
      <c r="KKY98" s="109"/>
      <c r="KKZ98" s="109"/>
      <c r="KLA98" s="109"/>
      <c r="KLB98" s="109"/>
      <c r="KLC98" s="109"/>
      <c r="KLD98" s="109"/>
      <c r="KLE98" s="109"/>
      <c r="KLF98" s="109"/>
      <c r="KLG98" s="109"/>
      <c r="KLH98" s="109"/>
      <c r="KLI98" s="109"/>
      <c r="KLJ98" s="109"/>
      <c r="KLK98" s="109"/>
      <c r="KLL98" s="109"/>
      <c r="KLM98" s="109"/>
      <c r="KLN98" s="109"/>
      <c r="KLO98" s="109"/>
      <c r="KLP98" s="109"/>
      <c r="KLQ98" s="109"/>
      <c r="KLR98" s="109"/>
      <c r="KLS98" s="109"/>
      <c r="KLT98" s="109"/>
      <c r="KLU98" s="109"/>
      <c r="KLV98" s="109"/>
      <c r="KLW98" s="109"/>
      <c r="KLX98" s="109"/>
      <c r="KLY98" s="109"/>
      <c r="KLZ98" s="109"/>
      <c r="KMA98" s="109"/>
      <c r="KMB98" s="109"/>
      <c r="KMC98" s="109"/>
      <c r="KMD98" s="109"/>
      <c r="KME98" s="109"/>
      <c r="KMF98" s="109"/>
      <c r="KMG98" s="109"/>
      <c r="KMH98" s="109"/>
      <c r="KMI98" s="109"/>
      <c r="KMJ98" s="109"/>
      <c r="KMK98" s="109"/>
      <c r="KML98" s="109"/>
      <c r="KMM98" s="109"/>
      <c r="KMN98" s="109"/>
      <c r="KMO98" s="109"/>
      <c r="KMP98" s="109"/>
      <c r="KMQ98" s="109"/>
      <c r="KMR98" s="109"/>
      <c r="KMS98" s="109"/>
      <c r="KMT98" s="109"/>
      <c r="KMU98" s="109"/>
      <c r="KMV98" s="109"/>
      <c r="KMW98" s="109"/>
      <c r="KMX98" s="109"/>
      <c r="KMY98" s="109"/>
      <c r="KMZ98" s="109"/>
      <c r="KNA98" s="109"/>
      <c r="KNB98" s="109"/>
      <c r="KNC98" s="109"/>
      <c r="KND98" s="109"/>
      <c r="KNE98" s="109"/>
      <c r="KNF98" s="109"/>
      <c r="KNG98" s="109"/>
      <c r="KNH98" s="109"/>
      <c r="KNI98" s="109"/>
      <c r="KNJ98" s="109"/>
      <c r="KNK98" s="109"/>
      <c r="KNL98" s="109"/>
      <c r="KNM98" s="109"/>
      <c r="KNN98" s="109"/>
      <c r="KNO98" s="109"/>
      <c r="KNP98" s="109"/>
      <c r="KNQ98" s="109"/>
      <c r="KNR98" s="109"/>
      <c r="KNS98" s="109"/>
      <c r="KNT98" s="109"/>
      <c r="KNU98" s="109"/>
      <c r="KNV98" s="109"/>
      <c r="KNW98" s="109"/>
      <c r="KNX98" s="109"/>
      <c r="KNY98" s="109"/>
      <c r="KNZ98" s="109"/>
      <c r="KOA98" s="109"/>
      <c r="KOB98" s="109"/>
      <c r="KOC98" s="109"/>
      <c r="KOD98" s="109"/>
      <c r="KOE98" s="109"/>
      <c r="KOF98" s="109"/>
      <c r="KOG98" s="109"/>
      <c r="KOH98" s="109"/>
      <c r="KOI98" s="109"/>
      <c r="KOJ98" s="109"/>
      <c r="KOK98" s="109"/>
      <c r="KOL98" s="109"/>
      <c r="KOM98" s="109"/>
      <c r="KON98" s="109"/>
      <c r="KOO98" s="109"/>
      <c r="KOP98" s="109"/>
      <c r="KOQ98" s="109"/>
      <c r="KOR98" s="109"/>
      <c r="KOS98" s="109"/>
      <c r="KOT98" s="109"/>
      <c r="KOU98" s="109"/>
      <c r="KOV98" s="109"/>
      <c r="KOW98" s="109"/>
      <c r="KOX98" s="109"/>
      <c r="KOY98" s="109"/>
      <c r="KOZ98" s="109"/>
      <c r="KPA98" s="109"/>
      <c r="KPB98" s="109"/>
      <c r="KPC98" s="109"/>
      <c r="KPD98" s="109"/>
      <c r="KPE98" s="109"/>
      <c r="KPF98" s="109"/>
      <c r="KPG98" s="109"/>
      <c r="KPH98" s="109"/>
      <c r="KPI98" s="109"/>
      <c r="KPJ98" s="109"/>
      <c r="KPK98" s="109"/>
      <c r="KPL98" s="109"/>
      <c r="KPM98" s="109"/>
      <c r="KPN98" s="109"/>
      <c r="KPO98" s="109"/>
      <c r="KPP98" s="109"/>
      <c r="KPQ98" s="109"/>
      <c r="KPR98" s="109"/>
      <c r="KPS98" s="109"/>
      <c r="KPT98" s="109"/>
      <c r="KPU98" s="109"/>
      <c r="KPV98" s="109"/>
      <c r="KPW98" s="109"/>
      <c r="KPX98" s="109"/>
      <c r="KPY98" s="109"/>
      <c r="KPZ98" s="109"/>
      <c r="KQA98" s="109"/>
      <c r="KQB98" s="109"/>
      <c r="KQC98" s="109"/>
      <c r="KQD98" s="109"/>
      <c r="KQE98" s="109"/>
      <c r="KQF98" s="109"/>
      <c r="KQG98" s="109"/>
      <c r="KQH98" s="109"/>
      <c r="KQI98" s="109"/>
      <c r="KQJ98" s="109"/>
      <c r="KQK98" s="109"/>
      <c r="KQL98" s="109"/>
      <c r="KQM98" s="109"/>
      <c r="KQN98" s="109"/>
      <c r="KQO98" s="109"/>
      <c r="KQP98" s="109"/>
      <c r="KQQ98" s="109"/>
      <c r="KQR98" s="109"/>
      <c r="KQS98" s="109"/>
      <c r="KQT98" s="109"/>
      <c r="KQU98" s="109"/>
      <c r="KQV98" s="109"/>
      <c r="KQW98" s="109"/>
      <c r="KQX98" s="109"/>
      <c r="KQY98" s="109"/>
      <c r="KQZ98" s="109"/>
      <c r="KRA98" s="109"/>
      <c r="KRB98" s="109"/>
      <c r="KRC98" s="109"/>
      <c r="KRD98" s="109"/>
      <c r="KRE98" s="109"/>
      <c r="KRF98" s="109"/>
      <c r="KRG98" s="109"/>
      <c r="KRH98" s="109"/>
      <c r="KRI98" s="109"/>
      <c r="KRJ98" s="109"/>
      <c r="KRK98" s="109"/>
      <c r="KRL98" s="109"/>
      <c r="KRM98" s="109"/>
      <c r="KRN98" s="109"/>
      <c r="KRO98" s="109"/>
      <c r="KRP98" s="109"/>
      <c r="KRQ98" s="109"/>
      <c r="KRR98" s="109"/>
      <c r="KRS98" s="109"/>
      <c r="KRT98" s="109"/>
      <c r="KRU98" s="109"/>
      <c r="KRV98" s="109"/>
      <c r="KRW98" s="109"/>
      <c r="KRX98" s="109"/>
      <c r="KRY98" s="109"/>
      <c r="KRZ98" s="109"/>
      <c r="KSA98" s="109"/>
      <c r="KSB98" s="109"/>
      <c r="KSC98" s="109"/>
      <c r="KSD98" s="109"/>
      <c r="KSE98" s="109"/>
      <c r="KSF98" s="109"/>
      <c r="KSG98" s="109"/>
      <c r="KSH98" s="109"/>
      <c r="KSI98" s="109"/>
      <c r="KSJ98" s="109"/>
      <c r="KSK98" s="109"/>
      <c r="KSL98" s="109"/>
      <c r="KSM98" s="109"/>
      <c r="KSN98" s="109"/>
      <c r="KSO98" s="109"/>
      <c r="KSP98" s="109"/>
      <c r="KSQ98" s="109"/>
      <c r="KSR98" s="109"/>
      <c r="KSS98" s="109"/>
      <c r="KST98" s="109"/>
      <c r="KSU98" s="109"/>
      <c r="KSV98" s="109"/>
      <c r="KSW98" s="109"/>
      <c r="KSX98" s="109"/>
      <c r="KSY98" s="109"/>
      <c r="KSZ98" s="109"/>
      <c r="KTA98" s="109"/>
      <c r="KTB98" s="109"/>
      <c r="KTC98" s="109"/>
      <c r="KTD98" s="109"/>
      <c r="KTE98" s="109"/>
      <c r="KTF98" s="109"/>
      <c r="KTG98" s="109"/>
      <c r="KTH98" s="109"/>
      <c r="KTI98" s="109"/>
      <c r="KTJ98" s="109"/>
      <c r="KTK98" s="109"/>
      <c r="KTL98" s="109"/>
      <c r="KTM98" s="109"/>
      <c r="KTN98" s="109"/>
      <c r="KTO98" s="109"/>
      <c r="KTP98" s="109"/>
      <c r="KTQ98" s="109"/>
      <c r="KTR98" s="109"/>
      <c r="KTS98" s="109"/>
      <c r="KTT98" s="109"/>
      <c r="KTU98" s="109"/>
      <c r="KTV98" s="109"/>
      <c r="KTW98" s="109"/>
      <c r="KTX98" s="109"/>
      <c r="KTY98" s="109"/>
      <c r="KTZ98" s="109"/>
      <c r="KUA98" s="109"/>
      <c r="KUB98" s="109"/>
      <c r="KUC98" s="109"/>
      <c r="KUD98" s="109"/>
      <c r="KUE98" s="109"/>
      <c r="KUF98" s="109"/>
      <c r="KUG98" s="109"/>
      <c r="KUH98" s="109"/>
      <c r="KUI98" s="109"/>
      <c r="KUJ98" s="109"/>
      <c r="KUK98" s="109"/>
      <c r="KUL98" s="109"/>
      <c r="KUM98" s="109"/>
      <c r="KUN98" s="109"/>
      <c r="KUO98" s="109"/>
      <c r="KUP98" s="109"/>
      <c r="KUQ98" s="109"/>
      <c r="KUR98" s="109"/>
      <c r="KUS98" s="109"/>
      <c r="KUT98" s="109"/>
      <c r="KUU98" s="109"/>
      <c r="KUV98" s="109"/>
      <c r="KUW98" s="109"/>
      <c r="KUX98" s="109"/>
      <c r="KUY98" s="109"/>
      <c r="KUZ98" s="109"/>
      <c r="KVA98" s="109"/>
      <c r="KVB98" s="109"/>
      <c r="KVC98" s="109"/>
      <c r="KVD98" s="109"/>
      <c r="KVE98" s="109"/>
      <c r="KVF98" s="109"/>
      <c r="KVG98" s="109"/>
      <c r="KVH98" s="109"/>
      <c r="KVI98" s="109"/>
      <c r="KVJ98" s="109"/>
      <c r="KVK98" s="109"/>
      <c r="KVL98" s="109"/>
      <c r="KVM98" s="109"/>
      <c r="KVN98" s="109"/>
      <c r="KVO98" s="109"/>
      <c r="KVP98" s="109"/>
      <c r="KVQ98" s="109"/>
      <c r="KVR98" s="109"/>
      <c r="KVS98" s="109"/>
      <c r="KVT98" s="109"/>
      <c r="KVU98" s="109"/>
      <c r="KVV98" s="109"/>
      <c r="KVW98" s="109"/>
      <c r="KVX98" s="109"/>
      <c r="KVY98" s="109"/>
      <c r="KVZ98" s="109"/>
      <c r="KWA98" s="109"/>
      <c r="KWB98" s="109"/>
      <c r="KWC98" s="109"/>
      <c r="KWD98" s="109"/>
      <c r="KWE98" s="109"/>
      <c r="KWF98" s="109"/>
      <c r="KWG98" s="109"/>
      <c r="KWH98" s="109"/>
      <c r="KWI98" s="109"/>
      <c r="KWJ98" s="109"/>
      <c r="KWK98" s="109"/>
      <c r="KWL98" s="109"/>
      <c r="KWM98" s="109"/>
      <c r="KWN98" s="109"/>
      <c r="KWO98" s="109"/>
      <c r="KWP98" s="109"/>
      <c r="KWQ98" s="109"/>
      <c r="KWR98" s="109"/>
      <c r="KWS98" s="109"/>
      <c r="KWT98" s="109"/>
      <c r="KWU98" s="109"/>
      <c r="KWV98" s="109"/>
      <c r="KWW98" s="109"/>
      <c r="KWX98" s="109"/>
      <c r="KWY98" s="109"/>
      <c r="KWZ98" s="109"/>
      <c r="KXA98" s="109"/>
      <c r="KXB98" s="109"/>
      <c r="KXC98" s="109"/>
      <c r="KXD98" s="109"/>
      <c r="KXE98" s="109"/>
      <c r="KXF98" s="109"/>
      <c r="KXG98" s="109"/>
      <c r="KXH98" s="109"/>
      <c r="KXI98" s="109"/>
      <c r="KXJ98" s="109"/>
      <c r="KXK98" s="109"/>
      <c r="KXL98" s="109"/>
      <c r="KXM98" s="109"/>
      <c r="KXN98" s="109"/>
      <c r="KXO98" s="109"/>
      <c r="KXP98" s="109"/>
      <c r="KXQ98" s="109"/>
      <c r="KXR98" s="109"/>
      <c r="KXS98" s="109"/>
      <c r="KXT98" s="109"/>
      <c r="KXU98" s="109"/>
      <c r="KXV98" s="109"/>
      <c r="KXW98" s="109"/>
      <c r="KXX98" s="109"/>
      <c r="KXY98" s="109"/>
      <c r="KXZ98" s="109"/>
      <c r="KYA98" s="109"/>
      <c r="KYB98" s="109"/>
      <c r="KYC98" s="109"/>
      <c r="KYD98" s="109"/>
      <c r="KYE98" s="109"/>
      <c r="KYF98" s="109"/>
      <c r="KYG98" s="109"/>
      <c r="KYH98" s="109"/>
      <c r="KYI98" s="109"/>
      <c r="KYJ98" s="109"/>
      <c r="KYK98" s="109"/>
      <c r="KYL98" s="109"/>
      <c r="KYM98" s="109"/>
      <c r="KYN98" s="109"/>
      <c r="KYO98" s="109"/>
      <c r="KYP98" s="109"/>
      <c r="KYQ98" s="109"/>
      <c r="KYR98" s="109"/>
      <c r="KYS98" s="109"/>
      <c r="KYT98" s="109"/>
      <c r="KYU98" s="109"/>
      <c r="KYV98" s="109"/>
      <c r="KYW98" s="109"/>
      <c r="KYX98" s="109"/>
      <c r="KYY98" s="109"/>
      <c r="KYZ98" s="109"/>
      <c r="KZA98" s="109"/>
      <c r="KZB98" s="109"/>
      <c r="KZC98" s="109"/>
      <c r="KZD98" s="109"/>
      <c r="KZE98" s="109"/>
      <c r="KZF98" s="109"/>
      <c r="KZG98" s="109"/>
      <c r="KZH98" s="109"/>
      <c r="KZI98" s="109"/>
      <c r="KZJ98" s="109"/>
      <c r="KZK98" s="109"/>
      <c r="KZL98" s="109"/>
      <c r="KZM98" s="109"/>
      <c r="KZN98" s="109"/>
      <c r="KZO98" s="109"/>
      <c r="KZP98" s="109"/>
      <c r="KZQ98" s="109"/>
      <c r="KZR98" s="109"/>
      <c r="KZS98" s="109"/>
      <c r="KZT98" s="109"/>
      <c r="KZU98" s="109"/>
      <c r="KZV98" s="109"/>
      <c r="KZW98" s="109"/>
      <c r="KZX98" s="109"/>
      <c r="KZY98" s="109"/>
      <c r="KZZ98" s="109"/>
      <c r="LAA98" s="109"/>
      <c r="LAB98" s="109"/>
      <c r="LAC98" s="109"/>
      <c r="LAD98" s="109"/>
      <c r="LAE98" s="109"/>
      <c r="LAF98" s="109"/>
      <c r="LAG98" s="109"/>
      <c r="LAH98" s="109"/>
      <c r="LAI98" s="109"/>
      <c r="LAJ98" s="109"/>
      <c r="LAK98" s="109"/>
      <c r="LAL98" s="109"/>
      <c r="LAM98" s="109"/>
      <c r="LAN98" s="109"/>
      <c r="LAO98" s="109"/>
      <c r="LAP98" s="109"/>
      <c r="LAQ98" s="109"/>
      <c r="LAR98" s="109"/>
      <c r="LAS98" s="109"/>
      <c r="LAT98" s="109"/>
      <c r="LAU98" s="109"/>
      <c r="LAV98" s="109"/>
      <c r="LAW98" s="109"/>
      <c r="LAX98" s="109"/>
      <c r="LAY98" s="109"/>
      <c r="LAZ98" s="109"/>
      <c r="LBA98" s="109"/>
      <c r="LBB98" s="109"/>
      <c r="LBC98" s="109"/>
      <c r="LBD98" s="109"/>
      <c r="LBE98" s="109"/>
      <c r="LBF98" s="109"/>
      <c r="LBG98" s="109"/>
      <c r="LBH98" s="109"/>
      <c r="LBI98" s="109"/>
      <c r="LBJ98" s="109"/>
      <c r="LBK98" s="109"/>
      <c r="LBL98" s="109"/>
      <c r="LBM98" s="109"/>
      <c r="LBN98" s="109"/>
      <c r="LBO98" s="109"/>
      <c r="LBP98" s="109"/>
      <c r="LBQ98" s="109"/>
      <c r="LBR98" s="109"/>
      <c r="LBS98" s="109"/>
      <c r="LBT98" s="109"/>
      <c r="LBU98" s="109"/>
      <c r="LBV98" s="109"/>
      <c r="LBW98" s="109"/>
      <c r="LBX98" s="109"/>
      <c r="LBY98" s="109"/>
      <c r="LBZ98" s="109"/>
      <c r="LCA98" s="109"/>
      <c r="LCB98" s="109"/>
      <c r="LCC98" s="109"/>
      <c r="LCD98" s="109"/>
      <c r="LCE98" s="109"/>
      <c r="LCF98" s="109"/>
      <c r="LCG98" s="109"/>
      <c r="LCH98" s="109"/>
      <c r="LCI98" s="109"/>
      <c r="LCJ98" s="109"/>
      <c r="LCK98" s="109"/>
      <c r="LCL98" s="109"/>
      <c r="LCM98" s="109"/>
      <c r="LCN98" s="109"/>
      <c r="LCO98" s="109"/>
      <c r="LCP98" s="109"/>
      <c r="LCQ98" s="109"/>
      <c r="LCR98" s="109"/>
      <c r="LCS98" s="109"/>
      <c r="LCT98" s="109"/>
      <c r="LCU98" s="109"/>
      <c r="LCV98" s="109"/>
      <c r="LCW98" s="109"/>
      <c r="LCX98" s="109"/>
      <c r="LCY98" s="109"/>
      <c r="LCZ98" s="109"/>
      <c r="LDA98" s="109"/>
      <c r="LDB98" s="109"/>
      <c r="LDC98" s="109"/>
      <c r="LDD98" s="109"/>
      <c r="LDE98" s="109"/>
      <c r="LDF98" s="109"/>
      <c r="LDG98" s="109"/>
      <c r="LDH98" s="109"/>
      <c r="LDI98" s="109"/>
      <c r="LDJ98" s="109"/>
      <c r="LDK98" s="109"/>
      <c r="LDL98" s="109"/>
      <c r="LDM98" s="109"/>
      <c r="LDN98" s="109"/>
      <c r="LDO98" s="109"/>
      <c r="LDP98" s="109"/>
      <c r="LDQ98" s="109"/>
      <c r="LDR98" s="109"/>
      <c r="LDS98" s="109"/>
      <c r="LDT98" s="109"/>
      <c r="LDU98" s="109"/>
      <c r="LDV98" s="109"/>
      <c r="LDW98" s="109"/>
      <c r="LDX98" s="109"/>
      <c r="LDY98" s="109"/>
      <c r="LDZ98" s="109"/>
      <c r="LEA98" s="109"/>
      <c r="LEB98" s="109"/>
      <c r="LEC98" s="109"/>
      <c r="LED98" s="109"/>
      <c r="LEE98" s="109"/>
      <c r="LEF98" s="109"/>
      <c r="LEG98" s="109"/>
      <c r="LEH98" s="109"/>
      <c r="LEI98" s="109"/>
      <c r="LEJ98" s="109"/>
      <c r="LEK98" s="109"/>
      <c r="LEL98" s="109"/>
      <c r="LEM98" s="109"/>
      <c r="LEN98" s="109"/>
      <c r="LEO98" s="109"/>
      <c r="LEP98" s="109"/>
      <c r="LEQ98" s="109"/>
      <c r="LER98" s="109"/>
      <c r="LES98" s="109"/>
      <c r="LET98" s="109"/>
      <c r="LEU98" s="109"/>
      <c r="LEV98" s="109"/>
      <c r="LEW98" s="109"/>
      <c r="LEX98" s="109"/>
      <c r="LEY98" s="109"/>
      <c r="LEZ98" s="109"/>
      <c r="LFA98" s="109"/>
      <c r="LFB98" s="109"/>
      <c r="LFC98" s="109"/>
      <c r="LFD98" s="109"/>
      <c r="LFE98" s="109"/>
      <c r="LFF98" s="109"/>
      <c r="LFG98" s="109"/>
      <c r="LFH98" s="109"/>
      <c r="LFI98" s="109"/>
      <c r="LFJ98" s="109"/>
      <c r="LFK98" s="109"/>
      <c r="LFL98" s="109"/>
      <c r="LFM98" s="109"/>
      <c r="LFN98" s="109"/>
      <c r="LFO98" s="109"/>
      <c r="LFP98" s="109"/>
      <c r="LFQ98" s="109"/>
      <c r="LFR98" s="109"/>
      <c r="LFS98" s="109"/>
      <c r="LFT98" s="109"/>
      <c r="LFU98" s="109"/>
      <c r="LFV98" s="109"/>
      <c r="LFW98" s="109"/>
      <c r="LFX98" s="109"/>
      <c r="LFY98" s="109"/>
      <c r="LFZ98" s="109"/>
      <c r="LGA98" s="109"/>
      <c r="LGB98" s="109"/>
      <c r="LGC98" s="109"/>
      <c r="LGD98" s="109"/>
      <c r="LGE98" s="109"/>
      <c r="LGF98" s="109"/>
      <c r="LGG98" s="109"/>
      <c r="LGH98" s="109"/>
      <c r="LGI98" s="109"/>
      <c r="LGJ98" s="109"/>
      <c r="LGK98" s="109"/>
      <c r="LGL98" s="109"/>
      <c r="LGM98" s="109"/>
      <c r="LGN98" s="109"/>
      <c r="LGO98" s="109"/>
      <c r="LGP98" s="109"/>
      <c r="LGQ98" s="109"/>
      <c r="LGR98" s="109"/>
      <c r="LGS98" s="109"/>
      <c r="LGT98" s="109"/>
      <c r="LGU98" s="109"/>
      <c r="LGV98" s="109"/>
      <c r="LGW98" s="109"/>
      <c r="LGX98" s="109"/>
      <c r="LGY98" s="109"/>
      <c r="LGZ98" s="109"/>
      <c r="LHA98" s="109"/>
      <c r="LHB98" s="109"/>
      <c r="LHC98" s="109"/>
      <c r="LHD98" s="109"/>
      <c r="LHE98" s="109"/>
      <c r="LHF98" s="109"/>
      <c r="LHG98" s="109"/>
      <c r="LHH98" s="109"/>
      <c r="LHI98" s="109"/>
      <c r="LHJ98" s="109"/>
      <c r="LHK98" s="109"/>
      <c r="LHL98" s="109"/>
      <c r="LHM98" s="109"/>
      <c r="LHN98" s="109"/>
      <c r="LHO98" s="109"/>
      <c r="LHP98" s="109"/>
      <c r="LHQ98" s="109"/>
      <c r="LHR98" s="109"/>
      <c r="LHS98" s="109"/>
      <c r="LHT98" s="109"/>
      <c r="LHU98" s="109"/>
      <c r="LHV98" s="109"/>
      <c r="LHW98" s="109"/>
      <c r="LHX98" s="109"/>
      <c r="LHY98" s="109"/>
      <c r="LHZ98" s="109"/>
      <c r="LIA98" s="109"/>
      <c r="LIB98" s="109"/>
      <c r="LIC98" s="109"/>
      <c r="LID98" s="109"/>
      <c r="LIE98" s="109"/>
      <c r="LIF98" s="109"/>
      <c r="LIG98" s="109"/>
      <c r="LIH98" s="109"/>
      <c r="LII98" s="109"/>
      <c r="LIJ98" s="109"/>
      <c r="LIK98" s="109"/>
      <c r="LIL98" s="109"/>
      <c r="LIM98" s="109"/>
      <c r="LIN98" s="109"/>
      <c r="LIO98" s="109"/>
      <c r="LIP98" s="109"/>
      <c r="LIQ98" s="109"/>
      <c r="LIR98" s="109"/>
      <c r="LIS98" s="109"/>
      <c r="LIT98" s="109"/>
      <c r="LIU98" s="109"/>
      <c r="LIV98" s="109"/>
      <c r="LIW98" s="109"/>
      <c r="LIX98" s="109"/>
      <c r="LIY98" s="109"/>
      <c r="LIZ98" s="109"/>
      <c r="LJA98" s="109"/>
      <c r="LJB98" s="109"/>
      <c r="LJC98" s="109"/>
      <c r="LJD98" s="109"/>
      <c r="LJE98" s="109"/>
      <c r="LJF98" s="109"/>
      <c r="LJG98" s="109"/>
      <c r="LJH98" s="109"/>
      <c r="LJI98" s="109"/>
      <c r="LJJ98" s="109"/>
      <c r="LJK98" s="109"/>
      <c r="LJL98" s="109"/>
      <c r="LJM98" s="109"/>
      <c r="LJN98" s="109"/>
      <c r="LJO98" s="109"/>
      <c r="LJP98" s="109"/>
      <c r="LJQ98" s="109"/>
      <c r="LJR98" s="109"/>
      <c r="LJS98" s="109"/>
      <c r="LJT98" s="109"/>
      <c r="LJU98" s="109"/>
      <c r="LJV98" s="109"/>
      <c r="LJW98" s="109"/>
      <c r="LJX98" s="109"/>
      <c r="LJY98" s="109"/>
      <c r="LJZ98" s="109"/>
      <c r="LKA98" s="109"/>
      <c r="LKB98" s="109"/>
      <c r="LKC98" s="109"/>
      <c r="LKD98" s="109"/>
      <c r="LKE98" s="109"/>
      <c r="LKF98" s="109"/>
      <c r="LKG98" s="109"/>
      <c r="LKH98" s="109"/>
      <c r="LKI98" s="109"/>
      <c r="LKJ98" s="109"/>
      <c r="LKK98" s="109"/>
      <c r="LKL98" s="109"/>
      <c r="LKM98" s="109"/>
      <c r="LKN98" s="109"/>
      <c r="LKO98" s="109"/>
      <c r="LKP98" s="109"/>
      <c r="LKQ98" s="109"/>
      <c r="LKR98" s="109"/>
      <c r="LKS98" s="109"/>
      <c r="LKT98" s="109"/>
      <c r="LKU98" s="109"/>
      <c r="LKV98" s="109"/>
      <c r="LKW98" s="109"/>
      <c r="LKX98" s="109"/>
      <c r="LKY98" s="109"/>
      <c r="LKZ98" s="109"/>
      <c r="LLA98" s="109"/>
      <c r="LLB98" s="109"/>
      <c r="LLC98" s="109"/>
      <c r="LLD98" s="109"/>
      <c r="LLE98" s="109"/>
      <c r="LLF98" s="109"/>
      <c r="LLG98" s="109"/>
      <c r="LLH98" s="109"/>
      <c r="LLI98" s="109"/>
      <c r="LLJ98" s="109"/>
      <c r="LLK98" s="109"/>
      <c r="LLL98" s="109"/>
      <c r="LLM98" s="109"/>
      <c r="LLN98" s="109"/>
      <c r="LLO98" s="109"/>
      <c r="LLP98" s="109"/>
      <c r="LLQ98" s="109"/>
      <c r="LLR98" s="109"/>
      <c r="LLS98" s="109"/>
      <c r="LLT98" s="109"/>
      <c r="LLU98" s="109"/>
      <c r="LLV98" s="109"/>
      <c r="LLW98" s="109"/>
      <c r="LLX98" s="109"/>
      <c r="LLY98" s="109"/>
      <c r="LLZ98" s="109"/>
      <c r="LMA98" s="109"/>
      <c r="LMB98" s="109"/>
      <c r="LMC98" s="109"/>
      <c r="LMD98" s="109"/>
      <c r="LME98" s="109"/>
      <c r="LMF98" s="109"/>
      <c r="LMG98" s="109"/>
      <c r="LMH98" s="109"/>
      <c r="LMI98" s="109"/>
      <c r="LMJ98" s="109"/>
      <c r="LMK98" s="109"/>
      <c r="LML98" s="109"/>
      <c r="LMM98" s="109"/>
      <c r="LMN98" s="109"/>
      <c r="LMO98" s="109"/>
      <c r="LMP98" s="109"/>
      <c r="LMQ98" s="109"/>
      <c r="LMR98" s="109"/>
      <c r="LMS98" s="109"/>
      <c r="LMT98" s="109"/>
      <c r="LMU98" s="109"/>
      <c r="LMV98" s="109"/>
      <c r="LMW98" s="109"/>
      <c r="LMX98" s="109"/>
      <c r="LMY98" s="109"/>
      <c r="LMZ98" s="109"/>
      <c r="LNA98" s="109"/>
      <c r="LNB98" s="109"/>
      <c r="LNC98" s="109"/>
      <c r="LND98" s="109"/>
      <c r="LNE98" s="109"/>
      <c r="LNF98" s="109"/>
      <c r="LNG98" s="109"/>
      <c r="LNH98" s="109"/>
      <c r="LNI98" s="109"/>
      <c r="LNJ98" s="109"/>
      <c r="LNK98" s="109"/>
      <c r="LNL98" s="109"/>
      <c r="LNM98" s="109"/>
      <c r="LNN98" s="109"/>
      <c r="LNO98" s="109"/>
      <c r="LNP98" s="109"/>
      <c r="LNQ98" s="109"/>
      <c r="LNR98" s="109"/>
      <c r="LNS98" s="109"/>
      <c r="LNT98" s="109"/>
      <c r="LNU98" s="109"/>
      <c r="LNV98" s="109"/>
      <c r="LNW98" s="109"/>
      <c r="LNX98" s="109"/>
      <c r="LNY98" s="109"/>
      <c r="LNZ98" s="109"/>
      <c r="LOA98" s="109"/>
      <c r="LOB98" s="109"/>
      <c r="LOC98" s="109"/>
      <c r="LOD98" s="109"/>
      <c r="LOE98" s="109"/>
      <c r="LOF98" s="109"/>
      <c r="LOG98" s="109"/>
      <c r="LOH98" s="109"/>
      <c r="LOI98" s="109"/>
      <c r="LOJ98" s="109"/>
      <c r="LOK98" s="109"/>
      <c r="LOL98" s="109"/>
      <c r="LOM98" s="109"/>
      <c r="LON98" s="109"/>
      <c r="LOO98" s="109"/>
      <c r="LOP98" s="109"/>
      <c r="LOQ98" s="109"/>
      <c r="LOR98" s="109"/>
      <c r="LOS98" s="109"/>
      <c r="LOT98" s="109"/>
      <c r="LOU98" s="109"/>
      <c r="LOV98" s="109"/>
      <c r="LOW98" s="109"/>
      <c r="LOX98" s="109"/>
      <c r="LOY98" s="109"/>
      <c r="LOZ98" s="109"/>
      <c r="LPA98" s="109"/>
      <c r="LPB98" s="109"/>
      <c r="LPC98" s="109"/>
      <c r="LPD98" s="109"/>
      <c r="LPE98" s="109"/>
      <c r="LPF98" s="109"/>
      <c r="LPG98" s="109"/>
      <c r="LPH98" s="109"/>
      <c r="LPI98" s="109"/>
      <c r="LPJ98" s="109"/>
      <c r="LPK98" s="109"/>
      <c r="LPL98" s="109"/>
      <c r="LPM98" s="109"/>
      <c r="LPN98" s="109"/>
      <c r="LPO98" s="109"/>
      <c r="LPP98" s="109"/>
      <c r="LPQ98" s="109"/>
      <c r="LPR98" s="109"/>
      <c r="LPS98" s="109"/>
      <c r="LPT98" s="109"/>
      <c r="LPU98" s="109"/>
      <c r="LPV98" s="109"/>
      <c r="LPW98" s="109"/>
      <c r="LPX98" s="109"/>
      <c r="LPY98" s="109"/>
      <c r="LPZ98" s="109"/>
      <c r="LQA98" s="109"/>
      <c r="LQB98" s="109"/>
      <c r="LQC98" s="109"/>
      <c r="LQD98" s="109"/>
      <c r="LQE98" s="109"/>
      <c r="LQF98" s="109"/>
      <c r="LQG98" s="109"/>
      <c r="LQH98" s="109"/>
      <c r="LQI98" s="109"/>
      <c r="LQJ98" s="109"/>
      <c r="LQK98" s="109"/>
      <c r="LQL98" s="109"/>
      <c r="LQM98" s="109"/>
      <c r="LQN98" s="109"/>
      <c r="LQO98" s="109"/>
      <c r="LQP98" s="109"/>
      <c r="LQQ98" s="109"/>
      <c r="LQR98" s="109"/>
      <c r="LQS98" s="109"/>
      <c r="LQT98" s="109"/>
      <c r="LQU98" s="109"/>
      <c r="LQV98" s="109"/>
      <c r="LQW98" s="109"/>
      <c r="LQX98" s="109"/>
      <c r="LQY98" s="109"/>
      <c r="LQZ98" s="109"/>
      <c r="LRA98" s="109"/>
      <c r="LRB98" s="109"/>
      <c r="LRC98" s="109"/>
      <c r="LRD98" s="109"/>
      <c r="LRE98" s="109"/>
      <c r="LRF98" s="109"/>
      <c r="LRG98" s="109"/>
      <c r="LRH98" s="109"/>
      <c r="LRI98" s="109"/>
      <c r="LRJ98" s="109"/>
      <c r="LRK98" s="109"/>
      <c r="LRL98" s="109"/>
      <c r="LRM98" s="109"/>
      <c r="LRN98" s="109"/>
      <c r="LRO98" s="109"/>
      <c r="LRP98" s="109"/>
      <c r="LRQ98" s="109"/>
      <c r="LRR98" s="109"/>
      <c r="LRS98" s="109"/>
      <c r="LRT98" s="109"/>
      <c r="LRU98" s="109"/>
      <c r="LRV98" s="109"/>
      <c r="LRW98" s="109"/>
      <c r="LRX98" s="109"/>
      <c r="LRY98" s="109"/>
      <c r="LRZ98" s="109"/>
      <c r="LSA98" s="109"/>
      <c r="LSB98" s="109"/>
      <c r="LSC98" s="109"/>
      <c r="LSD98" s="109"/>
      <c r="LSE98" s="109"/>
      <c r="LSF98" s="109"/>
      <c r="LSG98" s="109"/>
      <c r="LSH98" s="109"/>
      <c r="LSI98" s="109"/>
      <c r="LSJ98" s="109"/>
      <c r="LSK98" s="109"/>
      <c r="LSL98" s="109"/>
      <c r="LSM98" s="109"/>
      <c r="LSN98" s="109"/>
      <c r="LSO98" s="109"/>
      <c r="LSP98" s="109"/>
      <c r="LSQ98" s="109"/>
      <c r="LSR98" s="109"/>
      <c r="LSS98" s="109"/>
      <c r="LST98" s="109"/>
      <c r="LSU98" s="109"/>
      <c r="LSV98" s="109"/>
      <c r="LSW98" s="109"/>
      <c r="LSX98" s="109"/>
      <c r="LSY98" s="109"/>
      <c r="LSZ98" s="109"/>
      <c r="LTA98" s="109"/>
      <c r="LTB98" s="109"/>
      <c r="LTC98" s="109"/>
      <c r="LTD98" s="109"/>
      <c r="LTE98" s="109"/>
      <c r="LTF98" s="109"/>
      <c r="LTG98" s="109"/>
      <c r="LTH98" s="109"/>
      <c r="LTI98" s="109"/>
      <c r="LTJ98" s="109"/>
      <c r="LTK98" s="109"/>
      <c r="LTL98" s="109"/>
      <c r="LTM98" s="109"/>
      <c r="LTN98" s="109"/>
      <c r="LTO98" s="109"/>
      <c r="LTP98" s="109"/>
      <c r="LTQ98" s="109"/>
      <c r="LTR98" s="109"/>
      <c r="LTS98" s="109"/>
      <c r="LTT98" s="109"/>
      <c r="LTU98" s="109"/>
      <c r="LTV98" s="109"/>
      <c r="LTW98" s="109"/>
      <c r="LTX98" s="109"/>
      <c r="LTY98" s="109"/>
      <c r="LTZ98" s="109"/>
      <c r="LUA98" s="109"/>
      <c r="LUB98" s="109"/>
      <c r="LUC98" s="109"/>
      <c r="LUD98" s="109"/>
      <c r="LUE98" s="109"/>
      <c r="LUF98" s="109"/>
      <c r="LUG98" s="109"/>
      <c r="LUH98" s="109"/>
      <c r="LUI98" s="109"/>
      <c r="LUJ98" s="109"/>
      <c r="LUK98" s="109"/>
      <c r="LUL98" s="109"/>
      <c r="LUM98" s="109"/>
      <c r="LUN98" s="109"/>
      <c r="LUO98" s="109"/>
      <c r="LUP98" s="109"/>
      <c r="LUQ98" s="109"/>
      <c r="LUR98" s="109"/>
      <c r="LUS98" s="109"/>
      <c r="LUT98" s="109"/>
      <c r="LUU98" s="109"/>
      <c r="LUV98" s="109"/>
      <c r="LUW98" s="109"/>
      <c r="LUX98" s="109"/>
      <c r="LUY98" s="109"/>
      <c r="LUZ98" s="109"/>
      <c r="LVA98" s="109"/>
      <c r="LVB98" s="109"/>
      <c r="LVC98" s="109"/>
      <c r="LVD98" s="109"/>
      <c r="LVE98" s="109"/>
      <c r="LVF98" s="109"/>
      <c r="LVG98" s="109"/>
      <c r="LVH98" s="109"/>
      <c r="LVI98" s="109"/>
      <c r="LVJ98" s="109"/>
      <c r="LVK98" s="109"/>
      <c r="LVL98" s="109"/>
      <c r="LVM98" s="109"/>
      <c r="LVN98" s="109"/>
      <c r="LVO98" s="109"/>
      <c r="LVP98" s="109"/>
      <c r="LVQ98" s="109"/>
      <c r="LVR98" s="109"/>
      <c r="LVS98" s="109"/>
      <c r="LVT98" s="109"/>
      <c r="LVU98" s="109"/>
      <c r="LVV98" s="109"/>
      <c r="LVW98" s="109"/>
      <c r="LVX98" s="109"/>
      <c r="LVY98" s="109"/>
      <c r="LVZ98" s="109"/>
      <c r="LWA98" s="109"/>
      <c r="LWB98" s="109"/>
      <c r="LWC98" s="109"/>
      <c r="LWD98" s="109"/>
      <c r="LWE98" s="109"/>
      <c r="LWF98" s="109"/>
      <c r="LWG98" s="109"/>
      <c r="LWH98" s="109"/>
      <c r="LWI98" s="109"/>
      <c r="LWJ98" s="109"/>
      <c r="LWK98" s="109"/>
      <c r="LWL98" s="109"/>
      <c r="LWM98" s="109"/>
      <c r="LWN98" s="109"/>
      <c r="LWO98" s="109"/>
      <c r="LWP98" s="109"/>
      <c r="LWQ98" s="109"/>
      <c r="LWR98" s="109"/>
      <c r="LWS98" s="109"/>
      <c r="LWT98" s="109"/>
      <c r="LWU98" s="109"/>
      <c r="LWV98" s="109"/>
      <c r="LWW98" s="109"/>
      <c r="LWX98" s="109"/>
      <c r="LWY98" s="109"/>
      <c r="LWZ98" s="109"/>
      <c r="LXA98" s="109"/>
      <c r="LXB98" s="109"/>
      <c r="LXC98" s="109"/>
      <c r="LXD98" s="109"/>
      <c r="LXE98" s="109"/>
      <c r="LXF98" s="109"/>
      <c r="LXG98" s="109"/>
      <c r="LXH98" s="109"/>
      <c r="LXI98" s="109"/>
      <c r="LXJ98" s="109"/>
      <c r="LXK98" s="109"/>
      <c r="LXL98" s="109"/>
      <c r="LXM98" s="109"/>
      <c r="LXN98" s="109"/>
      <c r="LXO98" s="109"/>
      <c r="LXP98" s="109"/>
      <c r="LXQ98" s="109"/>
      <c r="LXR98" s="109"/>
      <c r="LXS98" s="109"/>
      <c r="LXT98" s="109"/>
      <c r="LXU98" s="109"/>
      <c r="LXV98" s="109"/>
      <c r="LXW98" s="109"/>
      <c r="LXX98" s="109"/>
      <c r="LXY98" s="109"/>
      <c r="LXZ98" s="109"/>
      <c r="LYA98" s="109"/>
      <c r="LYB98" s="109"/>
      <c r="LYC98" s="109"/>
      <c r="LYD98" s="109"/>
      <c r="LYE98" s="109"/>
      <c r="LYF98" s="109"/>
      <c r="LYG98" s="109"/>
      <c r="LYH98" s="109"/>
      <c r="LYI98" s="109"/>
      <c r="LYJ98" s="109"/>
      <c r="LYK98" s="109"/>
      <c r="LYL98" s="109"/>
      <c r="LYM98" s="109"/>
      <c r="LYN98" s="109"/>
      <c r="LYO98" s="109"/>
      <c r="LYP98" s="109"/>
      <c r="LYQ98" s="109"/>
      <c r="LYR98" s="109"/>
      <c r="LYS98" s="109"/>
      <c r="LYT98" s="109"/>
      <c r="LYU98" s="109"/>
      <c r="LYV98" s="109"/>
      <c r="LYW98" s="109"/>
      <c r="LYX98" s="109"/>
      <c r="LYY98" s="109"/>
      <c r="LYZ98" s="109"/>
      <c r="LZA98" s="109"/>
      <c r="LZB98" s="109"/>
      <c r="LZC98" s="109"/>
      <c r="LZD98" s="109"/>
      <c r="LZE98" s="109"/>
      <c r="LZF98" s="109"/>
      <c r="LZG98" s="109"/>
      <c r="LZH98" s="109"/>
      <c r="LZI98" s="109"/>
      <c r="LZJ98" s="109"/>
      <c r="LZK98" s="109"/>
      <c r="LZL98" s="109"/>
      <c r="LZM98" s="109"/>
      <c r="LZN98" s="109"/>
      <c r="LZO98" s="109"/>
      <c r="LZP98" s="109"/>
      <c r="LZQ98" s="109"/>
      <c r="LZR98" s="109"/>
      <c r="LZS98" s="109"/>
      <c r="LZT98" s="109"/>
      <c r="LZU98" s="109"/>
      <c r="LZV98" s="109"/>
      <c r="LZW98" s="109"/>
      <c r="LZX98" s="109"/>
      <c r="LZY98" s="109"/>
      <c r="LZZ98" s="109"/>
      <c r="MAA98" s="109"/>
      <c r="MAB98" s="109"/>
      <c r="MAC98" s="109"/>
      <c r="MAD98" s="109"/>
      <c r="MAE98" s="109"/>
      <c r="MAF98" s="109"/>
      <c r="MAG98" s="109"/>
      <c r="MAH98" s="109"/>
      <c r="MAI98" s="109"/>
      <c r="MAJ98" s="109"/>
      <c r="MAK98" s="109"/>
      <c r="MAL98" s="109"/>
      <c r="MAM98" s="109"/>
      <c r="MAN98" s="109"/>
      <c r="MAO98" s="109"/>
      <c r="MAP98" s="109"/>
      <c r="MAQ98" s="109"/>
      <c r="MAR98" s="109"/>
      <c r="MAS98" s="109"/>
      <c r="MAT98" s="109"/>
      <c r="MAU98" s="109"/>
      <c r="MAV98" s="109"/>
      <c r="MAW98" s="109"/>
      <c r="MAX98" s="109"/>
      <c r="MAY98" s="109"/>
      <c r="MAZ98" s="109"/>
      <c r="MBA98" s="109"/>
      <c r="MBB98" s="109"/>
      <c r="MBC98" s="109"/>
      <c r="MBD98" s="109"/>
      <c r="MBE98" s="109"/>
      <c r="MBF98" s="109"/>
      <c r="MBG98" s="109"/>
      <c r="MBH98" s="109"/>
      <c r="MBI98" s="109"/>
      <c r="MBJ98" s="109"/>
      <c r="MBK98" s="109"/>
      <c r="MBL98" s="109"/>
      <c r="MBM98" s="109"/>
      <c r="MBN98" s="109"/>
      <c r="MBO98" s="109"/>
      <c r="MBP98" s="109"/>
      <c r="MBQ98" s="109"/>
      <c r="MBR98" s="109"/>
      <c r="MBS98" s="109"/>
      <c r="MBT98" s="109"/>
      <c r="MBU98" s="109"/>
      <c r="MBV98" s="109"/>
      <c r="MBW98" s="109"/>
      <c r="MBX98" s="109"/>
      <c r="MBY98" s="109"/>
      <c r="MBZ98" s="109"/>
      <c r="MCA98" s="109"/>
      <c r="MCB98" s="109"/>
      <c r="MCC98" s="109"/>
      <c r="MCD98" s="109"/>
      <c r="MCE98" s="109"/>
      <c r="MCF98" s="109"/>
      <c r="MCG98" s="109"/>
      <c r="MCH98" s="109"/>
      <c r="MCI98" s="109"/>
      <c r="MCJ98" s="109"/>
      <c r="MCK98" s="109"/>
      <c r="MCL98" s="109"/>
      <c r="MCM98" s="109"/>
      <c r="MCN98" s="109"/>
      <c r="MCO98" s="109"/>
      <c r="MCP98" s="109"/>
      <c r="MCQ98" s="109"/>
      <c r="MCR98" s="109"/>
      <c r="MCS98" s="109"/>
      <c r="MCT98" s="109"/>
      <c r="MCU98" s="109"/>
      <c r="MCV98" s="109"/>
      <c r="MCW98" s="109"/>
      <c r="MCX98" s="109"/>
      <c r="MCY98" s="109"/>
      <c r="MCZ98" s="109"/>
      <c r="MDA98" s="109"/>
      <c r="MDB98" s="109"/>
      <c r="MDC98" s="109"/>
      <c r="MDD98" s="109"/>
      <c r="MDE98" s="109"/>
      <c r="MDF98" s="109"/>
      <c r="MDG98" s="109"/>
      <c r="MDH98" s="109"/>
      <c r="MDI98" s="109"/>
      <c r="MDJ98" s="109"/>
      <c r="MDK98" s="109"/>
      <c r="MDL98" s="109"/>
      <c r="MDM98" s="109"/>
      <c r="MDN98" s="109"/>
      <c r="MDO98" s="109"/>
      <c r="MDP98" s="109"/>
      <c r="MDQ98" s="109"/>
      <c r="MDR98" s="109"/>
      <c r="MDS98" s="109"/>
      <c r="MDT98" s="109"/>
      <c r="MDU98" s="109"/>
      <c r="MDV98" s="109"/>
      <c r="MDW98" s="109"/>
      <c r="MDX98" s="109"/>
      <c r="MDY98" s="109"/>
      <c r="MDZ98" s="109"/>
      <c r="MEA98" s="109"/>
      <c r="MEB98" s="109"/>
      <c r="MEC98" s="109"/>
      <c r="MED98" s="109"/>
      <c r="MEE98" s="109"/>
      <c r="MEF98" s="109"/>
      <c r="MEG98" s="109"/>
      <c r="MEH98" s="109"/>
      <c r="MEI98" s="109"/>
      <c r="MEJ98" s="109"/>
      <c r="MEK98" s="109"/>
      <c r="MEL98" s="109"/>
      <c r="MEM98" s="109"/>
      <c r="MEN98" s="109"/>
      <c r="MEO98" s="109"/>
      <c r="MEP98" s="109"/>
      <c r="MEQ98" s="109"/>
      <c r="MER98" s="109"/>
      <c r="MES98" s="109"/>
      <c r="MET98" s="109"/>
      <c r="MEU98" s="109"/>
      <c r="MEV98" s="109"/>
      <c r="MEW98" s="109"/>
      <c r="MEX98" s="109"/>
      <c r="MEY98" s="109"/>
      <c r="MEZ98" s="109"/>
      <c r="MFA98" s="109"/>
      <c r="MFB98" s="109"/>
      <c r="MFC98" s="109"/>
      <c r="MFD98" s="109"/>
      <c r="MFE98" s="109"/>
      <c r="MFF98" s="109"/>
      <c r="MFG98" s="109"/>
      <c r="MFH98" s="109"/>
      <c r="MFI98" s="109"/>
      <c r="MFJ98" s="109"/>
      <c r="MFK98" s="109"/>
      <c r="MFL98" s="109"/>
      <c r="MFM98" s="109"/>
      <c r="MFN98" s="109"/>
      <c r="MFO98" s="109"/>
      <c r="MFP98" s="109"/>
      <c r="MFQ98" s="109"/>
      <c r="MFR98" s="109"/>
      <c r="MFS98" s="109"/>
      <c r="MFT98" s="109"/>
      <c r="MFU98" s="109"/>
      <c r="MFV98" s="109"/>
      <c r="MFW98" s="109"/>
      <c r="MFX98" s="109"/>
      <c r="MFY98" s="109"/>
      <c r="MFZ98" s="109"/>
      <c r="MGA98" s="109"/>
      <c r="MGB98" s="109"/>
      <c r="MGC98" s="109"/>
      <c r="MGD98" s="109"/>
      <c r="MGE98" s="109"/>
      <c r="MGF98" s="109"/>
      <c r="MGG98" s="109"/>
      <c r="MGH98" s="109"/>
      <c r="MGI98" s="109"/>
      <c r="MGJ98" s="109"/>
      <c r="MGK98" s="109"/>
      <c r="MGL98" s="109"/>
      <c r="MGM98" s="109"/>
      <c r="MGN98" s="109"/>
      <c r="MGO98" s="109"/>
      <c r="MGP98" s="109"/>
      <c r="MGQ98" s="109"/>
      <c r="MGR98" s="109"/>
      <c r="MGS98" s="109"/>
      <c r="MGT98" s="109"/>
      <c r="MGU98" s="109"/>
      <c r="MGV98" s="109"/>
      <c r="MGW98" s="109"/>
      <c r="MGX98" s="109"/>
      <c r="MGY98" s="109"/>
      <c r="MGZ98" s="109"/>
      <c r="MHA98" s="109"/>
      <c r="MHB98" s="109"/>
      <c r="MHC98" s="109"/>
      <c r="MHD98" s="109"/>
      <c r="MHE98" s="109"/>
      <c r="MHF98" s="109"/>
      <c r="MHG98" s="109"/>
      <c r="MHH98" s="109"/>
      <c r="MHI98" s="109"/>
      <c r="MHJ98" s="109"/>
      <c r="MHK98" s="109"/>
      <c r="MHL98" s="109"/>
      <c r="MHM98" s="109"/>
      <c r="MHN98" s="109"/>
      <c r="MHO98" s="109"/>
      <c r="MHP98" s="109"/>
      <c r="MHQ98" s="109"/>
      <c r="MHR98" s="109"/>
      <c r="MHS98" s="109"/>
      <c r="MHT98" s="109"/>
      <c r="MHU98" s="109"/>
      <c r="MHV98" s="109"/>
      <c r="MHW98" s="109"/>
      <c r="MHX98" s="109"/>
      <c r="MHY98" s="109"/>
      <c r="MHZ98" s="109"/>
      <c r="MIA98" s="109"/>
      <c r="MIB98" s="109"/>
      <c r="MIC98" s="109"/>
      <c r="MID98" s="109"/>
      <c r="MIE98" s="109"/>
      <c r="MIF98" s="109"/>
      <c r="MIG98" s="109"/>
      <c r="MIH98" s="109"/>
      <c r="MII98" s="109"/>
      <c r="MIJ98" s="109"/>
      <c r="MIK98" s="109"/>
      <c r="MIL98" s="109"/>
      <c r="MIM98" s="109"/>
      <c r="MIN98" s="109"/>
      <c r="MIO98" s="109"/>
      <c r="MIP98" s="109"/>
      <c r="MIQ98" s="109"/>
      <c r="MIR98" s="109"/>
      <c r="MIS98" s="109"/>
      <c r="MIT98" s="109"/>
      <c r="MIU98" s="109"/>
      <c r="MIV98" s="109"/>
      <c r="MIW98" s="109"/>
      <c r="MIX98" s="109"/>
      <c r="MIY98" s="109"/>
      <c r="MIZ98" s="109"/>
      <c r="MJA98" s="109"/>
      <c r="MJB98" s="109"/>
      <c r="MJC98" s="109"/>
      <c r="MJD98" s="109"/>
      <c r="MJE98" s="109"/>
      <c r="MJF98" s="109"/>
      <c r="MJG98" s="109"/>
      <c r="MJH98" s="109"/>
      <c r="MJI98" s="109"/>
      <c r="MJJ98" s="109"/>
      <c r="MJK98" s="109"/>
      <c r="MJL98" s="109"/>
      <c r="MJM98" s="109"/>
      <c r="MJN98" s="109"/>
      <c r="MJO98" s="109"/>
      <c r="MJP98" s="109"/>
      <c r="MJQ98" s="109"/>
      <c r="MJR98" s="109"/>
      <c r="MJS98" s="109"/>
      <c r="MJT98" s="109"/>
      <c r="MJU98" s="109"/>
      <c r="MJV98" s="109"/>
      <c r="MJW98" s="109"/>
      <c r="MJX98" s="109"/>
      <c r="MJY98" s="109"/>
      <c r="MJZ98" s="109"/>
      <c r="MKA98" s="109"/>
      <c r="MKB98" s="109"/>
      <c r="MKC98" s="109"/>
      <c r="MKD98" s="109"/>
      <c r="MKE98" s="109"/>
      <c r="MKF98" s="109"/>
      <c r="MKG98" s="109"/>
      <c r="MKH98" s="109"/>
      <c r="MKI98" s="109"/>
      <c r="MKJ98" s="109"/>
      <c r="MKK98" s="109"/>
      <c r="MKL98" s="109"/>
      <c r="MKM98" s="109"/>
      <c r="MKN98" s="109"/>
      <c r="MKO98" s="109"/>
      <c r="MKP98" s="109"/>
      <c r="MKQ98" s="109"/>
      <c r="MKR98" s="109"/>
      <c r="MKS98" s="109"/>
      <c r="MKT98" s="109"/>
      <c r="MKU98" s="109"/>
      <c r="MKV98" s="109"/>
      <c r="MKW98" s="109"/>
      <c r="MKX98" s="109"/>
      <c r="MKY98" s="109"/>
      <c r="MKZ98" s="109"/>
      <c r="MLA98" s="109"/>
      <c r="MLB98" s="109"/>
      <c r="MLC98" s="109"/>
      <c r="MLD98" s="109"/>
      <c r="MLE98" s="109"/>
      <c r="MLF98" s="109"/>
      <c r="MLG98" s="109"/>
      <c r="MLH98" s="109"/>
      <c r="MLI98" s="109"/>
      <c r="MLJ98" s="109"/>
      <c r="MLK98" s="109"/>
      <c r="MLL98" s="109"/>
      <c r="MLM98" s="109"/>
      <c r="MLN98" s="109"/>
      <c r="MLO98" s="109"/>
      <c r="MLP98" s="109"/>
      <c r="MLQ98" s="109"/>
      <c r="MLR98" s="109"/>
      <c r="MLS98" s="109"/>
      <c r="MLT98" s="109"/>
      <c r="MLU98" s="109"/>
      <c r="MLV98" s="109"/>
      <c r="MLW98" s="109"/>
      <c r="MLX98" s="109"/>
      <c r="MLY98" s="109"/>
      <c r="MLZ98" s="109"/>
      <c r="MMA98" s="109"/>
      <c r="MMB98" s="109"/>
      <c r="MMC98" s="109"/>
      <c r="MMD98" s="109"/>
      <c r="MME98" s="109"/>
      <c r="MMF98" s="109"/>
      <c r="MMG98" s="109"/>
      <c r="MMH98" s="109"/>
      <c r="MMI98" s="109"/>
      <c r="MMJ98" s="109"/>
      <c r="MMK98" s="109"/>
      <c r="MML98" s="109"/>
      <c r="MMM98" s="109"/>
      <c r="MMN98" s="109"/>
      <c r="MMO98" s="109"/>
      <c r="MMP98" s="109"/>
      <c r="MMQ98" s="109"/>
      <c r="MMR98" s="109"/>
      <c r="MMS98" s="109"/>
      <c r="MMT98" s="109"/>
      <c r="MMU98" s="109"/>
      <c r="MMV98" s="109"/>
      <c r="MMW98" s="109"/>
      <c r="MMX98" s="109"/>
      <c r="MMY98" s="109"/>
      <c r="MMZ98" s="109"/>
      <c r="MNA98" s="109"/>
      <c r="MNB98" s="109"/>
      <c r="MNC98" s="109"/>
      <c r="MND98" s="109"/>
      <c r="MNE98" s="109"/>
      <c r="MNF98" s="109"/>
      <c r="MNG98" s="109"/>
      <c r="MNH98" s="109"/>
      <c r="MNI98" s="109"/>
      <c r="MNJ98" s="109"/>
      <c r="MNK98" s="109"/>
      <c r="MNL98" s="109"/>
      <c r="MNM98" s="109"/>
      <c r="MNN98" s="109"/>
      <c r="MNO98" s="109"/>
      <c r="MNP98" s="109"/>
      <c r="MNQ98" s="109"/>
      <c r="MNR98" s="109"/>
      <c r="MNS98" s="109"/>
      <c r="MNT98" s="109"/>
      <c r="MNU98" s="109"/>
      <c r="MNV98" s="109"/>
      <c r="MNW98" s="109"/>
      <c r="MNX98" s="109"/>
      <c r="MNY98" s="109"/>
      <c r="MNZ98" s="109"/>
      <c r="MOA98" s="109"/>
      <c r="MOB98" s="109"/>
      <c r="MOC98" s="109"/>
      <c r="MOD98" s="109"/>
      <c r="MOE98" s="109"/>
      <c r="MOF98" s="109"/>
      <c r="MOG98" s="109"/>
      <c r="MOH98" s="109"/>
      <c r="MOI98" s="109"/>
      <c r="MOJ98" s="109"/>
      <c r="MOK98" s="109"/>
      <c r="MOL98" s="109"/>
      <c r="MOM98" s="109"/>
      <c r="MON98" s="109"/>
      <c r="MOO98" s="109"/>
      <c r="MOP98" s="109"/>
      <c r="MOQ98" s="109"/>
      <c r="MOR98" s="109"/>
      <c r="MOS98" s="109"/>
      <c r="MOT98" s="109"/>
      <c r="MOU98" s="109"/>
      <c r="MOV98" s="109"/>
      <c r="MOW98" s="109"/>
      <c r="MOX98" s="109"/>
      <c r="MOY98" s="109"/>
      <c r="MOZ98" s="109"/>
      <c r="MPA98" s="109"/>
      <c r="MPB98" s="109"/>
      <c r="MPC98" s="109"/>
      <c r="MPD98" s="109"/>
      <c r="MPE98" s="109"/>
      <c r="MPF98" s="109"/>
      <c r="MPG98" s="109"/>
      <c r="MPH98" s="109"/>
      <c r="MPI98" s="109"/>
      <c r="MPJ98" s="109"/>
      <c r="MPK98" s="109"/>
      <c r="MPL98" s="109"/>
      <c r="MPM98" s="109"/>
      <c r="MPN98" s="109"/>
      <c r="MPO98" s="109"/>
      <c r="MPP98" s="109"/>
      <c r="MPQ98" s="109"/>
      <c r="MPR98" s="109"/>
      <c r="MPS98" s="109"/>
      <c r="MPT98" s="109"/>
      <c r="MPU98" s="109"/>
      <c r="MPV98" s="109"/>
      <c r="MPW98" s="109"/>
      <c r="MPX98" s="109"/>
      <c r="MPY98" s="109"/>
      <c r="MPZ98" s="109"/>
      <c r="MQA98" s="109"/>
      <c r="MQB98" s="109"/>
      <c r="MQC98" s="109"/>
      <c r="MQD98" s="109"/>
      <c r="MQE98" s="109"/>
      <c r="MQF98" s="109"/>
      <c r="MQG98" s="109"/>
      <c r="MQH98" s="109"/>
      <c r="MQI98" s="109"/>
      <c r="MQJ98" s="109"/>
      <c r="MQK98" s="109"/>
      <c r="MQL98" s="109"/>
      <c r="MQM98" s="109"/>
      <c r="MQN98" s="109"/>
      <c r="MQO98" s="109"/>
      <c r="MQP98" s="109"/>
      <c r="MQQ98" s="109"/>
      <c r="MQR98" s="109"/>
      <c r="MQS98" s="109"/>
      <c r="MQT98" s="109"/>
      <c r="MQU98" s="109"/>
      <c r="MQV98" s="109"/>
      <c r="MQW98" s="109"/>
      <c r="MQX98" s="109"/>
      <c r="MQY98" s="109"/>
      <c r="MQZ98" s="109"/>
      <c r="MRA98" s="109"/>
      <c r="MRB98" s="109"/>
      <c r="MRC98" s="109"/>
      <c r="MRD98" s="109"/>
      <c r="MRE98" s="109"/>
      <c r="MRF98" s="109"/>
      <c r="MRG98" s="109"/>
      <c r="MRH98" s="109"/>
      <c r="MRI98" s="109"/>
      <c r="MRJ98" s="109"/>
      <c r="MRK98" s="109"/>
      <c r="MRL98" s="109"/>
      <c r="MRM98" s="109"/>
      <c r="MRN98" s="109"/>
      <c r="MRO98" s="109"/>
      <c r="MRP98" s="109"/>
      <c r="MRQ98" s="109"/>
      <c r="MRR98" s="109"/>
      <c r="MRS98" s="109"/>
      <c r="MRT98" s="109"/>
      <c r="MRU98" s="109"/>
      <c r="MRV98" s="109"/>
      <c r="MRW98" s="109"/>
      <c r="MRX98" s="109"/>
      <c r="MRY98" s="109"/>
      <c r="MRZ98" s="109"/>
      <c r="MSA98" s="109"/>
      <c r="MSB98" s="109"/>
      <c r="MSC98" s="109"/>
      <c r="MSD98" s="109"/>
      <c r="MSE98" s="109"/>
      <c r="MSF98" s="109"/>
      <c r="MSG98" s="109"/>
      <c r="MSH98" s="109"/>
      <c r="MSI98" s="109"/>
      <c r="MSJ98" s="109"/>
      <c r="MSK98" s="109"/>
      <c r="MSL98" s="109"/>
      <c r="MSM98" s="109"/>
      <c r="MSN98" s="109"/>
      <c r="MSO98" s="109"/>
      <c r="MSP98" s="109"/>
      <c r="MSQ98" s="109"/>
      <c r="MSR98" s="109"/>
      <c r="MSS98" s="109"/>
      <c r="MST98" s="109"/>
      <c r="MSU98" s="109"/>
      <c r="MSV98" s="109"/>
      <c r="MSW98" s="109"/>
      <c r="MSX98" s="109"/>
      <c r="MSY98" s="109"/>
      <c r="MSZ98" s="109"/>
      <c r="MTA98" s="109"/>
      <c r="MTB98" s="109"/>
      <c r="MTC98" s="109"/>
      <c r="MTD98" s="109"/>
      <c r="MTE98" s="109"/>
      <c r="MTF98" s="109"/>
      <c r="MTG98" s="109"/>
      <c r="MTH98" s="109"/>
      <c r="MTI98" s="109"/>
      <c r="MTJ98" s="109"/>
      <c r="MTK98" s="109"/>
      <c r="MTL98" s="109"/>
      <c r="MTM98" s="109"/>
      <c r="MTN98" s="109"/>
      <c r="MTO98" s="109"/>
      <c r="MTP98" s="109"/>
      <c r="MTQ98" s="109"/>
      <c r="MTR98" s="109"/>
      <c r="MTS98" s="109"/>
      <c r="MTT98" s="109"/>
      <c r="MTU98" s="109"/>
      <c r="MTV98" s="109"/>
      <c r="MTW98" s="109"/>
      <c r="MTX98" s="109"/>
      <c r="MTY98" s="109"/>
      <c r="MTZ98" s="109"/>
      <c r="MUA98" s="109"/>
      <c r="MUB98" s="109"/>
      <c r="MUC98" s="109"/>
      <c r="MUD98" s="109"/>
      <c r="MUE98" s="109"/>
      <c r="MUF98" s="109"/>
      <c r="MUG98" s="109"/>
      <c r="MUH98" s="109"/>
      <c r="MUI98" s="109"/>
      <c r="MUJ98" s="109"/>
      <c r="MUK98" s="109"/>
      <c r="MUL98" s="109"/>
      <c r="MUM98" s="109"/>
      <c r="MUN98" s="109"/>
      <c r="MUO98" s="109"/>
      <c r="MUP98" s="109"/>
      <c r="MUQ98" s="109"/>
      <c r="MUR98" s="109"/>
      <c r="MUS98" s="109"/>
      <c r="MUT98" s="109"/>
      <c r="MUU98" s="109"/>
      <c r="MUV98" s="109"/>
      <c r="MUW98" s="109"/>
      <c r="MUX98" s="109"/>
      <c r="MUY98" s="109"/>
      <c r="MUZ98" s="109"/>
      <c r="MVA98" s="109"/>
      <c r="MVB98" s="109"/>
      <c r="MVC98" s="109"/>
      <c r="MVD98" s="109"/>
      <c r="MVE98" s="109"/>
      <c r="MVF98" s="109"/>
      <c r="MVG98" s="109"/>
      <c r="MVH98" s="109"/>
      <c r="MVI98" s="109"/>
      <c r="MVJ98" s="109"/>
      <c r="MVK98" s="109"/>
      <c r="MVL98" s="109"/>
      <c r="MVM98" s="109"/>
      <c r="MVN98" s="109"/>
      <c r="MVO98" s="109"/>
      <c r="MVP98" s="109"/>
      <c r="MVQ98" s="109"/>
      <c r="MVR98" s="109"/>
      <c r="MVS98" s="109"/>
      <c r="MVT98" s="109"/>
      <c r="MVU98" s="109"/>
      <c r="MVV98" s="109"/>
      <c r="MVW98" s="109"/>
      <c r="MVX98" s="109"/>
      <c r="MVY98" s="109"/>
      <c r="MVZ98" s="109"/>
      <c r="MWA98" s="109"/>
      <c r="MWB98" s="109"/>
      <c r="MWC98" s="109"/>
      <c r="MWD98" s="109"/>
      <c r="MWE98" s="109"/>
      <c r="MWF98" s="109"/>
      <c r="MWG98" s="109"/>
      <c r="MWH98" s="109"/>
      <c r="MWI98" s="109"/>
      <c r="MWJ98" s="109"/>
      <c r="MWK98" s="109"/>
      <c r="MWL98" s="109"/>
      <c r="MWM98" s="109"/>
      <c r="MWN98" s="109"/>
      <c r="MWO98" s="109"/>
      <c r="MWP98" s="109"/>
      <c r="MWQ98" s="109"/>
      <c r="MWR98" s="109"/>
      <c r="MWS98" s="109"/>
      <c r="MWT98" s="109"/>
      <c r="MWU98" s="109"/>
      <c r="MWV98" s="109"/>
      <c r="MWW98" s="109"/>
      <c r="MWX98" s="109"/>
      <c r="MWY98" s="109"/>
      <c r="MWZ98" s="109"/>
      <c r="MXA98" s="109"/>
      <c r="MXB98" s="109"/>
      <c r="MXC98" s="109"/>
      <c r="MXD98" s="109"/>
      <c r="MXE98" s="109"/>
      <c r="MXF98" s="109"/>
      <c r="MXG98" s="109"/>
      <c r="MXH98" s="109"/>
      <c r="MXI98" s="109"/>
      <c r="MXJ98" s="109"/>
      <c r="MXK98" s="109"/>
      <c r="MXL98" s="109"/>
      <c r="MXM98" s="109"/>
      <c r="MXN98" s="109"/>
      <c r="MXO98" s="109"/>
      <c r="MXP98" s="109"/>
      <c r="MXQ98" s="109"/>
      <c r="MXR98" s="109"/>
      <c r="MXS98" s="109"/>
      <c r="MXT98" s="109"/>
      <c r="MXU98" s="109"/>
      <c r="MXV98" s="109"/>
      <c r="MXW98" s="109"/>
      <c r="MXX98" s="109"/>
      <c r="MXY98" s="109"/>
      <c r="MXZ98" s="109"/>
      <c r="MYA98" s="109"/>
      <c r="MYB98" s="109"/>
      <c r="MYC98" s="109"/>
      <c r="MYD98" s="109"/>
      <c r="MYE98" s="109"/>
      <c r="MYF98" s="109"/>
      <c r="MYG98" s="109"/>
      <c r="MYH98" s="109"/>
      <c r="MYI98" s="109"/>
      <c r="MYJ98" s="109"/>
      <c r="MYK98" s="109"/>
      <c r="MYL98" s="109"/>
      <c r="MYM98" s="109"/>
      <c r="MYN98" s="109"/>
      <c r="MYO98" s="109"/>
      <c r="MYP98" s="109"/>
      <c r="MYQ98" s="109"/>
      <c r="MYR98" s="109"/>
      <c r="MYS98" s="109"/>
      <c r="MYT98" s="109"/>
      <c r="MYU98" s="109"/>
      <c r="MYV98" s="109"/>
      <c r="MYW98" s="109"/>
      <c r="MYX98" s="109"/>
      <c r="MYY98" s="109"/>
      <c r="MYZ98" s="109"/>
      <c r="MZA98" s="109"/>
      <c r="MZB98" s="109"/>
      <c r="MZC98" s="109"/>
      <c r="MZD98" s="109"/>
      <c r="MZE98" s="109"/>
      <c r="MZF98" s="109"/>
      <c r="MZG98" s="109"/>
      <c r="MZH98" s="109"/>
      <c r="MZI98" s="109"/>
      <c r="MZJ98" s="109"/>
      <c r="MZK98" s="109"/>
      <c r="MZL98" s="109"/>
      <c r="MZM98" s="109"/>
      <c r="MZN98" s="109"/>
      <c r="MZO98" s="109"/>
      <c r="MZP98" s="109"/>
      <c r="MZQ98" s="109"/>
      <c r="MZR98" s="109"/>
      <c r="MZS98" s="109"/>
      <c r="MZT98" s="109"/>
      <c r="MZU98" s="109"/>
      <c r="MZV98" s="109"/>
      <c r="MZW98" s="109"/>
      <c r="MZX98" s="109"/>
      <c r="MZY98" s="109"/>
      <c r="MZZ98" s="109"/>
      <c r="NAA98" s="109"/>
      <c r="NAB98" s="109"/>
      <c r="NAC98" s="109"/>
      <c r="NAD98" s="109"/>
      <c r="NAE98" s="109"/>
      <c r="NAF98" s="109"/>
      <c r="NAG98" s="109"/>
      <c r="NAH98" s="109"/>
      <c r="NAI98" s="109"/>
      <c r="NAJ98" s="109"/>
      <c r="NAK98" s="109"/>
      <c r="NAL98" s="109"/>
      <c r="NAM98" s="109"/>
      <c r="NAN98" s="109"/>
      <c r="NAO98" s="109"/>
      <c r="NAP98" s="109"/>
      <c r="NAQ98" s="109"/>
      <c r="NAR98" s="109"/>
      <c r="NAS98" s="109"/>
      <c r="NAT98" s="109"/>
      <c r="NAU98" s="109"/>
      <c r="NAV98" s="109"/>
      <c r="NAW98" s="109"/>
      <c r="NAX98" s="109"/>
      <c r="NAY98" s="109"/>
      <c r="NAZ98" s="109"/>
      <c r="NBA98" s="109"/>
      <c r="NBB98" s="109"/>
      <c r="NBC98" s="109"/>
      <c r="NBD98" s="109"/>
      <c r="NBE98" s="109"/>
      <c r="NBF98" s="109"/>
      <c r="NBG98" s="109"/>
      <c r="NBH98" s="109"/>
      <c r="NBI98" s="109"/>
      <c r="NBJ98" s="109"/>
      <c r="NBK98" s="109"/>
      <c r="NBL98" s="109"/>
      <c r="NBM98" s="109"/>
      <c r="NBN98" s="109"/>
      <c r="NBO98" s="109"/>
      <c r="NBP98" s="109"/>
      <c r="NBQ98" s="109"/>
      <c r="NBR98" s="109"/>
      <c r="NBS98" s="109"/>
      <c r="NBT98" s="109"/>
      <c r="NBU98" s="109"/>
      <c r="NBV98" s="109"/>
      <c r="NBW98" s="109"/>
      <c r="NBX98" s="109"/>
      <c r="NBY98" s="109"/>
      <c r="NBZ98" s="109"/>
      <c r="NCA98" s="109"/>
      <c r="NCB98" s="109"/>
      <c r="NCC98" s="109"/>
      <c r="NCD98" s="109"/>
      <c r="NCE98" s="109"/>
      <c r="NCF98" s="109"/>
      <c r="NCG98" s="109"/>
      <c r="NCH98" s="109"/>
      <c r="NCI98" s="109"/>
      <c r="NCJ98" s="109"/>
      <c r="NCK98" s="109"/>
      <c r="NCL98" s="109"/>
      <c r="NCM98" s="109"/>
      <c r="NCN98" s="109"/>
      <c r="NCO98" s="109"/>
      <c r="NCP98" s="109"/>
      <c r="NCQ98" s="109"/>
      <c r="NCR98" s="109"/>
      <c r="NCS98" s="109"/>
      <c r="NCT98" s="109"/>
      <c r="NCU98" s="109"/>
      <c r="NCV98" s="109"/>
      <c r="NCW98" s="109"/>
      <c r="NCX98" s="109"/>
      <c r="NCY98" s="109"/>
      <c r="NCZ98" s="109"/>
      <c r="NDA98" s="109"/>
      <c r="NDB98" s="109"/>
      <c r="NDC98" s="109"/>
      <c r="NDD98" s="109"/>
      <c r="NDE98" s="109"/>
      <c r="NDF98" s="109"/>
      <c r="NDG98" s="109"/>
      <c r="NDH98" s="109"/>
      <c r="NDI98" s="109"/>
      <c r="NDJ98" s="109"/>
      <c r="NDK98" s="109"/>
      <c r="NDL98" s="109"/>
      <c r="NDM98" s="109"/>
      <c r="NDN98" s="109"/>
      <c r="NDO98" s="109"/>
      <c r="NDP98" s="109"/>
      <c r="NDQ98" s="109"/>
      <c r="NDR98" s="109"/>
      <c r="NDS98" s="109"/>
      <c r="NDT98" s="109"/>
      <c r="NDU98" s="109"/>
      <c r="NDV98" s="109"/>
      <c r="NDW98" s="109"/>
      <c r="NDX98" s="109"/>
      <c r="NDY98" s="109"/>
      <c r="NDZ98" s="109"/>
      <c r="NEA98" s="109"/>
      <c r="NEB98" s="109"/>
      <c r="NEC98" s="109"/>
      <c r="NED98" s="109"/>
      <c r="NEE98" s="109"/>
      <c r="NEF98" s="109"/>
      <c r="NEG98" s="109"/>
      <c r="NEH98" s="109"/>
      <c r="NEI98" s="109"/>
      <c r="NEJ98" s="109"/>
      <c r="NEK98" s="109"/>
      <c r="NEL98" s="109"/>
      <c r="NEM98" s="109"/>
      <c r="NEN98" s="109"/>
      <c r="NEO98" s="109"/>
      <c r="NEP98" s="109"/>
      <c r="NEQ98" s="109"/>
      <c r="NER98" s="109"/>
      <c r="NES98" s="109"/>
      <c r="NET98" s="109"/>
      <c r="NEU98" s="109"/>
      <c r="NEV98" s="109"/>
      <c r="NEW98" s="109"/>
      <c r="NEX98" s="109"/>
      <c r="NEY98" s="109"/>
      <c r="NEZ98" s="109"/>
      <c r="NFA98" s="109"/>
      <c r="NFB98" s="109"/>
      <c r="NFC98" s="109"/>
      <c r="NFD98" s="109"/>
      <c r="NFE98" s="109"/>
      <c r="NFF98" s="109"/>
      <c r="NFG98" s="109"/>
      <c r="NFH98" s="109"/>
      <c r="NFI98" s="109"/>
      <c r="NFJ98" s="109"/>
      <c r="NFK98" s="109"/>
      <c r="NFL98" s="109"/>
      <c r="NFM98" s="109"/>
      <c r="NFN98" s="109"/>
      <c r="NFO98" s="109"/>
      <c r="NFP98" s="109"/>
      <c r="NFQ98" s="109"/>
      <c r="NFR98" s="109"/>
      <c r="NFS98" s="109"/>
      <c r="NFT98" s="109"/>
      <c r="NFU98" s="109"/>
      <c r="NFV98" s="109"/>
      <c r="NFW98" s="109"/>
      <c r="NFX98" s="109"/>
      <c r="NFY98" s="109"/>
      <c r="NFZ98" s="109"/>
      <c r="NGA98" s="109"/>
      <c r="NGB98" s="109"/>
      <c r="NGC98" s="109"/>
      <c r="NGD98" s="109"/>
      <c r="NGE98" s="109"/>
      <c r="NGF98" s="109"/>
      <c r="NGG98" s="109"/>
      <c r="NGH98" s="109"/>
      <c r="NGI98" s="109"/>
      <c r="NGJ98" s="109"/>
      <c r="NGK98" s="109"/>
      <c r="NGL98" s="109"/>
      <c r="NGM98" s="109"/>
      <c r="NGN98" s="109"/>
      <c r="NGO98" s="109"/>
      <c r="NGP98" s="109"/>
      <c r="NGQ98" s="109"/>
      <c r="NGR98" s="109"/>
      <c r="NGS98" s="109"/>
      <c r="NGT98" s="109"/>
      <c r="NGU98" s="109"/>
      <c r="NGV98" s="109"/>
      <c r="NGW98" s="109"/>
      <c r="NGX98" s="109"/>
      <c r="NGY98" s="109"/>
      <c r="NGZ98" s="109"/>
      <c r="NHA98" s="109"/>
      <c r="NHB98" s="109"/>
      <c r="NHC98" s="109"/>
      <c r="NHD98" s="109"/>
      <c r="NHE98" s="109"/>
      <c r="NHF98" s="109"/>
      <c r="NHG98" s="109"/>
      <c r="NHH98" s="109"/>
      <c r="NHI98" s="109"/>
      <c r="NHJ98" s="109"/>
      <c r="NHK98" s="109"/>
      <c r="NHL98" s="109"/>
      <c r="NHM98" s="109"/>
      <c r="NHN98" s="109"/>
      <c r="NHO98" s="109"/>
      <c r="NHP98" s="109"/>
      <c r="NHQ98" s="109"/>
      <c r="NHR98" s="109"/>
      <c r="NHS98" s="109"/>
      <c r="NHT98" s="109"/>
      <c r="NHU98" s="109"/>
      <c r="NHV98" s="109"/>
      <c r="NHW98" s="109"/>
      <c r="NHX98" s="109"/>
      <c r="NHY98" s="109"/>
      <c r="NHZ98" s="109"/>
      <c r="NIA98" s="109"/>
      <c r="NIB98" s="109"/>
      <c r="NIC98" s="109"/>
      <c r="NID98" s="109"/>
      <c r="NIE98" s="109"/>
      <c r="NIF98" s="109"/>
      <c r="NIG98" s="109"/>
      <c r="NIH98" s="109"/>
      <c r="NII98" s="109"/>
      <c r="NIJ98" s="109"/>
      <c r="NIK98" s="109"/>
      <c r="NIL98" s="109"/>
      <c r="NIM98" s="109"/>
      <c r="NIN98" s="109"/>
      <c r="NIO98" s="109"/>
      <c r="NIP98" s="109"/>
      <c r="NIQ98" s="109"/>
      <c r="NIR98" s="109"/>
      <c r="NIS98" s="109"/>
      <c r="NIT98" s="109"/>
      <c r="NIU98" s="109"/>
      <c r="NIV98" s="109"/>
      <c r="NIW98" s="109"/>
      <c r="NIX98" s="109"/>
      <c r="NIY98" s="109"/>
      <c r="NIZ98" s="109"/>
      <c r="NJA98" s="109"/>
      <c r="NJB98" s="109"/>
      <c r="NJC98" s="109"/>
      <c r="NJD98" s="109"/>
      <c r="NJE98" s="109"/>
      <c r="NJF98" s="109"/>
      <c r="NJG98" s="109"/>
      <c r="NJH98" s="109"/>
      <c r="NJI98" s="109"/>
      <c r="NJJ98" s="109"/>
      <c r="NJK98" s="109"/>
      <c r="NJL98" s="109"/>
      <c r="NJM98" s="109"/>
      <c r="NJN98" s="109"/>
      <c r="NJO98" s="109"/>
      <c r="NJP98" s="109"/>
      <c r="NJQ98" s="109"/>
      <c r="NJR98" s="109"/>
      <c r="NJS98" s="109"/>
      <c r="NJT98" s="109"/>
      <c r="NJU98" s="109"/>
      <c r="NJV98" s="109"/>
      <c r="NJW98" s="109"/>
      <c r="NJX98" s="109"/>
      <c r="NJY98" s="109"/>
      <c r="NJZ98" s="109"/>
      <c r="NKA98" s="109"/>
      <c r="NKB98" s="109"/>
      <c r="NKC98" s="109"/>
      <c r="NKD98" s="109"/>
      <c r="NKE98" s="109"/>
      <c r="NKF98" s="109"/>
      <c r="NKG98" s="109"/>
      <c r="NKH98" s="109"/>
      <c r="NKI98" s="109"/>
      <c r="NKJ98" s="109"/>
      <c r="NKK98" s="109"/>
      <c r="NKL98" s="109"/>
      <c r="NKM98" s="109"/>
      <c r="NKN98" s="109"/>
      <c r="NKO98" s="109"/>
      <c r="NKP98" s="109"/>
      <c r="NKQ98" s="109"/>
      <c r="NKR98" s="109"/>
      <c r="NKS98" s="109"/>
      <c r="NKT98" s="109"/>
      <c r="NKU98" s="109"/>
      <c r="NKV98" s="109"/>
      <c r="NKW98" s="109"/>
      <c r="NKX98" s="109"/>
      <c r="NKY98" s="109"/>
      <c r="NKZ98" s="109"/>
      <c r="NLA98" s="109"/>
      <c r="NLB98" s="109"/>
      <c r="NLC98" s="109"/>
      <c r="NLD98" s="109"/>
      <c r="NLE98" s="109"/>
      <c r="NLF98" s="109"/>
      <c r="NLG98" s="109"/>
      <c r="NLH98" s="109"/>
      <c r="NLI98" s="109"/>
      <c r="NLJ98" s="109"/>
      <c r="NLK98" s="109"/>
      <c r="NLL98" s="109"/>
      <c r="NLM98" s="109"/>
      <c r="NLN98" s="109"/>
      <c r="NLO98" s="109"/>
      <c r="NLP98" s="109"/>
      <c r="NLQ98" s="109"/>
      <c r="NLR98" s="109"/>
      <c r="NLS98" s="109"/>
      <c r="NLT98" s="109"/>
      <c r="NLU98" s="109"/>
      <c r="NLV98" s="109"/>
      <c r="NLW98" s="109"/>
      <c r="NLX98" s="109"/>
      <c r="NLY98" s="109"/>
      <c r="NLZ98" s="109"/>
      <c r="NMA98" s="109"/>
      <c r="NMB98" s="109"/>
      <c r="NMC98" s="109"/>
      <c r="NMD98" s="109"/>
      <c r="NME98" s="109"/>
      <c r="NMF98" s="109"/>
      <c r="NMG98" s="109"/>
      <c r="NMH98" s="109"/>
      <c r="NMI98" s="109"/>
      <c r="NMJ98" s="109"/>
      <c r="NMK98" s="109"/>
      <c r="NML98" s="109"/>
      <c r="NMM98" s="109"/>
      <c r="NMN98" s="109"/>
      <c r="NMO98" s="109"/>
      <c r="NMP98" s="109"/>
      <c r="NMQ98" s="109"/>
      <c r="NMR98" s="109"/>
      <c r="NMS98" s="109"/>
      <c r="NMT98" s="109"/>
      <c r="NMU98" s="109"/>
      <c r="NMV98" s="109"/>
      <c r="NMW98" s="109"/>
      <c r="NMX98" s="109"/>
      <c r="NMY98" s="109"/>
      <c r="NMZ98" s="109"/>
      <c r="NNA98" s="109"/>
      <c r="NNB98" s="109"/>
      <c r="NNC98" s="109"/>
      <c r="NND98" s="109"/>
      <c r="NNE98" s="109"/>
      <c r="NNF98" s="109"/>
      <c r="NNG98" s="109"/>
      <c r="NNH98" s="109"/>
      <c r="NNI98" s="109"/>
      <c r="NNJ98" s="109"/>
      <c r="NNK98" s="109"/>
      <c r="NNL98" s="109"/>
      <c r="NNM98" s="109"/>
      <c r="NNN98" s="109"/>
      <c r="NNO98" s="109"/>
      <c r="NNP98" s="109"/>
      <c r="NNQ98" s="109"/>
      <c r="NNR98" s="109"/>
      <c r="NNS98" s="109"/>
      <c r="NNT98" s="109"/>
      <c r="NNU98" s="109"/>
      <c r="NNV98" s="109"/>
      <c r="NNW98" s="109"/>
      <c r="NNX98" s="109"/>
      <c r="NNY98" s="109"/>
      <c r="NNZ98" s="109"/>
      <c r="NOA98" s="109"/>
      <c r="NOB98" s="109"/>
      <c r="NOC98" s="109"/>
      <c r="NOD98" s="109"/>
      <c r="NOE98" s="109"/>
      <c r="NOF98" s="109"/>
      <c r="NOG98" s="109"/>
      <c r="NOH98" s="109"/>
      <c r="NOI98" s="109"/>
      <c r="NOJ98" s="109"/>
      <c r="NOK98" s="109"/>
      <c r="NOL98" s="109"/>
      <c r="NOM98" s="109"/>
      <c r="NON98" s="109"/>
      <c r="NOO98" s="109"/>
      <c r="NOP98" s="109"/>
      <c r="NOQ98" s="109"/>
      <c r="NOR98" s="109"/>
      <c r="NOS98" s="109"/>
      <c r="NOT98" s="109"/>
      <c r="NOU98" s="109"/>
      <c r="NOV98" s="109"/>
      <c r="NOW98" s="109"/>
      <c r="NOX98" s="109"/>
      <c r="NOY98" s="109"/>
      <c r="NOZ98" s="109"/>
      <c r="NPA98" s="109"/>
      <c r="NPB98" s="109"/>
      <c r="NPC98" s="109"/>
      <c r="NPD98" s="109"/>
      <c r="NPE98" s="109"/>
      <c r="NPF98" s="109"/>
      <c r="NPG98" s="109"/>
      <c r="NPH98" s="109"/>
      <c r="NPI98" s="109"/>
      <c r="NPJ98" s="109"/>
      <c r="NPK98" s="109"/>
      <c r="NPL98" s="109"/>
      <c r="NPM98" s="109"/>
      <c r="NPN98" s="109"/>
      <c r="NPO98" s="109"/>
      <c r="NPP98" s="109"/>
      <c r="NPQ98" s="109"/>
      <c r="NPR98" s="109"/>
      <c r="NPS98" s="109"/>
      <c r="NPT98" s="109"/>
      <c r="NPU98" s="109"/>
      <c r="NPV98" s="109"/>
      <c r="NPW98" s="109"/>
      <c r="NPX98" s="109"/>
      <c r="NPY98" s="109"/>
      <c r="NPZ98" s="109"/>
      <c r="NQA98" s="109"/>
      <c r="NQB98" s="109"/>
      <c r="NQC98" s="109"/>
      <c r="NQD98" s="109"/>
      <c r="NQE98" s="109"/>
      <c r="NQF98" s="109"/>
      <c r="NQG98" s="109"/>
      <c r="NQH98" s="109"/>
      <c r="NQI98" s="109"/>
      <c r="NQJ98" s="109"/>
      <c r="NQK98" s="109"/>
      <c r="NQL98" s="109"/>
      <c r="NQM98" s="109"/>
      <c r="NQN98" s="109"/>
      <c r="NQO98" s="109"/>
      <c r="NQP98" s="109"/>
      <c r="NQQ98" s="109"/>
      <c r="NQR98" s="109"/>
      <c r="NQS98" s="109"/>
      <c r="NQT98" s="109"/>
      <c r="NQU98" s="109"/>
      <c r="NQV98" s="109"/>
      <c r="NQW98" s="109"/>
      <c r="NQX98" s="109"/>
      <c r="NQY98" s="109"/>
      <c r="NQZ98" s="109"/>
      <c r="NRA98" s="109"/>
      <c r="NRB98" s="109"/>
      <c r="NRC98" s="109"/>
      <c r="NRD98" s="109"/>
      <c r="NRE98" s="109"/>
      <c r="NRF98" s="109"/>
      <c r="NRG98" s="109"/>
      <c r="NRH98" s="109"/>
      <c r="NRI98" s="109"/>
      <c r="NRJ98" s="109"/>
      <c r="NRK98" s="109"/>
      <c r="NRL98" s="109"/>
      <c r="NRM98" s="109"/>
      <c r="NRN98" s="109"/>
      <c r="NRO98" s="109"/>
      <c r="NRP98" s="109"/>
      <c r="NRQ98" s="109"/>
      <c r="NRR98" s="109"/>
      <c r="NRS98" s="109"/>
      <c r="NRT98" s="109"/>
      <c r="NRU98" s="109"/>
      <c r="NRV98" s="109"/>
      <c r="NRW98" s="109"/>
      <c r="NRX98" s="109"/>
      <c r="NRY98" s="109"/>
      <c r="NRZ98" s="109"/>
      <c r="NSA98" s="109"/>
      <c r="NSB98" s="109"/>
      <c r="NSC98" s="109"/>
      <c r="NSD98" s="109"/>
      <c r="NSE98" s="109"/>
      <c r="NSF98" s="109"/>
      <c r="NSG98" s="109"/>
      <c r="NSH98" s="109"/>
      <c r="NSI98" s="109"/>
      <c r="NSJ98" s="109"/>
      <c r="NSK98" s="109"/>
      <c r="NSL98" s="109"/>
      <c r="NSM98" s="109"/>
      <c r="NSN98" s="109"/>
      <c r="NSO98" s="109"/>
      <c r="NSP98" s="109"/>
      <c r="NSQ98" s="109"/>
      <c r="NSR98" s="109"/>
      <c r="NSS98" s="109"/>
      <c r="NST98" s="109"/>
      <c r="NSU98" s="109"/>
      <c r="NSV98" s="109"/>
      <c r="NSW98" s="109"/>
      <c r="NSX98" s="109"/>
      <c r="NSY98" s="109"/>
      <c r="NSZ98" s="109"/>
      <c r="NTA98" s="109"/>
      <c r="NTB98" s="109"/>
      <c r="NTC98" s="109"/>
      <c r="NTD98" s="109"/>
      <c r="NTE98" s="109"/>
      <c r="NTF98" s="109"/>
      <c r="NTG98" s="109"/>
      <c r="NTH98" s="109"/>
      <c r="NTI98" s="109"/>
      <c r="NTJ98" s="109"/>
      <c r="NTK98" s="109"/>
      <c r="NTL98" s="109"/>
      <c r="NTM98" s="109"/>
      <c r="NTN98" s="109"/>
      <c r="NTO98" s="109"/>
      <c r="NTP98" s="109"/>
      <c r="NTQ98" s="109"/>
      <c r="NTR98" s="109"/>
      <c r="NTS98" s="109"/>
      <c r="NTT98" s="109"/>
      <c r="NTU98" s="109"/>
      <c r="NTV98" s="109"/>
      <c r="NTW98" s="109"/>
      <c r="NTX98" s="109"/>
      <c r="NTY98" s="109"/>
      <c r="NTZ98" s="109"/>
      <c r="NUA98" s="109"/>
      <c r="NUB98" s="109"/>
      <c r="NUC98" s="109"/>
      <c r="NUD98" s="109"/>
      <c r="NUE98" s="109"/>
      <c r="NUF98" s="109"/>
      <c r="NUG98" s="109"/>
      <c r="NUH98" s="109"/>
      <c r="NUI98" s="109"/>
      <c r="NUJ98" s="109"/>
      <c r="NUK98" s="109"/>
      <c r="NUL98" s="109"/>
      <c r="NUM98" s="109"/>
      <c r="NUN98" s="109"/>
      <c r="NUO98" s="109"/>
      <c r="NUP98" s="109"/>
      <c r="NUQ98" s="109"/>
      <c r="NUR98" s="109"/>
      <c r="NUS98" s="109"/>
      <c r="NUT98" s="109"/>
      <c r="NUU98" s="109"/>
      <c r="NUV98" s="109"/>
      <c r="NUW98" s="109"/>
      <c r="NUX98" s="109"/>
      <c r="NUY98" s="109"/>
      <c r="NUZ98" s="109"/>
      <c r="NVA98" s="109"/>
      <c r="NVB98" s="109"/>
      <c r="NVC98" s="109"/>
      <c r="NVD98" s="109"/>
      <c r="NVE98" s="109"/>
      <c r="NVF98" s="109"/>
      <c r="NVG98" s="109"/>
      <c r="NVH98" s="109"/>
      <c r="NVI98" s="109"/>
      <c r="NVJ98" s="109"/>
      <c r="NVK98" s="109"/>
      <c r="NVL98" s="109"/>
      <c r="NVM98" s="109"/>
      <c r="NVN98" s="109"/>
      <c r="NVO98" s="109"/>
      <c r="NVP98" s="109"/>
      <c r="NVQ98" s="109"/>
      <c r="NVR98" s="109"/>
      <c r="NVS98" s="109"/>
      <c r="NVT98" s="109"/>
      <c r="NVU98" s="109"/>
      <c r="NVV98" s="109"/>
      <c r="NVW98" s="109"/>
      <c r="NVX98" s="109"/>
      <c r="NVY98" s="109"/>
      <c r="NVZ98" s="109"/>
      <c r="NWA98" s="109"/>
      <c r="NWB98" s="109"/>
      <c r="NWC98" s="109"/>
      <c r="NWD98" s="109"/>
      <c r="NWE98" s="109"/>
      <c r="NWF98" s="109"/>
      <c r="NWG98" s="109"/>
      <c r="NWH98" s="109"/>
      <c r="NWI98" s="109"/>
      <c r="NWJ98" s="109"/>
      <c r="NWK98" s="109"/>
      <c r="NWL98" s="109"/>
      <c r="NWM98" s="109"/>
      <c r="NWN98" s="109"/>
      <c r="NWO98" s="109"/>
      <c r="NWP98" s="109"/>
      <c r="NWQ98" s="109"/>
      <c r="NWR98" s="109"/>
      <c r="NWS98" s="109"/>
      <c r="NWT98" s="109"/>
      <c r="NWU98" s="109"/>
      <c r="NWV98" s="109"/>
      <c r="NWW98" s="109"/>
      <c r="NWX98" s="109"/>
      <c r="NWY98" s="109"/>
      <c r="NWZ98" s="109"/>
      <c r="NXA98" s="109"/>
      <c r="NXB98" s="109"/>
      <c r="NXC98" s="109"/>
      <c r="NXD98" s="109"/>
      <c r="NXE98" s="109"/>
      <c r="NXF98" s="109"/>
      <c r="NXG98" s="109"/>
      <c r="NXH98" s="109"/>
      <c r="NXI98" s="109"/>
      <c r="NXJ98" s="109"/>
      <c r="NXK98" s="109"/>
      <c r="NXL98" s="109"/>
      <c r="NXM98" s="109"/>
      <c r="NXN98" s="109"/>
      <c r="NXO98" s="109"/>
      <c r="NXP98" s="109"/>
      <c r="NXQ98" s="109"/>
      <c r="NXR98" s="109"/>
      <c r="NXS98" s="109"/>
      <c r="NXT98" s="109"/>
      <c r="NXU98" s="109"/>
      <c r="NXV98" s="109"/>
      <c r="NXW98" s="109"/>
      <c r="NXX98" s="109"/>
      <c r="NXY98" s="109"/>
      <c r="NXZ98" s="109"/>
      <c r="NYA98" s="109"/>
      <c r="NYB98" s="109"/>
      <c r="NYC98" s="109"/>
      <c r="NYD98" s="109"/>
      <c r="NYE98" s="109"/>
      <c r="NYF98" s="109"/>
      <c r="NYG98" s="109"/>
      <c r="NYH98" s="109"/>
      <c r="NYI98" s="109"/>
      <c r="NYJ98" s="109"/>
      <c r="NYK98" s="109"/>
      <c r="NYL98" s="109"/>
      <c r="NYM98" s="109"/>
      <c r="NYN98" s="109"/>
      <c r="NYO98" s="109"/>
      <c r="NYP98" s="109"/>
      <c r="NYQ98" s="109"/>
      <c r="NYR98" s="109"/>
      <c r="NYS98" s="109"/>
      <c r="NYT98" s="109"/>
      <c r="NYU98" s="109"/>
      <c r="NYV98" s="109"/>
      <c r="NYW98" s="109"/>
      <c r="NYX98" s="109"/>
      <c r="NYY98" s="109"/>
      <c r="NYZ98" s="109"/>
      <c r="NZA98" s="109"/>
      <c r="NZB98" s="109"/>
      <c r="NZC98" s="109"/>
      <c r="NZD98" s="109"/>
      <c r="NZE98" s="109"/>
      <c r="NZF98" s="109"/>
      <c r="NZG98" s="109"/>
      <c r="NZH98" s="109"/>
      <c r="NZI98" s="109"/>
      <c r="NZJ98" s="109"/>
      <c r="NZK98" s="109"/>
      <c r="NZL98" s="109"/>
      <c r="NZM98" s="109"/>
      <c r="NZN98" s="109"/>
      <c r="NZO98" s="109"/>
      <c r="NZP98" s="109"/>
      <c r="NZQ98" s="109"/>
      <c r="NZR98" s="109"/>
      <c r="NZS98" s="109"/>
      <c r="NZT98" s="109"/>
      <c r="NZU98" s="109"/>
      <c r="NZV98" s="109"/>
      <c r="NZW98" s="109"/>
      <c r="NZX98" s="109"/>
      <c r="NZY98" s="109"/>
      <c r="NZZ98" s="109"/>
      <c r="OAA98" s="109"/>
      <c r="OAB98" s="109"/>
      <c r="OAC98" s="109"/>
      <c r="OAD98" s="109"/>
      <c r="OAE98" s="109"/>
      <c r="OAF98" s="109"/>
      <c r="OAG98" s="109"/>
      <c r="OAH98" s="109"/>
      <c r="OAI98" s="109"/>
      <c r="OAJ98" s="109"/>
      <c r="OAK98" s="109"/>
      <c r="OAL98" s="109"/>
      <c r="OAM98" s="109"/>
      <c r="OAN98" s="109"/>
      <c r="OAO98" s="109"/>
      <c r="OAP98" s="109"/>
      <c r="OAQ98" s="109"/>
      <c r="OAR98" s="109"/>
      <c r="OAS98" s="109"/>
      <c r="OAT98" s="109"/>
      <c r="OAU98" s="109"/>
      <c r="OAV98" s="109"/>
      <c r="OAW98" s="109"/>
      <c r="OAX98" s="109"/>
      <c r="OAY98" s="109"/>
      <c r="OAZ98" s="109"/>
      <c r="OBA98" s="109"/>
      <c r="OBB98" s="109"/>
      <c r="OBC98" s="109"/>
      <c r="OBD98" s="109"/>
      <c r="OBE98" s="109"/>
      <c r="OBF98" s="109"/>
      <c r="OBG98" s="109"/>
      <c r="OBH98" s="109"/>
      <c r="OBI98" s="109"/>
      <c r="OBJ98" s="109"/>
      <c r="OBK98" s="109"/>
      <c r="OBL98" s="109"/>
      <c r="OBM98" s="109"/>
      <c r="OBN98" s="109"/>
      <c r="OBO98" s="109"/>
      <c r="OBP98" s="109"/>
      <c r="OBQ98" s="109"/>
      <c r="OBR98" s="109"/>
      <c r="OBS98" s="109"/>
      <c r="OBT98" s="109"/>
      <c r="OBU98" s="109"/>
      <c r="OBV98" s="109"/>
      <c r="OBW98" s="109"/>
      <c r="OBX98" s="109"/>
      <c r="OBY98" s="109"/>
      <c r="OBZ98" s="109"/>
      <c r="OCA98" s="109"/>
      <c r="OCB98" s="109"/>
      <c r="OCC98" s="109"/>
      <c r="OCD98" s="109"/>
      <c r="OCE98" s="109"/>
      <c r="OCF98" s="109"/>
      <c r="OCG98" s="109"/>
      <c r="OCH98" s="109"/>
      <c r="OCI98" s="109"/>
      <c r="OCJ98" s="109"/>
      <c r="OCK98" s="109"/>
      <c r="OCL98" s="109"/>
      <c r="OCM98" s="109"/>
      <c r="OCN98" s="109"/>
      <c r="OCO98" s="109"/>
      <c r="OCP98" s="109"/>
      <c r="OCQ98" s="109"/>
      <c r="OCR98" s="109"/>
      <c r="OCS98" s="109"/>
      <c r="OCT98" s="109"/>
      <c r="OCU98" s="109"/>
      <c r="OCV98" s="109"/>
      <c r="OCW98" s="109"/>
      <c r="OCX98" s="109"/>
      <c r="OCY98" s="109"/>
      <c r="OCZ98" s="109"/>
      <c r="ODA98" s="109"/>
      <c r="ODB98" s="109"/>
      <c r="ODC98" s="109"/>
      <c r="ODD98" s="109"/>
      <c r="ODE98" s="109"/>
      <c r="ODF98" s="109"/>
      <c r="ODG98" s="109"/>
      <c r="ODH98" s="109"/>
      <c r="ODI98" s="109"/>
      <c r="ODJ98" s="109"/>
      <c r="ODK98" s="109"/>
      <c r="ODL98" s="109"/>
      <c r="ODM98" s="109"/>
      <c r="ODN98" s="109"/>
      <c r="ODO98" s="109"/>
      <c r="ODP98" s="109"/>
      <c r="ODQ98" s="109"/>
      <c r="ODR98" s="109"/>
      <c r="ODS98" s="109"/>
      <c r="ODT98" s="109"/>
      <c r="ODU98" s="109"/>
      <c r="ODV98" s="109"/>
      <c r="ODW98" s="109"/>
      <c r="ODX98" s="109"/>
      <c r="ODY98" s="109"/>
      <c r="ODZ98" s="109"/>
      <c r="OEA98" s="109"/>
      <c r="OEB98" s="109"/>
      <c r="OEC98" s="109"/>
      <c r="OED98" s="109"/>
      <c r="OEE98" s="109"/>
      <c r="OEF98" s="109"/>
      <c r="OEG98" s="109"/>
      <c r="OEH98" s="109"/>
      <c r="OEI98" s="109"/>
      <c r="OEJ98" s="109"/>
      <c r="OEK98" s="109"/>
      <c r="OEL98" s="109"/>
      <c r="OEM98" s="109"/>
      <c r="OEN98" s="109"/>
      <c r="OEO98" s="109"/>
      <c r="OEP98" s="109"/>
      <c r="OEQ98" s="109"/>
      <c r="OER98" s="109"/>
      <c r="OES98" s="109"/>
      <c r="OET98" s="109"/>
      <c r="OEU98" s="109"/>
      <c r="OEV98" s="109"/>
      <c r="OEW98" s="109"/>
      <c r="OEX98" s="109"/>
      <c r="OEY98" s="109"/>
      <c r="OEZ98" s="109"/>
      <c r="OFA98" s="109"/>
      <c r="OFB98" s="109"/>
      <c r="OFC98" s="109"/>
      <c r="OFD98" s="109"/>
      <c r="OFE98" s="109"/>
      <c r="OFF98" s="109"/>
      <c r="OFG98" s="109"/>
      <c r="OFH98" s="109"/>
      <c r="OFI98" s="109"/>
      <c r="OFJ98" s="109"/>
      <c r="OFK98" s="109"/>
      <c r="OFL98" s="109"/>
      <c r="OFM98" s="109"/>
      <c r="OFN98" s="109"/>
      <c r="OFO98" s="109"/>
      <c r="OFP98" s="109"/>
      <c r="OFQ98" s="109"/>
      <c r="OFR98" s="109"/>
      <c r="OFS98" s="109"/>
      <c r="OFT98" s="109"/>
      <c r="OFU98" s="109"/>
      <c r="OFV98" s="109"/>
      <c r="OFW98" s="109"/>
      <c r="OFX98" s="109"/>
      <c r="OFY98" s="109"/>
      <c r="OFZ98" s="109"/>
      <c r="OGA98" s="109"/>
      <c r="OGB98" s="109"/>
      <c r="OGC98" s="109"/>
      <c r="OGD98" s="109"/>
      <c r="OGE98" s="109"/>
      <c r="OGF98" s="109"/>
      <c r="OGG98" s="109"/>
      <c r="OGH98" s="109"/>
      <c r="OGI98" s="109"/>
      <c r="OGJ98" s="109"/>
      <c r="OGK98" s="109"/>
      <c r="OGL98" s="109"/>
      <c r="OGM98" s="109"/>
      <c r="OGN98" s="109"/>
      <c r="OGO98" s="109"/>
      <c r="OGP98" s="109"/>
      <c r="OGQ98" s="109"/>
      <c r="OGR98" s="109"/>
      <c r="OGS98" s="109"/>
      <c r="OGT98" s="109"/>
      <c r="OGU98" s="109"/>
      <c r="OGV98" s="109"/>
      <c r="OGW98" s="109"/>
      <c r="OGX98" s="109"/>
      <c r="OGY98" s="109"/>
      <c r="OGZ98" s="109"/>
      <c r="OHA98" s="109"/>
      <c r="OHB98" s="109"/>
      <c r="OHC98" s="109"/>
      <c r="OHD98" s="109"/>
      <c r="OHE98" s="109"/>
      <c r="OHF98" s="109"/>
      <c r="OHG98" s="109"/>
      <c r="OHH98" s="109"/>
      <c r="OHI98" s="109"/>
      <c r="OHJ98" s="109"/>
      <c r="OHK98" s="109"/>
      <c r="OHL98" s="109"/>
      <c r="OHM98" s="109"/>
      <c r="OHN98" s="109"/>
      <c r="OHO98" s="109"/>
      <c r="OHP98" s="109"/>
      <c r="OHQ98" s="109"/>
      <c r="OHR98" s="109"/>
      <c r="OHS98" s="109"/>
      <c r="OHT98" s="109"/>
      <c r="OHU98" s="109"/>
      <c r="OHV98" s="109"/>
      <c r="OHW98" s="109"/>
      <c r="OHX98" s="109"/>
      <c r="OHY98" s="109"/>
      <c r="OHZ98" s="109"/>
      <c r="OIA98" s="109"/>
      <c r="OIB98" s="109"/>
      <c r="OIC98" s="109"/>
      <c r="OID98" s="109"/>
      <c r="OIE98" s="109"/>
      <c r="OIF98" s="109"/>
      <c r="OIG98" s="109"/>
      <c r="OIH98" s="109"/>
      <c r="OII98" s="109"/>
      <c r="OIJ98" s="109"/>
      <c r="OIK98" s="109"/>
      <c r="OIL98" s="109"/>
      <c r="OIM98" s="109"/>
      <c r="OIN98" s="109"/>
      <c r="OIO98" s="109"/>
      <c r="OIP98" s="109"/>
      <c r="OIQ98" s="109"/>
      <c r="OIR98" s="109"/>
      <c r="OIS98" s="109"/>
      <c r="OIT98" s="109"/>
      <c r="OIU98" s="109"/>
      <c r="OIV98" s="109"/>
      <c r="OIW98" s="109"/>
      <c r="OIX98" s="109"/>
      <c r="OIY98" s="109"/>
      <c r="OIZ98" s="109"/>
      <c r="OJA98" s="109"/>
      <c r="OJB98" s="109"/>
      <c r="OJC98" s="109"/>
      <c r="OJD98" s="109"/>
      <c r="OJE98" s="109"/>
      <c r="OJF98" s="109"/>
      <c r="OJG98" s="109"/>
      <c r="OJH98" s="109"/>
      <c r="OJI98" s="109"/>
      <c r="OJJ98" s="109"/>
      <c r="OJK98" s="109"/>
      <c r="OJL98" s="109"/>
      <c r="OJM98" s="109"/>
      <c r="OJN98" s="109"/>
      <c r="OJO98" s="109"/>
      <c r="OJP98" s="109"/>
      <c r="OJQ98" s="109"/>
      <c r="OJR98" s="109"/>
      <c r="OJS98" s="109"/>
      <c r="OJT98" s="109"/>
      <c r="OJU98" s="109"/>
      <c r="OJV98" s="109"/>
      <c r="OJW98" s="109"/>
      <c r="OJX98" s="109"/>
      <c r="OJY98" s="109"/>
      <c r="OJZ98" s="109"/>
      <c r="OKA98" s="109"/>
      <c r="OKB98" s="109"/>
      <c r="OKC98" s="109"/>
      <c r="OKD98" s="109"/>
      <c r="OKE98" s="109"/>
      <c r="OKF98" s="109"/>
      <c r="OKG98" s="109"/>
      <c r="OKH98" s="109"/>
      <c r="OKI98" s="109"/>
      <c r="OKJ98" s="109"/>
      <c r="OKK98" s="109"/>
      <c r="OKL98" s="109"/>
      <c r="OKM98" s="109"/>
      <c r="OKN98" s="109"/>
      <c r="OKO98" s="109"/>
      <c r="OKP98" s="109"/>
      <c r="OKQ98" s="109"/>
      <c r="OKR98" s="109"/>
      <c r="OKS98" s="109"/>
      <c r="OKT98" s="109"/>
      <c r="OKU98" s="109"/>
      <c r="OKV98" s="109"/>
      <c r="OKW98" s="109"/>
      <c r="OKX98" s="109"/>
      <c r="OKY98" s="109"/>
      <c r="OKZ98" s="109"/>
      <c r="OLA98" s="109"/>
      <c r="OLB98" s="109"/>
      <c r="OLC98" s="109"/>
      <c r="OLD98" s="109"/>
      <c r="OLE98" s="109"/>
      <c r="OLF98" s="109"/>
      <c r="OLG98" s="109"/>
      <c r="OLH98" s="109"/>
      <c r="OLI98" s="109"/>
      <c r="OLJ98" s="109"/>
      <c r="OLK98" s="109"/>
      <c r="OLL98" s="109"/>
      <c r="OLM98" s="109"/>
      <c r="OLN98" s="109"/>
      <c r="OLO98" s="109"/>
      <c r="OLP98" s="109"/>
      <c r="OLQ98" s="109"/>
      <c r="OLR98" s="109"/>
      <c r="OLS98" s="109"/>
      <c r="OLT98" s="109"/>
      <c r="OLU98" s="109"/>
      <c r="OLV98" s="109"/>
      <c r="OLW98" s="109"/>
      <c r="OLX98" s="109"/>
      <c r="OLY98" s="109"/>
      <c r="OLZ98" s="109"/>
      <c r="OMA98" s="109"/>
      <c r="OMB98" s="109"/>
      <c r="OMC98" s="109"/>
      <c r="OMD98" s="109"/>
      <c r="OME98" s="109"/>
      <c r="OMF98" s="109"/>
      <c r="OMG98" s="109"/>
      <c r="OMH98" s="109"/>
      <c r="OMI98" s="109"/>
      <c r="OMJ98" s="109"/>
      <c r="OMK98" s="109"/>
      <c r="OML98" s="109"/>
      <c r="OMM98" s="109"/>
      <c r="OMN98" s="109"/>
      <c r="OMO98" s="109"/>
      <c r="OMP98" s="109"/>
      <c r="OMQ98" s="109"/>
      <c r="OMR98" s="109"/>
      <c r="OMS98" s="109"/>
      <c r="OMT98" s="109"/>
      <c r="OMU98" s="109"/>
      <c r="OMV98" s="109"/>
      <c r="OMW98" s="109"/>
      <c r="OMX98" s="109"/>
      <c r="OMY98" s="109"/>
      <c r="OMZ98" s="109"/>
      <c r="ONA98" s="109"/>
      <c r="ONB98" s="109"/>
      <c r="ONC98" s="109"/>
      <c r="OND98" s="109"/>
      <c r="ONE98" s="109"/>
      <c r="ONF98" s="109"/>
      <c r="ONG98" s="109"/>
      <c r="ONH98" s="109"/>
      <c r="ONI98" s="109"/>
      <c r="ONJ98" s="109"/>
      <c r="ONK98" s="109"/>
      <c r="ONL98" s="109"/>
      <c r="ONM98" s="109"/>
      <c r="ONN98" s="109"/>
      <c r="ONO98" s="109"/>
      <c r="ONP98" s="109"/>
      <c r="ONQ98" s="109"/>
      <c r="ONR98" s="109"/>
      <c r="ONS98" s="109"/>
      <c r="ONT98" s="109"/>
      <c r="ONU98" s="109"/>
      <c r="ONV98" s="109"/>
      <c r="ONW98" s="109"/>
      <c r="ONX98" s="109"/>
      <c r="ONY98" s="109"/>
      <c r="ONZ98" s="109"/>
      <c r="OOA98" s="109"/>
      <c r="OOB98" s="109"/>
      <c r="OOC98" s="109"/>
      <c r="OOD98" s="109"/>
      <c r="OOE98" s="109"/>
      <c r="OOF98" s="109"/>
      <c r="OOG98" s="109"/>
      <c r="OOH98" s="109"/>
      <c r="OOI98" s="109"/>
      <c r="OOJ98" s="109"/>
      <c r="OOK98" s="109"/>
      <c r="OOL98" s="109"/>
      <c r="OOM98" s="109"/>
      <c r="OON98" s="109"/>
      <c r="OOO98" s="109"/>
      <c r="OOP98" s="109"/>
      <c r="OOQ98" s="109"/>
      <c r="OOR98" s="109"/>
      <c r="OOS98" s="109"/>
      <c r="OOT98" s="109"/>
      <c r="OOU98" s="109"/>
      <c r="OOV98" s="109"/>
      <c r="OOW98" s="109"/>
      <c r="OOX98" s="109"/>
      <c r="OOY98" s="109"/>
      <c r="OOZ98" s="109"/>
      <c r="OPA98" s="109"/>
      <c r="OPB98" s="109"/>
      <c r="OPC98" s="109"/>
      <c r="OPD98" s="109"/>
      <c r="OPE98" s="109"/>
      <c r="OPF98" s="109"/>
      <c r="OPG98" s="109"/>
      <c r="OPH98" s="109"/>
      <c r="OPI98" s="109"/>
      <c r="OPJ98" s="109"/>
      <c r="OPK98" s="109"/>
      <c r="OPL98" s="109"/>
      <c r="OPM98" s="109"/>
      <c r="OPN98" s="109"/>
      <c r="OPO98" s="109"/>
      <c r="OPP98" s="109"/>
      <c r="OPQ98" s="109"/>
      <c r="OPR98" s="109"/>
      <c r="OPS98" s="109"/>
      <c r="OPT98" s="109"/>
      <c r="OPU98" s="109"/>
      <c r="OPV98" s="109"/>
      <c r="OPW98" s="109"/>
      <c r="OPX98" s="109"/>
      <c r="OPY98" s="109"/>
      <c r="OPZ98" s="109"/>
      <c r="OQA98" s="109"/>
      <c r="OQB98" s="109"/>
      <c r="OQC98" s="109"/>
      <c r="OQD98" s="109"/>
      <c r="OQE98" s="109"/>
      <c r="OQF98" s="109"/>
      <c r="OQG98" s="109"/>
      <c r="OQH98" s="109"/>
      <c r="OQI98" s="109"/>
      <c r="OQJ98" s="109"/>
      <c r="OQK98" s="109"/>
      <c r="OQL98" s="109"/>
      <c r="OQM98" s="109"/>
      <c r="OQN98" s="109"/>
      <c r="OQO98" s="109"/>
      <c r="OQP98" s="109"/>
      <c r="OQQ98" s="109"/>
      <c r="OQR98" s="109"/>
      <c r="OQS98" s="109"/>
      <c r="OQT98" s="109"/>
      <c r="OQU98" s="109"/>
      <c r="OQV98" s="109"/>
      <c r="OQW98" s="109"/>
      <c r="OQX98" s="109"/>
      <c r="OQY98" s="109"/>
      <c r="OQZ98" s="109"/>
      <c r="ORA98" s="109"/>
      <c r="ORB98" s="109"/>
      <c r="ORC98" s="109"/>
      <c r="ORD98" s="109"/>
      <c r="ORE98" s="109"/>
      <c r="ORF98" s="109"/>
      <c r="ORG98" s="109"/>
      <c r="ORH98" s="109"/>
      <c r="ORI98" s="109"/>
      <c r="ORJ98" s="109"/>
      <c r="ORK98" s="109"/>
      <c r="ORL98" s="109"/>
      <c r="ORM98" s="109"/>
      <c r="ORN98" s="109"/>
      <c r="ORO98" s="109"/>
      <c r="ORP98" s="109"/>
      <c r="ORQ98" s="109"/>
      <c r="ORR98" s="109"/>
      <c r="ORS98" s="109"/>
      <c r="ORT98" s="109"/>
      <c r="ORU98" s="109"/>
      <c r="ORV98" s="109"/>
      <c r="ORW98" s="109"/>
      <c r="ORX98" s="109"/>
      <c r="ORY98" s="109"/>
      <c r="ORZ98" s="109"/>
      <c r="OSA98" s="109"/>
      <c r="OSB98" s="109"/>
      <c r="OSC98" s="109"/>
      <c r="OSD98" s="109"/>
      <c r="OSE98" s="109"/>
      <c r="OSF98" s="109"/>
      <c r="OSG98" s="109"/>
      <c r="OSH98" s="109"/>
      <c r="OSI98" s="109"/>
      <c r="OSJ98" s="109"/>
      <c r="OSK98" s="109"/>
      <c r="OSL98" s="109"/>
      <c r="OSM98" s="109"/>
      <c r="OSN98" s="109"/>
      <c r="OSO98" s="109"/>
      <c r="OSP98" s="109"/>
      <c r="OSQ98" s="109"/>
      <c r="OSR98" s="109"/>
      <c r="OSS98" s="109"/>
      <c r="OST98" s="109"/>
      <c r="OSU98" s="109"/>
      <c r="OSV98" s="109"/>
      <c r="OSW98" s="109"/>
      <c r="OSX98" s="109"/>
      <c r="OSY98" s="109"/>
      <c r="OSZ98" s="109"/>
      <c r="OTA98" s="109"/>
      <c r="OTB98" s="109"/>
      <c r="OTC98" s="109"/>
      <c r="OTD98" s="109"/>
      <c r="OTE98" s="109"/>
      <c r="OTF98" s="109"/>
      <c r="OTG98" s="109"/>
      <c r="OTH98" s="109"/>
      <c r="OTI98" s="109"/>
      <c r="OTJ98" s="109"/>
      <c r="OTK98" s="109"/>
      <c r="OTL98" s="109"/>
      <c r="OTM98" s="109"/>
      <c r="OTN98" s="109"/>
      <c r="OTO98" s="109"/>
      <c r="OTP98" s="109"/>
      <c r="OTQ98" s="109"/>
      <c r="OTR98" s="109"/>
      <c r="OTS98" s="109"/>
      <c r="OTT98" s="109"/>
      <c r="OTU98" s="109"/>
      <c r="OTV98" s="109"/>
      <c r="OTW98" s="109"/>
      <c r="OTX98" s="109"/>
      <c r="OTY98" s="109"/>
      <c r="OTZ98" s="109"/>
      <c r="OUA98" s="109"/>
      <c r="OUB98" s="109"/>
      <c r="OUC98" s="109"/>
      <c r="OUD98" s="109"/>
      <c r="OUE98" s="109"/>
      <c r="OUF98" s="109"/>
      <c r="OUG98" s="109"/>
      <c r="OUH98" s="109"/>
      <c r="OUI98" s="109"/>
      <c r="OUJ98" s="109"/>
      <c r="OUK98" s="109"/>
      <c r="OUL98" s="109"/>
      <c r="OUM98" s="109"/>
      <c r="OUN98" s="109"/>
      <c r="OUO98" s="109"/>
      <c r="OUP98" s="109"/>
      <c r="OUQ98" s="109"/>
      <c r="OUR98" s="109"/>
      <c r="OUS98" s="109"/>
      <c r="OUT98" s="109"/>
      <c r="OUU98" s="109"/>
      <c r="OUV98" s="109"/>
      <c r="OUW98" s="109"/>
      <c r="OUX98" s="109"/>
      <c r="OUY98" s="109"/>
      <c r="OUZ98" s="109"/>
      <c r="OVA98" s="109"/>
      <c r="OVB98" s="109"/>
      <c r="OVC98" s="109"/>
      <c r="OVD98" s="109"/>
      <c r="OVE98" s="109"/>
      <c r="OVF98" s="109"/>
      <c r="OVG98" s="109"/>
      <c r="OVH98" s="109"/>
      <c r="OVI98" s="109"/>
      <c r="OVJ98" s="109"/>
      <c r="OVK98" s="109"/>
      <c r="OVL98" s="109"/>
      <c r="OVM98" s="109"/>
      <c r="OVN98" s="109"/>
      <c r="OVO98" s="109"/>
      <c r="OVP98" s="109"/>
      <c r="OVQ98" s="109"/>
      <c r="OVR98" s="109"/>
      <c r="OVS98" s="109"/>
      <c r="OVT98" s="109"/>
      <c r="OVU98" s="109"/>
      <c r="OVV98" s="109"/>
      <c r="OVW98" s="109"/>
      <c r="OVX98" s="109"/>
      <c r="OVY98" s="109"/>
      <c r="OVZ98" s="109"/>
      <c r="OWA98" s="109"/>
      <c r="OWB98" s="109"/>
      <c r="OWC98" s="109"/>
      <c r="OWD98" s="109"/>
      <c r="OWE98" s="109"/>
      <c r="OWF98" s="109"/>
      <c r="OWG98" s="109"/>
      <c r="OWH98" s="109"/>
      <c r="OWI98" s="109"/>
      <c r="OWJ98" s="109"/>
      <c r="OWK98" s="109"/>
      <c r="OWL98" s="109"/>
      <c r="OWM98" s="109"/>
      <c r="OWN98" s="109"/>
      <c r="OWO98" s="109"/>
      <c r="OWP98" s="109"/>
      <c r="OWQ98" s="109"/>
      <c r="OWR98" s="109"/>
      <c r="OWS98" s="109"/>
      <c r="OWT98" s="109"/>
      <c r="OWU98" s="109"/>
      <c r="OWV98" s="109"/>
      <c r="OWW98" s="109"/>
      <c r="OWX98" s="109"/>
      <c r="OWY98" s="109"/>
      <c r="OWZ98" s="109"/>
      <c r="OXA98" s="109"/>
      <c r="OXB98" s="109"/>
      <c r="OXC98" s="109"/>
      <c r="OXD98" s="109"/>
      <c r="OXE98" s="109"/>
      <c r="OXF98" s="109"/>
      <c r="OXG98" s="109"/>
      <c r="OXH98" s="109"/>
      <c r="OXI98" s="109"/>
      <c r="OXJ98" s="109"/>
      <c r="OXK98" s="109"/>
      <c r="OXL98" s="109"/>
      <c r="OXM98" s="109"/>
      <c r="OXN98" s="109"/>
      <c r="OXO98" s="109"/>
      <c r="OXP98" s="109"/>
      <c r="OXQ98" s="109"/>
      <c r="OXR98" s="109"/>
      <c r="OXS98" s="109"/>
      <c r="OXT98" s="109"/>
      <c r="OXU98" s="109"/>
      <c r="OXV98" s="109"/>
      <c r="OXW98" s="109"/>
      <c r="OXX98" s="109"/>
      <c r="OXY98" s="109"/>
      <c r="OXZ98" s="109"/>
      <c r="OYA98" s="109"/>
      <c r="OYB98" s="109"/>
      <c r="OYC98" s="109"/>
      <c r="OYD98" s="109"/>
      <c r="OYE98" s="109"/>
      <c r="OYF98" s="109"/>
      <c r="OYG98" s="109"/>
      <c r="OYH98" s="109"/>
      <c r="OYI98" s="109"/>
      <c r="OYJ98" s="109"/>
      <c r="OYK98" s="109"/>
      <c r="OYL98" s="109"/>
      <c r="OYM98" s="109"/>
      <c r="OYN98" s="109"/>
      <c r="OYO98" s="109"/>
      <c r="OYP98" s="109"/>
      <c r="OYQ98" s="109"/>
      <c r="OYR98" s="109"/>
      <c r="OYS98" s="109"/>
      <c r="OYT98" s="109"/>
      <c r="OYU98" s="109"/>
      <c r="OYV98" s="109"/>
      <c r="OYW98" s="109"/>
      <c r="OYX98" s="109"/>
      <c r="OYY98" s="109"/>
      <c r="OYZ98" s="109"/>
      <c r="OZA98" s="109"/>
      <c r="OZB98" s="109"/>
      <c r="OZC98" s="109"/>
      <c r="OZD98" s="109"/>
      <c r="OZE98" s="109"/>
      <c r="OZF98" s="109"/>
      <c r="OZG98" s="109"/>
      <c r="OZH98" s="109"/>
      <c r="OZI98" s="109"/>
      <c r="OZJ98" s="109"/>
      <c r="OZK98" s="109"/>
      <c r="OZL98" s="109"/>
      <c r="OZM98" s="109"/>
      <c r="OZN98" s="109"/>
      <c r="OZO98" s="109"/>
      <c r="OZP98" s="109"/>
      <c r="OZQ98" s="109"/>
      <c r="OZR98" s="109"/>
      <c r="OZS98" s="109"/>
      <c r="OZT98" s="109"/>
      <c r="OZU98" s="109"/>
      <c r="OZV98" s="109"/>
      <c r="OZW98" s="109"/>
      <c r="OZX98" s="109"/>
      <c r="OZY98" s="109"/>
      <c r="OZZ98" s="109"/>
      <c r="PAA98" s="109"/>
      <c r="PAB98" s="109"/>
      <c r="PAC98" s="109"/>
      <c r="PAD98" s="109"/>
      <c r="PAE98" s="109"/>
      <c r="PAF98" s="109"/>
      <c r="PAG98" s="109"/>
      <c r="PAH98" s="109"/>
      <c r="PAI98" s="109"/>
      <c r="PAJ98" s="109"/>
      <c r="PAK98" s="109"/>
      <c r="PAL98" s="109"/>
      <c r="PAM98" s="109"/>
      <c r="PAN98" s="109"/>
      <c r="PAO98" s="109"/>
      <c r="PAP98" s="109"/>
      <c r="PAQ98" s="109"/>
      <c r="PAR98" s="109"/>
      <c r="PAS98" s="109"/>
      <c r="PAT98" s="109"/>
      <c r="PAU98" s="109"/>
      <c r="PAV98" s="109"/>
      <c r="PAW98" s="109"/>
      <c r="PAX98" s="109"/>
      <c r="PAY98" s="109"/>
      <c r="PAZ98" s="109"/>
      <c r="PBA98" s="109"/>
      <c r="PBB98" s="109"/>
      <c r="PBC98" s="109"/>
      <c r="PBD98" s="109"/>
      <c r="PBE98" s="109"/>
      <c r="PBF98" s="109"/>
      <c r="PBG98" s="109"/>
      <c r="PBH98" s="109"/>
      <c r="PBI98" s="109"/>
      <c r="PBJ98" s="109"/>
      <c r="PBK98" s="109"/>
      <c r="PBL98" s="109"/>
      <c r="PBM98" s="109"/>
      <c r="PBN98" s="109"/>
      <c r="PBO98" s="109"/>
      <c r="PBP98" s="109"/>
      <c r="PBQ98" s="109"/>
      <c r="PBR98" s="109"/>
      <c r="PBS98" s="109"/>
      <c r="PBT98" s="109"/>
      <c r="PBU98" s="109"/>
      <c r="PBV98" s="109"/>
      <c r="PBW98" s="109"/>
      <c r="PBX98" s="109"/>
      <c r="PBY98" s="109"/>
      <c r="PBZ98" s="109"/>
      <c r="PCA98" s="109"/>
      <c r="PCB98" s="109"/>
      <c r="PCC98" s="109"/>
      <c r="PCD98" s="109"/>
      <c r="PCE98" s="109"/>
      <c r="PCF98" s="109"/>
      <c r="PCG98" s="109"/>
      <c r="PCH98" s="109"/>
      <c r="PCI98" s="109"/>
      <c r="PCJ98" s="109"/>
      <c r="PCK98" s="109"/>
      <c r="PCL98" s="109"/>
      <c r="PCM98" s="109"/>
      <c r="PCN98" s="109"/>
      <c r="PCO98" s="109"/>
      <c r="PCP98" s="109"/>
      <c r="PCQ98" s="109"/>
      <c r="PCR98" s="109"/>
      <c r="PCS98" s="109"/>
      <c r="PCT98" s="109"/>
      <c r="PCU98" s="109"/>
      <c r="PCV98" s="109"/>
      <c r="PCW98" s="109"/>
      <c r="PCX98" s="109"/>
      <c r="PCY98" s="109"/>
      <c r="PCZ98" s="109"/>
      <c r="PDA98" s="109"/>
      <c r="PDB98" s="109"/>
      <c r="PDC98" s="109"/>
      <c r="PDD98" s="109"/>
      <c r="PDE98" s="109"/>
      <c r="PDF98" s="109"/>
      <c r="PDG98" s="109"/>
      <c r="PDH98" s="109"/>
      <c r="PDI98" s="109"/>
      <c r="PDJ98" s="109"/>
      <c r="PDK98" s="109"/>
      <c r="PDL98" s="109"/>
      <c r="PDM98" s="109"/>
      <c r="PDN98" s="109"/>
      <c r="PDO98" s="109"/>
      <c r="PDP98" s="109"/>
      <c r="PDQ98" s="109"/>
      <c r="PDR98" s="109"/>
      <c r="PDS98" s="109"/>
      <c r="PDT98" s="109"/>
      <c r="PDU98" s="109"/>
      <c r="PDV98" s="109"/>
      <c r="PDW98" s="109"/>
      <c r="PDX98" s="109"/>
      <c r="PDY98" s="109"/>
      <c r="PDZ98" s="109"/>
      <c r="PEA98" s="109"/>
      <c r="PEB98" s="109"/>
      <c r="PEC98" s="109"/>
      <c r="PED98" s="109"/>
      <c r="PEE98" s="109"/>
      <c r="PEF98" s="109"/>
      <c r="PEG98" s="109"/>
      <c r="PEH98" s="109"/>
      <c r="PEI98" s="109"/>
      <c r="PEJ98" s="109"/>
      <c r="PEK98" s="109"/>
      <c r="PEL98" s="109"/>
      <c r="PEM98" s="109"/>
      <c r="PEN98" s="109"/>
      <c r="PEO98" s="109"/>
      <c r="PEP98" s="109"/>
      <c r="PEQ98" s="109"/>
      <c r="PER98" s="109"/>
      <c r="PES98" s="109"/>
      <c r="PET98" s="109"/>
      <c r="PEU98" s="109"/>
      <c r="PEV98" s="109"/>
      <c r="PEW98" s="109"/>
      <c r="PEX98" s="109"/>
      <c r="PEY98" s="109"/>
      <c r="PEZ98" s="109"/>
      <c r="PFA98" s="109"/>
      <c r="PFB98" s="109"/>
      <c r="PFC98" s="109"/>
      <c r="PFD98" s="109"/>
      <c r="PFE98" s="109"/>
      <c r="PFF98" s="109"/>
      <c r="PFG98" s="109"/>
      <c r="PFH98" s="109"/>
      <c r="PFI98" s="109"/>
      <c r="PFJ98" s="109"/>
      <c r="PFK98" s="109"/>
      <c r="PFL98" s="109"/>
      <c r="PFM98" s="109"/>
      <c r="PFN98" s="109"/>
      <c r="PFO98" s="109"/>
      <c r="PFP98" s="109"/>
      <c r="PFQ98" s="109"/>
      <c r="PFR98" s="109"/>
      <c r="PFS98" s="109"/>
      <c r="PFT98" s="109"/>
      <c r="PFU98" s="109"/>
      <c r="PFV98" s="109"/>
      <c r="PFW98" s="109"/>
      <c r="PFX98" s="109"/>
      <c r="PFY98" s="109"/>
      <c r="PFZ98" s="109"/>
      <c r="PGA98" s="109"/>
      <c r="PGB98" s="109"/>
      <c r="PGC98" s="109"/>
      <c r="PGD98" s="109"/>
      <c r="PGE98" s="109"/>
      <c r="PGF98" s="109"/>
      <c r="PGG98" s="109"/>
      <c r="PGH98" s="109"/>
      <c r="PGI98" s="109"/>
      <c r="PGJ98" s="109"/>
      <c r="PGK98" s="109"/>
      <c r="PGL98" s="109"/>
      <c r="PGM98" s="109"/>
      <c r="PGN98" s="109"/>
      <c r="PGO98" s="109"/>
      <c r="PGP98" s="109"/>
      <c r="PGQ98" s="109"/>
      <c r="PGR98" s="109"/>
      <c r="PGS98" s="109"/>
      <c r="PGT98" s="109"/>
      <c r="PGU98" s="109"/>
      <c r="PGV98" s="109"/>
      <c r="PGW98" s="109"/>
      <c r="PGX98" s="109"/>
      <c r="PGY98" s="109"/>
      <c r="PGZ98" s="109"/>
      <c r="PHA98" s="109"/>
      <c r="PHB98" s="109"/>
      <c r="PHC98" s="109"/>
      <c r="PHD98" s="109"/>
      <c r="PHE98" s="109"/>
      <c r="PHF98" s="109"/>
      <c r="PHG98" s="109"/>
      <c r="PHH98" s="109"/>
      <c r="PHI98" s="109"/>
      <c r="PHJ98" s="109"/>
      <c r="PHK98" s="109"/>
      <c r="PHL98" s="109"/>
      <c r="PHM98" s="109"/>
      <c r="PHN98" s="109"/>
      <c r="PHO98" s="109"/>
      <c r="PHP98" s="109"/>
      <c r="PHQ98" s="109"/>
      <c r="PHR98" s="109"/>
      <c r="PHS98" s="109"/>
      <c r="PHT98" s="109"/>
      <c r="PHU98" s="109"/>
      <c r="PHV98" s="109"/>
      <c r="PHW98" s="109"/>
      <c r="PHX98" s="109"/>
      <c r="PHY98" s="109"/>
      <c r="PHZ98" s="109"/>
      <c r="PIA98" s="109"/>
      <c r="PIB98" s="109"/>
      <c r="PIC98" s="109"/>
      <c r="PID98" s="109"/>
      <c r="PIE98" s="109"/>
      <c r="PIF98" s="109"/>
      <c r="PIG98" s="109"/>
      <c r="PIH98" s="109"/>
      <c r="PII98" s="109"/>
      <c r="PIJ98" s="109"/>
      <c r="PIK98" s="109"/>
      <c r="PIL98" s="109"/>
      <c r="PIM98" s="109"/>
      <c r="PIN98" s="109"/>
      <c r="PIO98" s="109"/>
      <c r="PIP98" s="109"/>
      <c r="PIQ98" s="109"/>
      <c r="PIR98" s="109"/>
      <c r="PIS98" s="109"/>
      <c r="PIT98" s="109"/>
      <c r="PIU98" s="109"/>
      <c r="PIV98" s="109"/>
      <c r="PIW98" s="109"/>
      <c r="PIX98" s="109"/>
      <c r="PIY98" s="109"/>
      <c r="PIZ98" s="109"/>
      <c r="PJA98" s="109"/>
      <c r="PJB98" s="109"/>
      <c r="PJC98" s="109"/>
      <c r="PJD98" s="109"/>
      <c r="PJE98" s="109"/>
      <c r="PJF98" s="109"/>
      <c r="PJG98" s="109"/>
      <c r="PJH98" s="109"/>
      <c r="PJI98" s="109"/>
      <c r="PJJ98" s="109"/>
      <c r="PJK98" s="109"/>
      <c r="PJL98" s="109"/>
      <c r="PJM98" s="109"/>
      <c r="PJN98" s="109"/>
      <c r="PJO98" s="109"/>
      <c r="PJP98" s="109"/>
      <c r="PJQ98" s="109"/>
      <c r="PJR98" s="109"/>
      <c r="PJS98" s="109"/>
      <c r="PJT98" s="109"/>
      <c r="PJU98" s="109"/>
      <c r="PJV98" s="109"/>
      <c r="PJW98" s="109"/>
      <c r="PJX98" s="109"/>
      <c r="PJY98" s="109"/>
      <c r="PJZ98" s="109"/>
      <c r="PKA98" s="109"/>
      <c r="PKB98" s="109"/>
      <c r="PKC98" s="109"/>
      <c r="PKD98" s="109"/>
      <c r="PKE98" s="109"/>
      <c r="PKF98" s="109"/>
      <c r="PKG98" s="109"/>
      <c r="PKH98" s="109"/>
      <c r="PKI98" s="109"/>
      <c r="PKJ98" s="109"/>
      <c r="PKK98" s="109"/>
      <c r="PKL98" s="109"/>
      <c r="PKM98" s="109"/>
      <c r="PKN98" s="109"/>
      <c r="PKO98" s="109"/>
      <c r="PKP98" s="109"/>
      <c r="PKQ98" s="109"/>
      <c r="PKR98" s="109"/>
      <c r="PKS98" s="109"/>
      <c r="PKT98" s="109"/>
      <c r="PKU98" s="109"/>
      <c r="PKV98" s="109"/>
      <c r="PKW98" s="109"/>
      <c r="PKX98" s="109"/>
      <c r="PKY98" s="109"/>
      <c r="PKZ98" s="109"/>
      <c r="PLA98" s="109"/>
      <c r="PLB98" s="109"/>
      <c r="PLC98" s="109"/>
      <c r="PLD98" s="109"/>
      <c r="PLE98" s="109"/>
      <c r="PLF98" s="109"/>
      <c r="PLG98" s="109"/>
      <c r="PLH98" s="109"/>
      <c r="PLI98" s="109"/>
      <c r="PLJ98" s="109"/>
      <c r="PLK98" s="109"/>
      <c r="PLL98" s="109"/>
      <c r="PLM98" s="109"/>
      <c r="PLN98" s="109"/>
      <c r="PLO98" s="109"/>
      <c r="PLP98" s="109"/>
      <c r="PLQ98" s="109"/>
      <c r="PLR98" s="109"/>
      <c r="PLS98" s="109"/>
      <c r="PLT98" s="109"/>
      <c r="PLU98" s="109"/>
      <c r="PLV98" s="109"/>
      <c r="PLW98" s="109"/>
      <c r="PLX98" s="109"/>
      <c r="PLY98" s="109"/>
      <c r="PLZ98" s="109"/>
      <c r="PMA98" s="109"/>
      <c r="PMB98" s="109"/>
      <c r="PMC98" s="109"/>
      <c r="PMD98" s="109"/>
      <c r="PME98" s="109"/>
      <c r="PMF98" s="109"/>
      <c r="PMG98" s="109"/>
      <c r="PMH98" s="109"/>
      <c r="PMI98" s="109"/>
      <c r="PMJ98" s="109"/>
      <c r="PMK98" s="109"/>
      <c r="PML98" s="109"/>
      <c r="PMM98" s="109"/>
      <c r="PMN98" s="109"/>
      <c r="PMO98" s="109"/>
      <c r="PMP98" s="109"/>
      <c r="PMQ98" s="109"/>
      <c r="PMR98" s="109"/>
      <c r="PMS98" s="109"/>
      <c r="PMT98" s="109"/>
      <c r="PMU98" s="109"/>
      <c r="PMV98" s="109"/>
      <c r="PMW98" s="109"/>
      <c r="PMX98" s="109"/>
      <c r="PMY98" s="109"/>
      <c r="PMZ98" s="109"/>
      <c r="PNA98" s="109"/>
      <c r="PNB98" s="109"/>
      <c r="PNC98" s="109"/>
      <c r="PND98" s="109"/>
      <c r="PNE98" s="109"/>
      <c r="PNF98" s="109"/>
      <c r="PNG98" s="109"/>
      <c r="PNH98" s="109"/>
      <c r="PNI98" s="109"/>
      <c r="PNJ98" s="109"/>
      <c r="PNK98" s="109"/>
      <c r="PNL98" s="109"/>
      <c r="PNM98" s="109"/>
      <c r="PNN98" s="109"/>
      <c r="PNO98" s="109"/>
      <c r="PNP98" s="109"/>
      <c r="PNQ98" s="109"/>
      <c r="PNR98" s="109"/>
      <c r="PNS98" s="109"/>
      <c r="PNT98" s="109"/>
      <c r="PNU98" s="109"/>
      <c r="PNV98" s="109"/>
      <c r="PNW98" s="109"/>
      <c r="PNX98" s="109"/>
      <c r="PNY98" s="109"/>
      <c r="PNZ98" s="109"/>
      <c r="POA98" s="109"/>
      <c r="POB98" s="109"/>
      <c r="POC98" s="109"/>
      <c r="POD98" s="109"/>
      <c r="POE98" s="109"/>
      <c r="POF98" s="109"/>
      <c r="POG98" s="109"/>
      <c r="POH98" s="109"/>
      <c r="POI98" s="109"/>
      <c r="POJ98" s="109"/>
      <c r="POK98" s="109"/>
      <c r="POL98" s="109"/>
      <c r="POM98" s="109"/>
      <c r="PON98" s="109"/>
      <c r="POO98" s="109"/>
      <c r="POP98" s="109"/>
      <c r="POQ98" s="109"/>
      <c r="POR98" s="109"/>
      <c r="POS98" s="109"/>
      <c r="POT98" s="109"/>
      <c r="POU98" s="109"/>
      <c r="POV98" s="109"/>
      <c r="POW98" s="109"/>
      <c r="POX98" s="109"/>
      <c r="POY98" s="109"/>
      <c r="POZ98" s="109"/>
      <c r="PPA98" s="109"/>
      <c r="PPB98" s="109"/>
      <c r="PPC98" s="109"/>
      <c r="PPD98" s="109"/>
      <c r="PPE98" s="109"/>
      <c r="PPF98" s="109"/>
      <c r="PPG98" s="109"/>
      <c r="PPH98" s="109"/>
      <c r="PPI98" s="109"/>
      <c r="PPJ98" s="109"/>
      <c r="PPK98" s="109"/>
      <c r="PPL98" s="109"/>
      <c r="PPM98" s="109"/>
      <c r="PPN98" s="109"/>
      <c r="PPO98" s="109"/>
      <c r="PPP98" s="109"/>
      <c r="PPQ98" s="109"/>
      <c r="PPR98" s="109"/>
      <c r="PPS98" s="109"/>
      <c r="PPT98" s="109"/>
      <c r="PPU98" s="109"/>
      <c r="PPV98" s="109"/>
      <c r="PPW98" s="109"/>
      <c r="PPX98" s="109"/>
      <c r="PPY98" s="109"/>
      <c r="PPZ98" s="109"/>
      <c r="PQA98" s="109"/>
      <c r="PQB98" s="109"/>
      <c r="PQC98" s="109"/>
      <c r="PQD98" s="109"/>
      <c r="PQE98" s="109"/>
      <c r="PQF98" s="109"/>
      <c r="PQG98" s="109"/>
      <c r="PQH98" s="109"/>
      <c r="PQI98" s="109"/>
      <c r="PQJ98" s="109"/>
      <c r="PQK98" s="109"/>
      <c r="PQL98" s="109"/>
      <c r="PQM98" s="109"/>
      <c r="PQN98" s="109"/>
      <c r="PQO98" s="109"/>
      <c r="PQP98" s="109"/>
      <c r="PQQ98" s="109"/>
      <c r="PQR98" s="109"/>
      <c r="PQS98" s="109"/>
      <c r="PQT98" s="109"/>
      <c r="PQU98" s="109"/>
      <c r="PQV98" s="109"/>
      <c r="PQW98" s="109"/>
      <c r="PQX98" s="109"/>
      <c r="PQY98" s="109"/>
      <c r="PQZ98" s="109"/>
      <c r="PRA98" s="109"/>
      <c r="PRB98" s="109"/>
      <c r="PRC98" s="109"/>
      <c r="PRD98" s="109"/>
      <c r="PRE98" s="109"/>
      <c r="PRF98" s="109"/>
      <c r="PRG98" s="109"/>
      <c r="PRH98" s="109"/>
      <c r="PRI98" s="109"/>
      <c r="PRJ98" s="109"/>
      <c r="PRK98" s="109"/>
      <c r="PRL98" s="109"/>
      <c r="PRM98" s="109"/>
      <c r="PRN98" s="109"/>
      <c r="PRO98" s="109"/>
      <c r="PRP98" s="109"/>
      <c r="PRQ98" s="109"/>
      <c r="PRR98" s="109"/>
      <c r="PRS98" s="109"/>
      <c r="PRT98" s="109"/>
      <c r="PRU98" s="109"/>
      <c r="PRV98" s="109"/>
      <c r="PRW98" s="109"/>
      <c r="PRX98" s="109"/>
      <c r="PRY98" s="109"/>
      <c r="PRZ98" s="109"/>
      <c r="PSA98" s="109"/>
      <c r="PSB98" s="109"/>
      <c r="PSC98" s="109"/>
      <c r="PSD98" s="109"/>
      <c r="PSE98" s="109"/>
      <c r="PSF98" s="109"/>
      <c r="PSG98" s="109"/>
      <c r="PSH98" s="109"/>
      <c r="PSI98" s="109"/>
      <c r="PSJ98" s="109"/>
      <c r="PSK98" s="109"/>
      <c r="PSL98" s="109"/>
      <c r="PSM98" s="109"/>
      <c r="PSN98" s="109"/>
      <c r="PSO98" s="109"/>
      <c r="PSP98" s="109"/>
      <c r="PSQ98" s="109"/>
      <c r="PSR98" s="109"/>
      <c r="PSS98" s="109"/>
      <c r="PST98" s="109"/>
      <c r="PSU98" s="109"/>
      <c r="PSV98" s="109"/>
      <c r="PSW98" s="109"/>
      <c r="PSX98" s="109"/>
      <c r="PSY98" s="109"/>
      <c r="PSZ98" s="109"/>
      <c r="PTA98" s="109"/>
      <c r="PTB98" s="109"/>
      <c r="PTC98" s="109"/>
      <c r="PTD98" s="109"/>
      <c r="PTE98" s="109"/>
      <c r="PTF98" s="109"/>
      <c r="PTG98" s="109"/>
      <c r="PTH98" s="109"/>
      <c r="PTI98" s="109"/>
      <c r="PTJ98" s="109"/>
      <c r="PTK98" s="109"/>
      <c r="PTL98" s="109"/>
      <c r="PTM98" s="109"/>
      <c r="PTN98" s="109"/>
      <c r="PTO98" s="109"/>
      <c r="PTP98" s="109"/>
      <c r="PTQ98" s="109"/>
      <c r="PTR98" s="109"/>
      <c r="PTS98" s="109"/>
      <c r="PTT98" s="109"/>
      <c r="PTU98" s="109"/>
      <c r="PTV98" s="109"/>
      <c r="PTW98" s="109"/>
      <c r="PTX98" s="109"/>
      <c r="PTY98" s="109"/>
      <c r="PTZ98" s="109"/>
      <c r="PUA98" s="109"/>
      <c r="PUB98" s="109"/>
      <c r="PUC98" s="109"/>
      <c r="PUD98" s="109"/>
      <c r="PUE98" s="109"/>
      <c r="PUF98" s="109"/>
      <c r="PUG98" s="109"/>
      <c r="PUH98" s="109"/>
      <c r="PUI98" s="109"/>
      <c r="PUJ98" s="109"/>
      <c r="PUK98" s="109"/>
      <c r="PUL98" s="109"/>
      <c r="PUM98" s="109"/>
      <c r="PUN98" s="109"/>
      <c r="PUO98" s="109"/>
      <c r="PUP98" s="109"/>
      <c r="PUQ98" s="109"/>
      <c r="PUR98" s="109"/>
      <c r="PUS98" s="109"/>
      <c r="PUT98" s="109"/>
      <c r="PUU98" s="109"/>
      <c r="PUV98" s="109"/>
      <c r="PUW98" s="109"/>
      <c r="PUX98" s="109"/>
      <c r="PUY98" s="109"/>
      <c r="PUZ98" s="109"/>
      <c r="PVA98" s="109"/>
      <c r="PVB98" s="109"/>
      <c r="PVC98" s="109"/>
      <c r="PVD98" s="109"/>
      <c r="PVE98" s="109"/>
      <c r="PVF98" s="109"/>
      <c r="PVG98" s="109"/>
      <c r="PVH98" s="109"/>
      <c r="PVI98" s="109"/>
      <c r="PVJ98" s="109"/>
      <c r="PVK98" s="109"/>
      <c r="PVL98" s="109"/>
      <c r="PVM98" s="109"/>
      <c r="PVN98" s="109"/>
      <c r="PVO98" s="109"/>
      <c r="PVP98" s="109"/>
      <c r="PVQ98" s="109"/>
      <c r="PVR98" s="109"/>
      <c r="PVS98" s="109"/>
      <c r="PVT98" s="109"/>
      <c r="PVU98" s="109"/>
      <c r="PVV98" s="109"/>
      <c r="PVW98" s="109"/>
      <c r="PVX98" s="109"/>
      <c r="PVY98" s="109"/>
      <c r="PVZ98" s="109"/>
      <c r="PWA98" s="109"/>
      <c r="PWB98" s="109"/>
      <c r="PWC98" s="109"/>
      <c r="PWD98" s="109"/>
      <c r="PWE98" s="109"/>
      <c r="PWF98" s="109"/>
      <c r="PWG98" s="109"/>
      <c r="PWH98" s="109"/>
      <c r="PWI98" s="109"/>
      <c r="PWJ98" s="109"/>
      <c r="PWK98" s="109"/>
      <c r="PWL98" s="109"/>
      <c r="PWM98" s="109"/>
      <c r="PWN98" s="109"/>
      <c r="PWO98" s="109"/>
      <c r="PWP98" s="109"/>
      <c r="PWQ98" s="109"/>
      <c r="PWR98" s="109"/>
      <c r="PWS98" s="109"/>
      <c r="PWT98" s="109"/>
      <c r="PWU98" s="109"/>
      <c r="PWV98" s="109"/>
      <c r="PWW98" s="109"/>
      <c r="PWX98" s="109"/>
      <c r="PWY98" s="109"/>
      <c r="PWZ98" s="109"/>
      <c r="PXA98" s="109"/>
      <c r="PXB98" s="109"/>
      <c r="PXC98" s="109"/>
      <c r="PXD98" s="109"/>
      <c r="PXE98" s="109"/>
      <c r="PXF98" s="109"/>
      <c r="PXG98" s="109"/>
      <c r="PXH98" s="109"/>
      <c r="PXI98" s="109"/>
      <c r="PXJ98" s="109"/>
      <c r="PXK98" s="109"/>
      <c r="PXL98" s="109"/>
      <c r="PXM98" s="109"/>
      <c r="PXN98" s="109"/>
      <c r="PXO98" s="109"/>
      <c r="PXP98" s="109"/>
      <c r="PXQ98" s="109"/>
      <c r="PXR98" s="109"/>
      <c r="PXS98" s="109"/>
      <c r="PXT98" s="109"/>
      <c r="PXU98" s="109"/>
      <c r="PXV98" s="109"/>
      <c r="PXW98" s="109"/>
      <c r="PXX98" s="109"/>
      <c r="PXY98" s="109"/>
      <c r="PXZ98" s="109"/>
      <c r="PYA98" s="109"/>
      <c r="PYB98" s="109"/>
      <c r="PYC98" s="109"/>
      <c r="PYD98" s="109"/>
      <c r="PYE98" s="109"/>
      <c r="PYF98" s="109"/>
      <c r="PYG98" s="109"/>
      <c r="PYH98" s="109"/>
      <c r="PYI98" s="109"/>
      <c r="PYJ98" s="109"/>
      <c r="PYK98" s="109"/>
      <c r="PYL98" s="109"/>
      <c r="PYM98" s="109"/>
      <c r="PYN98" s="109"/>
      <c r="PYO98" s="109"/>
      <c r="PYP98" s="109"/>
      <c r="PYQ98" s="109"/>
      <c r="PYR98" s="109"/>
      <c r="PYS98" s="109"/>
      <c r="PYT98" s="109"/>
      <c r="PYU98" s="109"/>
      <c r="PYV98" s="109"/>
      <c r="PYW98" s="109"/>
      <c r="PYX98" s="109"/>
      <c r="PYY98" s="109"/>
      <c r="PYZ98" s="109"/>
      <c r="PZA98" s="109"/>
      <c r="PZB98" s="109"/>
      <c r="PZC98" s="109"/>
      <c r="PZD98" s="109"/>
      <c r="PZE98" s="109"/>
      <c r="PZF98" s="109"/>
      <c r="PZG98" s="109"/>
      <c r="PZH98" s="109"/>
      <c r="PZI98" s="109"/>
      <c r="PZJ98" s="109"/>
      <c r="PZK98" s="109"/>
      <c r="PZL98" s="109"/>
      <c r="PZM98" s="109"/>
      <c r="PZN98" s="109"/>
      <c r="PZO98" s="109"/>
      <c r="PZP98" s="109"/>
      <c r="PZQ98" s="109"/>
      <c r="PZR98" s="109"/>
      <c r="PZS98" s="109"/>
      <c r="PZT98" s="109"/>
      <c r="PZU98" s="109"/>
      <c r="PZV98" s="109"/>
      <c r="PZW98" s="109"/>
      <c r="PZX98" s="109"/>
      <c r="PZY98" s="109"/>
      <c r="PZZ98" s="109"/>
      <c r="QAA98" s="109"/>
      <c r="QAB98" s="109"/>
      <c r="QAC98" s="109"/>
      <c r="QAD98" s="109"/>
      <c r="QAE98" s="109"/>
      <c r="QAF98" s="109"/>
      <c r="QAG98" s="109"/>
      <c r="QAH98" s="109"/>
      <c r="QAI98" s="109"/>
      <c r="QAJ98" s="109"/>
      <c r="QAK98" s="109"/>
      <c r="QAL98" s="109"/>
      <c r="QAM98" s="109"/>
      <c r="QAN98" s="109"/>
      <c r="QAO98" s="109"/>
      <c r="QAP98" s="109"/>
      <c r="QAQ98" s="109"/>
      <c r="QAR98" s="109"/>
      <c r="QAS98" s="109"/>
      <c r="QAT98" s="109"/>
      <c r="QAU98" s="109"/>
      <c r="QAV98" s="109"/>
      <c r="QAW98" s="109"/>
      <c r="QAX98" s="109"/>
      <c r="QAY98" s="109"/>
      <c r="QAZ98" s="109"/>
      <c r="QBA98" s="109"/>
      <c r="QBB98" s="109"/>
      <c r="QBC98" s="109"/>
      <c r="QBD98" s="109"/>
      <c r="QBE98" s="109"/>
      <c r="QBF98" s="109"/>
      <c r="QBG98" s="109"/>
      <c r="QBH98" s="109"/>
      <c r="QBI98" s="109"/>
      <c r="QBJ98" s="109"/>
      <c r="QBK98" s="109"/>
      <c r="QBL98" s="109"/>
      <c r="QBM98" s="109"/>
      <c r="QBN98" s="109"/>
      <c r="QBO98" s="109"/>
      <c r="QBP98" s="109"/>
      <c r="QBQ98" s="109"/>
      <c r="QBR98" s="109"/>
      <c r="QBS98" s="109"/>
      <c r="QBT98" s="109"/>
      <c r="QBU98" s="109"/>
      <c r="QBV98" s="109"/>
      <c r="QBW98" s="109"/>
      <c r="QBX98" s="109"/>
      <c r="QBY98" s="109"/>
      <c r="QBZ98" s="109"/>
      <c r="QCA98" s="109"/>
      <c r="QCB98" s="109"/>
      <c r="QCC98" s="109"/>
      <c r="QCD98" s="109"/>
      <c r="QCE98" s="109"/>
      <c r="QCF98" s="109"/>
      <c r="QCG98" s="109"/>
      <c r="QCH98" s="109"/>
      <c r="QCI98" s="109"/>
      <c r="QCJ98" s="109"/>
      <c r="QCK98" s="109"/>
      <c r="QCL98" s="109"/>
      <c r="QCM98" s="109"/>
      <c r="QCN98" s="109"/>
      <c r="QCO98" s="109"/>
      <c r="QCP98" s="109"/>
      <c r="QCQ98" s="109"/>
      <c r="QCR98" s="109"/>
      <c r="QCS98" s="109"/>
      <c r="QCT98" s="109"/>
      <c r="QCU98" s="109"/>
      <c r="QCV98" s="109"/>
      <c r="QCW98" s="109"/>
      <c r="QCX98" s="109"/>
      <c r="QCY98" s="109"/>
      <c r="QCZ98" s="109"/>
      <c r="QDA98" s="109"/>
      <c r="QDB98" s="109"/>
      <c r="QDC98" s="109"/>
      <c r="QDD98" s="109"/>
      <c r="QDE98" s="109"/>
      <c r="QDF98" s="109"/>
      <c r="QDG98" s="109"/>
      <c r="QDH98" s="109"/>
      <c r="QDI98" s="109"/>
      <c r="QDJ98" s="109"/>
      <c r="QDK98" s="109"/>
      <c r="QDL98" s="109"/>
      <c r="QDM98" s="109"/>
      <c r="QDN98" s="109"/>
      <c r="QDO98" s="109"/>
      <c r="QDP98" s="109"/>
      <c r="QDQ98" s="109"/>
      <c r="QDR98" s="109"/>
      <c r="QDS98" s="109"/>
      <c r="QDT98" s="109"/>
      <c r="QDU98" s="109"/>
      <c r="QDV98" s="109"/>
      <c r="QDW98" s="109"/>
      <c r="QDX98" s="109"/>
      <c r="QDY98" s="109"/>
      <c r="QDZ98" s="109"/>
      <c r="QEA98" s="109"/>
      <c r="QEB98" s="109"/>
      <c r="QEC98" s="109"/>
      <c r="QED98" s="109"/>
      <c r="QEE98" s="109"/>
      <c r="QEF98" s="109"/>
      <c r="QEG98" s="109"/>
      <c r="QEH98" s="109"/>
      <c r="QEI98" s="109"/>
      <c r="QEJ98" s="109"/>
      <c r="QEK98" s="109"/>
      <c r="QEL98" s="109"/>
      <c r="QEM98" s="109"/>
      <c r="QEN98" s="109"/>
      <c r="QEO98" s="109"/>
      <c r="QEP98" s="109"/>
      <c r="QEQ98" s="109"/>
      <c r="QER98" s="109"/>
      <c r="QES98" s="109"/>
      <c r="QET98" s="109"/>
      <c r="QEU98" s="109"/>
      <c r="QEV98" s="109"/>
      <c r="QEW98" s="109"/>
      <c r="QEX98" s="109"/>
      <c r="QEY98" s="109"/>
      <c r="QEZ98" s="109"/>
      <c r="QFA98" s="109"/>
      <c r="QFB98" s="109"/>
      <c r="QFC98" s="109"/>
      <c r="QFD98" s="109"/>
      <c r="QFE98" s="109"/>
      <c r="QFF98" s="109"/>
      <c r="QFG98" s="109"/>
      <c r="QFH98" s="109"/>
      <c r="QFI98" s="109"/>
      <c r="QFJ98" s="109"/>
      <c r="QFK98" s="109"/>
      <c r="QFL98" s="109"/>
      <c r="QFM98" s="109"/>
      <c r="QFN98" s="109"/>
      <c r="QFO98" s="109"/>
      <c r="QFP98" s="109"/>
      <c r="QFQ98" s="109"/>
      <c r="QFR98" s="109"/>
      <c r="QFS98" s="109"/>
      <c r="QFT98" s="109"/>
      <c r="QFU98" s="109"/>
      <c r="QFV98" s="109"/>
      <c r="QFW98" s="109"/>
      <c r="QFX98" s="109"/>
      <c r="QFY98" s="109"/>
      <c r="QFZ98" s="109"/>
      <c r="QGA98" s="109"/>
      <c r="QGB98" s="109"/>
      <c r="QGC98" s="109"/>
      <c r="QGD98" s="109"/>
      <c r="QGE98" s="109"/>
      <c r="QGF98" s="109"/>
      <c r="QGG98" s="109"/>
      <c r="QGH98" s="109"/>
      <c r="QGI98" s="109"/>
      <c r="QGJ98" s="109"/>
      <c r="QGK98" s="109"/>
      <c r="QGL98" s="109"/>
      <c r="QGM98" s="109"/>
      <c r="QGN98" s="109"/>
      <c r="QGO98" s="109"/>
      <c r="QGP98" s="109"/>
      <c r="QGQ98" s="109"/>
      <c r="QGR98" s="109"/>
      <c r="QGS98" s="109"/>
      <c r="QGT98" s="109"/>
      <c r="QGU98" s="109"/>
      <c r="QGV98" s="109"/>
      <c r="QGW98" s="109"/>
      <c r="QGX98" s="109"/>
      <c r="QGY98" s="109"/>
      <c r="QGZ98" s="109"/>
      <c r="QHA98" s="109"/>
      <c r="QHB98" s="109"/>
      <c r="QHC98" s="109"/>
      <c r="QHD98" s="109"/>
      <c r="QHE98" s="109"/>
      <c r="QHF98" s="109"/>
      <c r="QHG98" s="109"/>
      <c r="QHH98" s="109"/>
      <c r="QHI98" s="109"/>
      <c r="QHJ98" s="109"/>
      <c r="QHK98" s="109"/>
      <c r="QHL98" s="109"/>
      <c r="QHM98" s="109"/>
      <c r="QHN98" s="109"/>
      <c r="QHO98" s="109"/>
      <c r="QHP98" s="109"/>
      <c r="QHQ98" s="109"/>
      <c r="QHR98" s="109"/>
      <c r="QHS98" s="109"/>
      <c r="QHT98" s="109"/>
      <c r="QHU98" s="109"/>
      <c r="QHV98" s="109"/>
      <c r="QHW98" s="109"/>
      <c r="QHX98" s="109"/>
      <c r="QHY98" s="109"/>
      <c r="QHZ98" s="109"/>
      <c r="QIA98" s="109"/>
      <c r="QIB98" s="109"/>
      <c r="QIC98" s="109"/>
      <c r="QID98" s="109"/>
      <c r="QIE98" s="109"/>
      <c r="QIF98" s="109"/>
      <c r="QIG98" s="109"/>
      <c r="QIH98" s="109"/>
      <c r="QII98" s="109"/>
      <c r="QIJ98" s="109"/>
      <c r="QIK98" s="109"/>
      <c r="QIL98" s="109"/>
      <c r="QIM98" s="109"/>
      <c r="QIN98" s="109"/>
      <c r="QIO98" s="109"/>
      <c r="QIP98" s="109"/>
      <c r="QIQ98" s="109"/>
      <c r="QIR98" s="109"/>
      <c r="QIS98" s="109"/>
      <c r="QIT98" s="109"/>
      <c r="QIU98" s="109"/>
      <c r="QIV98" s="109"/>
      <c r="QIW98" s="109"/>
      <c r="QIX98" s="109"/>
      <c r="QIY98" s="109"/>
      <c r="QIZ98" s="109"/>
      <c r="QJA98" s="109"/>
      <c r="QJB98" s="109"/>
      <c r="QJC98" s="109"/>
      <c r="QJD98" s="109"/>
      <c r="QJE98" s="109"/>
      <c r="QJF98" s="109"/>
      <c r="QJG98" s="109"/>
      <c r="QJH98" s="109"/>
      <c r="QJI98" s="109"/>
      <c r="QJJ98" s="109"/>
      <c r="QJK98" s="109"/>
      <c r="QJL98" s="109"/>
      <c r="QJM98" s="109"/>
      <c r="QJN98" s="109"/>
      <c r="QJO98" s="109"/>
      <c r="QJP98" s="109"/>
      <c r="QJQ98" s="109"/>
      <c r="QJR98" s="109"/>
      <c r="QJS98" s="109"/>
      <c r="QJT98" s="109"/>
      <c r="QJU98" s="109"/>
      <c r="QJV98" s="109"/>
      <c r="QJW98" s="109"/>
      <c r="QJX98" s="109"/>
      <c r="QJY98" s="109"/>
      <c r="QJZ98" s="109"/>
      <c r="QKA98" s="109"/>
      <c r="QKB98" s="109"/>
      <c r="QKC98" s="109"/>
      <c r="QKD98" s="109"/>
      <c r="QKE98" s="109"/>
      <c r="QKF98" s="109"/>
      <c r="QKG98" s="109"/>
      <c r="QKH98" s="109"/>
      <c r="QKI98" s="109"/>
      <c r="QKJ98" s="109"/>
      <c r="QKK98" s="109"/>
      <c r="QKL98" s="109"/>
      <c r="QKM98" s="109"/>
      <c r="QKN98" s="109"/>
      <c r="QKO98" s="109"/>
      <c r="QKP98" s="109"/>
      <c r="QKQ98" s="109"/>
      <c r="QKR98" s="109"/>
      <c r="QKS98" s="109"/>
      <c r="QKT98" s="109"/>
      <c r="QKU98" s="109"/>
      <c r="QKV98" s="109"/>
      <c r="QKW98" s="109"/>
      <c r="QKX98" s="109"/>
      <c r="QKY98" s="109"/>
      <c r="QKZ98" s="109"/>
      <c r="QLA98" s="109"/>
      <c r="QLB98" s="109"/>
      <c r="QLC98" s="109"/>
      <c r="QLD98" s="109"/>
      <c r="QLE98" s="109"/>
      <c r="QLF98" s="109"/>
      <c r="QLG98" s="109"/>
      <c r="QLH98" s="109"/>
      <c r="QLI98" s="109"/>
      <c r="QLJ98" s="109"/>
      <c r="QLK98" s="109"/>
      <c r="QLL98" s="109"/>
      <c r="QLM98" s="109"/>
      <c r="QLN98" s="109"/>
      <c r="QLO98" s="109"/>
      <c r="QLP98" s="109"/>
      <c r="QLQ98" s="109"/>
      <c r="QLR98" s="109"/>
      <c r="QLS98" s="109"/>
      <c r="QLT98" s="109"/>
      <c r="QLU98" s="109"/>
      <c r="QLV98" s="109"/>
      <c r="QLW98" s="109"/>
      <c r="QLX98" s="109"/>
      <c r="QLY98" s="109"/>
      <c r="QLZ98" s="109"/>
      <c r="QMA98" s="109"/>
      <c r="QMB98" s="109"/>
      <c r="QMC98" s="109"/>
      <c r="QMD98" s="109"/>
      <c r="QME98" s="109"/>
      <c r="QMF98" s="109"/>
      <c r="QMG98" s="109"/>
      <c r="QMH98" s="109"/>
      <c r="QMI98" s="109"/>
      <c r="QMJ98" s="109"/>
      <c r="QMK98" s="109"/>
      <c r="QML98" s="109"/>
      <c r="QMM98" s="109"/>
      <c r="QMN98" s="109"/>
      <c r="QMO98" s="109"/>
      <c r="QMP98" s="109"/>
      <c r="QMQ98" s="109"/>
      <c r="QMR98" s="109"/>
      <c r="QMS98" s="109"/>
      <c r="QMT98" s="109"/>
      <c r="QMU98" s="109"/>
      <c r="QMV98" s="109"/>
      <c r="QMW98" s="109"/>
      <c r="QMX98" s="109"/>
      <c r="QMY98" s="109"/>
      <c r="QMZ98" s="109"/>
      <c r="QNA98" s="109"/>
      <c r="QNB98" s="109"/>
      <c r="QNC98" s="109"/>
      <c r="QND98" s="109"/>
      <c r="QNE98" s="109"/>
      <c r="QNF98" s="109"/>
      <c r="QNG98" s="109"/>
      <c r="QNH98" s="109"/>
      <c r="QNI98" s="109"/>
      <c r="QNJ98" s="109"/>
      <c r="QNK98" s="109"/>
      <c r="QNL98" s="109"/>
      <c r="QNM98" s="109"/>
      <c r="QNN98" s="109"/>
      <c r="QNO98" s="109"/>
      <c r="QNP98" s="109"/>
      <c r="QNQ98" s="109"/>
      <c r="QNR98" s="109"/>
      <c r="QNS98" s="109"/>
      <c r="QNT98" s="109"/>
      <c r="QNU98" s="109"/>
      <c r="QNV98" s="109"/>
      <c r="QNW98" s="109"/>
      <c r="QNX98" s="109"/>
      <c r="QNY98" s="109"/>
      <c r="QNZ98" s="109"/>
      <c r="QOA98" s="109"/>
      <c r="QOB98" s="109"/>
      <c r="QOC98" s="109"/>
      <c r="QOD98" s="109"/>
      <c r="QOE98" s="109"/>
      <c r="QOF98" s="109"/>
      <c r="QOG98" s="109"/>
      <c r="QOH98" s="109"/>
      <c r="QOI98" s="109"/>
      <c r="QOJ98" s="109"/>
      <c r="QOK98" s="109"/>
      <c r="QOL98" s="109"/>
      <c r="QOM98" s="109"/>
      <c r="QON98" s="109"/>
      <c r="QOO98" s="109"/>
      <c r="QOP98" s="109"/>
      <c r="QOQ98" s="109"/>
      <c r="QOR98" s="109"/>
      <c r="QOS98" s="109"/>
      <c r="QOT98" s="109"/>
      <c r="QOU98" s="109"/>
      <c r="QOV98" s="109"/>
      <c r="QOW98" s="109"/>
      <c r="QOX98" s="109"/>
      <c r="QOY98" s="109"/>
      <c r="QOZ98" s="109"/>
      <c r="QPA98" s="109"/>
      <c r="QPB98" s="109"/>
      <c r="QPC98" s="109"/>
      <c r="QPD98" s="109"/>
      <c r="QPE98" s="109"/>
      <c r="QPF98" s="109"/>
      <c r="QPG98" s="109"/>
      <c r="QPH98" s="109"/>
      <c r="QPI98" s="109"/>
      <c r="QPJ98" s="109"/>
      <c r="QPK98" s="109"/>
      <c r="QPL98" s="109"/>
      <c r="QPM98" s="109"/>
      <c r="QPN98" s="109"/>
      <c r="QPO98" s="109"/>
      <c r="QPP98" s="109"/>
      <c r="QPQ98" s="109"/>
      <c r="QPR98" s="109"/>
      <c r="QPS98" s="109"/>
      <c r="QPT98" s="109"/>
      <c r="QPU98" s="109"/>
      <c r="QPV98" s="109"/>
      <c r="QPW98" s="109"/>
      <c r="QPX98" s="109"/>
      <c r="QPY98" s="109"/>
      <c r="QPZ98" s="109"/>
      <c r="QQA98" s="109"/>
      <c r="QQB98" s="109"/>
      <c r="QQC98" s="109"/>
      <c r="QQD98" s="109"/>
      <c r="QQE98" s="109"/>
      <c r="QQF98" s="109"/>
      <c r="QQG98" s="109"/>
      <c r="QQH98" s="109"/>
      <c r="QQI98" s="109"/>
      <c r="QQJ98" s="109"/>
      <c r="QQK98" s="109"/>
      <c r="QQL98" s="109"/>
      <c r="QQM98" s="109"/>
      <c r="QQN98" s="109"/>
      <c r="QQO98" s="109"/>
      <c r="QQP98" s="109"/>
      <c r="QQQ98" s="109"/>
      <c r="QQR98" s="109"/>
      <c r="QQS98" s="109"/>
      <c r="QQT98" s="109"/>
      <c r="QQU98" s="109"/>
      <c r="QQV98" s="109"/>
      <c r="QQW98" s="109"/>
      <c r="QQX98" s="109"/>
      <c r="QQY98" s="109"/>
      <c r="QQZ98" s="109"/>
      <c r="QRA98" s="109"/>
      <c r="QRB98" s="109"/>
      <c r="QRC98" s="109"/>
      <c r="QRD98" s="109"/>
      <c r="QRE98" s="109"/>
      <c r="QRF98" s="109"/>
      <c r="QRG98" s="109"/>
      <c r="QRH98" s="109"/>
      <c r="QRI98" s="109"/>
      <c r="QRJ98" s="109"/>
      <c r="QRK98" s="109"/>
      <c r="QRL98" s="109"/>
      <c r="QRM98" s="109"/>
      <c r="QRN98" s="109"/>
      <c r="QRO98" s="109"/>
      <c r="QRP98" s="109"/>
      <c r="QRQ98" s="109"/>
      <c r="QRR98" s="109"/>
      <c r="QRS98" s="109"/>
      <c r="QRT98" s="109"/>
      <c r="QRU98" s="109"/>
      <c r="QRV98" s="109"/>
      <c r="QRW98" s="109"/>
      <c r="QRX98" s="109"/>
      <c r="QRY98" s="109"/>
      <c r="QRZ98" s="109"/>
      <c r="QSA98" s="109"/>
      <c r="QSB98" s="109"/>
      <c r="QSC98" s="109"/>
      <c r="QSD98" s="109"/>
      <c r="QSE98" s="109"/>
      <c r="QSF98" s="109"/>
      <c r="QSG98" s="109"/>
      <c r="QSH98" s="109"/>
      <c r="QSI98" s="109"/>
      <c r="QSJ98" s="109"/>
      <c r="QSK98" s="109"/>
      <c r="QSL98" s="109"/>
      <c r="QSM98" s="109"/>
      <c r="QSN98" s="109"/>
      <c r="QSO98" s="109"/>
      <c r="QSP98" s="109"/>
      <c r="QSQ98" s="109"/>
      <c r="QSR98" s="109"/>
      <c r="QSS98" s="109"/>
      <c r="QST98" s="109"/>
      <c r="QSU98" s="109"/>
      <c r="QSV98" s="109"/>
      <c r="QSW98" s="109"/>
      <c r="QSX98" s="109"/>
      <c r="QSY98" s="109"/>
      <c r="QSZ98" s="109"/>
      <c r="QTA98" s="109"/>
      <c r="QTB98" s="109"/>
      <c r="QTC98" s="109"/>
      <c r="QTD98" s="109"/>
      <c r="QTE98" s="109"/>
      <c r="QTF98" s="109"/>
      <c r="QTG98" s="109"/>
      <c r="QTH98" s="109"/>
      <c r="QTI98" s="109"/>
      <c r="QTJ98" s="109"/>
      <c r="QTK98" s="109"/>
      <c r="QTL98" s="109"/>
      <c r="QTM98" s="109"/>
      <c r="QTN98" s="109"/>
      <c r="QTO98" s="109"/>
      <c r="QTP98" s="109"/>
      <c r="QTQ98" s="109"/>
      <c r="QTR98" s="109"/>
      <c r="QTS98" s="109"/>
      <c r="QTT98" s="109"/>
      <c r="QTU98" s="109"/>
      <c r="QTV98" s="109"/>
      <c r="QTW98" s="109"/>
      <c r="QTX98" s="109"/>
      <c r="QTY98" s="109"/>
      <c r="QTZ98" s="109"/>
      <c r="QUA98" s="109"/>
      <c r="QUB98" s="109"/>
      <c r="QUC98" s="109"/>
      <c r="QUD98" s="109"/>
      <c r="QUE98" s="109"/>
      <c r="QUF98" s="109"/>
      <c r="QUG98" s="109"/>
      <c r="QUH98" s="109"/>
      <c r="QUI98" s="109"/>
      <c r="QUJ98" s="109"/>
      <c r="QUK98" s="109"/>
      <c r="QUL98" s="109"/>
      <c r="QUM98" s="109"/>
      <c r="QUN98" s="109"/>
      <c r="QUO98" s="109"/>
      <c r="QUP98" s="109"/>
      <c r="QUQ98" s="109"/>
      <c r="QUR98" s="109"/>
      <c r="QUS98" s="109"/>
      <c r="QUT98" s="109"/>
      <c r="QUU98" s="109"/>
      <c r="QUV98" s="109"/>
      <c r="QUW98" s="109"/>
      <c r="QUX98" s="109"/>
      <c r="QUY98" s="109"/>
      <c r="QUZ98" s="109"/>
      <c r="QVA98" s="109"/>
      <c r="QVB98" s="109"/>
      <c r="QVC98" s="109"/>
      <c r="QVD98" s="109"/>
      <c r="QVE98" s="109"/>
      <c r="QVF98" s="109"/>
      <c r="QVG98" s="109"/>
      <c r="QVH98" s="109"/>
      <c r="QVI98" s="109"/>
      <c r="QVJ98" s="109"/>
      <c r="QVK98" s="109"/>
      <c r="QVL98" s="109"/>
      <c r="QVM98" s="109"/>
      <c r="QVN98" s="109"/>
      <c r="QVO98" s="109"/>
      <c r="QVP98" s="109"/>
      <c r="QVQ98" s="109"/>
      <c r="QVR98" s="109"/>
      <c r="QVS98" s="109"/>
      <c r="QVT98" s="109"/>
      <c r="QVU98" s="109"/>
      <c r="QVV98" s="109"/>
      <c r="QVW98" s="109"/>
      <c r="QVX98" s="109"/>
      <c r="QVY98" s="109"/>
      <c r="QVZ98" s="109"/>
      <c r="QWA98" s="109"/>
      <c r="QWB98" s="109"/>
      <c r="QWC98" s="109"/>
      <c r="QWD98" s="109"/>
      <c r="QWE98" s="109"/>
      <c r="QWF98" s="109"/>
      <c r="QWG98" s="109"/>
      <c r="QWH98" s="109"/>
      <c r="QWI98" s="109"/>
      <c r="QWJ98" s="109"/>
      <c r="QWK98" s="109"/>
      <c r="QWL98" s="109"/>
      <c r="QWM98" s="109"/>
      <c r="QWN98" s="109"/>
      <c r="QWO98" s="109"/>
      <c r="QWP98" s="109"/>
      <c r="QWQ98" s="109"/>
      <c r="QWR98" s="109"/>
      <c r="QWS98" s="109"/>
      <c r="QWT98" s="109"/>
      <c r="QWU98" s="109"/>
      <c r="QWV98" s="109"/>
      <c r="QWW98" s="109"/>
      <c r="QWX98" s="109"/>
      <c r="QWY98" s="109"/>
      <c r="QWZ98" s="109"/>
      <c r="QXA98" s="109"/>
      <c r="QXB98" s="109"/>
      <c r="QXC98" s="109"/>
      <c r="QXD98" s="109"/>
      <c r="QXE98" s="109"/>
      <c r="QXF98" s="109"/>
      <c r="QXG98" s="109"/>
      <c r="QXH98" s="109"/>
      <c r="QXI98" s="109"/>
      <c r="QXJ98" s="109"/>
      <c r="QXK98" s="109"/>
      <c r="QXL98" s="109"/>
      <c r="QXM98" s="109"/>
      <c r="QXN98" s="109"/>
      <c r="QXO98" s="109"/>
      <c r="QXP98" s="109"/>
      <c r="QXQ98" s="109"/>
      <c r="QXR98" s="109"/>
      <c r="QXS98" s="109"/>
      <c r="QXT98" s="109"/>
      <c r="QXU98" s="109"/>
      <c r="QXV98" s="109"/>
      <c r="QXW98" s="109"/>
      <c r="QXX98" s="109"/>
      <c r="QXY98" s="109"/>
      <c r="QXZ98" s="109"/>
      <c r="QYA98" s="109"/>
      <c r="QYB98" s="109"/>
      <c r="QYC98" s="109"/>
      <c r="QYD98" s="109"/>
      <c r="QYE98" s="109"/>
      <c r="QYF98" s="109"/>
      <c r="QYG98" s="109"/>
      <c r="QYH98" s="109"/>
      <c r="QYI98" s="109"/>
      <c r="QYJ98" s="109"/>
      <c r="QYK98" s="109"/>
      <c r="QYL98" s="109"/>
      <c r="QYM98" s="109"/>
      <c r="QYN98" s="109"/>
      <c r="QYO98" s="109"/>
      <c r="QYP98" s="109"/>
      <c r="QYQ98" s="109"/>
      <c r="QYR98" s="109"/>
      <c r="QYS98" s="109"/>
      <c r="QYT98" s="109"/>
      <c r="QYU98" s="109"/>
      <c r="QYV98" s="109"/>
      <c r="QYW98" s="109"/>
      <c r="QYX98" s="109"/>
      <c r="QYY98" s="109"/>
      <c r="QYZ98" s="109"/>
      <c r="QZA98" s="109"/>
      <c r="QZB98" s="109"/>
      <c r="QZC98" s="109"/>
      <c r="QZD98" s="109"/>
      <c r="QZE98" s="109"/>
      <c r="QZF98" s="109"/>
      <c r="QZG98" s="109"/>
      <c r="QZH98" s="109"/>
      <c r="QZI98" s="109"/>
      <c r="QZJ98" s="109"/>
      <c r="QZK98" s="109"/>
      <c r="QZL98" s="109"/>
      <c r="QZM98" s="109"/>
      <c r="QZN98" s="109"/>
      <c r="QZO98" s="109"/>
      <c r="QZP98" s="109"/>
      <c r="QZQ98" s="109"/>
      <c r="QZR98" s="109"/>
      <c r="QZS98" s="109"/>
      <c r="QZT98" s="109"/>
      <c r="QZU98" s="109"/>
      <c r="QZV98" s="109"/>
      <c r="QZW98" s="109"/>
      <c r="QZX98" s="109"/>
      <c r="QZY98" s="109"/>
      <c r="QZZ98" s="109"/>
      <c r="RAA98" s="109"/>
      <c r="RAB98" s="109"/>
      <c r="RAC98" s="109"/>
      <c r="RAD98" s="109"/>
      <c r="RAE98" s="109"/>
      <c r="RAF98" s="109"/>
      <c r="RAG98" s="109"/>
      <c r="RAH98" s="109"/>
      <c r="RAI98" s="109"/>
      <c r="RAJ98" s="109"/>
      <c r="RAK98" s="109"/>
      <c r="RAL98" s="109"/>
      <c r="RAM98" s="109"/>
      <c r="RAN98" s="109"/>
      <c r="RAO98" s="109"/>
      <c r="RAP98" s="109"/>
      <c r="RAQ98" s="109"/>
      <c r="RAR98" s="109"/>
      <c r="RAS98" s="109"/>
      <c r="RAT98" s="109"/>
      <c r="RAU98" s="109"/>
      <c r="RAV98" s="109"/>
      <c r="RAW98" s="109"/>
      <c r="RAX98" s="109"/>
      <c r="RAY98" s="109"/>
      <c r="RAZ98" s="109"/>
      <c r="RBA98" s="109"/>
      <c r="RBB98" s="109"/>
      <c r="RBC98" s="109"/>
      <c r="RBD98" s="109"/>
      <c r="RBE98" s="109"/>
      <c r="RBF98" s="109"/>
      <c r="RBG98" s="109"/>
      <c r="RBH98" s="109"/>
      <c r="RBI98" s="109"/>
      <c r="RBJ98" s="109"/>
      <c r="RBK98" s="109"/>
      <c r="RBL98" s="109"/>
      <c r="RBM98" s="109"/>
      <c r="RBN98" s="109"/>
      <c r="RBO98" s="109"/>
      <c r="RBP98" s="109"/>
      <c r="RBQ98" s="109"/>
      <c r="RBR98" s="109"/>
      <c r="RBS98" s="109"/>
      <c r="RBT98" s="109"/>
      <c r="RBU98" s="109"/>
      <c r="RBV98" s="109"/>
      <c r="RBW98" s="109"/>
      <c r="RBX98" s="109"/>
      <c r="RBY98" s="109"/>
      <c r="RBZ98" s="109"/>
      <c r="RCA98" s="109"/>
      <c r="RCB98" s="109"/>
      <c r="RCC98" s="109"/>
      <c r="RCD98" s="109"/>
      <c r="RCE98" s="109"/>
      <c r="RCF98" s="109"/>
      <c r="RCG98" s="109"/>
      <c r="RCH98" s="109"/>
      <c r="RCI98" s="109"/>
      <c r="RCJ98" s="109"/>
      <c r="RCK98" s="109"/>
      <c r="RCL98" s="109"/>
      <c r="RCM98" s="109"/>
      <c r="RCN98" s="109"/>
      <c r="RCO98" s="109"/>
      <c r="RCP98" s="109"/>
      <c r="RCQ98" s="109"/>
      <c r="RCR98" s="109"/>
      <c r="RCS98" s="109"/>
      <c r="RCT98" s="109"/>
      <c r="RCU98" s="109"/>
      <c r="RCV98" s="109"/>
      <c r="RCW98" s="109"/>
      <c r="RCX98" s="109"/>
      <c r="RCY98" s="109"/>
      <c r="RCZ98" s="109"/>
      <c r="RDA98" s="109"/>
      <c r="RDB98" s="109"/>
      <c r="RDC98" s="109"/>
      <c r="RDD98" s="109"/>
      <c r="RDE98" s="109"/>
      <c r="RDF98" s="109"/>
      <c r="RDG98" s="109"/>
      <c r="RDH98" s="109"/>
      <c r="RDI98" s="109"/>
      <c r="RDJ98" s="109"/>
      <c r="RDK98" s="109"/>
      <c r="RDL98" s="109"/>
      <c r="RDM98" s="109"/>
      <c r="RDN98" s="109"/>
      <c r="RDO98" s="109"/>
      <c r="RDP98" s="109"/>
      <c r="RDQ98" s="109"/>
      <c r="RDR98" s="109"/>
      <c r="RDS98" s="109"/>
      <c r="RDT98" s="109"/>
      <c r="RDU98" s="109"/>
      <c r="RDV98" s="109"/>
      <c r="RDW98" s="109"/>
      <c r="RDX98" s="109"/>
      <c r="RDY98" s="109"/>
      <c r="RDZ98" s="109"/>
      <c r="REA98" s="109"/>
      <c r="REB98" s="109"/>
      <c r="REC98" s="109"/>
      <c r="RED98" s="109"/>
      <c r="REE98" s="109"/>
      <c r="REF98" s="109"/>
      <c r="REG98" s="109"/>
      <c r="REH98" s="109"/>
      <c r="REI98" s="109"/>
      <c r="REJ98" s="109"/>
      <c r="REK98" s="109"/>
      <c r="REL98" s="109"/>
      <c r="REM98" s="109"/>
      <c r="REN98" s="109"/>
      <c r="REO98" s="109"/>
      <c r="REP98" s="109"/>
      <c r="REQ98" s="109"/>
      <c r="RER98" s="109"/>
      <c r="RES98" s="109"/>
      <c r="RET98" s="109"/>
      <c r="REU98" s="109"/>
      <c r="REV98" s="109"/>
      <c r="REW98" s="109"/>
      <c r="REX98" s="109"/>
      <c r="REY98" s="109"/>
      <c r="REZ98" s="109"/>
      <c r="RFA98" s="109"/>
      <c r="RFB98" s="109"/>
      <c r="RFC98" s="109"/>
      <c r="RFD98" s="109"/>
      <c r="RFE98" s="109"/>
      <c r="RFF98" s="109"/>
      <c r="RFG98" s="109"/>
      <c r="RFH98" s="109"/>
      <c r="RFI98" s="109"/>
      <c r="RFJ98" s="109"/>
      <c r="RFK98" s="109"/>
      <c r="RFL98" s="109"/>
      <c r="RFM98" s="109"/>
      <c r="RFN98" s="109"/>
      <c r="RFO98" s="109"/>
      <c r="RFP98" s="109"/>
      <c r="RFQ98" s="109"/>
      <c r="RFR98" s="109"/>
      <c r="RFS98" s="109"/>
      <c r="RFT98" s="109"/>
      <c r="RFU98" s="109"/>
      <c r="RFV98" s="109"/>
      <c r="RFW98" s="109"/>
      <c r="RFX98" s="109"/>
      <c r="RFY98" s="109"/>
      <c r="RFZ98" s="109"/>
      <c r="RGA98" s="109"/>
      <c r="RGB98" s="109"/>
      <c r="RGC98" s="109"/>
      <c r="RGD98" s="109"/>
      <c r="RGE98" s="109"/>
      <c r="RGF98" s="109"/>
      <c r="RGG98" s="109"/>
      <c r="RGH98" s="109"/>
      <c r="RGI98" s="109"/>
      <c r="RGJ98" s="109"/>
      <c r="RGK98" s="109"/>
      <c r="RGL98" s="109"/>
      <c r="RGM98" s="109"/>
      <c r="RGN98" s="109"/>
      <c r="RGO98" s="109"/>
      <c r="RGP98" s="109"/>
      <c r="RGQ98" s="109"/>
      <c r="RGR98" s="109"/>
      <c r="RGS98" s="109"/>
      <c r="RGT98" s="109"/>
      <c r="RGU98" s="109"/>
      <c r="RGV98" s="109"/>
      <c r="RGW98" s="109"/>
      <c r="RGX98" s="109"/>
      <c r="RGY98" s="109"/>
      <c r="RGZ98" s="109"/>
      <c r="RHA98" s="109"/>
      <c r="RHB98" s="109"/>
      <c r="RHC98" s="109"/>
      <c r="RHD98" s="109"/>
      <c r="RHE98" s="109"/>
      <c r="RHF98" s="109"/>
      <c r="RHG98" s="109"/>
      <c r="RHH98" s="109"/>
      <c r="RHI98" s="109"/>
      <c r="RHJ98" s="109"/>
      <c r="RHK98" s="109"/>
      <c r="RHL98" s="109"/>
      <c r="RHM98" s="109"/>
      <c r="RHN98" s="109"/>
      <c r="RHO98" s="109"/>
      <c r="RHP98" s="109"/>
      <c r="RHQ98" s="109"/>
      <c r="RHR98" s="109"/>
      <c r="RHS98" s="109"/>
      <c r="RHT98" s="109"/>
      <c r="RHU98" s="109"/>
      <c r="RHV98" s="109"/>
      <c r="RHW98" s="109"/>
      <c r="RHX98" s="109"/>
      <c r="RHY98" s="109"/>
      <c r="RHZ98" s="109"/>
      <c r="RIA98" s="109"/>
      <c r="RIB98" s="109"/>
      <c r="RIC98" s="109"/>
      <c r="RID98" s="109"/>
      <c r="RIE98" s="109"/>
      <c r="RIF98" s="109"/>
      <c r="RIG98" s="109"/>
      <c r="RIH98" s="109"/>
      <c r="RII98" s="109"/>
      <c r="RIJ98" s="109"/>
      <c r="RIK98" s="109"/>
      <c r="RIL98" s="109"/>
      <c r="RIM98" s="109"/>
      <c r="RIN98" s="109"/>
      <c r="RIO98" s="109"/>
      <c r="RIP98" s="109"/>
      <c r="RIQ98" s="109"/>
      <c r="RIR98" s="109"/>
      <c r="RIS98" s="109"/>
      <c r="RIT98" s="109"/>
      <c r="RIU98" s="109"/>
      <c r="RIV98" s="109"/>
      <c r="RIW98" s="109"/>
      <c r="RIX98" s="109"/>
      <c r="RIY98" s="109"/>
      <c r="RIZ98" s="109"/>
      <c r="RJA98" s="109"/>
      <c r="RJB98" s="109"/>
      <c r="RJC98" s="109"/>
      <c r="RJD98" s="109"/>
      <c r="RJE98" s="109"/>
      <c r="RJF98" s="109"/>
      <c r="RJG98" s="109"/>
      <c r="RJH98" s="109"/>
      <c r="RJI98" s="109"/>
      <c r="RJJ98" s="109"/>
      <c r="RJK98" s="109"/>
      <c r="RJL98" s="109"/>
      <c r="RJM98" s="109"/>
      <c r="RJN98" s="109"/>
      <c r="RJO98" s="109"/>
      <c r="RJP98" s="109"/>
      <c r="RJQ98" s="109"/>
      <c r="RJR98" s="109"/>
      <c r="RJS98" s="109"/>
      <c r="RJT98" s="109"/>
      <c r="RJU98" s="109"/>
      <c r="RJV98" s="109"/>
      <c r="RJW98" s="109"/>
      <c r="RJX98" s="109"/>
      <c r="RJY98" s="109"/>
      <c r="RJZ98" s="109"/>
      <c r="RKA98" s="109"/>
      <c r="RKB98" s="109"/>
      <c r="RKC98" s="109"/>
      <c r="RKD98" s="109"/>
      <c r="RKE98" s="109"/>
      <c r="RKF98" s="109"/>
      <c r="RKG98" s="109"/>
      <c r="RKH98" s="109"/>
      <c r="RKI98" s="109"/>
      <c r="RKJ98" s="109"/>
      <c r="RKK98" s="109"/>
      <c r="RKL98" s="109"/>
      <c r="RKM98" s="109"/>
      <c r="RKN98" s="109"/>
      <c r="RKO98" s="109"/>
      <c r="RKP98" s="109"/>
      <c r="RKQ98" s="109"/>
      <c r="RKR98" s="109"/>
      <c r="RKS98" s="109"/>
      <c r="RKT98" s="109"/>
      <c r="RKU98" s="109"/>
      <c r="RKV98" s="109"/>
      <c r="RKW98" s="109"/>
      <c r="RKX98" s="109"/>
      <c r="RKY98" s="109"/>
      <c r="RKZ98" s="109"/>
      <c r="RLA98" s="109"/>
      <c r="RLB98" s="109"/>
      <c r="RLC98" s="109"/>
      <c r="RLD98" s="109"/>
      <c r="RLE98" s="109"/>
      <c r="RLF98" s="109"/>
      <c r="RLG98" s="109"/>
      <c r="RLH98" s="109"/>
      <c r="RLI98" s="109"/>
      <c r="RLJ98" s="109"/>
      <c r="RLK98" s="109"/>
      <c r="RLL98" s="109"/>
      <c r="RLM98" s="109"/>
      <c r="RLN98" s="109"/>
      <c r="RLO98" s="109"/>
      <c r="RLP98" s="109"/>
      <c r="RLQ98" s="109"/>
      <c r="RLR98" s="109"/>
      <c r="RLS98" s="109"/>
      <c r="RLT98" s="109"/>
      <c r="RLU98" s="109"/>
      <c r="RLV98" s="109"/>
      <c r="RLW98" s="109"/>
      <c r="RLX98" s="109"/>
      <c r="RLY98" s="109"/>
      <c r="RLZ98" s="109"/>
      <c r="RMA98" s="109"/>
      <c r="RMB98" s="109"/>
      <c r="RMC98" s="109"/>
      <c r="RMD98" s="109"/>
      <c r="RME98" s="109"/>
      <c r="RMF98" s="109"/>
      <c r="RMG98" s="109"/>
      <c r="RMH98" s="109"/>
      <c r="RMI98" s="109"/>
      <c r="RMJ98" s="109"/>
      <c r="RMK98" s="109"/>
      <c r="RML98" s="109"/>
      <c r="RMM98" s="109"/>
      <c r="RMN98" s="109"/>
      <c r="RMO98" s="109"/>
      <c r="RMP98" s="109"/>
      <c r="RMQ98" s="109"/>
      <c r="RMR98" s="109"/>
      <c r="RMS98" s="109"/>
      <c r="RMT98" s="109"/>
      <c r="RMU98" s="109"/>
      <c r="RMV98" s="109"/>
      <c r="RMW98" s="109"/>
      <c r="RMX98" s="109"/>
      <c r="RMY98" s="109"/>
      <c r="RMZ98" s="109"/>
      <c r="RNA98" s="109"/>
      <c r="RNB98" s="109"/>
      <c r="RNC98" s="109"/>
      <c r="RND98" s="109"/>
      <c r="RNE98" s="109"/>
      <c r="RNF98" s="109"/>
      <c r="RNG98" s="109"/>
      <c r="RNH98" s="109"/>
      <c r="RNI98" s="109"/>
      <c r="RNJ98" s="109"/>
      <c r="RNK98" s="109"/>
      <c r="RNL98" s="109"/>
      <c r="RNM98" s="109"/>
      <c r="RNN98" s="109"/>
      <c r="RNO98" s="109"/>
      <c r="RNP98" s="109"/>
      <c r="RNQ98" s="109"/>
      <c r="RNR98" s="109"/>
      <c r="RNS98" s="109"/>
      <c r="RNT98" s="109"/>
      <c r="RNU98" s="109"/>
      <c r="RNV98" s="109"/>
      <c r="RNW98" s="109"/>
      <c r="RNX98" s="109"/>
      <c r="RNY98" s="109"/>
      <c r="RNZ98" s="109"/>
      <c r="ROA98" s="109"/>
      <c r="ROB98" s="109"/>
      <c r="ROC98" s="109"/>
      <c r="ROD98" s="109"/>
      <c r="ROE98" s="109"/>
      <c r="ROF98" s="109"/>
      <c r="ROG98" s="109"/>
      <c r="ROH98" s="109"/>
      <c r="ROI98" s="109"/>
      <c r="ROJ98" s="109"/>
      <c r="ROK98" s="109"/>
      <c r="ROL98" s="109"/>
      <c r="ROM98" s="109"/>
      <c r="RON98" s="109"/>
      <c r="ROO98" s="109"/>
      <c r="ROP98" s="109"/>
      <c r="ROQ98" s="109"/>
      <c r="ROR98" s="109"/>
      <c r="ROS98" s="109"/>
      <c r="ROT98" s="109"/>
      <c r="ROU98" s="109"/>
      <c r="ROV98" s="109"/>
      <c r="ROW98" s="109"/>
      <c r="ROX98" s="109"/>
      <c r="ROY98" s="109"/>
      <c r="ROZ98" s="109"/>
      <c r="RPA98" s="109"/>
      <c r="RPB98" s="109"/>
      <c r="RPC98" s="109"/>
      <c r="RPD98" s="109"/>
      <c r="RPE98" s="109"/>
      <c r="RPF98" s="109"/>
      <c r="RPG98" s="109"/>
      <c r="RPH98" s="109"/>
      <c r="RPI98" s="109"/>
      <c r="RPJ98" s="109"/>
      <c r="RPK98" s="109"/>
      <c r="RPL98" s="109"/>
      <c r="RPM98" s="109"/>
      <c r="RPN98" s="109"/>
      <c r="RPO98" s="109"/>
      <c r="RPP98" s="109"/>
      <c r="RPQ98" s="109"/>
      <c r="RPR98" s="109"/>
      <c r="RPS98" s="109"/>
      <c r="RPT98" s="109"/>
      <c r="RPU98" s="109"/>
      <c r="RPV98" s="109"/>
      <c r="RPW98" s="109"/>
      <c r="RPX98" s="109"/>
      <c r="RPY98" s="109"/>
      <c r="RPZ98" s="109"/>
      <c r="RQA98" s="109"/>
      <c r="RQB98" s="109"/>
      <c r="RQC98" s="109"/>
      <c r="RQD98" s="109"/>
      <c r="RQE98" s="109"/>
      <c r="RQF98" s="109"/>
      <c r="RQG98" s="109"/>
      <c r="RQH98" s="109"/>
      <c r="RQI98" s="109"/>
      <c r="RQJ98" s="109"/>
      <c r="RQK98" s="109"/>
      <c r="RQL98" s="109"/>
      <c r="RQM98" s="109"/>
      <c r="RQN98" s="109"/>
      <c r="RQO98" s="109"/>
      <c r="RQP98" s="109"/>
      <c r="RQQ98" s="109"/>
      <c r="RQR98" s="109"/>
      <c r="RQS98" s="109"/>
      <c r="RQT98" s="109"/>
      <c r="RQU98" s="109"/>
      <c r="RQV98" s="109"/>
      <c r="RQW98" s="109"/>
      <c r="RQX98" s="109"/>
      <c r="RQY98" s="109"/>
      <c r="RQZ98" s="109"/>
      <c r="RRA98" s="109"/>
      <c r="RRB98" s="109"/>
      <c r="RRC98" s="109"/>
      <c r="RRD98" s="109"/>
      <c r="RRE98" s="109"/>
      <c r="RRF98" s="109"/>
      <c r="RRG98" s="109"/>
      <c r="RRH98" s="109"/>
      <c r="RRI98" s="109"/>
      <c r="RRJ98" s="109"/>
      <c r="RRK98" s="109"/>
      <c r="RRL98" s="109"/>
      <c r="RRM98" s="109"/>
      <c r="RRN98" s="109"/>
      <c r="RRO98" s="109"/>
      <c r="RRP98" s="109"/>
      <c r="RRQ98" s="109"/>
      <c r="RRR98" s="109"/>
      <c r="RRS98" s="109"/>
      <c r="RRT98" s="109"/>
      <c r="RRU98" s="109"/>
      <c r="RRV98" s="109"/>
      <c r="RRW98" s="109"/>
      <c r="RRX98" s="109"/>
      <c r="RRY98" s="109"/>
      <c r="RRZ98" s="109"/>
      <c r="RSA98" s="109"/>
      <c r="RSB98" s="109"/>
      <c r="RSC98" s="109"/>
      <c r="RSD98" s="109"/>
      <c r="RSE98" s="109"/>
      <c r="RSF98" s="109"/>
      <c r="RSG98" s="109"/>
      <c r="RSH98" s="109"/>
      <c r="RSI98" s="109"/>
      <c r="RSJ98" s="109"/>
      <c r="RSK98" s="109"/>
      <c r="RSL98" s="109"/>
      <c r="RSM98" s="109"/>
      <c r="RSN98" s="109"/>
      <c r="RSO98" s="109"/>
      <c r="RSP98" s="109"/>
      <c r="RSQ98" s="109"/>
      <c r="RSR98" s="109"/>
      <c r="RSS98" s="109"/>
      <c r="RST98" s="109"/>
      <c r="RSU98" s="109"/>
      <c r="RSV98" s="109"/>
      <c r="RSW98" s="109"/>
      <c r="RSX98" s="109"/>
      <c r="RSY98" s="109"/>
      <c r="RSZ98" s="109"/>
      <c r="RTA98" s="109"/>
      <c r="RTB98" s="109"/>
      <c r="RTC98" s="109"/>
      <c r="RTD98" s="109"/>
      <c r="RTE98" s="109"/>
      <c r="RTF98" s="109"/>
      <c r="RTG98" s="109"/>
      <c r="RTH98" s="109"/>
      <c r="RTI98" s="109"/>
      <c r="RTJ98" s="109"/>
      <c r="RTK98" s="109"/>
      <c r="RTL98" s="109"/>
      <c r="RTM98" s="109"/>
      <c r="RTN98" s="109"/>
      <c r="RTO98" s="109"/>
      <c r="RTP98" s="109"/>
      <c r="RTQ98" s="109"/>
      <c r="RTR98" s="109"/>
      <c r="RTS98" s="109"/>
      <c r="RTT98" s="109"/>
      <c r="RTU98" s="109"/>
      <c r="RTV98" s="109"/>
      <c r="RTW98" s="109"/>
      <c r="RTX98" s="109"/>
      <c r="RTY98" s="109"/>
      <c r="RTZ98" s="109"/>
      <c r="RUA98" s="109"/>
      <c r="RUB98" s="109"/>
      <c r="RUC98" s="109"/>
      <c r="RUD98" s="109"/>
      <c r="RUE98" s="109"/>
      <c r="RUF98" s="109"/>
      <c r="RUG98" s="109"/>
      <c r="RUH98" s="109"/>
      <c r="RUI98" s="109"/>
      <c r="RUJ98" s="109"/>
      <c r="RUK98" s="109"/>
      <c r="RUL98" s="109"/>
      <c r="RUM98" s="109"/>
      <c r="RUN98" s="109"/>
      <c r="RUO98" s="109"/>
      <c r="RUP98" s="109"/>
      <c r="RUQ98" s="109"/>
      <c r="RUR98" s="109"/>
      <c r="RUS98" s="109"/>
      <c r="RUT98" s="109"/>
      <c r="RUU98" s="109"/>
      <c r="RUV98" s="109"/>
      <c r="RUW98" s="109"/>
      <c r="RUX98" s="109"/>
      <c r="RUY98" s="109"/>
      <c r="RUZ98" s="109"/>
      <c r="RVA98" s="109"/>
      <c r="RVB98" s="109"/>
      <c r="RVC98" s="109"/>
      <c r="RVD98" s="109"/>
      <c r="RVE98" s="109"/>
      <c r="RVF98" s="109"/>
      <c r="RVG98" s="109"/>
      <c r="RVH98" s="109"/>
      <c r="RVI98" s="109"/>
      <c r="RVJ98" s="109"/>
      <c r="RVK98" s="109"/>
      <c r="RVL98" s="109"/>
      <c r="RVM98" s="109"/>
      <c r="RVN98" s="109"/>
      <c r="RVO98" s="109"/>
      <c r="RVP98" s="109"/>
      <c r="RVQ98" s="109"/>
      <c r="RVR98" s="109"/>
      <c r="RVS98" s="109"/>
      <c r="RVT98" s="109"/>
      <c r="RVU98" s="109"/>
      <c r="RVV98" s="109"/>
      <c r="RVW98" s="109"/>
      <c r="RVX98" s="109"/>
      <c r="RVY98" s="109"/>
      <c r="RVZ98" s="109"/>
      <c r="RWA98" s="109"/>
      <c r="RWB98" s="109"/>
      <c r="RWC98" s="109"/>
      <c r="RWD98" s="109"/>
      <c r="RWE98" s="109"/>
      <c r="RWF98" s="109"/>
      <c r="RWG98" s="109"/>
      <c r="RWH98" s="109"/>
      <c r="RWI98" s="109"/>
      <c r="RWJ98" s="109"/>
      <c r="RWK98" s="109"/>
      <c r="RWL98" s="109"/>
      <c r="RWM98" s="109"/>
      <c r="RWN98" s="109"/>
      <c r="RWO98" s="109"/>
      <c r="RWP98" s="109"/>
      <c r="RWQ98" s="109"/>
      <c r="RWR98" s="109"/>
      <c r="RWS98" s="109"/>
      <c r="RWT98" s="109"/>
      <c r="RWU98" s="109"/>
      <c r="RWV98" s="109"/>
      <c r="RWW98" s="109"/>
      <c r="RWX98" s="109"/>
      <c r="RWY98" s="109"/>
      <c r="RWZ98" s="109"/>
      <c r="RXA98" s="109"/>
      <c r="RXB98" s="109"/>
      <c r="RXC98" s="109"/>
      <c r="RXD98" s="109"/>
      <c r="RXE98" s="109"/>
      <c r="RXF98" s="109"/>
      <c r="RXG98" s="109"/>
      <c r="RXH98" s="109"/>
      <c r="RXI98" s="109"/>
      <c r="RXJ98" s="109"/>
      <c r="RXK98" s="109"/>
      <c r="RXL98" s="109"/>
      <c r="RXM98" s="109"/>
      <c r="RXN98" s="109"/>
      <c r="RXO98" s="109"/>
      <c r="RXP98" s="109"/>
      <c r="RXQ98" s="109"/>
      <c r="RXR98" s="109"/>
      <c r="RXS98" s="109"/>
      <c r="RXT98" s="109"/>
      <c r="RXU98" s="109"/>
      <c r="RXV98" s="109"/>
      <c r="RXW98" s="109"/>
      <c r="RXX98" s="109"/>
      <c r="RXY98" s="109"/>
      <c r="RXZ98" s="109"/>
      <c r="RYA98" s="109"/>
      <c r="RYB98" s="109"/>
      <c r="RYC98" s="109"/>
      <c r="RYD98" s="109"/>
      <c r="RYE98" s="109"/>
      <c r="RYF98" s="109"/>
      <c r="RYG98" s="109"/>
      <c r="RYH98" s="109"/>
      <c r="RYI98" s="109"/>
      <c r="RYJ98" s="109"/>
      <c r="RYK98" s="109"/>
      <c r="RYL98" s="109"/>
      <c r="RYM98" s="109"/>
      <c r="RYN98" s="109"/>
      <c r="RYO98" s="109"/>
      <c r="RYP98" s="109"/>
      <c r="RYQ98" s="109"/>
      <c r="RYR98" s="109"/>
      <c r="RYS98" s="109"/>
      <c r="RYT98" s="109"/>
      <c r="RYU98" s="109"/>
      <c r="RYV98" s="109"/>
      <c r="RYW98" s="109"/>
      <c r="RYX98" s="109"/>
      <c r="RYY98" s="109"/>
      <c r="RYZ98" s="109"/>
      <c r="RZA98" s="109"/>
      <c r="RZB98" s="109"/>
      <c r="RZC98" s="109"/>
      <c r="RZD98" s="109"/>
      <c r="RZE98" s="109"/>
      <c r="RZF98" s="109"/>
      <c r="RZG98" s="109"/>
      <c r="RZH98" s="109"/>
      <c r="RZI98" s="109"/>
      <c r="RZJ98" s="109"/>
      <c r="RZK98" s="109"/>
      <c r="RZL98" s="109"/>
      <c r="RZM98" s="109"/>
      <c r="RZN98" s="109"/>
      <c r="RZO98" s="109"/>
      <c r="RZP98" s="109"/>
      <c r="RZQ98" s="109"/>
      <c r="RZR98" s="109"/>
      <c r="RZS98" s="109"/>
      <c r="RZT98" s="109"/>
      <c r="RZU98" s="109"/>
      <c r="RZV98" s="109"/>
      <c r="RZW98" s="109"/>
      <c r="RZX98" s="109"/>
      <c r="RZY98" s="109"/>
      <c r="RZZ98" s="109"/>
      <c r="SAA98" s="109"/>
      <c r="SAB98" s="109"/>
      <c r="SAC98" s="109"/>
      <c r="SAD98" s="109"/>
      <c r="SAE98" s="109"/>
      <c r="SAF98" s="109"/>
      <c r="SAG98" s="109"/>
      <c r="SAH98" s="109"/>
      <c r="SAI98" s="109"/>
      <c r="SAJ98" s="109"/>
      <c r="SAK98" s="109"/>
      <c r="SAL98" s="109"/>
      <c r="SAM98" s="109"/>
      <c r="SAN98" s="109"/>
      <c r="SAO98" s="109"/>
      <c r="SAP98" s="109"/>
      <c r="SAQ98" s="109"/>
      <c r="SAR98" s="109"/>
      <c r="SAS98" s="109"/>
      <c r="SAT98" s="109"/>
      <c r="SAU98" s="109"/>
      <c r="SAV98" s="109"/>
      <c r="SAW98" s="109"/>
      <c r="SAX98" s="109"/>
      <c r="SAY98" s="109"/>
      <c r="SAZ98" s="109"/>
      <c r="SBA98" s="109"/>
      <c r="SBB98" s="109"/>
      <c r="SBC98" s="109"/>
      <c r="SBD98" s="109"/>
      <c r="SBE98" s="109"/>
      <c r="SBF98" s="109"/>
      <c r="SBG98" s="109"/>
      <c r="SBH98" s="109"/>
      <c r="SBI98" s="109"/>
      <c r="SBJ98" s="109"/>
      <c r="SBK98" s="109"/>
      <c r="SBL98" s="109"/>
      <c r="SBM98" s="109"/>
      <c r="SBN98" s="109"/>
      <c r="SBO98" s="109"/>
      <c r="SBP98" s="109"/>
      <c r="SBQ98" s="109"/>
      <c r="SBR98" s="109"/>
      <c r="SBS98" s="109"/>
      <c r="SBT98" s="109"/>
      <c r="SBU98" s="109"/>
      <c r="SBV98" s="109"/>
      <c r="SBW98" s="109"/>
      <c r="SBX98" s="109"/>
      <c r="SBY98" s="109"/>
      <c r="SBZ98" s="109"/>
      <c r="SCA98" s="109"/>
      <c r="SCB98" s="109"/>
      <c r="SCC98" s="109"/>
      <c r="SCD98" s="109"/>
      <c r="SCE98" s="109"/>
      <c r="SCF98" s="109"/>
      <c r="SCG98" s="109"/>
      <c r="SCH98" s="109"/>
      <c r="SCI98" s="109"/>
      <c r="SCJ98" s="109"/>
      <c r="SCK98" s="109"/>
      <c r="SCL98" s="109"/>
      <c r="SCM98" s="109"/>
      <c r="SCN98" s="109"/>
      <c r="SCO98" s="109"/>
      <c r="SCP98" s="109"/>
      <c r="SCQ98" s="109"/>
      <c r="SCR98" s="109"/>
      <c r="SCS98" s="109"/>
      <c r="SCT98" s="109"/>
      <c r="SCU98" s="109"/>
      <c r="SCV98" s="109"/>
      <c r="SCW98" s="109"/>
      <c r="SCX98" s="109"/>
      <c r="SCY98" s="109"/>
      <c r="SCZ98" s="109"/>
      <c r="SDA98" s="109"/>
      <c r="SDB98" s="109"/>
      <c r="SDC98" s="109"/>
      <c r="SDD98" s="109"/>
      <c r="SDE98" s="109"/>
      <c r="SDF98" s="109"/>
      <c r="SDG98" s="109"/>
      <c r="SDH98" s="109"/>
      <c r="SDI98" s="109"/>
      <c r="SDJ98" s="109"/>
      <c r="SDK98" s="109"/>
      <c r="SDL98" s="109"/>
      <c r="SDM98" s="109"/>
      <c r="SDN98" s="109"/>
      <c r="SDO98" s="109"/>
      <c r="SDP98" s="109"/>
      <c r="SDQ98" s="109"/>
      <c r="SDR98" s="109"/>
      <c r="SDS98" s="109"/>
      <c r="SDT98" s="109"/>
      <c r="SDU98" s="109"/>
      <c r="SDV98" s="109"/>
      <c r="SDW98" s="109"/>
      <c r="SDX98" s="109"/>
      <c r="SDY98" s="109"/>
      <c r="SDZ98" s="109"/>
      <c r="SEA98" s="109"/>
      <c r="SEB98" s="109"/>
      <c r="SEC98" s="109"/>
      <c r="SED98" s="109"/>
      <c r="SEE98" s="109"/>
      <c r="SEF98" s="109"/>
      <c r="SEG98" s="109"/>
      <c r="SEH98" s="109"/>
      <c r="SEI98" s="109"/>
      <c r="SEJ98" s="109"/>
      <c r="SEK98" s="109"/>
      <c r="SEL98" s="109"/>
      <c r="SEM98" s="109"/>
      <c r="SEN98" s="109"/>
      <c r="SEO98" s="109"/>
      <c r="SEP98" s="109"/>
      <c r="SEQ98" s="109"/>
      <c r="SER98" s="109"/>
      <c r="SES98" s="109"/>
      <c r="SET98" s="109"/>
      <c r="SEU98" s="109"/>
      <c r="SEV98" s="109"/>
      <c r="SEW98" s="109"/>
      <c r="SEX98" s="109"/>
      <c r="SEY98" s="109"/>
      <c r="SEZ98" s="109"/>
      <c r="SFA98" s="109"/>
      <c r="SFB98" s="109"/>
      <c r="SFC98" s="109"/>
      <c r="SFD98" s="109"/>
      <c r="SFE98" s="109"/>
      <c r="SFF98" s="109"/>
      <c r="SFG98" s="109"/>
      <c r="SFH98" s="109"/>
      <c r="SFI98" s="109"/>
      <c r="SFJ98" s="109"/>
      <c r="SFK98" s="109"/>
      <c r="SFL98" s="109"/>
      <c r="SFM98" s="109"/>
      <c r="SFN98" s="109"/>
      <c r="SFO98" s="109"/>
      <c r="SFP98" s="109"/>
      <c r="SFQ98" s="109"/>
      <c r="SFR98" s="109"/>
      <c r="SFS98" s="109"/>
      <c r="SFT98" s="109"/>
      <c r="SFU98" s="109"/>
      <c r="SFV98" s="109"/>
      <c r="SFW98" s="109"/>
      <c r="SFX98" s="109"/>
      <c r="SFY98" s="109"/>
      <c r="SFZ98" s="109"/>
      <c r="SGA98" s="109"/>
      <c r="SGB98" s="109"/>
      <c r="SGC98" s="109"/>
      <c r="SGD98" s="109"/>
      <c r="SGE98" s="109"/>
      <c r="SGF98" s="109"/>
      <c r="SGG98" s="109"/>
      <c r="SGH98" s="109"/>
      <c r="SGI98" s="109"/>
      <c r="SGJ98" s="109"/>
      <c r="SGK98" s="109"/>
      <c r="SGL98" s="109"/>
      <c r="SGM98" s="109"/>
      <c r="SGN98" s="109"/>
      <c r="SGO98" s="109"/>
      <c r="SGP98" s="109"/>
      <c r="SGQ98" s="109"/>
      <c r="SGR98" s="109"/>
      <c r="SGS98" s="109"/>
      <c r="SGT98" s="109"/>
      <c r="SGU98" s="109"/>
      <c r="SGV98" s="109"/>
      <c r="SGW98" s="109"/>
      <c r="SGX98" s="109"/>
      <c r="SGY98" s="109"/>
      <c r="SGZ98" s="109"/>
      <c r="SHA98" s="109"/>
      <c r="SHB98" s="109"/>
      <c r="SHC98" s="109"/>
      <c r="SHD98" s="109"/>
      <c r="SHE98" s="109"/>
      <c r="SHF98" s="109"/>
      <c r="SHG98" s="109"/>
      <c r="SHH98" s="109"/>
      <c r="SHI98" s="109"/>
      <c r="SHJ98" s="109"/>
      <c r="SHK98" s="109"/>
      <c r="SHL98" s="109"/>
      <c r="SHM98" s="109"/>
      <c r="SHN98" s="109"/>
      <c r="SHO98" s="109"/>
      <c r="SHP98" s="109"/>
      <c r="SHQ98" s="109"/>
      <c r="SHR98" s="109"/>
      <c r="SHS98" s="109"/>
      <c r="SHT98" s="109"/>
      <c r="SHU98" s="109"/>
      <c r="SHV98" s="109"/>
      <c r="SHW98" s="109"/>
      <c r="SHX98" s="109"/>
      <c r="SHY98" s="109"/>
      <c r="SHZ98" s="109"/>
      <c r="SIA98" s="109"/>
      <c r="SIB98" s="109"/>
      <c r="SIC98" s="109"/>
      <c r="SID98" s="109"/>
      <c r="SIE98" s="109"/>
      <c r="SIF98" s="109"/>
      <c r="SIG98" s="109"/>
      <c r="SIH98" s="109"/>
      <c r="SII98" s="109"/>
      <c r="SIJ98" s="109"/>
      <c r="SIK98" s="109"/>
      <c r="SIL98" s="109"/>
      <c r="SIM98" s="109"/>
      <c r="SIN98" s="109"/>
      <c r="SIO98" s="109"/>
      <c r="SIP98" s="109"/>
      <c r="SIQ98" s="109"/>
      <c r="SIR98" s="109"/>
      <c r="SIS98" s="109"/>
      <c r="SIT98" s="109"/>
      <c r="SIU98" s="109"/>
      <c r="SIV98" s="109"/>
      <c r="SIW98" s="109"/>
      <c r="SIX98" s="109"/>
      <c r="SIY98" s="109"/>
      <c r="SIZ98" s="109"/>
      <c r="SJA98" s="109"/>
      <c r="SJB98" s="109"/>
      <c r="SJC98" s="109"/>
      <c r="SJD98" s="109"/>
      <c r="SJE98" s="109"/>
      <c r="SJF98" s="109"/>
      <c r="SJG98" s="109"/>
      <c r="SJH98" s="109"/>
      <c r="SJI98" s="109"/>
      <c r="SJJ98" s="109"/>
      <c r="SJK98" s="109"/>
      <c r="SJL98" s="109"/>
      <c r="SJM98" s="109"/>
      <c r="SJN98" s="109"/>
      <c r="SJO98" s="109"/>
      <c r="SJP98" s="109"/>
      <c r="SJQ98" s="109"/>
      <c r="SJR98" s="109"/>
      <c r="SJS98" s="109"/>
      <c r="SJT98" s="109"/>
      <c r="SJU98" s="109"/>
      <c r="SJV98" s="109"/>
      <c r="SJW98" s="109"/>
      <c r="SJX98" s="109"/>
      <c r="SJY98" s="109"/>
      <c r="SJZ98" s="109"/>
      <c r="SKA98" s="109"/>
      <c r="SKB98" s="109"/>
      <c r="SKC98" s="109"/>
      <c r="SKD98" s="109"/>
      <c r="SKE98" s="109"/>
      <c r="SKF98" s="109"/>
      <c r="SKG98" s="109"/>
      <c r="SKH98" s="109"/>
      <c r="SKI98" s="109"/>
      <c r="SKJ98" s="109"/>
      <c r="SKK98" s="109"/>
      <c r="SKL98" s="109"/>
      <c r="SKM98" s="109"/>
      <c r="SKN98" s="109"/>
      <c r="SKO98" s="109"/>
      <c r="SKP98" s="109"/>
      <c r="SKQ98" s="109"/>
      <c r="SKR98" s="109"/>
      <c r="SKS98" s="109"/>
      <c r="SKT98" s="109"/>
      <c r="SKU98" s="109"/>
      <c r="SKV98" s="109"/>
      <c r="SKW98" s="109"/>
      <c r="SKX98" s="109"/>
      <c r="SKY98" s="109"/>
      <c r="SKZ98" s="109"/>
      <c r="SLA98" s="109"/>
      <c r="SLB98" s="109"/>
      <c r="SLC98" s="109"/>
      <c r="SLD98" s="109"/>
      <c r="SLE98" s="109"/>
      <c r="SLF98" s="109"/>
      <c r="SLG98" s="109"/>
      <c r="SLH98" s="109"/>
      <c r="SLI98" s="109"/>
      <c r="SLJ98" s="109"/>
      <c r="SLK98" s="109"/>
      <c r="SLL98" s="109"/>
      <c r="SLM98" s="109"/>
      <c r="SLN98" s="109"/>
      <c r="SLO98" s="109"/>
      <c r="SLP98" s="109"/>
      <c r="SLQ98" s="109"/>
      <c r="SLR98" s="109"/>
      <c r="SLS98" s="109"/>
      <c r="SLT98" s="109"/>
      <c r="SLU98" s="109"/>
      <c r="SLV98" s="109"/>
      <c r="SLW98" s="109"/>
      <c r="SLX98" s="109"/>
      <c r="SLY98" s="109"/>
      <c r="SLZ98" s="109"/>
      <c r="SMA98" s="109"/>
      <c r="SMB98" s="109"/>
      <c r="SMC98" s="109"/>
      <c r="SMD98" s="109"/>
      <c r="SME98" s="109"/>
      <c r="SMF98" s="109"/>
      <c r="SMG98" s="109"/>
      <c r="SMH98" s="109"/>
      <c r="SMI98" s="109"/>
      <c r="SMJ98" s="109"/>
      <c r="SMK98" s="109"/>
      <c r="SML98" s="109"/>
      <c r="SMM98" s="109"/>
      <c r="SMN98" s="109"/>
      <c r="SMO98" s="109"/>
      <c r="SMP98" s="109"/>
      <c r="SMQ98" s="109"/>
      <c r="SMR98" s="109"/>
      <c r="SMS98" s="109"/>
      <c r="SMT98" s="109"/>
      <c r="SMU98" s="109"/>
      <c r="SMV98" s="109"/>
      <c r="SMW98" s="109"/>
      <c r="SMX98" s="109"/>
      <c r="SMY98" s="109"/>
      <c r="SMZ98" s="109"/>
      <c r="SNA98" s="109"/>
      <c r="SNB98" s="109"/>
      <c r="SNC98" s="109"/>
      <c r="SND98" s="109"/>
      <c r="SNE98" s="109"/>
      <c r="SNF98" s="109"/>
      <c r="SNG98" s="109"/>
      <c r="SNH98" s="109"/>
      <c r="SNI98" s="109"/>
      <c r="SNJ98" s="109"/>
      <c r="SNK98" s="109"/>
      <c r="SNL98" s="109"/>
      <c r="SNM98" s="109"/>
      <c r="SNN98" s="109"/>
      <c r="SNO98" s="109"/>
      <c r="SNP98" s="109"/>
      <c r="SNQ98" s="109"/>
      <c r="SNR98" s="109"/>
      <c r="SNS98" s="109"/>
      <c r="SNT98" s="109"/>
      <c r="SNU98" s="109"/>
      <c r="SNV98" s="109"/>
      <c r="SNW98" s="109"/>
      <c r="SNX98" s="109"/>
      <c r="SNY98" s="109"/>
      <c r="SNZ98" s="109"/>
      <c r="SOA98" s="109"/>
      <c r="SOB98" s="109"/>
      <c r="SOC98" s="109"/>
      <c r="SOD98" s="109"/>
      <c r="SOE98" s="109"/>
      <c r="SOF98" s="109"/>
      <c r="SOG98" s="109"/>
      <c r="SOH98" s="109"/>
      <c r="SOI98" s="109"/>
      <c r="SOJ98" s="109"/>
      <c r="SOK98" s="109"/>
      <c r="SOL98" s="109"/>
      <c r="SOM98" s="109"/>
      <c r="SON98" s="109"/>
      <c r="SOO98" s="109"/>
      <c r="SOP98" s="109"/>
      <c r="SOQ98" s="109"/>
      <c r="SOR98" s="109"/>
      <c r="SOS98" s="109"/>
      <c r="SOT98" s="109"/>
      <c r="SOU98" s="109"/>
      <c r="SOV98" s="109"/>
      <c r="SOW98" s="109"/>
      <c r="SOX98" s="109"/>
      <c r="SOY98" s="109"/>
      <c r="SOZ98" s="109"/>
      <c r="SPA98" s="109"/>
      <c r="SPB98" s="109"/>
      <c r="SPC98" s="109"/>
      <c r="SPD98" s="109"/>
      <c r="SPE98" s="109"/>
      <c r="SPF98" s="109"/>
      <c r="SPG98" s="109"/>
      <c r="SPH98" s="109"/>
      <c r="SPI98" s="109"/>
      <c r="SPJ98" s="109"/>
      <c r="SPK98" s="109"/>
      <c r="SPL98" s="109"/>
      <c r="SPM98" s="109"/>
      <c r="SPN98" s="109"/>
      <c r="SPO98" s="109"/>
      <c r="SPP98" s="109"/>
      <c r="SPQ98" s="109"/>
      <c r="SPR98" s="109"/>
      <c r="SPS98" s="109"/>
      <c r="SPT98" s="109"/>
      <c r="SPU98" s="109"/>
      <c r="SPV98" s="109"/>
      <c r="SPW98" s="109"/>
      <c r="SPX98" s="109"/>
      <c r="SPY98" s="109"/>
      <c r="SPZ98" s="109"/>
      <c r="SQA98" s="109"/>
      <c r="SQB98" s="109"/>
      <c r="SQC98" s="109"/>
      <c r="SQD98" s="109"/>
      <c r="SQE98" s="109"/>
      <c r="SQF98" s="109"/>
      <c r="SQG98" s="109"/>
      <c r="SQH98" s="109"/>
      <c r="SQI98" s="109"/>
      <c r="SQJ98" s="109"/>
      <c r="SQK98" s="109"/>
      <c r="SQL98" s="109"/>
      <c r="SQM98" s="109"/>
      <c r="SQN98" s="109"/>
      <c r="SQO98" s="109"/>
      <c r="SQP98" s="109"/>
      <c r="SQQ98" s="109"/>
      <c r="SQR98" s="109"/>
      <c r="SQS98" s="109"/>
      <c r="SQT98" s="109"/>
      <c r="SQU98" s="109"/>
      <c r="SQV98" s="109"/>
      <c r="SQW98" s="109"/>
      <c r="SQX98" s="109"/>
      <c r="SQY98" s="109"/>
      <c r="SQZ98" s="109"/>
      <c r="SRA98" s="109"/>
      <c r="SRB98" s="109"/>
      <c r="SRC98" s="109"/>
      <c r="SRD98" s="109"/>
      <c r="SRE98" s="109"/>
      <c r="SRF98" s="109"/>
      <c r="SRG98" s="109"/>
      <c r="SRH98" s="109"/>
      <c r="SRI98" s="109"/>
      <c r="SRJ98" s="109"/>
      <c r="SRK98" s="109"/>
      <c r="SRL98" s="109"/>
      <c r="SRM98" s="109"/>
      <c r="SRN98" s="109"/>
      <c r="SRO98" s="109"/>
      <c r="SRP98" s="109"/>
      <c r="SRQ98" s="109"/>
      <c r="SRR98" s="109"/>
      <c r="SRS98" s="109"/>
      <c r="SRT98" s="109"/>
      <c r="SRU98" s="109"/>
      <c r="SRV98" s="109"/>
      <c r="SRW98" s="109"/>
      <c r="SRX98" s="109"/>
      <c r="SRY98" s="109"/>
      <c r="SRZ98" s="109"/>
      <c r="SSA98" s="109"/>
      <c r="SSB98" s="109"/>
      <c r="SSC98" s="109"/>
      <c r="SSD98" s="109"/>
      <c r="SSE98" s="109"/>
      <c r="SSF98" s="109"/>
      <c r="SSG98" s="109"/>
      <c r="SSH98" s="109"/>
      <c r="SSI98" s="109"/>
      <c r="SSJ98" s="109"/>
      <c r="SSK98" s="109"/>
      <c r="SSL98" s="109"/>
      <c r="SSM98" s="109"/>
      <c r="SSN98" s="109"/>
      <c r="SSO98" s="109"/>
      <c r="SSP98" s="109"/>
      <c r="SSQ98" s="109"/>
      <c r="SSR98" s="109"/>
      <c r="SSS98" s="109"/>
      <c r="SST98" s="109"/>
      <c r="SSU98" s="109"/>
      <c r="SSV98" s="109"/>
      <c r="SSW98" s="109"/>
      <c r="SSX98" s="109"/>
      <c r="SSY98" s="109"/>
      <c r="SSZ98" s="109"/>
      <c r="STA98" s="109"/>
      <c r="STB98" s="109"/>
      <c r="STC98" s="109"/>
      <c r="STD98" s="109"/>
      <c r="STE98" s="109"/>
      <c r="STF98" s="109"/>
      <c r="STG98" s="109"/>
      <c r="STH98" s="109"/>
      <c r="STI98" s="109"/>
      <c r="STJ98" s="109"/>
      <c r="STK98" s="109"/>
      <c r="STL98" s="109"/>
      <c r="STM98" s="109"/>
      <c r="STN98" s="109"/>
      <c r="STO98" s="109"/>
      <c r="STP98" s="109"/>
      <c r="STQ98" s="109"/>
      <c r="STR98" s="109"/>
      <c r="STS98" s="109"/>
      <c r="STT98" s="109"/>
      <c r="STU98" s="109"/>
      <c r="STV98" s="109"/>
      <c r="STW98" s="109"/>
      <c r="STX98" s="109"/>
      <c r="STY98" s="109"/>
      <c r="STZ98" s="109"/>
      <c r="SUA98" s="109"/>
      <c r="SUB98" s="109"/>
      <c r="SUC98" s="109"/>
      <c r="SUD98" s="109"/>
      <c r="SUE98" s="109"/>
      <c r="SUF98" s="109"/>
      <c r="SUG98" s="109"/>
      <c r="SUH98" s="109"/>
      <c r="SUI98" s="109"/>
      <c r="SUJ98" s="109"/>
      <c r="SUK98" s="109"/>
      <c r="SUL98" s="109"/>
      <c r="SUM98" s="109"/>
      <c r="SUN98" s="109"/>
      <c r="SUO98" s="109"/>
      <c r="SUP98" s="109"/>
      <c r="SUQ98" s="109"/>
      <c r="SUR98" s="109"/>
      <c r="SUS98" s="109"/>
      <c r="SUT98" s="109"/>
      <c r="SUU98" s="109"/>
      <c r="SUV98" s="109"/>
      <c r="SUW98" s="109"/>
      <c r="SUX98" s="109"/>
      <c r="SUY98" s="109"/>
      <c r="SUZ98" s="109"/>
      <c r="SVA98" s="109"/>
      <c r="SVB98" s="109"/>
      <c r="SVC98" s="109"/>
      <c r="SVD98" s="109"/>
      <c r="SVE98" s="109"/>
      <c r="SVF98" s="109"/>
      <c r="SVG98" s="109"/>
      <c r="SVH98" s="109"/>
      <c r="SVI98" s="109"/>
      <c r="SVJ98" s="109"/>
      <c r="SVK98" s="109"/>
      <c r="SVL98" s="109"/>
      <c r="SVM98" s="109"/>
      <c r="SVN98" s="109"/>
      <c r="SVO98" s="109"/>
      <c r="SVP98" s="109"/>
      <c r="SVQ98" s="109"/>
      <c r="SVR98" s="109"/>
      <c r="SVS98" s="109"/>
      <c r="SVT98" s="109"/>
      <c r="SVU98" s="109"/>
      <c r="SVV98" s="109"/>
      <c r="SVW98" s="109"/>
      <c r="SVX98" s="109"/>
      <c r="SVY98" s="109"/>
      <c r="SVZ98" s="109"/>
      <c r="SWA98" s="109"/>
      <c r="SWB98" s="109"/>
      <c r="SWC98" s="109"/>
      <c r="SWD98" s="109"/>
      <c r="SWE98" s="109"/>
      <c r="SWF98" s="109"/>
      <c r="SWG98" s="109"/>
      <c r="SWH98" s="109"/>
      <c r="SWI98" s="109"/>
      <c r="SWJ98" s="109"/>
      <c r="SWK98" s="109"/>
      <c r="SWL98" s="109"/>
      <c r="SWM98" s="109"/>
      <c r="SWN98" s="109"/>
      <c r="SWO98" s="109"/>
      <c r="SWP98" s="109"/>
      <c r="SWQ98" s="109"/>
      <c r="SWR98" s="109"/>
      <c r="SWS98" s="109"/>
      <c r="SWT98" s="109"/>
      <c r="SWU98" s="109"/>
      <c r="SWV98" s="109"/>
      <c r="SWW98" s="109"/>
      <c r="SWX98" s="109"/>
      <c r="SWY98" s="109"/>
      <c r="SWZ98" s="109"/>
      <c r="SXA98" s="109"/>
      <c r="SXB98" s="109"/>
      <c r="SXC98" s="109"/>
      <c r="SXD98" s="109"/>
      <c r="SXE98" s="109"/>
      <c r="SXF98" s="109"/>
      <c r="SXG98" s="109"/>
      <c r="SXH98" s="109"/>
      <c r="SXI98" s="109"/>
      <c r="SXJ98" s="109"/>
      <c r="SXK98" s="109"/>
      <c r="SXL98" s="109"/>
      <c r="SXM98" s="109"/>
      <c r="SXN98" s="109"/>
      <c r="SXO98" s="109"/>
      <c r="SXP98" s="109"/>
      <c r="SXQ98" s="109"/>
      <c r="SXR98" s="109"/>
      <c r="SXS98" s="109"/>
      <c r="SXT98" s="109"/>
      <c r="SXU98" s="109"/>
      <c r="SXV98" s="109"/>
      <c r="SXW98" s="109"/>
      <c r="SXX98" s="109"/>
      <c r="SXY98" s="109"/>
      <c r="SXZ98" s="109"/>
      <c r="SYA98" s="109"/>
      <c r="SYB98" s="109"/>
      <c r="SYC98" s="109"/>
      <c r="SYD98" s="109"/>
      <c r="SYE98" s="109"/>
      <c r="SYF98" s="109"/>
      <c r="SYG98" s="109"/>
      <c r="SYH98" s="109"/>
      <c r="SYI98" s="109"/>
      <c r="SYJ98" s="109"/>
      <c r="SYK98" s="109"/>
      <c r="SYL98" s="109"/>
      <c r="SYM98" s="109"/>
      <c r="SYN98" s="109"/>
      <c r="SYO98" s="109"/>
      <c r="SYP98" s="109"/>
      <c r="SYQ98" s="109"/>
      <c r="SYR98" s="109"/>
      <c r="SYS98" s="109"/>
      <c r="SYT98" s="109"/>
      <c r="SYU98" s="109"/>
      <c r="SYV98" s="109"/>
      <c r="SYW98" s="109"/>
      <c r="SYX98" s="109"/>
      <c r="SYY98" s="109"/>
      <c r="SYZ98" s="109"/>
      <c r="SZA98" s="109"/>
      <c r="SZB98" s="109"/>
      <c r="SZC98" s="109"/>
      <c r="SZD98" s="109"/>
      <c r="SZE98" s="109"/>
      <c r="SZF98" s="109"/>
      <c r="SZG98" s="109"/>
      <c r="SZH98" s="109"/>
      <c r="SZI98" s="109"/>
      <c r="SZJ98" s="109"/>
      <c r="SZK98" s="109"/>
      <c r="SZL98" s="109"/>
      <c r="SZM98" s="109"/>
      <c r="SZN98" s="109"/>
      <c r="SZO98" s="109"/>
      <c r="SZP98" s="109"/>
      <c r="SZQ98" s="109"/>
      <c r="SZR98" s="109"/>
      <c r="SZS98" s="109"/>
      <c r="SZT98" s="109"/>
      <c r="SZU98" s="109"/>
      <c r="SZV98" s="109"/>
      <c r="SZW98" s="109"/>
      <c r="SZX98" s="109"/>
      <c r="SZY98" s="109"/>
      <c r="SZZ98" s="109"/>
      <c r="TAA98" s="109"/>
      <c r="TAB98" s="109"/>
      <c r="TAC98" s="109"/>
      <c r="TAD98" s="109"/>
      <c r="TAE98" s="109"/>
      <c r="TAF98" s="109"/>
      <c r="TAG98" s="109"/>
      <c r="TAH98" s="109"/>
      <c r="TAI98" s="109"/>
      <c r="TAJ98" s="109"/>
      <c r="TAK98" s="109"/>
      <c r="TAL98" s="109"/>
      <c r="TAM98" s="109"/>
      <c r="TAN98" s="109"/>
      <c r="TAO98" s="109"/>
      <c r="TAP98" s="109"/>
      <c r="TAQ98" s="109"/>
      <c r="TAR98" s="109"/>
      <c r="TAS98" s="109"/>
      <c r="TAT98" s="109"/>
      <c r="TAU98" s="109"/>
      <c r="TAV98" s="109"/>
      <c r="TAW98" s="109"/>
      <c r="TAX98" s="109"/>
      <c r="TAY98" s="109"/>
      <c r="TAZ98" s="109"/>
      <c r="TBA98" s="109"/>
      <c r="TBB98" s="109"/>
      <c r="TBC98" s="109"/>
      <c r="TBD98" s="109"/>
      <c r="TBE98" s="109"/>
      <c r="TBF98" s="109"/>
      <c r="TBG98" s="109"/>
      <c r="TBH98" s="109"/>
      <c r="TBI98" s="109"/>
      <c r="TBJ98" s="109"/>
      <c r="TBK98" s="109"/>
      <c r="TBL98" s="109"/>
      <c r="TBM98" s="109"/>
      <c r="TBN98" s="109"/>
      <c r="TBO98" s="109"/>
      <c r="TBP98" s="109"/>
      <c r="TBQ98" s="109"/>
      <c r="TBR98" s="109"/>
      <c r="TBS98" s="109"/>
      <c r="TBT98" s="109"/>
      <c r="TBU98" s="109"/>
      <c r="TBV98" s="109"/>
      <c r="TBW98" s="109"/>
      <c r="TBX98" s="109"/>
      <c r="TBY98" s="109"/>
      <c r="TBZ98" s="109"/>
      <c r="TCA98" s="109"/>
      <c r="TCB98" s="109"/>
      <c r="TCC98" s="109"/>
      <c r="TCD98" s="109"/>
      <c r="TCE98" s="109"/>
      <c r="TCF98" s="109"/>
      <c r="TCG98" s="109"/>
      <c r="TCH98" s="109"/>
      <c r="TCI98" s="109"/>
      <c r="TCJ98" s="109"/>
      <c r="TCK98" s="109"/>
      <c r="TCL98" s="109"/>
      <c r="TCM98" s="109"/>
      <c r="TCN98" s="109"/>
      <c r="TCO98" s="109"/>
      <c r="TCP98" s="109"/>
      <c r="TCQ98" s="109"/>
      <c r="TCR98" s="109"/>
      <c r="TCS98" s="109"/>
      <c r="TCT98" s="109"/>
      <c r="TCU98" s="109"/>
      <c r="TCV98" s="109"/>
      <c r="TCW98" s="109"/>
      <c r="TCX98" s="109"/>
      <c r="TCY98" s="109"/>
      <c r="TCZ98" s="109"/>
      <c r="TDA98" s="109"/>
      <c r="TDB98" s="109"/>
      <c r="TDC98" s="109"/>
      <c r="TDD98" s="109"/>
      <c r="TDE98" s="109"/>
      <c r="TDF98" s="109"/>
      <c r="TDG98" s="109"/>
      <c r="TDH98" s="109"/>
      <c r="TDI98" s="109"/>
      <c r="TDJ98" s="109"/>
      <c r="TDK98" s="109"/>
      <c r="TDL98" s="109"/>
      <c r="TDM98" s="109"/>
      <c r="TDN98" s="109"/>
      <c r="TDO98" s="109"/>
      <c r="TDP98" s="109"/>
      <c r="TDQ98" s="109"/>
      <c r="TDR98" s="109"/>
      <c r="TDS98" s="109"/>
      <c r="TDT98" s="109"/>
      <c r="TDU98" s="109"/>
      <c r="TDV98" s="109"/>
      <c r="TDW98" s="109"/>
      <c r="TDX98" s="109"/>
      <c r="TDY98" s="109"/>
      <c r="TDZ98" s="109"/>
      <c r="TEA98" s="109"/>
      <c r="TEB98" s="109"/>
      <c r="TEC98" s="109"/>
      <c r="TED98" s="109"/>
      <c r="TEE98" s="109"/>
      <c r="TEF98" s="109"/>
      <c r="TEG98" s="109"/>
      <c r="TEH98" s="109"/>
      <c r="TEI98" s="109"/>
      <c r="TEJ98" s="109"/>
      <c r="TEK98" s="109"/>
      <c r="TEL98" s="109"/>
      <c r="TEM98" s="109"/>
      <c r="TEN98" s="109"/>
      <c r="TEO98" s="109"/>
      <c r="TEP98" s="109"/>
      <c r="TEQ98" s="109"/>
      <c r="TER98" s="109"/>
      <c r="TES98" s="109"/>
      <c r="TET98" s="109"/>
      <c r="TEU98" s="109"/>
      <c r="TEV98" s="109"/>
      <c r="TEW98" s="109"/>
      <c r="TEX98" s="109"/>
      <c r="TEY98" s="109"/>
      <c r="TEZ98" s="109"/>
      <c r="TFA98" s="109"/>
      <c r="TFB98" s="109"/>
      <c r="TFC98" s="109"/>
      <c r="TFD98" s="109"/>
      <c r="TFE98" s="109"/>
      <c r="TFF98" s="109"/>
      <c r="TFG98" s="109"/>
      <c r="TFH98" s="109"/>
      <c r="TFI98" s="109"/>
      <c r="TFJ98" s="109"/>
      <c r="TFK98" s="109"/>
      <c r="TFL98" s="109"/>
      <c r="TFM98" s="109"/>
      <c r="TFN98" s="109"/>
      <c r="TFO98" s="109"/>
      <c r="TFP98" s="109"/>
      <c r="TFQ98" s="109"/>
      <c r="TFR98" s="109"/>
      <c r="TFS98" s="109"/>
      <c r="TFT98" s="109"/>
      <c r="TFU98" s="109"/>
      <c r="TFV98" s="109"/>
      <c r="TFW98" s="109"/>
      <c r="TFX98" s="109"/>
      <c r="TFY98" s="109"/>
      <c r="TFZ98" s="109"/>
      <c r="TGA98" s="109"/>
      <c r="TGB98" s="109"/>
      <c r="TGC98" s="109"/>
      <c r="TGD98" s="109"/>
      <c r="TGE98" s="109"/>
      <c r="TGF98" s="109"/>
      <c r="TGG98" s="109"/>
      <c r="TGH98" s="109"/>
      <c r="TGI98" s="109"/>
      <c r="TGJ98" s="109"/>
      <c r="TGK98" s="109"/>
      <c r="TGL98" s="109"/>
      <c r="TGM98" s="109"/>
      <c r="TGN98" s="109"/>
      <c r="TGO98" s="109"/>
      <c r="TGP98" s="109"/>
      <c r="TGQ98" s="109"/>
      <c r="TGR98" s="109"/>
      <c r="TGS98" s="109"/>
      <c r="TGT98" s="109"/>
      <c r="TGU98" s="109"/>
      <c r="TGV98" s="109"/>
      <c r="TGW98" s="109"/>
      <c r="TGX98" s="109"/>
      <c r="TGY98" s="109"/>
      <c r="TGZ98" s="109"/>
      <c r="THA98" s="109"/>
      <c r="THB98" s="109"/>
      <c r="THC98" s="109"/>
      <c r="THD98" s="109"/>
      <c r="THE98" s="109"/>
      <c r="THF98" s="109"/>
      <c r="THG98" s="109"/>
      <c r="THH98" s="109"/>
      <c r="THI98" s="109"/>
      <c r="THJ98" s="109"/>
      <c r="THK98" s="109"/>
      <c r="THL98" s="109"/>
      <c r="THM98" s="109"/>
      <c r="THN98" s="109"/>
      <c r="THO98" s="109"/>
      <c r="THP98" s="109"/>
      <c r="THQ98" s="109"/>
      <c r="THR98" s="109"/>
      <c r="THS98" s="109"/>
      <c r="THT98" s="109"/>
      <c r="THU98" s="109"/>
      <c r="THV98" s="109"/>
      <c r="THW98" s="109"/>
      <c r="THX98" s="109"/>
      <c r="THY98" s="109"/>
      <c r="THZ98" s="109"/>
      <c r="TIA98" s="109"/>
      <c r="TIB98" s="109"/>
      <c r="TIC98" s="109"/>
      <c r="TID98" s="109"/>
      <c r="TIE98" s="109"/>
      <c r="TIF98" s="109"/>
      <c r="TIG98" s="109"/>
      <c r="TIH98" s="109"/>
      <c r="TII98" s="109"/>
      <c r="TIJ98" s="109"/>
      <c r="TIK98" s="109"/>
      <c r="TIL98" s="109"/>
      <c r="TIM98" s="109"/>
      <c r="TIN98" s="109"/>
      <c r="TIO98" s="109"/>
      <c r="TIP98" s="109"/>
      <c r="TIQ98" s="109"/>
      <c r="TIR98" s="109"/>
      <c r="TIS98" s="109"/>
      <c r="TIT98" s="109"/>
      <c r="TIU98" s="109"/>
      <c r="TIV98" s="109"/>
      <c r="TIW98" s="109"/>
      <c r="TIX98" s="109"/>
      <c r="TIY98" s="109"/>
      <c r="TIZ98" s="109"/>
      <c r="TJA98" s="109"/>
      <c r="TJB98" s="109"/>
      <c r="TJC98" s="109"/>
      <c r="TJD98" s="109"/>
      <c r="TJE98" s="109"/>
      <c r="TJF98" s="109"/>
      <c r="TJG98" s="109"/>
      <c r="TJH98" s="109"/>
      <c r="TJI98" s="109"/>
      <c r="TJJ98" s="109"/>
      <c r="TJK98" s="109"/>
      <c r="TJL98" s="109"/>
      <c r="TJM98" s="109"/>
      <c r="TJN98" s="109"/>
      <c r="TJO98" s="109"/>
      <c r="TJP98" s="109"/>
      <c r="TJQ98" s="109"/>
      <c r="TJR98" s="109"/>
      <c r="TJS98" s="109"/>
      <c r="TJT98" s="109"/>
      <c r="TJU98" s="109"/>
      <c r="TJV98" s="109"/>
      <c r="TJW98" s="109"/>
      <c r="TJX98" s="109"/>
      <c r="TJY98" s="109"/>
      <c r="TJZ98" s="109"/>
      <c r="TKA98" s="109"/>
      <c r="TKB98" s="109"/>
      <c r="TKC98" s="109"/>
      <c r="TKD98" s="109"/>
      <c r="TKE98" s="109"/>
      <c r="TKF98" s="109"/>
      <c r="TKG98" s="109"/>
      <c r="TKH98" s="109"/>
      <c r="TKI98" s="109"/>
      <c r="TKJ98" s="109"/>
      <c r="TKK98" s="109"/>
      <c r="TKL98" s="109"/>
      <c r="TKM98" s="109"/>
      <c r="TKN98" s="109"/>
      <c r="TKO98" s="109"/>
      <c r="TKP98" s="109"/>
      <c r="TKQ98" s="109"/>
      <c r="TKR98" s="109"/>
      <c r="TKS98" s="109"/>
      <c r="TKT98" s="109"/>
      <c r="TKU98" s="109"/>
      <c r="TKV98" s="109"/>
      <c r="TKW98" s="109"/>
      <c r="TKX98" s="109"/>
      <c r="TKY98" s="109"/>
      <c r="TKZ98" s="109"/>
      <c r="TLA98" s="109"/>
      <c r="TLB98" s="109"/>
      <c r="TLC98" s="109"/>
      <c r="TLD98" s="109"/>
      <c r="TLE98" s="109"/>
      <c r="TLF98" s="109"/>
      <c r="TLG98" s="109"/>
      <c r="TLH98" s="109"/>
      <c r="TLI98" s="109"/>
      <c r="TLJ98" s="109"/>
      <c r="TLK98" s="109"/>
      <c r="TLL98" s="109"/>
      <c r="TLM98" s="109"/>
      <c r="TLN98" s="109"/>
      <c r="TLO98" s="109"/>
      <c r="TLP98" s="109"/>
      <c r="TLQ98" s="109"/>
      <c r="TLR98" s="109"/>
      <c r="TLS98" s="109"/>
      <c r="TLT98" s="109"/>
      <c r="TLU98" s="109"/>
      <c r="TLV98" s="109"/>
      <c r="TLW98" s="109"/>
      <c r="TLX98" s="109"/>
      <c r="TLY98" s="109"/>
      <c r="TLZ98" s="109"/>
      <c r="TMA98" s="109"/>
      <c r="TMB98" s="109"/>
      <c r="TMC98" s="109"/>
      <c r="TMD98" s="109"/>
      <c r="TME98" s="109"/>
      <c r="TMF98" s="109"/>
      <c r="TMG98" s="109"/>
      <c r="TMH98" s="109"/>
      <c r="TMI98" s="109"/>
      <c r="TMJ98" s="109"/>
      <c r="TMK98" s="109"/>
      <c r="TML98" s="109"/>
      <c r="TMM98" s="109"/>
      <c r="TMN98" s="109"/>
      <c r="TMO98" s="109"/>
      <c r="TMP98" s="109"/>
      <c r="TMQ98" s="109"/>
      <c r="TMR98" s="109"/>
      <c r="TMS98" s="109"/>
      <c r="TMT98" s="109"/>
      <c r="TMU98" s="109"/>
      <c r="TMV98" s="109"/>
      <c r="TMW98" s="109"/>
      <c r="TMX98" s="109"/>
      <c r="TMY98" s="109"/>
      <c r="TMZ98" s="109"/>
      <c r="TNA98" s="109"/>
      <c r="TNB98" s="109"/>
      <c r="TNC98" s="109"/>
      <c r="TND98" s="109"/>
      <c r="TNE98" s="109"/>
      <c r="TNF98" s="109"/>
      <c r="TNG98" s="109"/>
      <c r="TNH98" s="109"/>
      <c r="TNI98" s="109"/>
      <c r="TNJ98" s="109"/>
      <c r="TNK98" s="109"/>
      <c r="TNL98" s="109"/>
      <c r="TNM98" s="109"/>
      <c r="TNN98" s="109"/>
      <c r="TNO98" s="109"/>
      <c r="TNP98" s="109"/>
      <c r="TNQ98" s="109"/>
      <c r="TNR98" s="109"/>
      <c r="TNS98" s="109"/>
      <c r="TNT98" s="109"/>
      <c r="TNU98" s="109"/>
      <c r="TNV98" s="109"/>
      <c r="TNW98" s="109"/>
      <c r="TNX98" s="109"/>
      <c r="TNY98" s="109"/>
      <c r="TNZ98" s="109"/>
      <c r="TOA98" s="109"/>
      <c r="TOB98" s="109"/>
      <c r="TOC98" s="109"/>
      <c r="TOD98" s="109"/>
      <c r="TOE98" s="109"/>
      <c r="TOF98" s="109"/>
      <c r="TOG98" s="109"/>
      <c r="TOH98" s="109"/>
      <c r="TOI98" s="109"/>
      <c r="TOJ98" s="109"/>
      <c r="TOK98" s="109"/>
      <c r="TOL98" s="109"/>
      <c r="TOM98" s="109"/>
      <c r="TON98" s="109"/>
      <c r="TOO98" s="109"/>
      <c r="TOP98" s="109"/>
      <c r="TOQ98" s="109"/>
      <c r="TOR98" s="109"/>
      <c r="TOS98" s="109"/>
      <c r="TOT98" s="109"/>
      <c r="TOU98" s="109"/>
      <c r="TOV98" s="109"/>
      <c r="TOW98" s="109"/>
      <c r="TOX98" s="109"/>
      <c r="TOY98" s="109"/>
      <c r="TOZ98" s="109"/>
      <c r="TPA98" s="109"/>
      <c r="TPB98" s="109"/>
      <c r="TPC98" s="109"/>
      <c r="TPD98" s="109"/>
      <c r="TPE98" s="109"/>
      <c r="TPF98" s="109"/>
      <c r="TPG98" s="109"/>
      <c r="TPH98" s="109"/>
      <c r="TPI98" s="109"/>
      <c r="TPJ98" s="109"/>
      <c r="TPK98" s="109"/>
      <c r="TPL98" s="109"/>
      <c r="TPM98" s="109"/>
      <c r="TPN98" s="109"/>
      <c r="TPO98" s="109"/>
      <c r="TPP98" s="109"/>
      <c r="TPQ98" s="109"/>
      <c r="TPR98" s="109"/>
      <c r="TPS98" s="109"/>
      <c r="TPT98" s="109"/>
      <c r="TPU98" s="109"/>
      <c r="TPV98" s="109"/>
      <c r="TPW98" s="109"/>
      <c r="TPX98" s="109"/>
      <c r="TPY98" s="109"/>
      <c r="TPZ98" s="109"/>
      <c r="TQA98" s="109"/>
      <c r="TQB98" s="109"/>
      <c r="TQC98" s="109"/>
      <c r="TQD98" s="109"/>
      <c r="TQE98" s="109"/>
      <c r="TQF98" s="109"/>
      <c r="TQG98" s="109"/>
      <c r="TQH98" s="109"/>
      <c r="TQI98" s="109"/>
      <c r="TQJ98" s="109"/>
      <c r="TQK98" s="109"/>
      <c r="TQL98" s="109"/>
      <c r="TQM98" s="109"/>
      <c r="TQN98" s="109"/>
      <c r="TQO98" s="109"/>
      <c r="TQP98" s="109"/>
      <c r="TQQ98" s="109"/>
      <c r="TQR98" s="109"/>
      <c r="TQS98" s="109"/>
      <c r="TQT98" s="109"/>
      <c r="TQU98" s="109"/>
      <c r="TQV98" s="109"/>
      <c r="TQW98" s="109"/>
      <c r="TQX98" s="109"/>
      <c r="TQY98" s="109"/>
      <c r="TQZ98" s="109"/>
      <c r="TRA98" s="109"/>
      <c r="TRB98" s="109"/>
      <c r="TRC98" s="109"/>
      <c r="TRD98" s="109"/>
      <c r="TRE98" s="109"/>
      <c r="TRF98" s="109"/>
      <c r="TRG98" s="109"/>
      <c r="TRH98" s="109"/>
      <c r="TRI98" s="109"/>
      <c r="TRJ98" s="109"/>
      <c r="TRK98" s="109"/>
      <c r="TRL98" s="109"/>
      <c r="TRM98" s="109"/>
      <c r="TRN98" s="109"/>
      <c r="TRO98" s="109"/>
      <c r="TRP98" s="109"/>
      <c r="TRQ98" s="109"/>
      <c r="TRR98" s="109"/>
      <c r="TRS98" s="109"/>
      <c r="TRT98" s="109"/>
      <c r="TRU98" s="109"/>
      <c r="TRV98" s="109"/>
      <c r="TRW98" s="109"/>
      <c r="TRX98" s="109"/>
      <c r="TRY98" s="109"/>
      <c r="TRZ98" s="109"/>
      <c r="TSA98" s="109"/>
      <c r="TSB98" s="109"/>
      <c r="TSC98" s="109"/>
      <c r="TSD98" s="109"/>
      <c r="TSE98" s="109"/>
      <c r="TSF98" s="109"/>
      <c r="TSG98" s="109"/>
      <c r="TSH98" s="109"/>
      <c r="TSI98" s="109"/>
      <c r="TSJ98" s="109"/>
      <c r="TSK98" s="109"/>
      <c r="TSL98" s="109"/>
      <c r="TSM98" s="109"/>
      <c r="TSN98" s="109"/>
      <c r="TSO98" s="109"/>
      <c r="TSP98" s="109"/>
      <c r="TSQ98" s="109"/>
      <c r="TSR98" s="109"/>
      <c r="TSS98" s="109"/>
      <c r="TST98" s="109"/>
      <c r="TSU98" s="109"/>
      <c r="TSV98" s="109"/>
      <c r="TSW98" s="109"/>
      <c r="TSX98" s="109"/>
      <c r="TSY98" s="109"/>
      <c r="TSZ98" s="109"/>
      <c r="TTA98" s="109"/>
      <c r="TTB98" s="109"/>
      <c r="TTC98" s="109"/>
      <c r="TTD98" s="109"/>
      <c r="TTE98" s="109"/>
      <c r="TTF98" s="109"/>
      <c r="TTG98" s="109"/>
      <c r="TTH98" s="109"/>
      <c r="TTI98" s="109"/>
      <c r="TTJ98" s="109"/>
      <c r="TTK98" s="109"/>
      <c r="TTL98" s="109"/>
      <c r="TTM98" s="109"/>
      <c r="TTN98" s="109"/>
      <c r="TTO98" s="109"/>
      <c r="TTP98" s="109"/>
      <c r="TTQ98" s="109"/>
      <c r="TTR98" s="109"/>
      <c r="TTS98" s="109"/>
      <c r="TTT98" s="109"/>
      <c r="TTU98" s="109"/>
      <c r="TTV98" s="109"/>
      <c r="TTW98" s="109"/>
      <c r="TTX98" s="109"/>
      <c r="TTY98" s="109"/>
      <c r="TTZ98" s="109"/>
      <c r="TUA98" s="109"/>
      <c r="TUB98" s="109"/>
      <c r="TUC98" s="109"/>
      <c r="TUD98" s="109"/>
      <c r="TUE98" s="109"/>
      <c r="TUF98" s="109"/>
      <c r="TUG98" s="109"/>
      <c r="TUH98" s="109"/>
      <c r="TUI98" s="109"/>
      <c r="TUJ98" s="109"/>
      <c r="TUK98" s="109"/>
      <c r="TUL98" s="109"/>
      <c r="TUM98" s="109"/>
      <c r="TUN98" s="109"/>
      <c r="TUO98" s="109"/>
      <c r="TUP98" s="109"/>
      <c r="TUQ98" s="109"/>
      <c r="TUR98" s="109"/>
      <c r="TUS98" s="109"/>
      <c r="TUT98" s="109"/>
      <c r="TUU98" s="109"/>
      <c r="TUV98" s="109"/>
      <c r="TUW98" s="109"/>
      <c r="TUX98" s="109"/>
      <c r="TUY98" s="109"/>
      <c r="TUZ98" s="109"/>
      <c r="TVA98" s="109"/>
      <c r="TVB98" s="109"/>
      <c r="TVC98" s="109"/>
      <c r="TVD98" s="109"/>
      <c r="TVE98" s="109"/>
      <c r="TVF98" s="109"/>
      <c r="TVG98" s="109"/>
      <c r="TVH98" s="109"/>
      <c r="TVI98" s="109"/>
      <c r="TVJ98" s="109"/>
      <c r="TVK98" s="109"/>
      <c r="TVL98" s="109"/>
      <c r="TVM98" s="109"/>
      <c r="TVN98" s="109"/>
      <c r="TVO98" s="109"/>
      <c r="TVP98" s="109"/>
      <c r="TVQ98" s="109"/>
      <c r="TVR98" s="109"/>
      <c r="TVS98" s="109"/>
      <c r="TVT98" s="109"/>
      <c r="TVU98" s="109"/>
      <c r="TVV98" s="109"/>
      <c r="TVW98" s="109"/>
      <c r="TVX98" s="109"/>
      <c r="TVY98" s="109"/>
      <c r="TVZ98" s="109"/>
      <c r="TWA98" s="109"/>
      <c r="TWB98" s="109"/>
      <c r="TWC98" s="109"/>
      <c r="TWD98" s="109"/>
      <c r="TWE98" s="109"/>
      <c r="TWF98" s="109"/>
      <c r="TWG98" s="109"/>
      <c r="TWH98" s="109"/>
      <c r="TWI98" s="109"/>
      <c r="TWJ98" s="109"/>
      <c r="TWK98" s="109"/>
      <c r="TWL98" s="109"/>
      <c r="TWM98" s="109"/>
      <c r="TWN98" s="109"/>
      <c r="TWO98" s="109"/>
      <c r="TWP98" s="109"/>
      <c r="TWQ98" s="109"/>
      <c r="TWR98" s="109"/>
      <c r="TWS98" s="109"/>
      <c r="TWT98" s="109"/>
      <c r="TWU98" s="109"/>
      <c r="TWV98" s="109"/>
      <c r="TWW98" s="109"/>
      <c r="TWX98" s="109"/>
      <c r="TWY98" s="109"/>
      <c r="TWZ98" s="109"/>
      <c r="TXA98" s="109"/>
      <c r="TXB98" s="109"/>
      <c r="TXC98" s="109"/>
      <c r="TXD98" s="109"/>
      <c r="TXE98" s="109"/>
      <c r="TXF98" s="109"/>
      <c r="TXG98" s="109"/>
      <c r="TXH98" s="109"/>
      <c r="TXI98" s="109"/>
      <c r="TXJ98" s="109"/>
      <c r="TXK98" s="109"/>
      <c r="TXL98" s="109"/>
      <c r="TXM98" s="109"/>
      <c r="TXN98" s="109"/>
      <c r="TXO98" s="109"/>
      <c r="TXP98" s="109"/>
      <c r="TXQ98" s="109"/>
      <c r="TXR98" s="109"/>
      <c r="TXS98" s="109"/>
      <c r="TXT98" s="109"/>
      <c r="TXU98" s="109"/>
      <c r="TXV98" s="109"/>
      <c r="TXW98" s="109"/>
      <c r="TXX98" s="109"/>
      <c r="TXY98" s="109"/>
      <c r="TXZ98" s="109"/>
      <c r="TYA98" s="109"/>
      <c r="TYB98" s="109"/>
      <c r="TYC98" s="109"/>
      <c r="TYD98" s="109"/>
      <c r="TYE98" s="109"/>
      <c r="TYF98" s="109"/>
      <c r="TYG98" s="109"/>
      <c r="TYH98" s="109"/>
      <c r="TYI98" s="109"/>
      <c r="TYJ98" s="109"/>
      <c r="TYK98" s="109"/>
      <c r="TYL98" s="109"/>
      <c r="TYM98" s="109"/>
      <c r="TYN98" s="109"/>
      <c r="TYO98" s="109"/>
      <c r="TYP98" s="109"/>
      <c r="TYQ98" s="109"/>
      <c r="TYR98" s="109"/>
      <c r="TYS98" s="109"/>
      <c r="TYT98" s="109"/>
      <c r="TYU98" s="109"/>
      <c r="TYV98" s="109"/>
      <c r="TYW98" s="109"/>
      <c r="TYX98" s="109"/>
      <c r="TYY98" s="109"/>
      <c r="TYZ98" s="109"/>
      <c r="TZA98" s="109"/>
      <c r="TZB98" s="109"/>
      <c r="TZC98" s="109"/>
      <c r="TZD98" s="109"/>
      <c r="TZE98" s="109"/>
      <c r="TZF98" s="109"/>
      <c r="TZG98" s="109"/>
      <c r="TZH98" s="109"/>
      <c r="TZI98" s="109"/>
      <c r="TZJ98" s="109"/>
      <c r="TZK98" s="109"/>
      <c r="TZL98" s="109"/>
      <c r="TZM98" s="109"/>
      <c r="TZN98" s="109"/>
      <c r="TZO98" s="109"/>
      <c r="TZP98" s="109"/>
      <c r="TZQ98" s="109"/>
      <c r="TZR98" s="109"/>
      <c r="TZS98" s="109"/>
      <c r="TZT98" s="109"/>
      <c r="TZU98" s="109"/>
      <c r="TZV98" s="109"/>
      <c r="TZW98" s="109"/>
      <c r="TZX98" s="109"/>
      <c r="TZY98" s="109"/>
      <c r="TZZ98" s="109"/>
      <c r="UAA98" s="109"/>
      <c r="UAB98" s="109"/>
      <c r="UAC98" s="109"/>
      <c r="UAD98" s="109"/>
      <c r="UAE98" s="109"/>
      <c r="UAF98" s="109"/>
      <c r="UAG98" s="109"/>
      <c r="UAH98" s="109"/>
      <c r="UAI98" s="109"/>
      <c r="UAJ98" s="109"/>
      <c r="UAK98" s="109"/>
      <c r="UAL98" s="109"/>
      <c r="UAM98" s="109"/>
      <c r="UAN98" s="109"/>
      <c r="UAO98" s="109"/>
      <c r="UAP98" s="109"/>
      <c r="UAQ98" s="109"/>
      <c r="UAR98" s="109"/>
      <c r="UAS98" s="109"/>
      <c r="UAT98" s="109"/>
      <c r="UAU98" s="109"/>
      <c r="UAV98" s="109"/>
      <c r="UAW98" s="109"/>
      <c r="UAX98" s="109"/>
      <c r="UAY98" s="109"/>
      <c r="UAZ98" s="109"/>
      <c r="UBA98" s="109"/>
      <c r="UBB98" s="109"/>
      <c r="UBC98" s="109"/>
      <c r="UBD98" s="109"/>
      <c r="UBE98" s="109"/>
      <c r="UBF98" s="109"/>
      <c r="UBG98" s="109"/>
      <c r="UBH98" s="109"/>
      <c r="UBI98" s="109"/>
      <c r="UBJ98" s="109"/>
      <c r="UBK98" s="109"/>
      <c r="UBL98" s="109"/>
      <c r="UBM98" s="109"/>
      <c r="UBN98" s="109"/>
      <c r="UBO98" s="109"/>
      <c r="UBP98" s="109"/>
      <c r="UBQ98" s="109"/>
      <c r="UBR98" s="109"/>
      <c r="UBS98" s="109"/>
      <c r="UBT98" s="109"/>
      <c r="UBU98" s="109"/>
      <c r="UBV98" s="109"/>
      <c r="UBW98" s="109"/>
      <c r="UBX98" s="109"/>
      <c r="UBY98" s="109"/>
      <c r="UBZ98" s="109"/>
      <c r="UCA98" s="109"/>
      <c r="UCB98" s="109"/>
      <c r="UCC98" s="109"/>
      <c r="UCD98" s="109"/>
      <c r="UCE98" s="109"/>
      <c r="UCF98" s="109"/>
      <c r="UCG98" s="109"/>
      <c r="UCH98" s="109"/>
      <c r="UCI98" s="109"/>
      <c r="UCJ98" s="109"/>
      <c r="UCK98" s="109"/>
      <c r="UCL98" s="109"/>
      <c r="UCM98" s="109"/>
      <c r="UCN98" s="109"/>
      <c r="UCO98" s="109"/>
      <c r="UCP98" s="109"/>
      <c r="UCQ98" s="109"/>
      <c r="UCR98" s="109"/>
      <c r="UCS98" s="109"/>
      <c r="UCT98" s="109"/>
      <c r="UCU98" s="109"/>
      <c r="UCV98" s="109"/>
      <c r="UCW98" s="109"/>
      <c r="UCX98" s="109"/>
      <c r="UCY98" s="109"/>
      <c r="UCZ98" s="109"/>
      <c r="UDA98" s="109"/>
      <c r="UDB98" s="109"/>
      <c r="UDC98" s="109"/>
      <c r="UDD98" s="109"/>
      <c r="UDE98" s="109"/>
      <c r="UDF98" s="109"/>
      <c r="UDG98" s="109"/>
      <c r="UDH98" s="109"/>
      <c r="UDI98" s="109"/>
      <c r="UDJ98" s="109"/>
      <c r="UDK98" s="109"/>
      <c r="UDL98" s="109"/>
      <c r="UDM98" s="109"/>
      <c r="UDN98" s="109"/>
      <c r="UDO98" s="109"/>
      <c r="UDP98" s="109"/>
      <c r="UDQ98" s="109"/>
      <c r="UDR98" s="109"/>
      <c r="UDS98" s="109"/>
      <c r="UDT98" s="109"/>
      <c r="UDU98" s="109"/>
      <c r="UDV98" s="109"/>
      <c r="UDW98" s="109"/>
      <c r="UDX98" s="109"/>
      <c r="UDY98" s="109"/>
      <c r="UDZ98" s="109"/>
      <c r="UEA98" s="109"/>
      <c r="UEB98" s="109"/>
      <c r="UEC98" s="109"/>
      <c r="UED98" s="109"/>
      <c r="UEE98" s="109"/>
      <c r="UEF98" s="109"/>
      <c r="UEG98" s="109"/>
      <c r="UEH98" s="109"/>
      <c r="UEI98" s="109"/>
      <c r="UEJ98" s="109"/>
      <c r="UEK98" s="109"/>
      <c r="UEL98" s="109"/>
      <c r="UEM98" s="109"/>
      <c r="UEN98" s="109"/>
      <c r="UEO98" s="109"/>
      <c r="UEP98" s="109"/>
      <c r="UEQ98" s="109"/>
      <c r="UER98" s="109"/>
      <c r="UES98" s="109"/>
      <c r="UET98" s="109"/>
      <c r="UEU98" s="109"/>
      <c r="UEV98" s="109"/>
      <c r="UEW98" s="109"/>
      <c r="UEX98" s="109"/>
      <c r="UEY98" s="109"/>
      <c r="UEZ98" s="109"/>
      <c r="UFA98" s="109"/>
      <c r="UFB98" s="109"/>
      <c r="UFC98" s="109"/>
      <c r="UFD98" s="109"/>
      <c r="UFE98" s="109"/>
      <c r="UFF98" s="109"/>
      <c r="UFG98" s="109"/>
      <c r="UFH98" s="109"/>
      <c r="UFI98" s="109"/>
      <c r="UFJ98" s="109"/>
      <c r="UFK98" s="109"/>
      <c r="UFL98" s="109"/>
      <c r="UFM98" s="109"/>
      <c r="UFN98" s="109"/>
      <c r="UFO98" s="109"/>
      <c r="UFP98" s="109"/>
      <c r="UFQ98" s="109"/>
      <c r="UFR98" s="109"/>
      <c r="UFS98" s="109"/>
      <c r="UFT98" s="109"/>
      <c r="UFU98" s="109"/>
      <c r="UFV98" s="109"/>
      <c r="UFW98" s="109"/>
      <c r="UFX98" s="109"/>
      <c r="UFY98" s="109"/>
      <c r="UFZ98" s="109"/>
      <c r="UGA98" s="109"/>
      <c r="UGB98" s="109"/>
      <c r="UGC98" s="109"/>
      <c r="UGD98" s="109"/>
      <c r="UGE98" s="109"/>
      <c r="UGF98" s="109"/>
      <c r="UGG98" s="109"/>
      <c r="UGH98" s="109"/>
      <c r="UGI98" s="109"/>
      <c r="UGJ98" s="109"/>
      <c r="UGK98" s="109"/>
      <c r="UGL98" s="109"/>
      <c r="UGM98" s="109"/>
      <c r="UGN98" s="109"/>
      <c r="UGO98" s="109"/>
      <c r="UGP98" s="109"/>
      <c r="UGQ98" s="109"/>
      <c r="UGR98" s="109"/>
      <c r="UGS98" s="109"/>
      <c r="UGT98" s="109"/>
      <c r="UGU98" s="109"/>
      <c r="UGV98" s="109"/>
      <c r="UGW98" s="109"/>
      <c r="UGX98" s="109"/>
      <c r="UGY98" s="109"/>
      <c r="UGZ98" s="109"/>
      <c r="UHA98" s="109"/>
      <c r="UHB98" s="109"/>
      <c r="UHC98" s="109"/>
      <c r="UHD98" s="109"/>
      <c r="UHE98" s="109"/>
      <c r="UHF98" s="109"/>
      <c r="UHG98" s="109"/>
      <c r="UHH98" s="109"/>
      <c r="UHI98" s="109"/>
      <c r="UHJ98" s="109"/>
      <c r="UHK98" s="109"/>
      <c r="UHL98" s="109"/>
      <c r="UHM98" s="109"/>
      <c r="UHN98" s="109"/>
      <c r="UHO98" s="109"/>
      <c r="UHP98" s="109"/>
      <c r="UHQ98" s="109"/>
      <c r="UHR98" s="109"/>
      <c r="UHS98" s="109"/>
      <c r="UHT98" s="109"/>
      <c r="UHU98" s="109"/>
      <c r="UHV98" s="109"/>
      <c r="UHW98" s="109"/>
      <c r="UHX98" s="109"/>
      <c r="UHY98" s="109"/>
      <c r="UHZ98" s="109"/>
      <c r="UIA98" s="109"/>
      <c r="UIB98" s="109"/>
      <c r="UIC98" s="109"/>
      <c r="UID98" s="109"/>
      <c r="UIE98" s="109"/>
      <c r="UIF98" s="109"/>
      <c r="UIG98" s="109"/>
      <c r="UIH98" s="109"/>
      <c r="UII98" s="109"/>
      <c r="UIJ98" s="109"/>
      <c r="UIK98" s="109"/>
      <c r="UIL98" s="109"/>
      <c r="UIM98" s="109"/>
      <c r="UIN98" s="109"/>
      <c r="UIO98" s="109"/>
      <c r="UIP98" s="109"/>
      <c r="UIQ98" s="109"/>
      <c r="UIR98" s="109"/>
      <c r="UIS98" s="109"/>
      <c r="UIT98" s="109"/>
      <c r="UIU98" s="109"/>
      <c r="UIV98" s="109"/>
      <c r="UIW98" s="109"/>
      <c r="UIX98" s="109"/>
      <c r="UIY98" s="109"/>
      <c r="UIZ98" s="109"/>
      <c r="UJA98" s="109"/>
      <c r="UJB98" s="109"/>
      <c r="UJC98" s="109"/>
      <c r="UJD98" s="109"/>
      <c r="UJE98" s="109"/>
      <c r="UJF98" s="109"/>
      <c r="UJG98" s="109"/>
      <c r="UJH98" s="109"/>
      <c r="UJI98" s="109"/>
      <c r="UJJ98" s="109"/>
      <c r="UJK98" s="109"/>
      <c r="UJL98" s="109"/>
      <c r="UJM98" s="109"/>
      <c r="UJN98" s="109"/>
      <c r="UJO98" s="109"/>
      <c r="UJP98" s="109"/>
      <c r="UJQ98" s="109"/>
      <c r="UJR98" s="109"/>
      <c r="UJS98" s="109"/>
      <c r="UJT98" s="109"/>
      <c r="UJU98" s="109"/>
      <c r="UJV98" s="109"/>
      <c r="UJW98" s="109"/>
      <c r="UJX98" s="109"/>
      <c r="UJY98" s="109"/>
      <c r="UJZ98" s="109"/>
      <c r="UKA98" s="109"/>
      <c r="UKB98" s="109"/>
      <c r="UKC98" s="109"/>
      <c r="UKD98" s="109"/>
      <c r="UKE98" s="109"/>
      <c r="UKF98" s="109"/>
      <c r="UKG98" s="109"/>
      <c r="UKH98" s="109"/>
      <c r="UKI98" s="109"/>
      <c r="UKJ98" s="109"/>
      <c r="UKK98" s="109"/>
      <c r="UKL98" s="109"/>
      <c r="UKM98" s="109"/>
      <c r="UKN98" s="109"/>
      <c r="UKO98" s="109"/>
      <c r="UKP98" s="109"/>
      <c r="UKQ98" s="109"/>
      <c r="UKR98" s="109"/>
      <c r="UKS98" s="109"/>
      <c r="UKT98" s="109"/>
      <c r="UKU98" s="109"/>
      <c r="UKV98" s="109"/>
      <c r="UKW98" s="109"/>
      <c r="UKX98" s="109"/>
      <c r="UKY98" s="109"/>
      <c r="UKZ98" s="109"/>
      <c r="ULA98" s="109"/>
      <c r="ULB98" s="109"/>
      <c r="ULC98" s="109"/>
      <c r="ULD98" s="109"/>
      <c r="ULE98" s="109"/>
      <c r="ULF98" s="109"/>
      <c r="ULG98" s="109"/>
      <c r="ULH98" s="109"/>
      <c r="ULI98" s="109"/>
      <c r="ULJ98" s="109"/>
      <c r="ULK98" s="109"/>
      <c r="ULL98" s="109"/>
      <c r="ULM98" s="109"/>
      <c r="ULN98" s="109"/>
      <c r="ULO98" s="109"/>
      <c r="ULP98" s="109"/>
      <c r="ULQ98" s="109"/>
      <c r="ULR98" s="109"/>
      <c r="ULS98" s="109"/>
      <c r="ULT98" s="109"/>
      <c r="ULU98" s="109"/>
      <c r="ULV98" s="109"/>
      <c r="ULW98" s="109"/>
      <c r="ULX98" s="109"/>
      <c r="ULY98" s="109"/>
      <c r="ULZ98" s="109"/>
      <c r="UMA98" s="109"/>
      <c r="UMB98" s="109"/>
      <c r="UMC98" s="109"/>
      <c r="UMD98" s="109"/>
      <c r="UME98" s="109"/>
      <c r="UMF98" s="109"/>
      <c r="UMG98" s="109"/>
      <c r="UMH98" s="109"/>
      <c r="UMI98" s="109"/>
      <c r="UMJ98" s="109"/>
      <c r="UMK98" s="109"/>
      <c r="UML98" s="109"/>
      <c r="UMM98" s="109"/>
      <c r="UMN98" s="109"/>
      <c r="UMO98" s="109"/>
      <c r="UMP98" s="109"/>
      <c r="UMQ98" s="109"/>
      <c r="UMR98" s="109"/>
      <c r="UMS98" s="109"/>
      <c r="UMT98" s="109"/>
      <c r="UMU98" s="109"/>
      <c r="UMV98" s="109"/>
      <c r="UMW98" s="109"/>
      <c r="UMX98" s="109"/>
      <c r="UMY98" s="109"/>
      <c r="UMZ98" s="109"/>
      <c r="UNA98" s="109"/>
      <c r="UNB98" s="109"/>
      <c r="UNC98" s="109"/>
      <c r="UND98" s="109"/>
      <c r="UNE98" s="109"/>
      <c r="UNF98" s="109"/>
      <c r="UNG98" s="109"/>
      <c r="UNH98" s="109"/>
      <c r="UNI98" s="109"/>
      <c r="UNJ98" s="109"/>
      <c r="UNK98" s="109"/>
      <c r="UNL98" s="109"/>
      <c r="UNM98" s="109"/>
      <c r="UNN98" s="109"/>
      <c r="UNO98" s="109"/>
      <c r="UNP98" s="109"/>
      <c r="UNQ98" s="109"/>
      <c r="UNR98" s="109"/>
      <c r="UNS98" s="109"/>
      <c r="UNT98" s="109"/>
      <c r="UNU98" s="109"/>
      <c r="UNV98" s="109"/>
      <c r="UNW98" s="109"/>
      <c r="UNX98" s="109"/>
      <c r="UNY98" s="109"/>
      <c r="UNZ98" s="109"/>
      <c r="UOA98" s="109"/>
      <c r="UOB98" s="109"/>
      <c r="UOC98" s="109"/>
      <c r="UOD98" s="109"/>
      <c r="UOE98" s="109"/>
      <c r="UOF98" s="109"/>
      <c r="UOG98" s="109"/>
      <c r="UOH98" s="109"/>
      <c r="UOI98" s="109"/>
      <c r="UOJ98" s="109"/>
      <c r="UOK98" s="109"/>
      <c r="UOL98" s="109"/>
      <c r="UOM98" s="109"/>
      <c r="UON98" s="109"/>
      <c r="UOO98" s="109"/>
      <c r="UOP98" s="109"/>
      <c r="UOQ98" s="109"/>
      <c r="UOR98" s="109"/>
      <c r="UOS98" s="109"/>
      <c r="UOT98" s="109"/>
      <c r="UOU98" s="109"/>
      <c r="UOV98" s="109"/>
      <c r="UOW98" s="109"/>
      <c r="UOX98" s="109"/>
      <c r="UOY98" s="109"/>
      <c r="UOZ98" s="109"/>
      <c r="UPA98" s="109"/>
      <c r="UPB98" s="109"/>
      <c r="UPC98" s="109"/>
      <c r="UPD98" s="109"/>
      <c r="UPE98" s="109"/>
      <c r="UPF98" s="109"/>
      <c r="UPG98" s="109"/>
      <c r="UPH98" s="109"/>
      <c r="UPI98" s="109"/>
      <c r="UPJ98" s="109"/>
      <c r="UPK98" s="109"/>
      <c r="UPL98" s="109"/>
      <c r="UPM98" s="109"/>
      <c r="UPN98" s="109"/>
      <c r="UPO98" s="109"/>
      <c r="UPP98" s="109"/>
      <c r="UPQ98" s="109"/>
      <c r="UPR98" s="109"/>
      <c r="UPS98" s="109"/>
      <c r="UPT98" s="109"/>
      <c r="UPU98" s="109"/>
      <c r="UPV98" s="109"/>
      <c r="UPW98" s="109"/>
      <c r="UPX98" s="109"/>
      <c r="UPY98" s="109"/>
      <c r="UPZ98" s="109"/>
      <c r="UQA98" s="109"/>
      <c r="UQB98" s="109"/>
      <c r="UQC98" s="109"/>
      <c r="UQD98" s="109"/>
      <c r="UQE98" s="109"/>
      <c r="UQF98" s="109"/>
      <c r="UQG98" s="109"/>
      <c r="UQH98" s="109"/>
      <c r="UQI98" s="109"/>
      <c r="UQJ98" s="109"/>
      <c r="UQK98" s="109"/>
      <c r="UQL98" s="109"/>
      <c r="UQM98" s="109"/>
      <c r="UQN98" s="109"/>
      <c r="UQO98" s="109"/>
      <c r="UQP98" s="109"/>
      <c r="UQQ98" s="109"/>
      <c r="UQR98" s="109"/>
      <c r="UQS98" s="109"/>
      <c r="UQT98" s="109"/>
      <c r="UQU98" s="109"/>
      <c r="UQV98" s="109"/>
      <c r="UQW98" s="109"/>
      <c r="UQX98" s="109"/>
      <c r="UQY98" s="109"/>
      <c r="UQZ98" s="109"/>
      <c r="URA98" s="109"/>
      <c r="URB98" s="109"/>
      <c r="URC98" s="109"/>
      <c r="URD98" s="109"/>
      <c r="URE98" s="109"/>
      <c r="URF98" s="109"/>
      <c r="URG98" s="109"/>
      <c r="URH98" s="109"/>
      <c r="URI98" s="109"/>
      <c r="URJ98" s="109"/>
      <c r="URK98" s="109"/>
      <c r="URL98" s="109"/>
      <c r="URM98" s="109"/>
      <c r="URN98" s="109"/>
      <c r="URO98" s="109"/>
      <c r="URP98" s="109"/>
      <c r="URQ98" s="109"/>
      <c r="URR98" s="109"/>
      <c r="URS98" s="109"/>
      <c r="URT98" s="109"/>
      <c r="URU98" s="109"/>
      <c r="URV98" s="109"/>
      <c r="URW98" s="109"/>
      <c r="URX98" s="109"/>
      <c r="URY98" s="109"/>
      <c r="URZ98" s="109"/>
      <c r="USA98" s="109"/>
      <c r="USB98" s="109"/>
      <c r="USC98" s="109"/>
      <c r="USD98" s="109"/>
      <c r="USE98" s="109"/>
      <c r="USF98" s="109"/>
      <c r="USG98" s="109"/>
      <c r="USH98" s="109"/>
      <c r="USI98" s="109"/>
      <c r="USJ98" s="109"/>
      <c r="USK98" s="109"/>
      <c r="USL98" s="109"/>
      <c r="USM98" s="109"/>
      <c r="USN98" s="109"/>
      <c r="USO98" s="109"/>
      <c r="USP98" s="109"/>
      <c r="USQ98" s="109"/>
      <c r="USR98" s="109"/>
      <c r="USS98" s="109"/>
      <c r="UST98" s="109"/>
      <c r="USU98" s="109"/>
      <c r="USV98" s="109"/>
      <c r="USW98" s="109"/>
      <c r="USX98" s="109"/>
      <c r="USY98" s="109"/>
      <c r="USZ98" s="109"/>
      <c r="UTA98" s="109"/>
      <c r="UTB98" s="109"/>
      <c r="UTC98" s="109"/>
      <c r="UTD98" s="109"/>
      <c r="UTE98" s="109"/>
      <c r="UTF98" s="109"/>
      <c r="UTG98" s="109"/>
      <c r="UTH98" s="109"/>
      <c r="UTI98" s="109"/>
      <c r="UTJ98" s="109"/>
      <c r="UTK98" s="109"/>
      <c r="UTL98" s="109"/>
      <c r="UTM98" s="109"/>
      <c r="UTN98" s="109"/>
      <c r="UTO98" s="109"/>
      <c r="UTP98" s="109"/>
      <c r="UTQ98" s="109"/>
      <c r="UTR98" s="109"/>
      <c r="UTS98" s="109"/>
      <c r="UTT98" s="109"/>
      <c r="UTU98" s="109"/>
      <c r="UTV98" s="109"/>
      <c r="UTW98" s="109"/>
      <c r="UTX98" s="109"/>
      <c r="UTY98" s="109"/>
      <c r="UTZ98" s="109"/>
      <c r="UUA98" s="109"/>
      <c r="UUB98" s="109"/>
      <c r="UUC98" s="109"/>
      <c r="UUD98" s="109"/>
      <c r="UUE98" s="109"/>
      <c r="UUF98" s="109"/>
      <c r="UUG98" s="109"/>
      <c r="UUH98" s="109"/>
      <c r="UUI98" s="109"/>
      <c r="UUJ98" s="109"/>
      <c r="UUK98" s="109"/>
      <c r="UUL98" s="109"/>
      <c r="UUM98" s="109"/>
      <c r="UUN98" s="109"/>
      <c r="UUO98" s="109"/>
      <c r="UUP98" s="109"/>
      <c r="UUQ98" s="109"/>
      <c r="UUR98" s="109"/>
      <c r="UUS98" s="109"/>
      <c r="UUT98" s="109"/>
      <c r="UUU98" s="109"/>
      <c r="UUV98" s="109"/>
      <c r="UUW98" s="109"/>
      <c r="UUX98" s="109"/>
      <c r="UUY98" s="109"/>
      <c r="UUZ98" s="109"/>
      <c r="UVA98" s="109"/>
      <c r="UVB98" s="109"/>
      <c r="UVC98" s="109"/>
      <c r="UVD98" s="109"/>
      <c r="UVE98" s="109"/>
      <c r="UVF98" s="109"/>
      <c r="UVG98" s="109"/>
      <c r="UVH98" s="109"/>
      <c r="UVI98" s="109"/>
      <c r="UVJ98" s="109"/>
      <c r="UVK98" s="109"/>
      <c r="UVL98" s="109"/>
      <c r="UVM98" s="109"/>
      <c r="UVN98" s="109"/>
      <c r="UVO98" s="109"/>
      <c r="UVP98" s="109"/>
      <c r="UVQ98" s="109"/>
      <c r="UVR98" s="109"/>
      <c r="UVS98" s="109"/>
      <c r="UVT98" s="109"/>
      <c r="UVU98" s="109"/>
      <c r="UVV98" s="109"/>
      <c r="UVW98" s="109"/>
      <c r="UVX98" s="109"/>
      <c r="UVY98" s="109"/>
      <c r="UVZ98" s="109"/>
      <c r="UWA98" s="109"/>
      <c r="UWB98" s="109"/>
      <c r="UWC98" s="109"/>
      <c r="UWD98" s="109"/>
      <c r="UWE98" s="109"/>
      <c r="UWF98" s="109"/>
      <c r="UWG98" s="109"/>
      <c r="UWH98" s="109"/>
      <c r="UWI98" s="109"/>
      <c r="UWJ98" s="109"/>
      <c r="UWK98" s="109"/>
      <c r="UWL98" s="109"/>
      <c r="UWM98" s="109"/>
      <c r="UWN98" s="109"/>
      <c r="UWO98" s="109"/>
      <c r="UWP98" s="109"/>
      <c r="UWQ98" s="109"/>
      <c r="UWR98" s="109"/>
      <c r="UWS98" s="109"/>
      <c r="UWT98" s="109"/>
      <c r="UWU98" s="109"/>
      <c r="UWV98" s="109"/>
      <c r="UWW98" s="109"/>
      <c r="UWX98" s="109"/>
      <c r="UWY98" s="109"/>
      <c r="UWZ98" s="109"/>
      <c r="UXA98" s="109"/>
      <c r="UXB98" s="109"/>
      <c r="UXC98" s="109"/>
      <c r="UXD98" s="109"/>
      <c r="UXE98" s="109"/>
      <c r="UXF98" s="109"/>
      <c r="UXG98" s="109"/>
      <c r="UXH98" s="109"/>
      <c r="UXI98" s="109"/>
      <c r="UXJ98" s="109"/>
      <c r="UXK98" s="109"/>
      <c r="UXL98" s="109"/>
      <c r="UXM98" s="109"/>
      <c r="UXN98" s="109"/>
      <c r="UXO98" s="109"/>
      <c r="UXP98" s="109"/>
      <c r="UXQ98" s="109"/>
      <c r="UXR98" s="109"/>
      <c r="UXS98" s="109"/>
      <c r="UXT98" s="109"/>
      <c r="UXU98" s="109"/>
      <c r="UXV98" s="109"/>
      <c r="UXW98" s="109"/>
      <c r="UXX98" s="109"/>
      <c r="UXY98" s="109"/>
      <c r="UXZ98" s="109"/>
      <c r="UYA98" s="109"/>
      <c r="UYB98" s="109"/>
      <c r="UYC98" s="109"/>
      <c r="UYD98" s="109"/>
      <c r="UYE98" s="109"/>
      <c r="UYF98" s="109"/>
      <c r="UYG98" s="109"/>
      <c r="UYH98" s="109"/>
      <c r="UYI98" s="109"/>
      <c r="UYJ98" s="109"/>
      <c r="UYK98" s="109"/>
      <c r="UYL98" s="109"/>
      <c r="UYM98" s="109"/>
      <c r="UYN98" s="109"/>
      <c r="UYO98" s="109"/>
      <c r="UYP98" s="109"/>
      <c r="UYQ98" s="109"/>
      <c r="UYR98" s="109"/>
      <c r="UYS98" s="109"/>
      <c r="UYT98" s="109"/>
      <c r="UYU98" s="109"/>
      <c r="UYV98" s="109"/>
      <c r="UYW98" s="109"/>
      <c r="UYX98" s="109"/>
      <c r="UYY98" s="109"/>
      <c r="UYZ98" s="109"/>
      <c r="UZA98" s="109"/>
      <c r="UZB98" s="109"/>
      <c r="UZC98" s="109"/>
      <c r="UZD98" s="109"/>
      <c r="UZE98" s="109"/>
      <c r="UZF98" s="109"/>
      <c r="UZG98" s="109"/>
      <c r="UZH98" s="109"/>
      <c r="UZI98" s="109"/>
      <c r="UZJ98" s="109"/>
      <c r="UZK98" s="109"/>
      <c r="UZL98" s="109"/>
      <c r="UZM98" s="109"/>
      <c r="UZN98" s="109"/>
      <c r="UZO98" s="109"/>
      <c r="UZP98" s="109"/>
      <c r="UZQ98" s="109"/>
      <c r="UZR98" s="109"/>
      <c r="UZS98" s="109"/>
      <c r="UZT98" s="109"/>
      <c r="UZU98" s="109"/>
      <c r="UZV98" s="109"/>
      <c r="UZW98" s="109"/>
      <c r="UZX98" s="109"/>
      <c r="UZY98" s="109"/>
      <c r="UZZ98" s="109"/>
      <c r="VAA98" s="109"/>
      <c r="VAB98" s="109"/>
      <c r="VAC98" s="109"/>
      <c r="VAD98" s="109"/>
      <c r="VAE98" s="109"/>
      <c r="VAF98" s="109"/>
      <c r="VAG98" s="109"/>
      <c r="VAH98" s="109"/>
      <c r="VAI98" s="109"/>
      <c r="VAJ98" s="109"/>
      <c r="VAK98" s="109"/>
      <c r="VAL98" s="109"/>
      <c r="VAM98" s="109"/>
      <c r="VAN98" s="109"/>
      <c r="VAO98" s="109"/>
      <c r="VAP98" s="109"/>
      <c r="VAQ98" s="109"/>
      <c r="VAR98" s="109"/>
      <c r="VAS98" s="109"/>
      <c r="VAT98" s="109"/>
      <c r="VAU98" s="109"/>
      <c r="VAV98" s="109"/>
      <c r="VAW98" s="109"/>
      <c r="VAX98" s="109"/>
      <c r="VAY98" s="109"/>
      <c r="VAZ98" s="109"/>
      <c r="VBA98" s="109"/>
      <c r="VBB98" s="109"/>
      <c r="VBC98" s="109"/>
      <c r="VBD98" s="109"/>
      <c r="VBE98" s="109"/>
      <c r="VBF98" s="109"/>
      <c r="VBG98" s="109"/>
      <c r="VBH98" s="109"/>
      <c r="VBI98" s="109"/>
      <c r="VBJ98" s="109"/>
      <c r="VBK98" s="109"/>
      <c r="VBL98" s="109"/>
      <c r="VBM98" s="109"/>
      <c r="VBN98" s="109"/>
      <c r="VBO98" s="109"/>
      <c r="VBP98" s="109"/>
      <c r="VBQ98" s="109"/>
      <c r="VBR98" s="109"/>
      <c r="VBS98" s="109"/>
      <c r="VBT98" s="109"/>
      <c r="VBU98" s="109"/>
      <c r="VBV98" s="109"/>
      <c r="VBW98" s="109"/>
      <c r="VBX98" s="109"/>
      <c r="VBY98" s="109"/>
      <c r="VBZ98" s="109"/>
      <c r="VCA98" s="109"/>
      <c r="VCB98" s="109"/>
      <c r="VCC98" s="109"/>
      <c r="VCD98" s="109"/>
      <c r="VCE98" s="109"/>
      <c r="VCF98" s="109"/>
      <c r="VCG98" s="109"/>
      <c r="VCH98" s="109"/>
      <c r="VCI98" s="109"/>
      <c r="VCJ98" s="109"/>
      <c r="VCK98" s="109"/>
      <c r="VCL98" s="109"/>
      <c r="VCM98" s="109"/>
      <c r="VCN98" s="109"/>
      <c r="VCO98" s="109"/>
      <c r="VCP98" s="109"/>
      <c r="VCQ98" s="109"/>
      <c r="VCR98" s="109"/>
      <c r="VCS98" s="109"/>
      <c r="VCT98" s="109"/>
      <c r="VCU98" s="109"/>
      <c r="VCV98" s="109"/>
      <c r="VCW98" s="109"/>
      <c r="VCX98" s="109"/>
      <c r="VCY98" s="109"/>
      <c r="VCZ98" s="109"/>
      <c r="VDA98" s="109"/>
      <c r="VDB98" s="109"/>
      <c r="VDC98" s="109"/>
      <c r="VDD98" s="109"/>
      <c r="VDE98" s="109"/>
      <c r="VDF98" s="109"/>
      <c r="VDG98" s="109"/>
      <c r="VDH98" s="109"/>
      <c r="VDI98" s="109"/>
      <c r="VDJ98" s="109"/>
      <c r="VDK98" s="109"/>
      <c r="VDL98" s="109"/>
      <c r="VDM98" s="109"/>
      <c r="VDN98" s="109"/>
      <c r="VDO98" s="109"/>
      <c r="VDP98" s="109"/>
      <c r="VDQ98" s="109"/>
      <c r="VDR98" s="109"/>
      <c r="VDS98" s="109"/>
      <c r="VDT98" s="109"/>
      <c r="VDU98" s="109"/>
      <c r="VDV98" s="109"/>
      <c r="VDW98" s="109"/>
      <c r="VDX98" s="109"/>
      <c r="VDY98" s="109"/>
      <c r="VDZ98" s="109"/>
      <c r="VEA98" s="109"/>
      <c r="VEB98" s="109"/>
      <c r="VEC98" s="109"/>
      <c r="VED98" s="109"/>
      <c r="VEE98" s="109"/>
      <c r="VEF98" s="109"/>
      <c r="VEG98" s="109"/>
      <c r="VEH98" s="109"/>
      <c r="VEI98" s="109"/>
      <c r="VEJ98" s="109"/>
      <c r="VEK98" s="109"/>
      <c r="VEL98" s="109"/>
      <c r="VEM98" s="109"/>
      <c r="VEN98" s="109"/>
      <c r="VEO98" s="109"/>
      <c r="VEP98" s="109"/>
      <c r="VEQ98" s="109"/>
      <c r="VER98" s="109"/>
      <c r="VES98" s="109"/>
      <c r="VET98" s="109"/>
      <c r="VEU98" s="109"/>
      <c r="VEV98" s="109"/>
      <c r="VEW98" s="109"/>
      <c r="VEX98" s="109"/>
      <c r="VEY98" s="109"/>
      <c r="VEZ98" s="109"/>
      <c r="VFA98" s="109"/>
      <c r="VFB98" s="109"/>
      <c r="VFC98" s="109"/>
      <c r="VFD98" s="109"/>
      <c r="VFE98" s="109"/>
      <c r="VFF98" s="109"/>
      <c r="VFG98" s="109"/>
      <c r="VFH98" s="109"/>
      <c r="VFI98" s="109"/>
      <c r="VFJ98" s="109"/>
      <c r="VFK98" s="109"/>
      <c r="VFL98" s="109"/>
      <c r="VFM98" s="109"/>
      <c r="VFN98" s="109"/>
      <c r="VFO98" s="109"/>
      <c r="VFP98" s="109"/>
      <c r="VFQ98" s="109"/>
      <c r="VFR98" s="109"/>
      <c r="VFS98" s="109"/>
      <c r="VFT98" s="109"/>
      <c r="VFU98" s="109"/>
      <c r="VFV98" s="109"/>
      <c r="VFW98" s="109"/>
      <c r="VFX98" s="109"/>
      <c r="VFY98" s="109"/>
      <c r="VFZ98" s="109"/>
      <c r="VGA98" s="109"/>
      <c r="VGB98" s="109"/>
      <c r="VGC98" s="109"/>
      <c r="VGD98" s="109"/>
      <c r="VGE98" s="109"/>
      <c r="VGF98" s="109"/>
      <c r="VGG98" s="109"/>
      <c r="VGH98" s="109"/>
      <c r="VGI98" s="109"/>
      <c r="VGJ98" s="109"/>
      <c r="VGK98" s="109"/>
      <c r="VGL98" s="109"/>
      <c r="VGM98" s="109"/>
      <c r="VGN98" s="109"/>
      <c r="VGO98" s="109"/>
      <c r="VGP98" s="109"/>
      <c r="VGQ98" s="109"/>
      <c r="VGR98" s="109"/>
      <c r="VGS98" s="109"/>
      <c r="VGT98" s="109"/>
      <c r="VGU98" s="109"/>
      <c r="VGV98" s="109"/>
      <c r="VGW98" s="109"/>
      <c r="VGX98" s="109"/>
      <c r="VGY98" s="109"/>
      <c r="VGZ98" s="109"/>
      <c r="VHA98" s="109"/>
      <c r="VHB98" s="109"/>
      <c r="VHC98" s="109"/>
      <c r="VHD98" s="109"/>
      <c r="VHE98" s="109"/>
      <c r="VHF98" s="109"/>
      <c r="VHG98" s="109"/>
      <c r="VHH98" s="109"/>
      <c r="VHI98" s="109"/>
      <c r="VHJ98" s="109"/>
      <c r="VHK98" s="109"/>
      <c r="VHL98" s="109"/>
      <c r="VHM98" s="109"/>
      <c r="VHN98" s="109"/>
      <c r="VHO98" s="109"/>
      <c r="VHP98" s="109"/>
      <c r="VHQ98" s="109"/>
      <c r="VHR98" s="109"/>
      <c r="VHS98" s="109"/>
      <c r="VHT98" s="109"/>
      <c r="VHU98" s="109"/>
      <c r="VHV98" s="109"/>
      <c r="VHW98" s="109"/>
      <c r="VHX98" s="109"/>
      <c r="VHY98" s="109"/>
      <c r="VHZ98" s="109"/>
      <c r="VIA98" s="109"/>
      <c r="VIB98" s="109"/>
      <c r="VIC98" s="109"/>
      <c r="VID98" s="109"/>
      <c r="VIE98" s="109"/>
      <c r="VIF98" s="109"/>
      <c r="VIG98" s="109"/>
      <c r="VIH98" s="109"/>
      <c r="VII98" s="109"/>
      <c r="VIJ98" s="109"/>
      <c r="VIK98" s="109"/>
      <c r="VIL98" s="109"/>
      <c r="VIM98" s="109"/>
      <c r="VIN98" s="109"/>
      <c r="VIO98" s="109"/>
      <c r="VIP98" s="109"/>
      <c r="VIQ98" s="109"/>
      <c r="VIR98" s="109"/>
      <c r="VIS98" s="109"/>
      <c r="VIT98" s="109"/>
      <c r="VIU98" s="109"/>
      <c r="VIV98" s="109"/>
      <c r="VIW98" s="109"/>
      <c r="VIX98" s="109"/>
      <c r="VIY98" s="109"/>
      <c r="VIZ98" s="109"/>
      <c r="VJA98" s="109"/>
      <c r="VJB98" s="109"/>
      <c r="VJC98" s="109"/>
      <c r="VJD98" s="109"/>
      <c r="VJE98" s="109"/>
      <c r="VJF98" s="109"/>
      <c r="VJG98" s="109"/>
      <c r="VJH98" s="109"/>
      <c r="VJI98" s="109"/>
      <c r="VJJ98" s="109"/>
      <c r="VJK98" s="109"/>
      <c r="VJL98" s="109"/>
      <c r="VJM98" s="109"/>
      <c r="VJN98" s="109"/>
      <c r="VJO98" s="109"/>
      <c r="VJP98" s="109"/>
      <c r="VJQ98" s="109"/>
      <c r="VJR98" s="109"/>
      <c r="VJS98" s="109"/>
      <c r="VJT98" s="109"/>
      <c r="VJU98" s="109"/>
      <c r="VJV98" s="109"/>
      <c r="VJW98" s="109"/>
      <c r="VJX98" s="109"/>
      <c r="VJY98" s="109"/>
      <c r="VJZ98" s="109"/>
      <c r="VKA98" s="109"/>
      <c r="VKB98" s="109"/>
      <c r="VKC98" s="109"/>
      <c r="VKD98" s="109"/>
      <c r="VKE98" s="109"/>
      <c r="VKF98" s="109"/>
      <c r="VKG98" s="109"/>
      <c r="VKH98" s="109"/>
      <c r="VKI98" s="109"/>
      <c r="VKJ98" s="109"/>
      <c r="VKK98" s="109"/>
      <c r="VKL98" s="109"/>
      <c r="VKM98" s="109"/>
      <c r="VKN98" s="109"/>
      <c r="VKO98" s="109"/>
      <c r="VKP98" s="109"/>
      <c r="VKQ98" s="109"/>
      <c r="VKR98" s="109"/>
      <c r="VKS98" s="109"/>
      <c r="VKT98" s="109"/>
      <c r="VKU98" s="109"/>
      <c r="VKV98" s="109"/>
      <c r="VKW98" s="109"/>
      <c r="VKX98" s="109"/>
      <c r="VKY98" s="109"/>
      <c r="VKZ98" s="109"/>
      <c r="VLA98" s="109"/>
      <c r="VLB98" s="109"/>
      <c r="VLC98" s="109"/>
      <c r="VLD98" s="109"/>
      <c r="VLE98" s="109"/>
      <c r="VLF98" s="109"/>
      <c r="VLG98" s="109"/>
      <c r="VLH98" s="109"/>
      <c r="VLI98" s="109"/>
      <c r="VLJ98" s="109"/>
      <c r="VLK98" s="109"/>
      <c r="VLL98" s="109"/>
      <c r="VLM98" s="109"/>
      <c r="VLN98" s="109"/>
      <c r="VLO98" s="109"/>
      <c r="VLP98" s="109"/>
      <c r="VLQ98" s="109"/>
      <c r="VLR98" s="109"/>
      <c r="VLS98" s="109"/>
      <c r="VLT98" s="109"/>
      <c r="VLU98" s="109"/>
      <c r="VLV98" s="109"/>
      <c r="VLW98" s="109"/>
      <c r="VLX98" s="109"/>
      <c r="VLY98" s="109"/>
      <c r="VLZ98" s="109"/>
      <c r="VMA98" s="109"/>
      <c r="VMB98" s="109"/>
      <c r="VMC98" s="109"/>
      <c r="VMD98" s="109"/>
      <c r="VME98" s="109"/>
      <c r="VMF98" s="109"/>
      <c r="VMG98" s="109"/>
      <c r="VMH98" s="109"/>
      <c r="VMI98" s="109"/>
      <c r="VMJ98" s="109"/>
      <c r="VMK98" s="109"/>
      <c r="VML98" s="109"/>
      <c r="VMM98" s="109"/>
      <c r="VMN98" s="109"/>
      <c r="VMO98" s="109"/>
      <c r="VMP98" s="109"/>
      <c r="VMQ98" s="109"/>
      <c r="VMR98" s="109"/>
      <c r="VMS98" s="109"/>
      <c r="VMT98" s="109"/>
      <c r="VMU98" s="109"/>
      <c r="VMV98" s="109"/>
      <c r="VMW98" s="109"/>
      <c r="VMX98" s="109"/>
      <c r="VMY98" s="109"/>
      <c r="VMZ98" s="109"/>
      <c r="VNA98" s="109"/>
      <c r="VNB98" s="109"/>
      <c r="VNC98" s="109"/>
      <c r="VND98" s="109"/>
      <c r="VNE98" s="109"/>
      <c r="VNF98" s="109"/>
      <c r="VNG98" s="109"/>
      <c r="VNH98" s="109"/>
      <c r="VNI98" s="109"/>
      <c r="VNJ98" s="109"/>
      <c r="VNK98" s="109"/>
      <c r="VNL98" s="109"/>
      <c r="VNM98" s="109"/>
      <c r="VNN98" s="109"/>
      <c r="VNO98" s="109"/>
      <c r="VNP98" s="109"/>
      <c r="VNQ98" s="109"/>
      <c r="VNR98" s="109"/>
      <c r="VNS98" s="109"/>
      <c r="VNT98" s="109"/>
      <c r="VNU98" s="109"/>
      <c r="VNV98" s="109"/>
      <c r="VNW98" s="109"/>
      <c r="VNX98" s="109"/>
      <c r="VNY98" s="109"/>
      <c r="VNZ98" s="109"/>
      <c r="VOA98" s="109"/>
      <c r="VOB98" s="109"/>
      <c r="VOC98" s="109"/>
      <c r="VOD98" s="109"/>
      <c r="VOE98" s="109"/>
      <c r="VOF98" s="109"/>
      <c r="VOG98" s="109"/>
      <c r="VOH98" s="109"/>
      <c r="VOI98" s="109"/>
      <c r="VOJ98" s="109"/>
      <c r="VOK98" s="109"/>
      <c r="VOL98" s="109"/>
      <c r="VOM98" s="109"/>
      <c r="VON98" s="109"/>
      <c r="VOO98" s="109"/>
      <c r="VOP98" s="109"/>
      <c r="VOQ98" s="109"/>
      <c r="VOR98" s="109"/>
      <c r="VOS98" s="109"/>
      <c r="VOT98" s="109"/>
      <c r="VOU98" s="109"/>
      <c r="VOV98" s="109"/>
      <c r="VOW98" s="109"/>
      <c r="VOX98" s="109"/>
      <c r="VOY98" s="109"/>
      <c r="VOZ98" s="109"/>
      <c r="VPA98" s="109"/>
      <c r="VPB98" s="109"/>
      <c r="VPC98" s="109"/>
      <c r="VPD98" s="109"/>
      <c r="VPE98" s="109"/>
      <c r="VPF98" s="109"/>
      <c r="VPG98" s="109"/>
      <c r="VPH98" s="109"/>
      <c r="VPI98" s="109"/>
      <c r="VPJ98" s="109"/>
      <c r="VPK98" s="109"/>
      <c r="VPL98" s="109"/>
      <c r="VPM98" s="109"/>
      <c r="VPN98" s="109"/>
      <c r="VPO98" s="109"/>
      <c r="VPP98" s="109"/>
      <c r="VPQ98" s="109"/>
      <c r="VPR98" s="109"/>
      <c r="VPS98" s="109"/>
      <c r="VPT98" s="109"/>
      <c r="VPU98" s="109"/>
      <c r="VPV98" s="109"/>
      <c r="VPW98" s="109"/>
      <c r="VPX98" s="109"/>
      <c r="VPY98" s="109"/>
      <c r="VPZ98" s="109"/>
      <c r="VQA98" s="109"/>
      <c r="VQB98" s="109"/>
      <c r="VQC98" s="109"/>
      <c r="VQD98" s="109"/>
      <c r="VQE98" s="109"/>
      <c r="VQF98" s="109"/>
      <c r="VQG98" s="109"/>
      <c r="VQH98" s="109"/>
      <c r="VQI98" s="109"/>
      <c r="VQJ98" s="109"/>
      <c r="VQK98" s="109"/>
      <c r="VQL98" s="109"/>
      <c r="VQM98" s="109"/>
      <c r="VQN98" s="109"/>
      <c r="VQO98" s="109"/>
      <c r="VQP98" s="109"/>
      <c r="VQQ98" s="109"/>
      <c r="VQR98" s="109"/>
      <c r="VQS98" s="109"/>
      <c r="VQT98" s="109"/>
      <c r="VQU98" s="109"/>
      <c r="VQV98" s="109"/>
      <c r="VQW98" s="109"/>
      <c r="VQX98" s="109"/>
      <c r="VQY98" s="109"/>
      <c r="VQZ98" s="109"/>
      <c r="VRA98" s="109"/>
      <c r="VRB98" s="109"/>
      <c r="VRC98" s="109"/>
      <c r="VRD98" s="109"/>
      <c r="VRE98" s="109"/>
      <c r="VRF98" s="109"/>
      <c r="VRG98" s="109"/>
      <c r="VRH98" s="109"/>
      <c r="VRI98" s="109"/>
      <c r="VRJ98" s="109"/>
      <c r="VRK98" s="109"/>
      <c r="VRL98" s="109"/>
      <c r="VRM98" s="109"/>
      <c r="VRN98" s="109"/>
      <c r="VRO98" s="109"/>
      <c r="VRP98" s="109"/>
      <c r="VRQ98" s="109"/>
      <c r="VRR98" s="109"/>
      <c r="VRS98" s="109"/>
      <c r="VRT98" s="109"/>
      <c r="VRU98" s="109"/>
      <c r="VRV98" s="109"/>
      <c r="VRW98" s="109"/>
      <c r="VRX98" s="109"/>
      <c r="VRY98" s="109"/>
      <c r="VRZ98" s="109"/>
      <c r="VSA98" s="109"/>
      <c r="VSB98" s="109"/>
      <c r="VSC98" s="109"/>
      <c r="VSD98" s="109"/>
      <c r="VSE98" s="109"/>
      <c r="VSF98" s="109"/>
      <c r="VSG98" s="109"/>
      <c r="VSH98" s="109"/>
      <c r="VSI98" s="109"/>
      <c r="VSJ98" s="109"/>
      <c r="VSK98" s="109"/>
      <c r="VSL98" s="109"/>
      <c r="VSM98" s="109"/>
      <c r="VSN98" s="109"/>
      <c r="VSO98" s="109"/>
      <c r="VSP98" s="109"/>
      <c r="VSQ98" s="109"/>
      <c r="VSR98" s="109"/>
      <c r="VSS98" s="109"/>
      <c r="VST98" s="109"/>
      <c r="VSU98" s="109"/>
      <c r="VSV98" s="109"/>
      <c r="VSW98" s="109"/>
      <c r="VSX98" s="109"/>
      <c r="VSY98" s="109"/>
      <c r="VSZ98" s="109"/>
      <c r="VTA98" s="109"/>
      <c r="VTB98" s="109"/>
      <c r="VTC98" s="109"/>
      <c r="VTD98" s="109"/>
      <c r="VTE98" s="109"/>
      <c r="VTF98" s="109"/>
      <c r="VTG98" s="109"/>
      <c r="VTH98" s="109"/>
      <c r="VTI98" s="109"/>
      <c r="VTJ98" s="109"/>
      <c r="VTK98" s="109"/>
      <c r="VTL98" s="109"/>
      <c r="VTM98" s="109"/>
      <c r="VTN98" s="109"/>
      <c r="VTO98" s="109"/>
      <c r="VTP98" s="109"/>
      <c r="VTQ98" s="109"/>
      <c r="VTR98" s="109"/>
      <c r="VTS98" s="109"/>
      <c r="VTT98" s="109"/>
      <c r="VTU98" s="109"/>
      <c r="VTV98" s="109"/>
      <c r="VTW98" s="109"/>
      <c r="VTX98" s="109"/>
      <c r="VTY98" s="109"/>
      <c r="VTZ98" s="109"/>
      <c r="VUA98" s="109"/>
      <c r="VUB98" s="109"/>
      <c r="VUC98" s="109"/>
      <c r="VUD98" s="109"/>
      <c r="VUE98" s="109"/>
      <c r="VUF98" s="109"/>
      <c r="VUG98" s="109"/>
      <c r="VUH98" s="109"/>
      <c r="VUI98" s="109"/>
      <c r="VUJ98" s="109"/>
      <c r="VUK98" s="109"/>
      <c r="VUL98" s="109"/>
      <c r="VUM98" s="109"/>
      <c r="VUN98" s="109"/>
      <c r="VUO98" s="109"/>
      <c r="VUP98" s="109"/>
      <c r="VUQ98" s="109"/>
      <c r="VUR98" s="109"/>
      <c r="VUS98" s="109"/>
      <c r="VUT98" s="109"/>
      <c r="VUU98" s="109"/>
      <c r="VUV98" s="109"/>
      <c r="VUW98" s="109"/>
      <c r="VUX98" s="109"/>
      <c r="VUY98" s="109"/>
      <c r="VUZ98" s="109"/>
      <c r="VVA98" s="109"/>
      <c r="VVB98" s="109"/>
      <c r="VVC98" s="109"/>
      <c r="VVD98" s="109"/>
      <c r="VVE98" s="109"/>
      <c r="VVF98" s="109"/>
      <c r="VVG98" s="109"/>
      <c r="VVH98" s="109"/>
      <c r="VVI98" s="109"/>
      <c r="VVJ98" s="109"/>
      <c r="VVK98" s="109"/>
      <c r="VVL98" s="109"/>
      <c r="VVM98" s="109"/>
      <c r="VVN98" s="109"/>
      <c r="VVO98" s="109"/>
      <c r="VVP98" s="109"/>
      <c r="VVQ98" s="109"/>
      <c r="VVR98" s="109"/>
      <c r="VVS98" s="109"/>
      <c r="VVT98" s="109"/>
      <c r="VVU98" s="109"/>
      <c r="VVV98" s="109"/>
      <c r="VVW98" s="109"/>
      <c r="VVX98" s="109"/>
      <c r="VVY98" s="109"/>
      <c r="VVZ98" s="109"/>
      <c r="VWA98" s="109"/>
      <c r="VWB98" s="109"/>
      <c r="VWC98" s="109"/>
      <c r="VWD98" s="109"/>
      <c r="VWE98" s="109"/>
      <c r="VWF98" s="109"/>
      <c r="VWG98" s="109"/>
      <c r="VWH98" s="109"/>
      <c r="VWI98" s="109"/>
      <c r="VWJ98" s="109"/>
      <c r="VWK98" s="109"/>
      <c r="VWL98" s="109"/>
      <c r="VWM98" s="109"/>
      <c r="VWN98" s="109"/>
      <c r="VWO98" s="109"/>
      <c r="VWP98" s="109"/>
      <c r="VWQ98" s="109"/>
      <c r="VWR98" s="109"/>
      <c r="VWS98" s="109"/>
      <c r="VWT98" s="109"/>
      <c r="VWU98" s="109"/>
      <c r="VWV98" s="109"/>
      <c r="VWW98" s="109"/>
      <c r="VWX98" s="109"/>
      <c r="VWY98" s="109"/>
      <c r="VWZ98" s="109"/>
      <c r="VXA98" s="109"/>
      <c r="VXB98" s="109"/>
      <c r="VXC98" s="109"/>
      <c r="VXD98" s="109"/>
      <c r="VXE98" s="109"/>
      <c r="VXF98" s="109"/>
      <c r="VXG98" s="109"/>
      <c r="VXH98" s="109"/>
      <c r="VXI98" s="109"/>
      <c r="VXJ98" s="109"/>
      <c r="VXK98" s="109"/>
      <c r="VXL98" s="109"/>
      <c r="VXM98" s="109"/>
      <c r="VXN98" s="109"/>
      <c r="VXO98" s="109"/>
      <c r="VXP98" s="109"/>
      <c r="VXQ98" s="109"/>
      <c r="VXR98" s="109"/>
      <c r="VXS98" s="109"/>
      <c r="VXT98" s="109"/>
      <c r="VXU98" s="109"/>
      <c r="VXV98" s="109"/>
      <c r="VXW98" s="109"/>
      <c r="VXX98" s="109"/>
      <c r="VXY98" s="109"/>
      <c r="VXZ98" s="109"/>
      <c r="VYA98" s="109"/>
      <c r="VYB98" s="109"/>
      <c r="VYC98" s="109"/>
      <c r="VYD98" s="109"/>
      <c r="VYE98" s="109"/>
      <c r="VYF98" s="109"/>
      <c r="VYG98" s="109"/>
      <c r="VYH98" s="109"/>
      <c r="VYI98" s="109"/>
      <c r="VYJ98" s="109"/>
      <c r="VYK98" s="109"/>
      <c r="VYL98" s="109"/>
      <c r="VYM98" s="109"/>
      <c r="VYN98" s="109"/>
      <c r="VYO98" s="109"/>
      <c r="VYP98" s="109"/>
      <c r="VYQ98" s="109"/>
      <c r="VYR98" s="109"/>
      <c r="VYS98" s="109"/>
      <c r="VYT98" s="109"/>
      <c r="VYU98" s="109"/>
      <c r="VYV98" s="109"/>
      <c r="VYW98" s="109"/>
      <c r="VYX98" s="109"/>
      <c r="VYY98" s="109"/>
      <c r="VYZ98" s="109"/>
      <c r="VZA98" s="109"/>
      <c r="VZB98" s="109"/>
      <c r="VZC98" s="109"/>
      <c r="VZD98" s="109"/>
      <c r="VZE98" s="109"/>
      <c r="VZF98" s="109"/>
      <c r="VZG98" s="109"/>
      <c r="VZH98" s="109"/>
      <c r="VZI98" s="109"/>
      <c r="VZJ98" s="109"/>
      <c r="VZK98" s="109"/>
      <c r="VZL98" s="109"/>
      <c r="VZM98" s="109"/>
      <c r="VZN98" s="109"/>
      <c r="VZO98" s="109"/>
      <c r="VZP98" s="109"/>
      <c r="VZQ98" s="109"/>
      <c r="VZR98" s="109"/>
      <c r="VZS98" s="109"/>
      <c r="VZT98" s="109"/>
      <c r="VZU98" s="109"/>
      <c r="VZV98" s="109"/>
      <c r="VZW98" s="109"/>
      <c r="VZX98" s="109"/>
      <c r="VZY98" s="109"/>
      <c r="VZZ98" s="109"/>
      <c r="WAA98" s="109"/>
      <c r="WAB98" s="109"/>
      <c r="WAC98" s="109"/>
      <c r="WAD98" s="109"/>
      <c r="WAE98" s="109"/>
      <c r="WAF98" s="109"/>
      <c r="WAG98" s="109"/>
      <c r="WAH98" s="109"/>
      <c r="WAI98" s="109"/>
      <c r="WAJ98" s="109"/>
      <c r="WAK98" s="109"/>
      <c r="WAL98" s="109"/>
      <c r="WAM98" s="109"/>
      <c r="WAN98" s="109"/>
      <c r="WAO98" s="109"/>
      <c r="WAP98" s="109"/>
      <c r="WAQ98" s="109"/>
      <c r="WAR98" s="109"/>
      <c r="WAS98" s="109"/>
      <c r="WAT98" s="109"/>
      <c r="WAU98" s="109"/>
      <c r="WAV98" s="109"/>
      <c r="WAW98" s="109"/>
      <c r="WAX98" s="109"/>
      <c r="WAY98" s="109"/>
      <c r="WAZ98" s="109"/>
      <c r="WBA98" s="109"/>
      <c r="WBB98" s="109"/>
      <c r="WBC98" s="109"/>
      <c r="WBD98" s="109"/>
      <c r="WBE98" s="109"/>
      <c r="WBF98" s="109"/>
      <c r="WBG98" s="109"/>
      <c r="WBH98" s="109"/>
      <c r="WBI98" s="109"/>
      <c r="WBJ98" s="109"/>
      <c r="WBK98" s="109"/>
      <c r="WBL98" s="109"/>
      <c r="WBM98" s="109"/>
      <c r="WBN98" s="109"/>
      <c r="WBO98" s="109"/>
      <c r="WBP98" s="109"/>
      <c r="WBQ98" s="109"/>
      <c r="WBR98" s="109"/>
      <c r="WBS98" s="109"/>
      <c r="WBT98" s="109"/>
      <c r="WBU98" s="109"/>
      <c r="WBV98" s="109"/>
      <c r="WBW98" s="109"/>
      <c r="WBX98" s="109"/>
      <c r="WBY98" s="109"/>
      <c r="WBZ98" s="109"/>
      <c r="WCA98" s="109"/>
      <c r="WCB98" s="109"/>
      <c r="WCC98" s="109"/>
      <c r="WCD98" s="109"/>
      <c r="WCE98" s="109"/>
      <c r="WCF98" s="109"/>
      <c r="WCG98" s="109"/>
      <c r="WCH98" s="109"/>
      <c r="WCI98" s="109"/>
      <c r="WCJ98" s="109"/>
      <c r="WCK98" s="109"/>
      <c r="WCL98" s="109"/>
      <c r="WCM98" s="109"/>
      <c r="WCN98" s="109"/>
      <c r="WCO98" s="109"/>
      <c r="WCP98" s="109"/>
      <c r="WCQ98" s="109"/>
      <c r="WCR98" s="109"/>
      <c r="WCS98" s="109"/>
      <c r="WCT98" s="109"/>
      <c r="WCU98" s="109"/>
      <c r="WCV98" s="109"/>
      <c r="WCW98" s="109"/>
      <c r="WCX98" s="109"/>
      <c r="WCY98" s="109"/>
      <c r="WCZ98" s="109"/>
      <c r="WDA98" s="109"/>
      <c r="WDB98" s="109"/>
      <c r="WDC98" s="109"/>
      <c r="WDD98" s="109"/>
      <c r="WDE98" s="109"/>
      <c r="WDF98" s="109"/>
      <c r="WDG98" s="109"/>
      <c r="WDH98" s="109"/>
      <c r="WDI98" s="109"/>
      <c r="WDJ98" s="109"/>
      <c r="WDK98" s="109"/>
      <c r="WDL98" s="109"/>
      <c r="WDM98" s="109"/>
      <c r="WDN98" s="109"/>
      <c r="WDO98" s="109"/>
      <c r="WDP98" s="109"/>
      <c r="WDQ98" s="109"/>
      <c r="WDR98" s="109"/>
      <c r="WDS98" s="109"/>
      <c r="WDT98" s="109"/>
      <c r="WDU98" s="109"/>
      <c r="WDV98" s="109"/>
      <c r="WDW98" s="109"/>
      <c r="WDX98" s="109"/>
      <c r="WDY98" s="109"/>
      <c r="WDZ98" s="109"/>
      <c r="WEA98" s="109"/>
      <c r="WEB98" s="109"/>
      <c r="WEC98" s="109"/>
      <c r="WED98" s="109"/>
      <c r="WEE98" s="109"/>
      <c r="WEF98" s="109"/>
      <c r="WEG98" s="109"/>
      <c r="WEH98" s="109"/>
      <c r="WEI98" s="109"/>
      <c r="WEJ98" s="109"/>
      <c r="WEK98" s="109"/>
      <c r="WEL98" s="109"/>
      <c r="WEM98" s="109"/>
      <c r="WEN98" s="109"/>
      <c r="WEO98" s="109"/>
      <c r="WEP98" s="109"/>
      <c r="WEQ98" s="109"/>
      <c r="WER98" s="109"/>
      <c r="WES98" s="109"/>
      <c r="WET98" s="109"/>
      <c r="WEU98" s="109"/>
      <c r="WEV98" s="109"/>
      <c r="WEW98" s="109"/>
      <c r="WEX98" s="109"/>
      <c r="WEY98" s="109"/>
      <c r="WEZ98" s="109"/>
      <c r="WFA98" s="109"/>
      <c r="WFB98" s="109"/>
      <c r="WFC98" s="109"/>
      <c r="WFD98" s="109"/>
      <c r="WFE98" s="109"/>
      <c r="WFF98" s="109"/>
      <c r="WFG98" s="109"/>
      <c r="WFH98" s="109"/>
      <c r="WFI98" s="109"/>
      <c r="WFJ98" s="109"/>
      <c r="WFK98" s="109"/>
      <c r="WFL98" s="109"/>
      <c r="WFM98" s="109"/>
      <c r="WFN98" s="109"/>
      <c r="WFO98" s="109"/>
      <c r="WFP98" s="109"/>
      <c r="WFQ98" s="109"/>
      <c r="WFR98" s="109"/>
      <c r="WFS98" s="109"/>
      <c r="WFT98" s="109"/>
      <c r="WFU98" s="109"/>
      <c r="WFV98" s="109"/>
      <c r="WFW98" s="109"/>
      <c r="WFX98" s="109"/>
      <c r="WFY98" s="109"/>
      <c r="WFZ98" s="109"/>
      <c r="WGA98" s="109"/>
      <c r="WGB98" s="109"/>
      <c r="WGC98" s="109"/>
      <c r="WGD98" s="109"/>
      <c r="WGE98" s="109"/>
      <c r="WGF98" s="109"/>
      <c r="WGG98" s="109"/>
      <c r="WGH98" s="109"/>
      <c r="WGI98" s="109"/>
      <c r="WGJ98" s="109"/>
      <c r="WGK98" s="109"/>
      <c r="WGL98" s="109"/>
      <c r="WGM98" s="109"/>
      <c r="WGN98" s="109"/>
      <c r="WGO98" s="109"/>
      <c r="WGP98" s="109"/>
      <c r="WGQ98" s="109"/>
      <c r="WGR98" s="109"/>
      <c r="WGS98" s="109"/>
      <c r="WGT98" s="109"/>
      <c r="WGU98" s="109"/>
      <c r="WGV98" s="109"/>
      <c r="WGW98" s="109"/>
      <c r="WGX98" s="109"/>
      <c r="WGY98" s="109"/>
      <c r="WGZ98" s="109"/>
      <c r="WHA98" s="109"/>
      <c r="WHB98" s="109"/>
      <c r="WHC98" s="109"/>
      <c r="WHD98" s="109"/>
      <c r="WHE98" s="109"/>
      <c r="WHF98" s="109"/>
      <c r="WHG98" s="109"/>
      <c r="WHH98" s="109"/>
      <c r="WHI98" s="109"/>
      <c r="WHJ98" s="109"/>
      <c r="WHK98" s="109"/>
      <c r="WHL98" s="109"/>
      <c r="WHM98" s="109"/>
      <c r="WHN98" s="109"/>
      <c r="WHO98" s="109"/>
      <c r="WHP98" s="109"/>
      <c r="WHQ98" s="109"/>
      <c r="WHR98" s="109"/>
      <c r="WHS98" s="109"/>
      <c r="WHT98" s="109"/>
      <c r="WHU98" s="109"/>
      <c r="WHV98" s="109"/>
      <c r="WHW98" s="109"/>
      <c r="WHX98" s="109"/>
      <c r="WHY98" s="109"/>
      <c r="WHZ98" s="109"/>
      <c r="WIA98" s="109"/>
      <c r="WIB98" s="109"/>
      <c r="WIC98" s="109"/>
      <c r="WID98" s="109"/>
      <c r="WIE98" s="109"/>
      <c r="WIF98" s="109"/>
      <c r="WIG98" s="109"/>
      <c r="WIH98" s="109"/>
      <c r="WII98" s="109"/>
      <c r="WIJ98" s="109"/>
      <c r="WIK98" s="109"/>
      <c r="WIL98" s="109"/>
      <c r="WIM98" s="109"/>
      <c r="WIN98" s="109"/>
      <c r="WIO98" s="109"/>
      <c r="WIP98" s="109"/>
      <c r="WIQ98" s="109"/>
      <c r="WIR98" s="109"/>
      <c r="WIS98" s="109"/>
      <c r="WIT98" s="109"/>
      <c r="WIU98" s="109"/>
      <c r="WIV98" s="109"/>
      <c r="WIW98" s="109"/>
      <c r="WIX98" s="109"/>
      <c r="WIY98" s="109"/>
      <c r="WIZ98" s="109"/>
      <c r="WJA98" s="109"/>
      <c r="WJB98" s="109"/>
      <c r="WJC98" s="109"/>
      <c r="WJD98" s="109"/>
      <c r="WJE98" s="109"/>
      <c r="WJF98" s="109"/>
      <c r="WJG98" s="109"/>
      <c r="WJH98" s="109"/>
      <c r="WJI98" s="109"/>
      <c r="WJJ98" s="109"/>
      <c r="WJK98" s="109"/>
      <c r="WJL98" s="109"/>
      <c r="WJM98" s="109"/>
      <c r="WJN98" s="109"/>
      <c r="WJO98" s="109"/>
      <c r="WJP98" s="109"/>
      <c r="WJQ98" s="109"/>
      <c r="WJR98" s="109"/>
      <c r="WJS98" s="109"/>
      <c r="WJT98" s="109"/>
      <c r="WJU98" s="109"/>
      <c r="WJV98" s="109"/>
      <c r="WJW98" s="109"/>
      <c r="WJX98" s="109"/>
      <c r="WJY98" s="109"/>
      <c r="WJZ98" s="109"/>
      <c r="WKA98" s="109"/>
      <c r="WKB98" s="109"/>
      <c r="WKC98" s="109"/>
      <c r="WKD98" s="109"/>
      <c r="WKE98" s="109"/>
      <c r="WKF98" s="109"/>
      <c r="WKG98" s="109"/>
      <c r="WKH98" s="109"/>
      <c r="WKI98" s="109"/>
      <c r="WKJ98" s="109"/>
      <c r="WKK98" s="109"/>
      <c r="WKL98" s="109"/>
      <c r="WKM98" s="109"/>
      <c r="WKN98" s="109"/>
      <c r="WKO98" s="109"/>
      <c r="WKP98" s="109"/>
      <c r="WKQ98" s="109"/>
      <c r="WKR98" s="109"/>
      <c r="WKS98" s="109"/>
      <c r="WKT98" s="109"/>
      <c r="WKU98" s="109"/>
      <c r="WKV98" s="109"/>
      <c r="WKW98" s="109"/>
      <c r="WKX98" s="109"/>
      <c r="WKY98" s="109"/>
      <c r="WKZ98" s="109"/>
      <c r="WLA98" s="109"/>
      <c r="WLB98" s="109"/>
      <c r="WLC98" s="109"/>
      <c r="WLD98" s="109"/>
      <c r="WLE98" s="109"/>
      <c r="WLF98" s="109"/>
      <c r="WLG98" s="109"/>
      <c r="WLH98" s="109"/>
      <c r="WLI98" s="109"/>
      <c r="WLJ98" s="109"/>
      <c r="WLK98" s="109"/>
      <c r="WLL98" s="109"/>
      <c r="WLM98" s="109"/>
      <c r="WLN98" s="109"/>
      <c r="WLO98" s="109"/>
      <c r="WLP98" s="109"/>
      <c r="WLQ98" s="109"/>
      <c r="WLR98" s="109"/>
      <c r="WLS98" s="109"/>
      <c r="WLT98" s="109"/>
      <c r="WLU98" s="109"/>
      <c r="WLV98" s="109"/>
      <c r="WLW98" s="109"/>
      <c r="WLX98" s="109"/>
      <c r="WLY98" s="109"/>
      <c r="WLZ98" s="109"/>
      <c r="WMA98" s="109"/>
      <c r="WMB98" s="109"/>
      <c r="WMC98" s="109"/>
      <c r="WMD98" s="109"/>
      <c r="WME98" s="109"/>
      <c r="WMF98" s="109"/>
      <c r="WMG98" s="109"/>
      <c r="WMH98" s="109"/>
      <c r="WMI98" s="109"/>
      <c r="WMJ98" s="109"/>
      <c r="WMK98" s="109"/>
      <c r="WML98" s="109"/>
      <c r="WMM98" s="109"/>
      <c r="WMN98" s="109"/>
      <c r="WMO98" s="109"/>
      <c r="WMP98" s="109"/>
      <c r="WMQ98" s="109"/>
      <c r="WMR98" s="109"/>
      <c r="WMS98" s="109"/>
      <c r="WMT98" s="109"/>
      <c r="WMU98" s="109"/>
      <c r="WMV98" s="109"/>
      <c r="WMW98" s="109"/>
      <c r="WMX98" s="109"/>
      <c r="WMY98" s="109"/>
      <c r="WMZ98" s="109"/>
      <c r="WNA98" s="109"/>
      <c r="WNB98" s="109"/>
      <c r="WNC98" s="109"/>
      <c r="WND98" s="109"/>
      <c r="WNE98" s="109"/>
      <c r="WNF98" s="109"/>
      <c r="WNG98" s="109"/>
      <c r="WNH98" s="109"/>
      <c r="WNI98" s="109"/>
      <c r="WNJ98" s="109"/>
      <c r="WNK98" s="109"/>
      <c r="WNL98" s="109"/>
      <c r="WNM98" s="109"/>
      <c r="WNN98" s="109"/>
      <c r="WNO98" s="109"/>
      <c r="WNP98" s="109"/>
      <c r="WNQ98" s="109"/>
      <c r="WNR98" s="109"/>
      <c r="WNS98" s="109"/>
      <c r="WNT98" s="109"/>
      <c r="WNU98" s="109"/>
      <c r="WNV98" s="109"/>
      <c r="WNW98" s="109"/>
      <c r="WNX98" s="109"/>
      <c r="WNY98" s="109"/>
      <c r="WNZ98" s="109"/>
      <c r="WOA98" s="109"/>
      <c r="WOB98" s="109"/>
      <c r="WOC98" s="109"/>
      <c r="WOD98" s="109"/>
      <c r="WOE98" s="109"/>
      <c r="WOF98" s="109"/>
      <c r="WOG98" s="109"/>
      <c r="WOH98" s="109"/>
      <c r="WOI98" s="109"/>
      <c r="WOJ98" s="109"/>
      <c r="WOK98" s="109"/>
      <c r="WOL98" s="109"/>
      <c r="WOM98" s="109"/>
      <c r="WON98" s="109"/>
      <c r="WOO98" s="109"/>
      <c r="WOP98" s="109"/>
      <c r="WOQ98" s="109"/>
      <c r="WOR98" s="109"/>
      <c r="WOS98" s="109"/>
      <c r="WOT98" s="109"/>
      <c r="WOU98" s="109"/>
      <c r="WOV98" s="109"/>
      <c r="WOW98" s="109"/>
      <c r="WOX98" s="109"/>
      <c r="WOY98" s="109"/>
      <c r="WOZ98" s="109"/>
      <c r="WPA98" s="109"/>
      <c r="WPB98" s="109"/>
      <c r="WPC98" s="109"/>
      <c r="WPD98" s="109"/>
      <c r="WPE98" s="109"/>
      <c r="WPF98" s="109"/>
      <c r="WPG98" s="109"/>
      <c r="WPH98" s="109"/>
      <c r="WPI98" s="109"/>
      <c r="WPJ98" s="109"/>
      <c r="WPK98" s="109"/>
      <c r="WPL98" s="109"/>
      <c r="WPM98" s="109"/>
      <c r="WPN98" s="109"/>
      <c r="WPO98" s="109"/>
      <c r="WPP98" s="109"/>
      <c r="WPQ98" s="109"/>
      <c r="WPR98" s="109"/>
      <c r="WPS98" s="109"/>
      <c r="WPT98" s="109"/>
      <c r="WPU98" s="109"/>
      <c r="WPV98" s="109"/>
      <c r="WPW98" s="109"/>
      <c r="WPX98" s="109"/>
      <c r="WPY98" s="109"/>
      <c r="WPZ98" s="109"/>
      <c r="WQA98" s="109"/>
      <c r="WQB98" s="109"/>
      <c r="WQC98" s="109"/>
      <c r="WQD98" s="109"/>
      <c r="WQE98" s="109"/>
      <c r="WQF98" s="109"/>
      <c r="WQG98" s="109"/>
      <c r="WQH98" s="109"/>
      <c r="WQI98" s="109"/>
      <c r="WQJ98" s="109"/>
      <c r="WQK98" s="109"/>
      <c r="WQL98" s="109"/>
      <c r="WQM98" s="109"/>
      <c r="WQN98" s="109"/>
      <c r="WQO98" s="109"/>
      <c r="WQP98" s="109"/>
      <c r="WQQ98" s="109"/>
      <c r="WQR98" s="109"/>
      <c r="WQS98" s="109"/>
      <c r="WQT98" s="109"/>
      <c r="WQU98" s="109"/>
      <c r="WQV98" s="109"/>
      <c r="WQW98" s="109"/>
      <c r="WQX98" s="109"/>
      <c r="WQY98" s="109"/>
      <c r="WQZ98" s="109"/>
      <c r="WRA98" s="109"/>
      <c r="WRB98" s="109"/>
      <c r="WRC98" s="109"/>
      <c r="WRD98" s="109"/>
      <c r="WRE98" s="109"/>
      <c r="WRF98" s="109"/>
      <c r="WRG98" s="109"/>
      <c r="WRH98" s="109"/>
      <c r="WRI98" s="109"/>
      <c r="WRJ98" s="109"/>
      <c r="WRK98" s="109"/>
      <c r="WRL98" s="109"/>
      <c r="WRM98" s="109"/>
      <c r="WRN98" s="109"/>
      <c r="WRO98" s="109"/>
      <c r="WRP98" s="109"/>
      <c r="WRQ98" s="109"/>
      <c r="WRR98" s="109"/>
      <c r="WRS98" s="109"/>
      <c r="WRT98" s="109"/>
      <c r="WRU98" s="109"/>
      <c r="WRV98" s="109"/>
      <c r="WRW98" s="109"/>
      <c r="WRX98" s="109"/>
      <c r="WRY98" s="109"/>
      <c r="WRZ98" s="109"/>
      <c r="WSA98" s="109"/>
      <c r="WSB98" s="109"/>
      <c r="WSC98" s="109"/>
      <c r="WSD98" s="109"/>
      <c r="WSE98" s="109"/>
      <c r="WSF98" s="109"/>
      <c r="WSG98" s="109"/>
      <c r="WSH98" s="109"/>
      <c r="WSI98" s="109"/>
      <c r="WSJ98" s="109"/>
      <c r="WSK98" s="109"/>
      <c r="WSL98" s="109"/>
      <c r="WSM98" s="109"/>
      <c r="WSN98" s="109"/>
      <c r="WSO98" s="109"/>
      <c r="WSP98" s="109"/>
      <c r="WSQ98" s="109"/>
      <c r="WSR98" s="109"/>
      <c r="WSS98" s="109"/>
      <c r="WST98" s="109"/>
      <c r="WSU98" s="109"/>
      <c r="WSV98" s="109"/>
      <c r="WSW98" s="109"/>
      <c r="WSX98" s="109"/>
      <c r="WSY98" s="109"/>
      <c r="WSZ98" s="109"/>
      <c r="WTA98" s="109"/>
      <c r="WTB98" s="109"/>
      <c r="WTC98" s="109"/>
      <c r="WTD98" s="109"/>
      <c r="WTE98" s="109"/>
      <c r="WTF98" s="109"/>
      <c r="WTG98" s="109"/>
      <c r="WTH98" s="109"/>
      <c r="WTI98" s="109"/>
      <c r="WTJ98" s="109"/>
      <c r="WTK98" s="109"/>
      <c r="WTL98" s="109"/>
      <c r="WTM98" s="109"/>
      <c r="WTN98" s="109"/>
      <c r="WTO98" s="109"/>
      <c r="WTP98" s="109"/>
      <c r="WTQ98" s="109"/>
      <c r="WTR98" s="109"/>
      <c r="WTS98" s="109"/>
      <c r="WTT98" s="109"/>
      <c r="WTU98" s="109"/>
      <c r="WTV98" s="109"/>
      <c r="WTW98" s="109"/>
      <c r="WTX98" s="109"/>
      <c r="WTY98" s="109"/>
      <c r="WTZ98" s="109"/>
      <c r="WUA98" s="109"/>
      <c r="WUB98" s="109"/>
      <c r="WUC98" s="109"/>
      <c r="WUD98" s="109"/>
      <c r="WUE98" s="109"/>
      <c r="WUF98" s="109"/>
      <c r="WUG98" s="109"/>
      <c r="WUH98" s="109"/>
      <c r="WUI98" s="109"/>
      <c r="WUJ98" s="109"/>
      <c r="WUK98" s="109"/>
      <c r="WUL98" s="109"/>
      <c r="WUM98" s="109"/>
      <c r="WUN98" s="109"/>
      <c r="WUO98" s="109"/>
      <c r="WUP98" s="109"/>
      <c r="WUQ98" s="109"/>
      <c r="WUR98" s="109"/>
      <c r="WUS98" s="109"/>
      <c r="WUT98" s="109"/>
      <c r="WUU98" s="109"/>
      <c r="WUV98" s="109"/>
      <c r="WUW98" s="109"/>
      <c r="WUX98" s="109"/>
      <c r="WUY98" s="109"/>
      <c r="WUZ98" s="109"/>
      <c r="WVA98" s="109"/>
      <c r="WVB98" s="109"/>
      <c r="WVC98" s="109"/>
      <c r="WVD98" s="109"/>
      <c r="WVE98" s="109"/>
      <c r="WVF98" s="109"/>
      <c r="WVG98" s="109"/>
      <c r="WVH98" s="109"/>
      <c r="WVI98" s="109"/>
      <c r="WVJ98" s="109"/>
      <c r="WVK98" s="109"/>
      <c r="WVL98" s="109"/>
      <c r="WVM98" s="109"/>
      <c r="WVN98" s="109"/>
      <c r="WVO98" s="109"/>
      <c r="WVP98" s="109"/>
      <c r="WVQ98" s="109"/>
      <c r="WVR98" s="109"/>
      <c r="WVS98" s="109"/>
      <c r="WVT98" s="109"/>
      <c r="WVU98" s="109"/>
      <c r="WVV98" s="109"/>
      <c r="WVW98" s="109"/>
      <c r="WVX98" s="109"/>
      <c r="WVY98" s="109"/>
      <c r="WVZ98" s="109"/>
      <c r="WWA98" s="109"/>
      <c r="WWB98" s="109"/>
      <c r="WWC98" s="109"/>
      <c r="WWD98" s="109"/>
      <c r="WWE98" s="109"/>
      <c r="WWF98" s="109"/>
      <c r="WWG98" s="109"/>
      <c r="WWH98" s="109"/>
      <c r="WWI98" s="109"/>
      <c r="WWJ98" s="109"/>
      <c r="WWK98" s="109"/>
      <c r="WWL98" s="109"/>
      <c r="WWM98" s="109"/>
      <c r="WWN98" s="109"/>
      <c r="WWO98" s="109"/>
      <c r="WWP98" s="109"/>
      <c r="WWQ98" s="109"/>
      <c r="WWR98" s="109"/>
      <c r="WWS98" s="109"/>
      <c r="WWT98" s="109"/>
      <c r="WWU98" s="109"/>
      <c r="WWV98" s="109"/>
      <c r="WWW98" s="109"/>
      <c r="WWX98" s="109"/>
      <c r="WWY98" s="109"/>
      <c r="WWZ98" s="109"/>
      <c r="WXA98" s="109"/>
      <c r="WXB98" s="109"/>
      <c r="WXC98" s="109"/>
      <c r="WXD98" s="109"/>
      <c r="WXE98" s="109"/>
      <c r="WXF98" s="109"/>
      <c r="WXG98" s="109"/>
      <c r="WXH98" s="109"/>
      <c r="WXI98" s="109"/>
      <c r="WXJ98" s="109"/>
      <c r="WXK98" s="109"/>
      <c r="WXL98" s="109"/>
      <c r="WXM98" s="109"/>
      <c r="WXN98" s="109"/>
      <c r="WXO98" s="109"/>
      <c r="WXP98" s="109"/>
      <c r="WXQ98" s="109"/>
      <c r="WXR98" s="109"/>
      <c r="WXS98" s="109"/>
      <c r="WXT98" s="109"/>
      <c r="WXU98" s="109"/>
      <c r="WXV98" s="109"/>
      <c r="WXW98" s="109"/>
      <c r="WXX98" s="109"/>
      <c r="WXY98" s="109"/>
      <c r="WXZ98" s="109"/>
      <c r="WYA98" s="109"/>
      <c r="WYB98" s="109"/>
      <c r="WYC98" s="109"/>
      <c r="WYD98" s="109"/>
      <c r="WYE98" s="109"/>
      <c r="WYF98" s="109"/>
      <c r="WYG98" s="109"/>
      <c r="WYH98" s="109"/>
      <c r="WYI98" s="109"/>
      <c r="WYJ98" s="109"/>
      <c r="WYK98" s="109"/>
      <c r="WYL98" s="109"/>
      <c r="WYM98" s="109"/>
      <c r="WYN98" s="109"/>
      <c r="WYO98" s="109"/>
      <c r="WYP98" s="109"/>
      <c r="WYQ98" s="109"/>
      <c r="WYR98" s="109"/>
      <c r="WYS98" s="109"/>
      <c r="WYT98" s="109"/>
      <c r="WYU98" s="109"/>
      <c r="WYV98" s="109"/>
      <c r="WYW98" s="109"/>
      <c r="WYX98" s="109"/>
      <c r="WYY98" s="109"/>
      <c r="WYZ98" s="109"/>
      <c r="WZA98" s="109"/>
      <c r="WZB98" s="109"/>
      <c r="WZC98" s="109"/>
      <c r="WZD98" s="109"/>
      <c r="WZE98" s="109"/>
      <c r="WZF98" s="109"/>
      <c r="WZG98" s="109"/>
      <c r="WZH98" s="109"/>
      <c r="WZI98" s="109"/>
      <c r="WZJ98" s="109"/>
      <c r="WZK98" s="109"/>
      <c r="WZL98" s="109"/>
      <c r="WZM98" s="109"/>
      <c r="WZN98" s="109"/>
      <c r="WZO98" s="109"/>
      <c r="WZP98" s="109"/>
      <c r="WZQ98" s="109"/>
      <c r="WZR98" s="109"/>
      <c r="WZS98" s="109"/>
      <c r="WZT98" s="109"/>
      <c r="WZU98" s="109"/>
      <c r="WZV98" s="109"/>
      <c r="WZW98" s="109"/>
      <c r="WZX98" s="109"/>
      <c r="WZY98" s="109"/>
      <c r="WZZ98" s="109"/>
      <c r="XAA98" s="109"/>
      <c r="XAB98" s="109"/>
      <c r="XAC98" s="109"/>
      <c r="XAD98" s="109"/>
      <c r="XAE98" s="109"/>
      <c r="XAF98" s="109"/>
      <c r="XAG98" s="109"/>
      <c r="XAH98" s="109"/>
      <c r="XAI98" s="109"/>
      <c r="XAJ98" s="109"/>
      <c r="XAK98" s="109"/>
      <c r="XAL98" s="109"/>
      <c r="XAM98" s="109"/>
      <c r="XAN98" s="109"/>
      <c r="XAO98" s="109"/>
      <c r="XAP98" s="109"/>
      <c r="XAQ98" s="109"/>
      <c r="XAR98" s="109"/>
      <c r="XAS98" s="109"/>
      <c r="XAT98" s="109"/>
      <c r="XAU98" s="109"/>
      <c r="XAV98" s="109"/>
      <c r="XAW98" s="109"/>
      <c r="XAX98" s="109"/>
      <c r="XAY98" s="109"/>
      <c r="XAZ98" s="109"/>
      <c r="XBA98" s="109"/>
      <c r="XBB98" s="109"/>
      <c r="XBC98" s="109"/>
      <c r="XBD98" s="109"/>
      <c r="XBE98" s="109"/>
      <c r="XBF98" s="109"/>
      <c r="XBG98" s="109"/>
      <c r="XBH98" s="109"/>
      <c r="XBI98" s="109"/>
      <c r="XBJ98" s="109"/>
      <c r="XBK98" s="109"/>
      <c r="XBL98" s="109"/>
      <c r="XBM98" s="109"/>
      <c r="XBN98" s="109"/>
      <c r="XBO98" s="109"/>
      <c r="XBP98" s="109"/>
      <c r="XBQ98" s="109"/>
      <c r="XBR98" s="109"/>
      <c r="XBS98" s="109"/>
      <c r="XBT98" s="109"/>
      <c r="XBU98" s="109"/>
      <c r="XBV98" s="109"/>
      <c r="XBW98" s="109"/>
      <c r="XBX98" s="109"/>
      <c r="XBY98" s="109"/>
      <c r="XBZ98" s="109"/>
      <c r="XCA98" s="109"/>
      <c r="XCB98" s="109"/>
      <c r="XCC98" s="109"/>
      <c r="XCD98" s="109"/>
      <c r="XCE98" s="109"/>
      <c r="XCF98" s="109"/>
      <c r="XCG98" s="109"/>
      <c r="XCH98" s="109"/>
      <c r="XCI98" s="109"/>
      <c r="XCJ98" s="109"/>
      <c r="XCK98" s="109"/>
      <c r="XCL98" s="109"/>
      <c r="XCM98" s="109"/>
      <c r="XCN98" s="109"/>
      <c r="XCO98" s="109"/>
      <c r="XCP98" s="109"/>
      <c r="XCQ98" s="109"/>
      <c r="XCR98" s="109"/>
      <c r="XCS98" s="109"/>
      <c r="XCT98" s="109"/>
      <c r="XCU98" s="109"/>
      <c r="XCV98" s="109"/>
      <c r="XCW98" s="109"/>
      <c r="XCX98" s="109"/>
      <c r="XCY98" s="109"/>
      <c r="XCZ98" s="109"/>
      <c r="XDA98" s="109"/>
      <c r="XDB98" s="109"/>
      <c r="XDC98" s="109"/>
      <c r="XDD98" s="109"/>
      <c r="XDE98" s="109"/>
      <c r="XDF98" s="109"/>
      <c r="XDG98" s="109"/>
      <c r="XDH98" s="109"/>
      <c r="XDI98" s="109"/>
      <c r="XDJ98" s="109"/>
      <c r="XDK98" s="109"/>
      <c r="XDL98" s="109"/>
      <c r="XDM98" s="109"/>
      <c r="XDN98" s="109"/>
      <c r="XDO98" s="109"/>
      <c r="XDP98" s="109"/>
      <c r="XDQ98" s="109"/>
      <c r="XDR98" s="109"/>
      <c r="XDS98" s="109"/>
      <c r="XDT98" s="109"/>
      <c r="XDU98" s="109"/>
      <c r="XDV98" s="109"/>
      <c r="XDW98" s="109"/>
      <c r="XDX98" s="109"/>
      <c r="XDY98" s="109"/>
      <c r="XDZ98" s="109"/>
      <c r="XEA98" s="109"/>
      <c r="XEB98" s="109"/>
      <c r="XEC98" s="109"/>
      <c r="XED98" s="109"/>
      <c r="XEE98" s="109"/>
      <c r="XEF98" s="109"/>
      <c r="XEG98" s="109"/>
      <c r="XEH98" s="109"/>
      <c r="XEI98" s="109"/>
      <c r="XEJ98" s="109"/>
      <c r="XEK98" s="109"/>
      <c r="XEL98" s="109"/>
      <c r="XEM98" s="109"/>
      <c r="XEN98" s="109"/>
      <c r="XEO98" s="109"/>
      <c r="XEP98" s="109"/>
      <c r="XEQ98" s="109"/>
      <c r="XER98" s="109"/>
      <c r="XES98" s="109"/>
    </row>
    <row r="99" spans="1:16373" s="109" customFormat="1" ht="52.5" customHeight="1">
      <c r="A99" s="359" t="s">
        <v>267</v>
      </c>
      <c r="B99" s="103" t="s">
        <v>146</v>
      </c>
      <c r="C99" s="103" t="s">
        <v>181</v>
      </c>
      <c r="D99" s="212" t="s">
        <v>786</v>
      </c>
      <c r="E99" s="160" t="s">
        <v>40</v>
      </c>
      <c r="F99" s="104"/>
      <c r="G99" s="104"/>
      <c r="H99" s="104"/>
      <c r="I99" s="161">
        <f>2464/3.2452</f>
        <v>759.27523727351161</v>
      </c>
      <c r="J99" s="105">
        <v>100</v>
      </c>
      <c r="K99" s="192">
        <v>0</v>
      </c>
      <c r="L99" s="193" t="s">
        <v>462</v>
      </c>
      <c r="M99" s="193" t="s">
        <v>3</v>
      </c>
      <c r="N99" s="186">
        <v>43023</v>
      </c>
      <c r="O99" s="186">
        <f>N99+90</f>
        <v>43113</v>
      </c>
      <c r="P99" s="212"/>
      <c r="Q99" s="104"/>
      <c r="R99" s="360" t="s">
        <v>1</v>
      </c>
      <c r="S99" s="130" t="s">
        <v>673</v>
      </c>
      <c r="T99" s="191"/>
      <c r="U99" s="107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</row>
    <row r="100" spans="1:16373" s="109" customFormat="1" ht="94.5" customHeight="1">
      <c r="A100" s="213" t="s">
        <v>268</v>
      </c>
      <c r="B100" s="103" t="s">
        <v>146</v>
      </c>
      <c r="C100" s="114" t="s">
        <v>256</v>
      </c>
      <c r="D100" s="212" t="s">
        <v>829</v>
      </c>
      <c r="E100" s="160" t="s">
        <v>38</v>
      </c>
      <c r="F100" s="104"/>
      <c r="G100" s="104"/>
      <c r="H100" s="195" t="s">
        <v>751</v>
      </c>
      <c r="I100" s="161">
        <f>(809000/1000/3.85)+(186/3.85)</f>
        <v>258.44155844155841</v>
      </c>
      <c r="J100" s="105">
        <v>100</v>
      </c>
      <c r="K100" s="192">
        <v>0</v>
      </c>
      <c r="L100" s="193" t="s">
        <v>818</v>
      </c>
      <c r="M100" s="193" t="s">
        <v>5</v>
      </c>
      <c r="N100" s="186">
        <v>42584</v>
      </c>
      <c r="O100" s="186">
        <f>N100+45</f>
        <v>42629</v>
      </c>
      <c r="P100" s="212" t="s">
        <v>79</v>
      </c>
      <c r="Q100" s="195" t="s">
        <v>662</v>
      </c>
      <c r="R100" s="360" t="s">
        <v>86</v>
      </c>
      <c r="S100" s="133" t="s">
        <v>684</v>
      </c>
      <c r="T100" s="191"/>
      <c r="U100" s="107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</row>
    <row r="101" spans="1:16373" s="109" customFormat="1" ht="99.75" customHeight="1">
      <c r="A101" s="359" t="s">
        <v>269</v>
      </c>
      <c r="B101" s="103" t="s">
        <v>146</v>
      </c>
      <c r="C101" s="103" t="s">
        <v>368</v>
      </c>
      <c r="D101" s="225" t="s">
        <v>752</v>
      </c>
      <c r="E101" s="160" t="s">
        <v>38</v>
      </c>
      <c r="F101" s="104" t="s">
        <v>518</v>
      </c>
      <c r="G101" s="104"/>
      <c r="H101" s="195" t="s">
        <v>551</v>
      </c>
      <c r="I101" s="170">
        <v>4897.84</v>
      </c>
      <c r="J101" s="105">
        <v>100</v>
      </c>
      <c r="K101" s="192">
        <v>0</v>
      </c>
      <c r="L101" s="195" t="s">
        <v>932</v>
      </c>
      <c r="M101" s="193" t="s">
        <v>5</v>
      </c>
      <c r="N101" s="186">
        <v>42614</v>
      </c>
      <c r="O101" s="186">
        <v>42644</v>
      </c>
      <c r="P101" s="212" t="s">
        <v>79</v>
      </c>
      <c r="Q101" s="195" t="s">
        <v>658</v>
      </c>
      <c r="R101" s="360" t="s">
        <v>22</v>
      </c>
      <c r="S101" s="130" t="s">
        <v>685</v>
      </c>
      <c r="T101" s="191"/>
      <c r="U101" s="107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</row>
    <row r="102" spans="1:16373" s="109" customFormat="1" ht="31.5">
      <c r="A102" s="359" t="s">
        <v>270</v>
      </c>
      <c r="B102" s="103" t="s">
        <v>146</v>
      </c>
      <c r="C102" s="214" t="s">
        <v>252</v>
      </c>
      <c r="D102" s="214" t="s">
        <v>753</v>
      </c>
      <c r="E102" s="214" t="s">
        <v>38</v>
      </c>
      <c r="F102" s="186"/>
      <c r="G102" s="186"/>
      <c r="H102" s="186" t="s">
        <v>253</v>
      </c>
      <c r="I102" s="170">
        <f>985599.75/1000/3.85</f>
        <v>255.99993506493504</v>
      </c>
      <c r="J102" s="105">
        <v>0</v>
      </c>
      <c r="K102" s="105">
        <v>100</v>
      </c>
      <c r="L102" s="186" t="s">
        <v>519</v>
      </c>
      <c r="M102" s="193" t="s">
        <v>5</v>
      </c>
      <c r="N102" s="186">
        <v>41534</v>
      </c>
      <c r="O102" s="186">
        <v>41582</v>
      </c>
      <c r="P102" s="214" t="s">
        <v>79</v>
      </c>
      <c r="Q102" s="104" t="s">
        <v>223</v>
      </c>
      <c r="R102" s="395" t="s">
        <v>86</v>
      </c>
      <c r="S102" s="134" t="s">
        <v>685</v>
      </c>
      <c r="T102" s="394"/>
      <c r="U102" s="107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</row>
    <row r="103" spans="1:16373" s="109" customFormat="1" ht="120" customHeight="1">
      <c r="A103" s="359" t="s">
        <v>282</v>
      </c>
      <c r="B103" s="103" t="s">
        <v>146</v>
      </c>
      <c r="C103" s="160" t="s">
        <v>821</v>
      </c>
      <c r="D103" s="103" t="s">
        <v>865</v>
      </c>
      <c r="E103" s="160" t="s">
        <v>38</v>
      </c>
      <c r="F103" s="104"/>
      <c r="G103" s="104"/>
      <c r="H103" s="104"/>
      <c r="I103" s="215">
        <f>(504879.33+1514638)/3.25/1000</f>
        <v>621.38994769230771</v>
      </c>
      <c r="J103" s="105">
        <v>100</v>
      </c>
      <c r="K103" s="192">
        <v>0</v>
      </c>
      <c r="L103" s="195" t="s">
        <v>866</v>
      </c>
      <c r="M103" s="193" t="s">
        <v>5</v>
      </c>
      <c r="N103" s="186">
        <v>42979</v>
      </c>
      <c r="O103" s="186">
        <f>N103+90</f>
        <v>43069</v>
      </c>
      <c r="P103" s="212" t="s">
        <v>79</v>
      </c>
      <c r="Q103" s="104"/>
      <c r="R103" s="360" t="s">
        <v>1</v>
      </c>
      <c r="S103" s="135" t="s">
        <v>666</v>
      </c>
      <c r="T103" s="391"/>
      <c r="U103" s="107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</row>
    <row r="104" spans="1:16373" s="364" customFormat="1" ht="40.5" customHeight="1">
      <c r="A104" s="363" t="s">
        <v>300</v>
      </c>
      <c r="B104" s="196" t="s">
        <v>146</v>
      </c>
      <c r="C104" s="197" t="s">
        <v>402</v>
      </c>
      <c r="D104" s="196"/>
      <c r="E104" s="197" t="s">
        <v>38</v>
      </c>
      <c r="F104" s="198"/>
      <c r="G104" s="198"/>
      <c r="H104" s="198"/>
      <c r="I104" s="216"/>
      <c r="J104" s="200">
        <v>100</v>
      </c>
      <c r="K104" s="201">
        <v>0</v>
      </c>
      <c r="L104" s="198" t="s">
        <v>302</v>
      </c>
      <c r="M104" s="210" t="s">
        <v>5</v>
      </c>
      <c r="N104" s="202">
        <v>42644</v>
      </c>
      <c r="O104" s="202">
        <v>42675</v>
      </c>
      <c r="P104" s="220" t="s">
        <v>79</v>
      </c>
      <c r="Q104" s="198"/>
      <c r="R104" s="361" t="s">
        <v>7</v>
      </c>
      <c r="S104" s="393"/>
      <c r="T104" s="157"/>
      <c r="U104" s="366"/>
      <c r="V104" s="365"/>
      <c r="W104" s="365"/>
      <c r="X104" s="365"/>
      <c r="Y104" s="365"/>
      <c r="Z104" s="365"/>
      <c r="AA104" s="365"/>
      <c r="AB104" s="365"/>
      <c r="AC104" s="365"/>
      <c r="AD104" s="365"/>
      <c r="AE104" s="365"/>
      <c r="AF104" s="365"/>
      <c r="AG104" s="365"/>
      <c r="AH104" s="365"/>
      <c r="AI104" s="365"/>
      <c r="AJ104" s="365"/>
      <c r="AK104" s="365"/>
      <c r="AL104" s="365"/>
      <c r="AM104" s="365"/>
      <c r="AN104" s="365"/>
      <c r="AO104" s="365"/>
    </row>
    <row r="105" spans="1:16373" s="109" customFormat="1" ht="42.75" customHeight="1">
      <c r="A105" s="359" t="s">
        <v>301</v>
      </c>
      <c r="B105" s="103" t="s">
        <v>146</v>
      </c>
      <c r="C105" s="160" t="s">
        <v>311</v>
      </c>
      <c r="D105" s="103" t="s">
        <v>755</v>
      </c>
      <c r="E105" s="160" t="s">
        <v>38</v>
      </c>
      <c r="F105" s="104"/>
      <c r="G105" s="104" t="s">
        <v>754</v>
      </c>
      <c r="H105" s="104" t="s">
        <v>459</v>
      </c>
      <c r="I105" s="170">
        <f>35690.84/1000</f>
        <v>35.690839999999994</v>
      </c>
      <c r="J105" s="105">
        <v>100</v>
      </c>
      <c r="K105" s="192">
        <v>0</v>
      </c>
      <c r="L105" s="104" t="s">
        <v>312</v>
      </c>
      <c r="M105" s="193" t="s">
        <v>5</v>
      </c>
      <c r="N105" s="186">
        <v>42615</v>
      </c>
      <c r="O105" s="186">
        <v>42646</v>
      </c>
      <c r="P105" s="212" t="s">
        <v>79</v>
      </c>
      <c r="Q105" s="104"/>
      <c r="R105" s="360" t="s">
        <v>22</v>
      </c>
      <c r="S105" s="129" t="s">
        <v>666</v>
      </c>
      <c r="T105" s="90"/>
      <c r="U105" s="107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</row>
    <row r="106" spans="1:16373" s="109" customFormat="1" ht="58.5" customHeight="1">
      <c r="A106" s="359" t="s">
        <v>305</v>
      </c>
      <c r="B106" s="103" t="s">
        <v>146</v>
      </c>
      <c r="C106" s="160" t="s">
        <v>317</v>
      </c>
      <c r="D106" s="160" t="s">
        <v>756</v>
      </c>
      <c r="E106" s="160" t="s">
        <v>38</v>
      </c>
      <c r="F106" s="104"/>
      <c r="G106" s="104"/>
      <c r="H106" s="104"/>
      <c r="I106" s="170">
        <v>221.21</v>
      </c>
      <c r="J106" s="105">
        <v>100</v>
      </c>
      <c r="K106" s="192">
        <v>0</v>
      </c>
      <c r="L106" s="195" t="s">
        <v>774</v>
      </c>
      <c r="M106" s="193" t="s">
        <v>5</v>
      </c>
      <c r="N106" s="186">
        <v>43009</v>
      </c>
      <c r="O106" s="186">
        <f>N106+90</f>
        <v>43099</v>
      </c>
      <c r="P106" s="212" t="s">
        <v>79</v>
      </c>
      <c r="Q106" s="104"/>
      <c r="R106" s="360" t="s">
        <v>1</v>
      </c>
      <c r="S106" s="135" t="s">
        <v>666</v>
      </c>
      <c r="T106" s="90"/>
      <c r="U106" s="107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</row>
    <row r="107" spans="1:16373" s="109" customFormat="1" ht="123.75" customHeight="1">
      <c r="A107" s="359" t="s">
        <v>309</v>
      </c>
      <c r="B107" s="103" t="s">
        <v>146</v>
      </c>
      <c r="C107" s="160" t="s">
        <v>316</v>
      </c>
      <c r="D107" s="217" t="s">
        <v>757</v>
      </c>
      <c r="E107" s="160" t="s">
        <v>38</v>
      </c>
      <c r="F107" s="104"/>
      <c r="G107" s="104" t="s">
        <v>758</v>
      </c>
      <c r="H107" s="104" t="s">
        <v>460</v>
      </c>
      <c r="I107" s="170">
        <f>(591975+360000+164000)/3.85/1000</f>
        <v>289.86363636363637</v>
      </c>
      <c r="J107" s="105">
        <v>100</v>
      </c>
      <c r="K107" s="192">
        <v>0</v>
      </c>
      <c r="L107" s="195" t="s">
        <v>380</v>
      </c>
      <c r="M107" s="193" t="s">
        <v>5</v>
      </c>
      <c r="N107" s="186">
        <v>42795</v>
      </c>
      <c r="O107" s="186">
        <f>N107+90</f>
        <v>42885</v>
      </c>
      <c r="P107" s="212" t="s">
        <v>79</v>
      </c>
      <c r="Q107" s="104"/>
      <c r="R107" s="360" t="s">
        <v>22</v>
      </c>
      <c r="S107" s="135" t="s">
        <v>666</v>
      </c>
      <c r="T107" s="90"/>
      <c r="U107" s="107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</row>
    <row r="108" spans="1:16373" s="109" customFormat="1" ht="91.5" customHeight="1">
      <c r="A108" s="359" t="s">
        <v>310</v>
      </c>
      <c r="B108" s="103" t="s">
        <v>146</v>
      </c>
      <c r="C108" s="160" t="s">
        <v>318</v>
      </c>
      <c r="D108" s="217" t="s">
        <v>759</v>
      </c>
      <c r="E108" s="160" t="s">
        <v>38</v>
      </c>
      <c r="F108" s="104"/>
      <c r="G108" s="104"/>
      <c r="H108" s="104" t="s">
        <v>540</v>
      </c>
      <c r="I108" s="170">
        <f>(2233.09+28571.43+21298.7+378)/1000</f>
        <v>52.48122</v>
      </c>
      <c r="J108" s="105">
        <v>100</v>
      </c>
      <c r="K108" s="192">
        <v>0</v>
      </c>
      <c r="L108" s="195" t="s">
        <v>319</v>
      </c>
      <c r="M108" s="193" t="s">
        <v>5</v>
      </c>
      <c r="N108" s="186">
        <v>42795</v>
      </c>
      <c r="O108" s="186">
        <f>N108+90</f>
        <v>42885</v>
      </c>
      <c r="P108" s="212" t="s">
        <v>79</v>
      </c>
      <c r="Q108" s="104"/>
      <c r="R108" s="360" t="s">
        <v>22</v>
      </c>
      <c r="S108" s="135" t="s">
        <v>669</v>
      </c>
      <c r="T108" s="90"/>
      <c r="U108" s="107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</row>
    <row r="109" spans="1:16373" s="109" customFormat="1" ht="86.25" customHeight="1">
      <c r="A109" s="359" t="s">
        <v>313</v>
      </c>
      <c r="B109" s="103" t="s">
        <v>146</v>
      </c>
      <c r="C109" s="160" t="s">
        <v>491</v>
      </c>
      <c r="D109" s="218" t="s">
        <v>760</v>
      </c>
      <c r="E109" s="160" t="s">
        <v>38</v>
      </c>
      <c r="F109" s="104"/>
      <c r="G109" s="104"/>
      <c r="H109" s="195" t="s">
        <v>679</v>
      </c>
      <c r="I109" s="170">
        <f>945000/3.85/1000</f>
        <v>245.45454545454544</v>
      </c>
      <c r="J109" s="105">
        <v>100</v>
      </c>
      <c r="K109" s="192">
        <v>0</v>
      </c>
      <c r="L109" s="195" t="s">
        <v>775</v>
      </c>
      <c r="M109" s="193" t="s">
        <v>5</v>
      </c>
      <c r="N109" s="186">
        <v>42979</v>
      </c>
      <c r="O109" s="186">
        <f>N109+150</f>
        <v>43129</v>
      </c>
      <c r="P109" s="212" t="s">
        <v>79</v>
      </c>
      <c r="Q109" s="104"/>
      <c r="R109" s="360" t="s">
        <v>67</v>
      </c>
      <c r="S109" s="135" t="s">
        <v>673</v>
      </c>
      <c r="T109" s="90"/>
      <c r="U109" s="107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</row>
    <row r="110" spans="1:16373" s="109" customFormat="1" ht="222" customHeight="1">
      <c r="A110" s="359" t="s">
        <v>314</v>
      </c>
      <c r="B110" s="103" t="s">
        <v>146</v>
      </c>
      <c r="C110" s="160" t="s">
        <v>776</v>
      </c>
      <c r="D110" s="218" t="s">
        <v>933</v>
      </c>
      <c r="E110" s="160" t="s">
        <v>38</v>
      </c>
      <c r="F110" s="104"/>
      <c r="G110" s="104"/>
      <c r="H110" s="195" t="s">
        <v>620</v>
      </c>
      <c r="I110" s="170">
        <f>1920000/3.85/1000</f>
        <v>498.7012987012987</v>
      </c>
      <c r="J110" s="105">
        <v>100</v>
      </c>
      <c r="K110" s="192">
        <v>0</v>
      </c>
      <c r="L110" s="195" t="s">
        <v>849</v>
      </c>
      <c r="M110" s="193" t="s">
        <v>5</v>
      </c>
      <c r="N110" s="186">
        <v>42888</v>
      </c>
      <c r="O110" s="186">
        <v>43009</v>
      </c>
      <c r="P110" s="212" t="s">
        <v>79</v>
      </c>
      <c r="Q110" s="104"/>
      <c r="R110" s="360" t="s">
        <v>67</v>
      </c>
      <c r="S110" s="135" t="s">
        <v>669</v>
      </c>
      <c r="T110" s="132"/>
      <c r="U110" s="107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</row>
    <row r="111" spans="1:16373" s="109" customFormat="1" ht="52.5" customHeight="1">
      <c r="A111" s="359" t="s">
        <v>326</v>
      </c>
      <c r="B111" s="103" t="s">
        <v>146</v>
      </c>
      <c r="C111" s="160" t="s">
        <v>332</v>
      </c>
      <c r="D111" s="218" t="s">
        <v>372</v>
      </c>
      <c r="E111" s="160" t="s">
        <v>38</v>
      </c>
      <c r="F111" s="104"/>
      <c r="G111" s="104" t="s">
        <v>778</v>
      </c>
      <c r="H111" s="104" t="s">
        <v>461</v>
      </c>
      <c r="I111" s="170">
        <v>337.66</v>
      </c>
      <c r="J111" s="105">
        <v>100</v>
      </c>
      <c r="K111" s="192">
        <v>0</v>
      </c>
      <c r="L111" s="195" t="s">
        <v>777</v>
      </c>
      <c r="M111" s="193" t="s">
        <v>5</v>
      </c>
      <c r="N111" s="186">
        <v>42584</v>
      </c>
      <c r="O111" s="186">
        <v>42615</v>
      </c>
      <c r="P111" s="212" t="s">
        <v>79</v>
      </c>
      <c r="Q111" s="104"/>
      <c r="R111" s="360" t="s">
        <v>22</v>
      </c>
      <c r="S111" s="129" t="s">
        <v>663</v>
      </c>
      <c r="T111" s="132"/>
      <c r="U111" s="107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</row>
    <row r="112" spans="1:16373" s="364" customFormat="1" ht="31.5">
      <c r="A112" s="363" t="s">
        <v>329</v>
      </c>
      <c r="B112" s="196" t="s">
        <v>146</v>
      </c>
      <c r="C112" s="197" t="s">
        <v>354</v>
      </c>
      <c r="D112" s="196"/>
      <c r="E112" s="197" t="s">
        <v>38</v>
      </c>
      <c r="F112" s="196"/>
      <c r="G112" s="219"/>
      <c r="H112" s="196"/>
      <c r="I112" s="219"/>
      <c r="J112" s="219">
        <v>100</v>
      </c>
      <c r="K112" s="219">
        <v>0</v>
      </c>
      <c r="L112" s="219" t="s">
        <v>335</v>
      </c>
      <c r="M112" s="219" t="s">
        <v>5</v>
      </c>
      <c r="N112" s="219">
        <v>42795</v>
      </c>
      <c r="O112" s="219">
        <v>42826</v>
      </c>
      <c r="P112" s="219" t="s">
        <v>79</v>
      </c>
      <c r="Q112" s="198"/>
      <c r="R112" s="361" t="s">
        <v>7</v>
      </c>
      <c r="S112" s="393"/>
      <c r="T112" s="392"/>
      <c r="U112" s="366"/>
      <c r="V112" s="365"/>
      <c r="W112" s="365"/>
      <c r="X112" s="365"/>
      <c r="Y112" s="365"/>
      <c r="Z112" s="365"/>
      <c r="AA112" s="365"/>
      <c r="AB112" s="365"/>
      <c r="AC112" s="365"/>
      <c r="AD112" s="365"/>
      <c r="AE112" s="365"/>
      <c r="AF112" s="365"/>
      <c r="AG112" s="365"/>
      <c r="AH112" s="365"/>
      <c r="AI112" s="365"/>
      <c r="AJ112" s="365"/>
      <c r="AK112" s="365"/>
      <c r="AL112" s="365"/>
      <c r="AM112" s="365"/>
      <c r="AN112" s="365"/>
      <c r="AO112" s="365"/>
    </row>
    <row r="113" spans="1:16373" s="109" customFormat="1" ht="60" customHeight="1">
      <c r="A113" s="359" t="s">
        <v>331</v>
      </c>
      <c r="B113" s="103" t="s">
        <v>146</v>
      </c>
      <c r="C113" s="160" t="s">
        <v>850</v>
      </c>
      <c r="D113" s="103" t="s">
        <v>779</v>
      </c>
      <c r="E113" s="205" t="s">
        <v>38</v>
      </c>
      <c r="F113" s="104"/>
      <c r="G113" s="104"/>
      <c r="H113" s="196"/>
      <c r="I113" s="170">
        <f>1176000/1000/3.85</f>
        <v>305.45454545454544</v>
      </c>
      <c r="J113" s="105">
        <v>100</v>
      </c>
      <c r="K113" s="192">
        <v>0</v>
      </c>
      <c r="L113" s="104" t="s">
        <v>489</v>
      </c>
      <c r="M113" s="193" t="s">
        <v>5</v>
      </c>
      <c r="N113" s="186">
        <v>43009</v>
      </c>
      <c r="O113" s="186">
        <f>N113+90</f>
        <v>43099</v>
      </c>
      <c r="P113" s="212" t="s">
        <v>79</v>
      </c>
      <c r="Q113" s="104"/>
      <c r="R113" s="360" t="s">
        <v>1</v>
      </c>
      <c r="S113" s="135"/>
      <c r="T113" s="391"/>
      <c r="U113" s="107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</row>
    <row r="114" spans="1:16373" s="109" customFormat="1" ht="135" customHeight="1">
      <c r="A114" s="359" t="s">
        <v>333</v>
      </c>
      <c r="B114" s="103" t="s">
        <v>146</v>
      </c>
      <c r="C114" s="160" t="s">
        <v>363</v>
      </c>
      <c r="D114" s="103" t="s">
        <v>761</v>
      </c>
      <c r="E114" s="205" t="s">
        <v>38</v>
      </c>
      <c r="F114" s="104"/>
      <c r="G114" s="104"/>
      <c r="H114" s="104" t="s">
        <v>463</v>
      </c>
      <c r="I114" s="170">
        <f>(320577+243630)/1000</f>
        <v>564.20699999999999</v>
      </c>
      <c r="J114" s="105">
        <v>100</v>
      </c>
      <c r="K114" s="192">
        <v>0</v>
      </c>
      <c r="L114" s="195" t="s">
        <v>762</v>
      </c>
      <c r="M114" s="193" t="s">
        <v>5</v>
      </c>
      <c r="N114" s="186">
        <v>42614</v>
      </c>
      <c r="O114" s="186">
        <v>42644</v>
      </c>
      <c r="P114" s="212" t="s">
        <v>79</v>
      </c>
      <c r="Q114" s="195" t="s">
        <v>561</v>
      </c>
      <c r="R114" s="360" t="s">
        <v>86</v>
      </c>
      <c r="S114" s="129" t="s">
        <v>665</v>
      </c>
      <c r="T114" s="391"/>
      <c r="U114" s="107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</row>
    <row r="115" spans="1:16373" s="109" customFormat="1" ht="44.25" customHeight="1">
      <c r="A115" s="359" t="s">
        <v>334</v>
      </c>
      <c r="B115" s="103" t="s">
        <v>146</v>
      </c>
      <c r="C115" s="160" t="s">
        <v>316</v>
      </c>
      <c r="D115" s="103" t="s">
        <v>381</v>
      </c>
      <c r="E115" s="205" t="s">
        <v>38</v>
      </c>
      <c r="F115" s="104"/>
      <c r="G115" s="104" t="s">
        <v>894</v>
      </c>
      <c r="H115" s="104" t="s">
        <v>472</v>
      </c>
      <c r="I115" s="170">
        <f>108.669+378.15</f>
        <v>486.81899999999996</v>
      </c>
      <c r="J115" s="105">
        <v>100</v>
      </c>
      <c r="K115" s="192">
        <v>0</v>
      </c>
      <c r="L115" s="195" t="s">
        <v>520</v>
      </c>
      <c r="M115" s="193" t="s">
        <v>5</v>
      </c>
      <c r="N115" s="186">
        <v>42675</v>
      </c>
      <c r="O115" s="186">
        <v>42705</v>
      </c>
      <c r="P115" s="212" t="s">
        <v>79</v>
      </c>
      <c r="Q115" s="104"/>
      <c r="R115" s="360" t="s">
        <v>86</v>
      </c>
      <c r="S115" s="129" t="s">
        <v>666</v>
      </c>
      <c r="T115" s="391"/>
      <c r="U115" s="107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</row>
    <row r="116" spans="1:16373" s="109" customFormat="1" ht="52.5" customHeight="1">
      <c r="A116" s="359" t="s">
        <v>411</v>
      </c>
      <c r="B116" s="103" t="s">
        <v>146</v>
      </c>
      <c r="C116" s="207" t="s">
        <v>409</v>
      </c>
      <c r="D116" s="160" t="s">
        <v>788</v>
      </c>
      <c r="E116" s="160" t="s">
        <v>38</v>
      </c>
      <c r="F116" s="163"/>
      <c r="G116" s="104"/>
      <c r="H116" s="104"/>
      <c r="I116" s="148">
        <f>649350.649350649/1000</f>
        <v>649.35064935064895</v>
      </c>
      <c r="J116" s="105">
        <v>100</v>
      </c>
      <c r="K116" s="192">
        <v>0</v>
      </c>
      <c r="L116" s="104" t="s">
        <v>410</v>
      </c>
      <c r="M116" s="193" t="s">
        <v>5</v>
      </c>
      <c r="N116" s="186">
        <v>43040</v>
      </c>
      <c r="O116" s="186">
        <f>N116+90</f>
        <v>43130</v>
      </c>
      <c r="P116" s="212" t="s">
        <v>79</v>
      </c>
      <c r="Q116" s="104"/>
      <c r="R116" s="360" t="s">
        <v>1</v>
      </c>
      <c r="S116" s="130" t="s">
        <v>666</v>
      </c>
      <c r="T116" s="308"/>
      <c r="U116" s="292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93"/>
      <c r="AK116" s="293"/>
      <c r="AL116" s="293"/>
      <c r="AM116" s="293"/>
      <c r="AN116" s="293"/>
      <c r="AO116" s="293"/>
    </row>
    <row r="117" spans="1:16373" s="109" customFormat="1" ht="96.75" customHeight="1">
      <c r="A117" s="359" t="s">
        <v>432</v>
      </c>
      <c r="B117" s="103" t="s">
        <v>146</v>
      </c>
      <c r="C117" s="207" t="s">
        <v>433</v>
      </c>
      <c r="D117" s="103" t="s">
        <v>833</v>
      </c>
      <c r="E117" s="160" t="s">
        <v>38</v>
      </c>
      <c r="F117" s="163"/>
      <c r="G117" s="195" t="s">
        <v>798</v>
      </c>
      <c r="H117" s="104" t="s">
        <v>434</v>
      </c>
      <c r="I117" s="148">
        <f>2594000/3.85/1000</f>
        <v>673.76623376623377</v>
      </c>
      <c r="J117" s="105">
        <v>100</v>
      </c>
      <c r="K117" s="192">
        <v>0</v>
      </c>
      <c r="L117" s="104" t="s">
        <v>763</v>
      </c>
      <c r="M117" s="193" t="s">
        <v>5</v>
      </c>
      <c r="N117" s="186">
        <v>42827</v>
      </c>
      <c r="O117" s="186">
        <f>N117+90</f>
        <v>42917</v>
      </c>
      <c r="P117" s="212" t="s">
        <v>79</v>
      </c>
      <c r="Q117" s="104"/>
      <c r="R117" s="360" t="s">
        <v>22</v>
      </c>
      <c r="S117" s="135" t="s">
        <v>665</v>
      </c>
      <c r="T117" s="390"/>
      <c r="U117" s="292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</row>
    <row r="118" spans="1:16373" s="386" customFormat="1" ht="47.25">
      <c r="A118" s="363" t="s">
        <v>435</v>
      </c>
      <c r="B118" s="196" t="s">
        <v>146</v>
      </c>
      <c r="C118" s="208" t="s">
        <v>436</v>
      </c>
      <c r="D118" s="197" t="s">
        <v>443</v>
      </c>
      <c r="E118" s="197" t="s">
        <v>38</v>
      </c>
      <c r="F118" s="209"/>
      <c r="G118" s="198"/>
      <c r="H118" s="198"/>
      <c r="I118" s="199"/>
      <c r="J118" s="200">
        <v>100</v>
      </c>
      <c r="K118" s="201">
        <v>0</v>
      </c>
      <c r="L118" s="198" t="s">
        <v>437</v>
      </c>
      <c r="M118" s="210" t="s">
        <v>5</v>
      </c>
      <c r="N118" s="202">
        <v>42811</v>
      </c>
      <c r="O118" s="202">
        <v>42826</v>
      </c>
      <c r="P118" s="220" t="s">
        <v>79</v>
      </c>
      <c r="Q118" s="198"/>
      <c r="R118" s="360" t="s">
        <v>7</v>
      </c>
      <c r="S118" s="121"/>
      <c r="T118" s="387"/>
      <c r="U118" s="98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</row>
    <row r="119" spans="1:16373" s="109" customFormat="1" ht="48" customHeight="1">
      <c r="A119" s="359" t="s">
        <v>438</v>
      </c>
      <c r="B119" s="103" t="s">
        <v>146</v>
      </c>
      <c r="C119" s="207" t="s">
        <v>439</v>
      </c>
      <c r="D119" s="103" t="s">
        <v>513</v>
      </c>
      <c r="E119" s="160" t="s">
        <v>38</v>
      </c>
      <c r="F119" s="163"/>
      <c r="G119" s="104"/>
      <c r="H119" s="104"/>
      <c r="I119" s="148">
        <f>1500000/1000/3.85</f>
        <v>389.61038961038957</v>
      </c>
      <c r="J119" s="105">
        <v>100</v>
      </c>
      <c r="K119" s="192">
        <v>0</v>
      </c>
      <c r="L119" s="104" t="s">
        <v>420</v>
      </c>
      <c r="M119" s="193" t="s">
        <v>5</v>
      </c>
      <c r="N119" s="186">
        <v>43009</v>
      </c>
      <c r="O119" s="186">
        <f>N119+90</f>
        <v>43099</v>
      </c>
      <c r="P119" s="212" t="s">
        <v>79</v>
      </c>
      <c r="Q119" s="104"/>
      <c r="R119" s="360" t="s">
        <v>1</v>
      </c>
      <c r="S119" s="135" t="s">
        <v>666</v>
      </c>
      <c r="T119" s="390"/>
      <c r="U119" s="292"/>
      <c r="V119" s="293"/>
      <c r="W119" s="293"/>
      <c r="X119" s="293"/>
      <c r="Y119" s="293"/>
      <c r="Z119" s="293"/>
      <c r="AA119" s="293"/>
      <c r="AB119" s="293"/>
      <c r="AC119" s="293"/>
      <c r="AD119" s="293"/>
      <c r="AE119" s="293"/>
      <c r="AF119" s="293"/>
      <c r="AG119" s="293"/>
      <c r="AH119" s="293"/>
      <c r="AI119" s="293"/>
      <c r="AJ119" s="293"/>
      <c r="AK119" s="293"/>
      <c r="AL119" s="293"/>
      <c r="AM119" s="293"/>
      <c r="AN119" s="293"/>
      <c r="AO119" s="293"/>
    </row>
    <row r="120" spans="1:16373" s="109" customFormat="1" ht="91.5" customHeight="1">
      <c r="A120" s="359" t="s">
        <v>471</v>
      </c>
      <c r="B120" s="103" t="s">
        <v>146</v>
      </c>
      <c r="C120" s="207" t="s">
        <v>464</v>
      </c>
      <c r="D120" s="103" t="s">
        <v>787</v>
      </c>
      <c r="E120" s="160" t="s">
        <v>38</v>
      </c>
      <c r="F120" s="163"/>
      <c r="G120" s="104"/>
      <c r="H120" s="104" t="s">
        <v>542</v>
      </c>
      <c r="I120" s="148">
        <f>(550+70)/3.85</f>
        <v>161.03896103896105</v>
      </c>
      <c r="J120" s="105">
        <v>100</v>
      </c>
      <c r="K120" s="192">
        <v>0</v>
      </c>
      <c r="L120" s="195" t="s">
        <v>465</v>
      </c>
      <c r="M120" s="193" t="s">
        <v>5</v>
      </c>
      <c r="N120" s="186">
        <v>42980</v>
      </c>
      <c r="O120" s="186">
        <f>N120+90</f>
        <v>43070</v>
      </c>
      <c r="P120" s="212" t="s">
        <v>79</v>
      </c>
      <c r="Q120" s="104"/>
      <c r="R120" s="360" t="s">
        <v>1</v>
      </c>
      <c r="S120" s="135" t="s">
        <v>764</v>
      </c>
      <c r="T120" s="390" t="s">
        <v>765</v>
      </c>
      <c r="U120" s="292"/>
      <c r="V120" s="293"/>
      <c r="W120" s="293"/>
      <c r="X120" s="293"/>
      <c r="Y120" s="293"/>
      <c r="Z120" s="293"/>
      <c r="AA120" s="293"/>
      <c r="AB120" s="293"/>
      <c r="AC120" s="293"/>
      <c r="AD120" s="293"/>
      <c r="AE120" s="293"/>
      <c r="AF120" s="293"/>
      <c r="AG120" s="293"/>
      <c r="AH120" s="293"/>
      <c r="AI120" s="293"/>
      <c r="AJ120" s="293"/>
      <c r="AK120" s="293"/>
      <c r="AL120" s="293"/>
      <c r="AM120" s="293"/>
      <c r="AN120" s="293"/>
      <c r="AO120" s="293"/>
    </row>
    <row r="121" spans="1:16373" s="388" customFormat="1" ht="33.75" customHeight="1">
      <c r="A121" s="363" t="s">
        <v>496</v>
      </c>
      <c r="B121" s="196" t="s">
        <v>146</v>
      </c>
      <c r="C121" s="208" t="s">
        <v>497</v>
      </c>
      <c r="D121" s="196"/>
      <c r="E121" s="197" t="s">
        <v>40</v>
      </c>
      <c r="F121" s="209"/>
      <c r="G121" s="198"/>
      <c r="H121" s="198"/>
      <c r="I121" s="199"/>
      <c r="J121" s="200">
        <v>100</v>
      </c>
      <c r="K121" s="201"/>
      <c r="L121" s="219" t="s">
        <v>766</v>
      </c>
      <c r="M121" s="210" t="s">
        <v>4</v>
      </c>
      <c r="N121" s="202">
        <v>42887</v>
      </c>
      <c r="O121" s="202">
        <f>N121+90</f>
        <v>42977</v>
      </c>
      <c r="P121" s="220"/>
      <c r="Q121" s="198"/>
      <c r="R121" s="361" t="s">
        <v>1</v>
      </c>
      <c r="S121" s="264"/>
      <c r="T121" s="389"/>
      <c r="U121" s="265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</row>
    <row r="122" spans="1:16373" s="386" customFormat="1" ht="60" customHeight="1">
      <c r="A122" s="359" t="s">
        <v>502</v>
      </c>
      <c r="B122" s="103" t="s">
        <v>146</v>
      </c>
      <c r="C122" s="207" t="s">
        <v>499</v>
      </c>
      <c r="D122" s="103" t="s">
        <v>498</v>
      </c>
      <c r="E122" s="160" t="s">
        <v>38</v>
      </c>
      <c r="F122" s="163"/>
      <c r="G122" s="104"/>
      <c r="H122" s="104" t="s">
        <v>543</v>
      </c>
      <c r="I122" s="148">
        <f>1736527.83/1000/3.85</f>
        <v>451.0461896103896</v>
      </c>
      <c r="J122" s="105">
        <v>100</v>
      </c>
      <c r="K122" s="192"/>
      <c r="L122" s="195" t="s">
        <v>780</v>
      </c>
      <c r="M122" s="193" t="s">
        <v>5</v>
      </c>
      <c r="N122" s="186">
        <v>42979</v>
      </c>
      <c r="O122" s="186">
        <f>N122+90</f>
        <v>43069</v>
      </c>
      <c r="P122" s="212" t="s">
        <v>79</v>
      </c>
      <c r="Q122" s="104"/>
      <c r="R122" s="360" t="s">
        <v>1</v>
      </c>
      <c r="S122" s="135" t="s">
        <v>666</v>
      </c>
      <c r="T122" s="387"/>
      <c r="U122" s="98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</row>
    <row r="123" spans="1:16373" s="386" customFormat="1" ht="39" customHeight="1">
      <c r="A123" s="359" t="s">
        <v>503</v>
      </c>
      <c r="B123" s="103" t="s">
        <v>146</v>
      </c>
      <c r="C123" s="207" t="s">
        <v>501</v>
      </c>
      <c r="D123" s="103" t="s">
        <v>500</v>
      </c>
      <c r="E123" s="160" t="s">
        <v>38</v>
      </c>
      <c r="F123" s="163"/>
      <c r="G123" s="104"/>
      <c r="H123" s="104" t="s">
        <v>544</v>
      </c>
      <c r="I123" s="148">
        <f>633173.72/1000/3.85</f>
        <v>164.46070649350648</v>
      </c>
      <c r="J123" s="105">
        <v>100</v>
      </c>
      <c r="K123" s="192"/>
      <c r="L123" s="195" t="s">
        <v>781</v>
      </c>
      <c r="M123" s="193" t="s">
        <v>5</v>
      </c>
      <c r="N123" s="186">
        <v>42857</v>
      </c>
      <c r="O123" s="186">
        <f>N123+120</f>
        <v>42977</v>
      </c>
      <c r="P123" s="212" t="s">
        <v>79</v>
      </c>
      <c r="Q123" s="104"/>
      <c r="R123" s="360" t="s">
        <v>22</v>
      </c>
      <c r="S123" s="135" t="s">
        <v>666</v>
      </c>
      <c r="T123" s="387"/>
      <c r="U123" s="98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</row>
    <row r="124" spans="1:16373" s="386" customFormat="1" ht="87" customHeight="1">
      <c r="A124" s="359" t="s">
        <v>504</v>
      </c>
      <c r="B124" s="103" t="s">
        <v>146</v>
      </c>
      <c r="C124" s="207" t="s">
        <v>889</v>
      </c>
      <c r="D124" s="103" t="s">
        <v>936</v>
      </c>
      <c r="E124" s="160" t="s">
        <v>38</v>
      </c>
      <c r="F124" s="163"/>
      <c r="G124" s="104"/>
      <c r="H124" s="104" t="s">
        <v>899</v>
      </c>
      <c r="I124" s="282">
        <f>5339072.93/1000/3.24</f>
        <v>1647.8620154320984</v>
      </c>
      <c r="J124" s="105">
        <v>100</v>
      </c>
      <c r="K124" s="192"/>
      <c r="L124" s="195" t="s">
        <v>890</v>
      </c>
      <c r="M124" s="193" t="s">
        <v>5</v>
      </c>
      <c r="N124" s="186">
        <v>42948</v>
      </c>
      <c r="O124" s="186">
        <f>N124+90</f>
        <v>43038</v>
      </c>
      <c r="P124" s="212" t="s">
        <v>79</v>
      </c>
      <c r="Q124" s="104"/>
      <c r="R124" s="360" t="s">
        <v>1</v>
      </c>
      <c r="S124" s="135" t="s">
        <v>666</v>
      </c>
      <c r="T124" s="387"/>
      <c r="U124" s="98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</row>
    <row r="125" spans="1:16373" s="386" customFormat="1" ht="80.25" customHeight="1">
      <c r="A125" s="359" t="s">
        <v>505</v>
      </c>
      <c r="B125" s="103" t="s">
        <v>146</v>
      </c>
      <c r="C125" s="207" t="s">
        <v>506</v>
      </c>
      <c r="D125" s="103" t="s">
        <v>507</v>
      </c>
      <c r="E125" s="160" t="s">
        <v>38</v>
      </c>
      <c r="F125" s="163"/>
      <c r="G125" s="104"/>
      <c r="H125" s="104" t="s">
        <v>545</v>
      </c>
      <c r="I125" s="148">
        <f>2161913.36/3.24/1000</f>
        <v>667.25720987654313</v>
      </c>
      <c r="J125" s="105">
        <v>100</v>
      </c>
      <c r="K125" s="192"/>
      <c r="L125" s="195" t="s">
        <v>931</v>
      </c>
      <c r="M125" s="193" t="s">
        <v>5</v>
      </c>
      <c r="N125" s="186">
        <v>42827</v>
      </c>
      <c r="O125" s="186">
        <f>N125+160</f>
        <v>42987</v>
      </c>
      <c r="P125" s="212" t="s">
        <v>79</v>
      </c>
      <c r="Q125" s="104"/>
      <c r="R125" s="360" t="s">
        <v>67</v>
      </c>
      <c r="S125" s="135" t="s">
        <v>666</v>
      </c>
      <c r="T125" s="387"/>
      <c r="U125" s="98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</row>
    <row r="126" spans="1:16373" s="118" customFormat="1" ht="99" customHeight="1">
      <c r="A126" s="359" t="s">
        <v>509</v>
      </c>
      <c r="B126" s="103" t="s">
        <v>146</v>
      </c>
      <c r="C126" s="103" t="s">
        <v>203</v>
      </c>
      <c r="D126" s="103" t="s">
        <v>767</v>
      </c>
      <c r="E126" s="160" t="s">
        <v>40</v>
      </c>
      <c r="F126" s="104"/>
      <c r="G126" s="104"/>
      <c r="H126" s="104" t="s">
        <v>546</v>
      </c>
      <c r="I126" s="221">
        <f>1600000/1000/3.85</f>
        <v>415.58441558441558</v>
      </c>
      <c r="J126" s="105">
        <v>100</v>
      </c>
      <c r="K126" s="192">
        <v>0</v>
      </c>
      <c r="L126" s="104" t="s">
        <v>322</v>
      </c>
      <c r="M126" s="193" t="s">
        <v>3</v>
      </c>
      <c r="N126" s="186">
        <v>42856</v>
      </c>
      <c r="O126" s="186">
        <f>N126+180</f>
        <v>43036</v>
      </c>
      <c r="P126" s="212"/>
      <c r="Q126" s="104"/>
      <c r="R126" s="360" t="s">
        <v>67</v>
      </c>
      <c r="S126" s="135" t="s">
        <v>665</v>
      </c>
      <c r="T126" s="191"/>
      <c r="U126" s="107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S126" s="109"/>
      <c r="FT126" s="109"/>
      <c r="FU126" s="109"/>
      <c r="FV126" s="109"/>
      <c r="FW126" s="109"/>
      <c r="FX126" s="109"/>
      <c r="FY126" s="109"/>
      <c r="FZ126" s="109"/>
      <c r="GA126" s="109"/>
      <c r="GB126" s="109"/>
      <c r="GC126" s="109"/>
      <c r="GD126" s="109"/>
      <c r="GE126" s="109"/>
      <c r="GF126" s="109"/>
      <c r="GG126" s="109"/>
      <c r="GH126" s="109"/>
      <c r="GI126" s="109"/>
      <c r="GJ126" s="109"/>
      <c r="GK126" s="109"/>
      <c r="GL126" s="109"/>
      <c r="GM126" s="109"/>
      <c r="GN126" s="109"/>
      <c r="GO126" s="109"/>
      <c r="GP126" s="109"/>
      <c r="GQ126" s="109"/>
      <c r="GR126" s="109"/>
      <c r="GS126" s="109"/>
      <c r="GT126" s="109"/>
      <c r="GU126" s="109"/>
      <c r="GV126" s="109"/>
      <c r="GW126" s="109"/>
      <c r="GX126" s="109"/>
      <c r="GY126" s="109"/>
      <c r="GZ126" s="109"/>
      <c r="HA126" s="109"/>
      <c r="HB126" s="109"/>
      <c r="HC126" s="109"/>
      <c r="HD126" s="109"/>
      <c r="HE126" s="109"/>
      <c r="HF126" s="109"/>
      <c r="HG126" s="109"/>
      <c r="HH126" s="109"/>
      <c r="HI126" s="109"/>
      <c r="HJ126" s="109"/>
      <c r="HK126" s="109"/>
      <c r="HL126" s="109"/>
      <c r="HM126" s="109"/>
      <c r="HN126" s="109"/>
      <c r="HO126" s="109"/>
      <c r="HP126" s="109"/>
      <c r="HQ126" s="109"/>
      <c r="HR126" s="109"/>
      <c r="HS126" s="109"/>
      <c r="HT126" s="109"/>
      <c r="HU126" s="109"/>
      <c r="HV126" s="109"/>
      <c r="HW126" s="109"/>
      <c r="HX126" s="109"/>
      <c r="HY126" s="109"/>
      <c r="HZ126" s="109"/>
      <c r="IA126" s="109"/>
      <c r="IB126" s="109"/>
      <c r="IC126" s="109"/>
      <c r="ID126" s="109"/>
      <c r="IE126" s="109"/>
      <c r="IF126" s="109"/>
      <c r="IG126" s="109"/>
      <c r="IH126" s="109"/>
      <c r="II126" s="109"/>
      <c r="IJ126" s="109"/>
      <c r="IK126" s="109"/>
      <c r="IL126" s="109"/>
      <c r="IM126" s="109"/>
      <c r="IN126" s="109"/>
      <c r="IO126" s="109"/>
      <c r="IP126" s="109"/>
      <c r="IQ126" s="109"/>
      <c r="IR126" s="109"/>
      <c r="IS126" s="109"/>
      <c r="IT126" s="109"/>
      <c r="IU126" s="109"/>
      <c r="IV126" s="109"/>
      <c r="IW126" s="109"/>
      <c r="IX126" s="109"/>
      <c r="IY126" s="109"/>
      <c r="IZ126" s="109"/>
      <c r="JA126" s="109"/>
      <c r="JB126" s="109"/>
      <c r="JC126" s="109"/>
      <c r="JD126" s="109"/>
      <c r="JE126" s="109"/>
      <c r="JF126" s="109"/>
      <c r="JG126" s="109"/>
      <c r="JH126" s="109"/>
      <c r="JI126" s="109"/>
      <c r="JJ126" s="109"/>
      <c r="JK126" s="109"/>
      <c r="JL126" s="109"/>
      <c r="JM126" s="109"/>
      <c r="JN126" s="109"/>
      <c r="JO126" s="109"/>
      <c r="JP126" s="109"/>
      <c r="JQ126" s="109"/>
      <c r="JR126" s="109"/>
      <c r="JS126" s="109"/>
      <c r="JT126" s="109"/>
      <c r="JU126" s="109"/>
      <c r="JV126" s="109"/>
      <c r="JW126" s="109"/>
      <c r="JX126" s="109"/>
      <c r="JY126" s="109"/>
      <c r="JZ126" s="109"/>
      <c r="KA126" s="109"/>
      <c r="KB126" s="109"/>
      <c r="KC126" s="109"/>
      <c r="KD126" s="109"/>
      <c r="KE126" s="109"/>
      <c r="KF126" s="109"/>
      <c r="KG126" s="109"/>
      <c r="KH126" s="109"/>
      <c r="KI126" s="109"/>
      <c r="KJ126" s="109"/>
      <c r="KK126" s="109"/>
      <c r="KL126" s="109"/>
      <c r="KM126" s="109"/>
      <c r="KN126" s="109"/>
      <c r="KO126" s="109"/>
      <c r="KP126" s="109"/>
      <c r="KQ126" s="109"/>
      <c r="KR126" s="109"/>
      <c r="KS126" s="109"/>
      <c r="KT126" s="109"/>
      <c r="KU126" s="109"/>
      <c r="KV126" s="109"/>
      <c r="KW126" s="109"/>
      <c r="KX126" s="109"/>
      <c r="KY126" s="109"/>
      <c r="KZ126" s="109"/>
      <c r="LA126" s="109"/>
      <c r="LB126" s="109"/>
      <c r="LC126" s="109"/>
      <c r="LD126" s="109"/>
      <c r="LE126" s="109"/>
      <c r="LF126" s="109"/>
      <c r="LG126" s="109"/>
      <c r="LH126" s="109"/>
      <c r="LI126" s="109"/>
      <c r="LJ126" s="109"/>
      <c r="LK126" s="109"/>
      <c r="LL126" s="109"/>
      <c r="LM126" s="109"/>
      <c r="LN126" s="109"/>
      <c r="LO126" s="109"/>
      <c r="LP126" s="109"/>
      <c r="LQ126" s="109"/>
      <c r="LR126" s="109"/>
      <c r="LS126" s="109"/>
      <c r="LT126" s="109"/>
      <c r="LU126" s="109"/>
      <c r="LV126" s="109"/>
      <c r="LW126" s="109"/>
      <c r="LX126" s="109"/>
      <c r="LY126" s="109"/>
      <c r="LZ126" s="109"/>
      <c r="MA126" s="109"/>
      <c r="MB126" s="109"/>
      <c r="MC126" s="109"/>
      <c r="MD126" s="109"/>
      <c r="ME126" s="109"/>
      <c r="MF126" s="109"/>
      <c r="MG126" s="109"/>
      <c r="MH126" s="109"/>
      <c r="MI126" s="109"/>
      <c r="MJ126" s="109"/>
      <c r="MK126" s="109"/>
      <c r="ML126" s="109"/>
      <c r="MM126" s="109"/>
      <c r="MN126" s="109"/>
      <c r="MO126" s="109"/>
      <c r="MP126" s="109"/>
      <c r="MQ126" s="109"/>
      <c r="MR126" s="109"/>
      <c r="MS126" s="109"/>
      <c r="MT126" s="109"/>
      <c r="MU126" s="109"/>
      <c r="MV126" s="109"/>
      <c r="MW126" s="109"/>
      <c r="MX126" s="109"/>
      <c r="MY126" s="109"/>
      <c r="MZ126" s="109"/>
      <c r="NA126" s="109"/>
      <c r="NB126" s="109"/>
      <c r="NC126" s="109"/>
      <c r="ND126" s="109"/>
      <c r="NE126" s="109"/>
      <c r="NF126" s="109"/>
      <c r="NG126" s="109"/>
      <c r="NH126" s="109"/>
      <c r="NI126" s="109"/>
      <c r="NJ126" s="109"/>
      <c r="NK126" s="109"/>
      <c r="NL126" s="109"/>
      <c r="NM126" s="109"/>
      <c r="NN126" s="109"/>
      <c r="NO126" s="109"/>
      <c r="NP126" s="109"/>
      <c r="NQ126" s="109"/>
      <c r="NR126" s="109"/>
      <c r="NS126" s="109"/>
      <c r="NT126" s="109"/>
      <c r="NU126" s="109"/>
      <c r="NV126" s="109"/>
      <c r="NW126" s="109"/>
      <c r="NX126" s="109"/>
      <c r="NY126" s="109"/>
      <c r="NZ126" s="109"/>
      <c r="OA126" s="109"/>
      <c r="OB126" s="109"/>
      <c r="OC126" s="109"/>
      <c r="OD126" s="109"/>
      <c r="OE126" s="109"/>
      <c r="OF126" s="109"/>
      <c r="OG126" s="109"/>
      <c r="OH126" s="109"/>
      <c r="OI126" s="109"/>
      <c r="OJ126" s="109"/>
      <c r="OK126" s="109"/>
      <c r="OL126" s="109"/>
      <c r="OM126" s="109"/>
      <c r="ON126" s="109"/>
      <c r="OO126" s="109"/>
      <c r="OP126" s="109"/>
      <c r="OQ126" s="109"/>
      <c r="OR126" s="109"/>
      <c r="OS126" s="109"/>
      <c r="OT126" s="109"/>
      <c r="OU126" s="109"/>
      <c r="OV126" s="109"/>
      <c r="OW126" s="109"/>
      <c r="OX126" s="109"/>
      <c r="OY126" s="109"/>
      <c r="OZ126" s="109"/>
      <c r="PA126" s="109"/>
      <c r="PB126" s="109"/>
      <c r="PC126" s="109"/>
      <c r="PD126" s="109"/>
      <c r="PE126" s="109"/>
      <c r="PF126" s="109"/>
      <c r="PG126" s="109"/>
      <c r="PH126" s="109"/>
      <c r="PI126" s="109"/>
      <c r="PJ126" s="109"/>
      <c r="PK126" s="109"/>
      <c r="PL126" s="109"/>
      <c r="PM126" s="109"/>
      <c r="PN126" s="109"/>
      <c r="PO126" s="109"/>
      <c r="PP126" s="109"/>
      <c r="PQ126" s="109"/>
      <c r="PR126" s="109"/>
      <c r="PS126" s="109"/>
      <c r="PT126" s="109"/>
      <c r="PU126" s="109"/>
      <c r="PV126" s="109"/>
      <c r="PW126" s="109"/>
      <c r="PX126" s="109"/>
      <c r="PY126" s="109"/>
      <c r="PZ126" s="109"/>
      <c r="QA126" s="109"/>
      <c r="QB126" s="109"/>
      <c r="QC126" s="109"/>
      <c r="QD126" s="109"/>
      <c r="QE126" s="109"/>
      <c r="QF126" s="109"/>
      <c r="QG126" s="109"/>
      <c r="QH126" s="109"/>
      <c r="QI126" s="109"/>
      <c r="QJ126" s="109"/>
      <c r="QK126" s="109"/>
      <c r="QL126" s="109"/>
      <c r="QM126" s="109"/>
      <c r="QN126" s="109"/>
      <c r="QO126" s="109"/>
      <c r="QP126" s="109"/>
      <c r="QQ126" s="109"/>
      <c r="QR126" s="109"/>
      <c r="QS126" s="109"/>
      <c r="QT126" s="109"/>
      <c r="QU126" s="109"/>
      <c r="QV126" s="109"/>
      <c r="QW126" s="109"/>
      <c r="QX126" s="109"/>
      <c r="QY126" s="109"/>
      <c r="QZ126" s="109"/>
      <c r="RA126" s="109"/>
      <c r="RB126" s="109"/>
      <c r="RC126" s="109"/>
      <c r="RD126" s="109"/>
      <c r="RE126" s="109"/>
      <c r="RF126" s="109"/>
      <c r="RG126" s="109"/>
      <c r="RH126" s="109"/>
      <c r="RI126" s="109"/>
      <c r="RJ126" s="109"/>
      <c r="RK126" s="109"/>
      <c r="RL126" s="109"/>
      <c r="RM126" s="109"/>
      <c r="RN126" s="109"/>
      <c r="RO126" s="109"/>
      <c r="RP126" s="109"/>
      <c r="RQ126" s="109"/>
      <c r="RR126" s="109"/>
      <c r="RS126" s="109"/>
      <c r="RT126" s="109"/>
      <c r="RU126" s="109"/>
      <c r="RV126" s="109"/>
      <c r="RW126" s="109"/>
      <c r="RX126" s="109"/>
      <c r="RY126" s="109"/>
      <c r="RZ126" s="109"/>
      <c r="SA126" s="109"/>
      <c r="SB126" s="109"/>
      <c r="SC126" s="109"/>
      <c r="SD126" s="109"/>
      <c r="SE126" s="109"/>
      <c r="SF126" s="109"/>
      <c r="SG126" s="109"/>
      <c r="SH126" s="109"/>
      <c r="SI126" s="109"/>
      <c r="SJ126" s="109"/>
      <c r="SK126" s="109"/>
      <c r="SL126" s="109"/>
      <c r="SM126" s="109"/>
      <c r="SN126" s="109"/>
      <c r="SO126" s="109"/>
      <c r="SP126" s="109"/>
      <c r="SQ126" s="109"/>
      <c r="SR126" s="109"/>
      <c r="SS126" s="109"/>
      <c r="ST126" s="109"/>
      <c r="SU126" s="109"/>
      <c r="SV126" s="109"/>
      <c r="SW126" s="109"/>
      <c r="SX126" s="109"/>
      <c r="SY126" s="109"/>
      <c r="SZ126" s="109"/>
      <c r="TA126" s="109"/>
      <c r="TB126" s="109"/>
      <c r="TC126" s="109"/>
      <c r="TD126" s="109"/>
      <c r="TE126" s="109"/>
      <c r="TF126" s="109"/>
      <c r="TG126" s="109"/>
      <c r="TH126" s="109"/>
      <c r="TI126" s="109"/>
      <c r="TJ126" s="109"/>
      <c r="TK126" s="109"/>
      <c r="TL126" s="109"/>
      <c r="TM126" s="109"/>
      <c r="TN126" s="109"/>
      <c r="TO126" s="109"/>
      <c r="TP126" s="109"/>
      <c r="TQ126" s="109"/>
      <c r="TR126" s="109"/>
      <c r="TS126" s="109"/>
      <c r="TT126" s="109"/>
      <c r="TU126" s="109"/>
      <c r="TV126" s="109"/>
      <c r="TW126" s="109"/>
      <c r="TX126" s="109"/>
      <c r="TY126" s="109"/>
      <c r="TZ126" s="109"/>
      <c r="UA126" s="109"/>
      <c r="UB126" s="109"/>
      <c r="UC126" s="109"/>
      <c r="UD126" s="109"/>
      <c r="UE126" s="109"/>
      <c r="UF126" s="109"/>
      <c r="UG126" s="109"/>
      <c r="UH126" s="109"/>
      <c r="UI126" s="109"/>
      <c r="UJ126" s="109"/>
      <c r="UK126" s="109"/>
      <c r="UL126" s="109"/>
      <c r="UM126" s="109"/>
      <c r="UN126" s="109"/>
      <c r="UO126" s="109"/>
      <c r="UP126" s="109"/>
      <c r="UQ126" s="109"/>
      <c r="UR126" s="109"/>
      <c r="US126" s="109"/>
      <c r="UT126" s="109"/>
      <c r="UU126" s="109"/>
      <c r="UV126" s="109"/>
      <c r="UW126" s="109"/>
      <c r="UX126" s="109"/>
      <c r="UY126" s="109"/>
      <c r="UZ126" s="109"/>
      <c r="VA126" s="109"/>
      <c r="VB126" s="109"/>
      <c r="VC126" s="109"/>
      <c r="VD126" s="109"/>
      <c r="VE126" s="109"/>
      <c r="VF126" s="109"/>
      <c r="VG126" s="109"/>
      <c r="VH126" s="109"/>
      <c r="VI126" s="109"/>
      <c r="VJ126" s="109"/>
      <c r="VK126" s="109"/>
      <c r="VL126" s="109"/>
      <c r="VM126" s="109"/>
      <c r="VN126" s="109"/>
      <c r="VO126" s="109"/>
      <c r="VP126" s="109"/>
      <c r="VQ126" s="109"/>
      <c r="VR126" s="109"/>
      <c r="VS126" s="109"/>
      <c r="VT126" s="109"/>
      <c r="VU126" s="109"/>
      <c r="VV126" s="109"/>
      <c r="VW126" s="109"/>
      <c r="VX126" s="109"/>
      <c r="VY126" s="109"/>
      <c r="VZ126" s="109"/>
      <c r="WA126" s="109"/>
      <c r="WB126" s="109"/>
      <c r="WC126" s="109"/>
      <c r="WD126" s="109"/>
      <c r="WE126" s="109"/>
      <c r="WF126" s="109"/>
      <c r="WG126" s="109"/>
      <c r="WH126" s="109"/>
      <c r="WI126" s="109"/>
      <c r="WJ126" s="109"/>
      <c r="WK126" s="109"/>
      <c r="WL126" s="109"/>
      <c r="WM126" s="109"/>
      <c r="WN126" s="109"/>
      <c r="WO126" s="109"/>
      <c r="WP126" s="109"/>
      <c r="WQ126" s="109"/>
      <c r="WR126" s="109"/>
      <c r="WS126" s="109"/>
      <c r="WT126" s="109"/>
      <c r="WU126" s="109"/>
      <c r="WV126" s="109"/>
      <c r="WW126" s="109"/>
      <c r="WX126" s="109"/>
      <c r="WY126" s="109"/>
      <c r="WZ126" s="109"/>
      <c r="XA126" s="109"/>
      <c r="XB126" s="109"/>
      <c r="XC126" s="109"/>
      <c r="XD126" s="109"/>
      <c r="XE126" s="109"/>
      <c r="XF126" s="109"/>
      <c r="XG126" s="109"/>
      <c r="XH126" s="109"/>
      <c r="XI126" s="109"/>
      <c r="XJ126" s="109"/>
      <c r="XK126" s="109"/>
      <c r="XL126" s="109"/>
      <c r="XM126" s="109"/>
      <c r="XN126" s="109"/>
      <c r="XO126" s="109"/>
      <c r="XP126" s="109"/>
      <c r="XQ126" s="109"/>
      <c r="XR126" s="109"/>
      <c r="XS126" s="109"/>
      <c r="XT126" s="109"/>
      <c r="XU126" s="109"/>
      <c r="XV126" s="109"/>
      <c r="XW126" s="109"/>
      <c r="XX126" s="109"/>
      <c r="XY126" s="109"/>
      <c r="XZ126" s="109"/>
      <c r="YA126" s="109"/>
      <c r="YB126" s="109"/>
      <c r="YC126" s="109"/>
      <c r="YD126" s="109"/>
      <c r="YE126" s="109"/>
      <c r="YF126" s="109"/>
      <c r="YG126" s="109"/>
      <c r="YH126" s="109"/>
      <c r="YI126" s="109"/>
      <c r="YJ126" s="109"/>
      <c r="YK126" s="109"/>
      <c r="YL126" s="109"/>
      <c r="YM126" s="109"/>
      <c r="YN126" s="109"/>
      <c r="YO126" s="109"/>
      <c r="YP126" s="109"/>
      <c r="YQ126" s="109"/>
      <c r="YR126" s="109"/>
      <c r="YS126" s="109"/>
      <c r="YT126" s="109"/>
      <c r="YU126" s="109"/>
      <c r="YV126" s="109"/>
      <c r="YW126" s="109"/>
      <c r="YX126" s="109"/>
      <c r="YY126" s="109"/>
      <c r="YZ126" s="109"/>
      <c r="ZA126" s="109"/>
      <c r="ZB126" s="109"/>
      <c r="ZC126" s="109"/>
      <c r="ZD126" s="109"/>
      <c r="ZE126" s="109"/>
      <c r="ZF126" s="109"/>
      <c r="ZG126" s="109"/>
      <c r="ZH126" s="109"/>
      <c r="ZI126" s="109"/>
      <c r="ZJ126" s="109"/>
      <c r="ZK126" s="109"/>
      <c r="ZL126" s="109"/>
      <c r="ZM126" s="109"/>
      <c r="ZN126" s="109"/>
      <c r="ZO126" s="109"/>
      <c r="ZP126" s="109"/>
      <c r="ZQ126" s="109"/>
      <c r="ZR126" s="109"/>
      <c r="ZS126" s="109"/>
      <c r="ZT126" s="109"/>
      <c r="ZU126" s="109"/>
      <c r="ZV126" s="109"/>
      <c r="ZW126" s="109"/>
      <c r="ZX126" s="109"/>
      <c r="ZY126" s="109"/>
      <c r="ZZ126" s="109"/>
      <c r="AAA126" s="109"/>
      <c r="AAB126" s="109"/>
      <c r="AAC126" s="109"/>
      <c r="AAD126" s="109"/>
      <c r="AAE126" s="109"/>
      <c r="AAF126" s="109"/>
      <c r="AAG126" s="109"/>
      <c r="AAH126" s="109"/>
      <c r="AAI126" s="109"/>
      <c r="AAJ126" s="109"/>
      <c r="AAK126" s="109"/>
      <c r="AAL126" s="109"/>
      <c r="AAM126" s="109"/>
      <c r="AAN126" s="109"/>
      <c r="AAO126" s="109"/>
      <c r="AAP126" s="109"/>
      <c r="AAQ126" s="109"/>
      <c r="AAR126" s="109"/>
      <c r="AAS126" s="109"/>
      <c r="AAT126" s="109"/>
      <c r="AAU126" s="109"/>
      <c r="AAV126" s="109"/>
      <c r="AAW126" s="109"/>
      <c r="AAX126" s="109"/>
      <c r="AAY126" s="109"/>
      <c r="AAZ126" s="109"/>
      <c r="ABA126" s="109"/>
      <c r="ABB126" s="109"/>
      <c r="ABC126" s="109"/>
      <c r="ABD126" s="109"/>
      <c r="ABE126" s="109"/>
      <c r="ABF126" s="109"/>
      <c r="ABG126" s="109"/>
      <c r="ABH126" s="109"/>
      <c r="ABI126" s="109"/>
      <c r="ABJ126" s="109"/>
      <c r="ABK126" s="109"/>
      <c r="ABL126" s="109"/>
      <c r="ABM126" s="109"/>
      <c r="ABN126" s="109"/>
      <c r="ABO126" s="109"/>
      <c r="ABP126" s="109"/>
      <c r="ABQ126" s="109"/>
      <c r="ABR126" s="109"/>
      <c r="ABS126" s="109"/>
      <c r="ABT126" s="109"/>
      <c r="ABU126" s="109"/>
      <c r="ABV126" s="109"/>
      <c r="ABW126" s="109"/>
      <c r="ABX126" s="109"/>
      <c r="ABY126" s="109"/>
      <c r="ABZ126" s="109"/>
      <c r="ACA126" s="109"/>
      <c r="ACB126" s="109"/>
      <c r="ACC126" s="109"/>
      <c r="ACD126" s="109"/>
      <c r="ACE126" s="109"/>
      <c r="ACF126" s="109"/>
      <c r="ACG126" s="109"/>
      <c r="ACH126" s="109"/>
      <c r="ACI126" s="109"/>
      <c r="ACJ126" s="109"/>
      <c r="ACK126" s="109"/>
      <c r="ACL126" s="109"/>
      <c r="ACM126" s="109"/>
      <c r="ACN126" s="109"/>
      <c r="ACO126" s="109"/>
      <c r="ACP126" s="109"/>
      <c r="ACQ126" s="109"/>
      <c r="ACR126" s="109"/>
      <c r="ACS126" s="109"/>
      <c r="ACT126" s="109"/>
      <c r="ACU126" s="109"/>
      <c r="ACV126" s="109"/>
      <c r="ACW126" s="109"/>
      <c r="ACX126" s="109"/>
      <c r="ACY126" s="109"/>
      <c r="ACZ126" s="109"/>
      <c r="ADA126" s="109"/>
      <c r="ADB126" s="109"/>
      <c r="ADC126" s="109"/>
      <c r="ADD126" s="109"/>
      <c r="ADE126" s="109"/>
      <c r="ADF126" s="109"/>
      <c r="ADG126" s="109"/>
      <c r="ADH126" s="109"/>
      <c r="ADI126" s="109"/>
      <c r="ADJ126" s="109"/>
      <c r="ADK126" s="109"/>
      <c r="ADL126" s="109"/>
      <c r="ADM126" s="109"/>
      <c r="ADN126" s="109"/>
      <c r="ADO126" s="109"/>
      <c r="ADP126" s="109"/>
      <c r="ADQ126" s="109"/>
      <c r="ADR126" s="109"/>
      <c r="ADS126" s="109"/>
      <c r="ADT126" s="109"/>
      <c r="ADU126" s="109"/>
      <c r="ADV126" s="109"/>
      <c r="ADW126" s="109"/>
      <c r="ADX126" s="109"/>
      <c r="ADY126" s="109"/>
      <c r="ADZ126" s="109"/>
      <c r="AEA126" s="109"/>
      <c r="AEB126" s="109"/>
      <c r="AEC126" s="109"/>
      <c r="AED126" s="109"/>
      <c r="AEE126" s="109"/>
      <c r="AEF126" s="109"/>
      <c r="AEG126" s="109"/>
      <c r="AEH126" s="109"/>
      <c r="AEI126" s="109"/>
      <c r="AEJ126" s="109"/>
      <c r="AEK126" s="109"/>
      <c r="AEL126" s="109"/>
      <c r="AEM126" s="109"/>
      <c r="AEN126" s="109"/>
      <c r="AEO126" s="109"/>
      <c r="AEP126" s="109"/>
      <c r="AEQ126" s="109"/>
      <c r="AER126" s="109"/>
      <c r="AES126" s="109"/>
      <c r="AET126" s="109"/>
      <c r="AEU126" s="109"/>
      <c r="AEV126" s="109"/>
      <c r="AEW126" s="109"/>
      <c r="AEX126" s="109"/>
      <c r="AEY126" s="109"/>
      <c r="AEZ126" s="109"/>
      <c r="AFA126" s="109"/>
      <c r="AFB126" s="109"/>
      <c r="AFC126" s="109"/>
      <c r="AFD126" s="109"/>
      <c r="AFE126" s="109"/>
      <c r="AFF126" s="109"/>
      <c r="AFG126" s="109"/>
      <c r="AFH126" s="109"/>
      <c r="AFI126" s="109"/>
      <c r="AFJ126" s="109"/>
      <c r="AFK126" s="109"/>
      <c r="AFL126" s="109"/>
      <c r="AFM126" s="109"/>
      <c r="AFN126" s="109"/>
      <c r="AFO126" s="109"/>
      <c r="AFP126" s="109"/>
      <c r="AFQ126" s="109"/>
      <c r="AFR126" s="109"/>
      <c r="AFS126" s="109"/>
      <c r="AFT126" s="109"/>
      <c r="AFU126" s="109"/>
      <c r="AFV126" s="109"/>
      <c r="AFW126" s="109"/>
      <c r="AFX126" s="109"/>
      <c r="AFY126" s="109"/>
      <c r="AFZ126" s="109"/>
      <c r="AGA126" s="109"/>
      <c r="AGB126" s="109"/>
      <c r="AGC126" s="109"/>
      <c r="AGD126" s="109"/>
      <c r="AGE126" s="109"/>
      <c r="AGF126" s="109"/>
      <c r="AGG126" s="109"/>
      <c r="AGH126" s="109"/>
      <c r="AGI126" s="109"/>
      <c r="AGJ126" s="109"/>
      <c r="AGK126" s="109"/>
      <c r="AGL126" s="109"/>
      <c r="AGM126" s="109"/>
      <c r="AGN126" s="109"/>
      <c r="AGO126" s="109"/>
      <c r="AGP126" s="109"/>
      <c r="AGQ126" s="109"/>
      <c r="AGR126" s="109"/>
      <c r="AGS126" s="109"/>
      <c r="AGT126" s="109"/>
      <c r="AGU126" s="109"/>
      <c r="AGV126" s="109"/>
      <c r="AGW126" s="109"/>
      <c r="AGX126" s="109"/>
      <c r="AGY126" s="109"/>
      <c r="AGZ126" s="109"/>
      <c r="AHA126" s="109"/>
      <c r="AHB126" s="109"/>
      <c r="AHC126" s="109"/>
      <c r="AHD126" s="109"/>
      <c r="AHE126" s="109"/>
      <c r="AHF126" s="109"/>
      <c r="AHG126" s="109"/>
      <c r="AHH126" s="109"/>
      <c r="AHI126" s="109"/>
      <c r="AHJ126" s="109"/>
      <c r="AHK126" s="109"/>
      <c r="AHL126" s="109"/>
      <c r="AHM126" s="109"/>
      <c r="AHN126" s="109"/>
      <c r="AHO126" s="109"/>
      <c r="AHP126" s="109"/>
      <c r="AHQ126" s="109"/>
      <c r="AHR126" s="109"/>
      <c r="AHS126" s="109"/>
      <c r="AHT126" s="109"/>
      <c r="AHU126" s="109"/>
      <c r="AHV126" s="109"/>
      <c r="AHW126" s="109"/>
      <c r="AHX126" s="109"/>
      <c r="AHY126" s="109"/>
      <c r="AHZ126" s="109"/>
      <c r="AIA126" s="109"/>
      <c r="AIB126" s="109"/>
      <c r="AIC126" s="109"/>
      <c r="AID126" s="109"/>
      <c r="AIE126" s="109"/>
      <c r="AIF126" s="109"/>
      <c r="AIG126" s="109"/>
      <c r="AIH126" s="109"/>
      <c r="AII126" s="109"/>
      <c r="AIJ126" s="109"/>
      <c r="AIK126" s="109"/>
      <c r="AIL126" s="109"/>
      <c r="AIM126" s="109"/>
      <c r="AIN126" s="109"/>
      <c r="AIO126" s="109"/>
      <c r="AIP126" s="109"/>
      <c r="AIQ126" s="109"/>
      <c r="AIR126" s="109"/>
      <c r="AIS126" s="109"/>
      <c r="AIT126" s="109"/>
      <c r="AIU126" s="109"/>
      <c r="AIV126" s="109"/>
      <c r="AIW126" s="109"/>
      <c r="AIX126" s="109"/>
      <c r="AIY126" s="109"/>
      <c r="AIZ126" s="109"/>
      <c r="AJA126" s="109"/>
      <c r="AJB126" s="109"/>
      <c r="AJC126" s="109"/>
      <c r="AJD126" s="109"/>
      <c r="AJE126" s="109"/>
      <c r="AJF126" s="109"/>
      <c r="AJG126" s="109"/>
      <c r="AJH126" s="109"/>
      <c r="AJI126" s="109"/>
      <c r="AJJ126" s="109"/>
      <c r="AJK126" s="109"/>
      <c r="AJL126" s="109"/>
      <c r="AJM126" s="109"/>
      <c r="AJN126" s="109"/>
      <c r="AJO126" s="109"/>
      <c r="AJP126" s="109"/>
      <c r="AJQ126" s="109"/>
      <c r="AJR126" s="109"/>
      <c r="AJS126" s="109"/>
      <c r="AJT126" s="109"/>
      <c r="AJU126" s="109"/>
      <c r="AJV126" s="109"/>
      <c r="AJW126" s="109"/>
      <c r="AJX126" s="109"/>
      <c r="AJY126" s="109"/>
      <c r="AJZ126" s="109"/>
      <c r="AKA126" s="109"/>
      <c r="AKB126" s="109"/>
      <c r="AKC126" s="109"/>
      <c r="AKD126" s="109"/>
      <c r="AKE126" s="109"/>
      <c r="AKF126" s="109"/>
      <c r="AKG126" s="109"/>
      <c r="AKH126" s="109"/>
      <c r="AKI126" s="109"/>
      <c r="AKJ126" s="109"/>
      <c r="AKK126" s="109"/>
      <c r="AKL126" s="109"/>
      <c r="AKM126" s="109"/>
      <c r="AKN126" s="109"/>
      <c r="AKO126" s="109"/>
      <c r="AKP126" s="109"/>
      <c r="AKQ126" s="109"/>
      <c r="AKR126" s="109"/>
      <c r="AKS126" s="109"/>
      <c r="AKT126" s="109"/>
      <c r="AKU126" s="109"/>
      <c r="AKV126" s="109"/>
      <c r="AKW126" s="109"/>
      <c r="AKX126" s="109"/>
      <c r="AKY126" s="109"/>
      <c r="AKZ126" s="109"/>
      <c r="ALA126" s="109"/>
      <c r="ALB126" s="109"/>
      <c r="ALC126" s="109"/>
      <c r="ALD126" s="109"/>
      <c r="ALE126" s="109"/>
      <c r="ALF126" s="109"/>
      <c r="ALG126" s="109"/>
      <c r="ALH126" s="109"/>
      <c r="ALI126" s="109"/>
      <c r="ALJ126" s="109"/>
      <c r="ALK126" s="109"/>
      <c r="ALL126" s="109"/>
      <c r="ALM126" s="109"/>
      <c r="ALN126" s="109"/>
      <c r="ALO126" s="109"/>
      <c r="ALP126" s="109"/>
      <c r="ALQ126" s="109"/>
      <c r="ALR126" s="109"/>
      <c r="ALS126" s="109"/>
      <c r="ALT126" s="109"/>
      <c r="ALU126" s="109"/>
      <c r="ALV126" s="109"/>
      <c r="ALW126" s="109"/>
      <c r="ALX126" s="109"/>
      <c r="ALY126" s="109"/>
      <c r="ALZ126" s="109"/>
      <c r="AMA126" s="109"/>
      <c r="AMB126" s="109"/>
      <c r="AMC126" s="109"/>
      <c r="AMD126" s="109"/>
      <c r="AME126" s="109"/>
      <c r="AMF126" s="109"/>
      <c r="AMG126" s="109"/>
      <c r="AMH126" s="109"/>
      <c r="AMI126" s="109"/>
      <c r="AMJ126" s="109"/>
      <c r="AMK126" s="109"/>
      <c r="AML126" s="109"/>
      <c r="AMM126" s="109"/>
      <c r="AMN126" s="109"/>
      <c r="AMO126" s="109"/>
      <c r="AMP126" s="109"/>
      <c r="AMQ126" s="109"/>
      <c r="AMR126" s="109"/>
      <c r="AMS126" s="109"/>
      <c r="AMT126" s="109"/>
      <c r="AMU126" s="109"/>
      <c r="AMV126" s="109"/>
      <c r="AMW126" s="109"/>
      <c r="AMX126" s="109"/>
      <c r="AMY126" s="109"/>
      <c r="AMZ126" s="109"/>
      <c r="ANA126" s="109"/>
      <c r="ANB126" s="109"/>
      <c r="ANC126" s="109"/>
      <c r="AND126" s="109"/>
      <c r="ANE126" s="109"/>
      <c r="ANF126" s="109"/>
      <c r="ANG126" s="109"/>
      <c r="ANH126" s="109"/>
      <c r="ANI126" s="109"/>
      <c r="ANJ126" s="109"/>
      <c r="ANK126" s="109"/>
      <c r="ANL126" s="109"/>
      <c r="ANM126" s="109"/>
      <c r="ANN126" s="109"/>
      <c r="ANO126" s="109"/>
      <c r="ANP126" s="109"/>
      <c r="ANQ126" s="109"/>
      <c r="ANR126" s="109"/>
      <c r="ANS126" s="109"/>
      <c r="ANT126" s="109"/>
      <c r="ANU126" s="109"/>
      <c r="ANV126" s="109"/>
      <c r="ANW126" s="109"/>
      <c r="ANX126" s="109"/>
      <c r="ANY126" s="109"/>
      <c r="ANZ126" s="109"/>
      <c r="AOA126" s="109"/>
      <c r="AOB126" s="109"/>
      <c r="AOC126" s="109"/>
      <c r="AOD126" s="109"/>
      <c r="AOE126" s="109"/>
      <c r="AOF126" s="109"/>
      <c r="AOG126" s="109"/>
      <c r="AOH126" s="109"/>
      <c r="AOI126" s="109"/>
      <c r="AOJ126" s="109"/>
      <c r="AOK126" s="109"/>
      <c r="AOL126" s="109"/>
      <c r="AOM126" s="109"/>
      <c r="AON126" s="109"/>
      <c r="AOO126" s="109"/>
      <c r="AOP126" s="109"/>
      <c r="AOQ126" s="109"/>
      <c r="AOR126" s="109"/>
      <c r="AOS126" s="109"/>
      <c r="AOT126" s="109"/>
      <c r="AOU126" s="109"/>
      <c r="AOV126" s="109"/>
      <c r="AOW126" s="109"/>
      <c r="AOX126" s="109"/>
      <c r="AOY126" s="109"/>
      <c r="AOZ126" s="109"/>
      <c r="APA126" s="109"/>
      <c r="APB126" s="109"/>
      <c r="APC126" s="109"/>
      <c r="APD126" s="109"/>
      <c r="APE126" s="109"/>
      <c r="APF126" s="109"/>
      <c r="APG126" s="109"/>
      <c r="APH126" s="109"/>
      <c r="API126" s="109"/>
      <c r="APJ126" s="109"/>
      <c r="APK126" s="109"/>
      <c r="APL126" s="109"/>
      <c r="APM126" s="109"/>
      <c r="APN126" s="109"/>
      <c r="APO126" s="109"/>
      <c r="APP126" s="109"/>
      <c r="APQ126" s="109"/>
      <c r="APR126" s="109"/>
      <c r="APS126" s="109"/>
      <c r="APT126" s="109"/>
      <c r="APU126" s="109"/>
      <c r="APV126" s="109"/>
      <c r="APW126" s="109"/>
      <c r="APX126" s="109"/>
      <c r="APY126" s="109"/>
      <c r="APZ126" s="109"/>
      <c r="AQA126" s="109"/>
      <c r="AQB126" s="109"/>
      <c r="AQC126" s="109"/>
      <c r="AQD126" s="109"/>
      <c r="AQE126" s="109"/>
      <c r="AQF126" s="109"/>
      <c r="AQG126" s="109"/>
      <c r="AQH126" s="109"/>
      <c r="AQI126" s="109"/>
      <c r="AQJ126" s="109"/>
      <c r="AQK126" s="109"/>
      <c r="AQL126" s="109"/>
      <c r="AQM126" s="109"/>
      <c r="AQN126" s="109"/>
      <c r="AQO126" s="109"/>
      <c r="AQP126" s="109"/>
      <c r="AQQ126" s="109"/>
      <c r="AQR126" s="109"/>
      <c r="AQS126" s="109"/>
      <c r="AQT126" s="109"/>
      <c r="AQU126" s="109"/>
      <c r="AQV126" s="109"/>
      <c r="AQW126" s="109"/>
      <c r="AQX126" s="109"/>
      <c r="AQY126" s="109"/>
      <c r="AQZ126" s="109"/>
      <c r="ARA126" s="109"/>
      <c r="ARB126" s="109"/>
      <c r="ARC126" s="109"/>
      <c r="ARD126" s="109"/>
      <c r="ARE126" s="109"/>
      <c r="ARF126" s="109"/>
      <c r="ARG126" s="109"/>
      <c r="ARH126" s="109"/>
      <c r="ARI126" s="109"/>
      <c r="ARJ126" s="109"/>
      <c r="ARK126" s="109"/>
      <c r="ARL126" s="109"/>
      <c r="ARM126" s="109"/>
      <c r="ARN126" s="109"/>
      <c r="ARO126" s="109"/>
      <c r="ARP126" s="109"/>
      <c r="ARQ126" s="109"/>
      <c r="ARR126" s="109"/>
      <c r="ARS126" s="109"/>
      <c r="ART126" s="109"/>
      <c r="ARU126" s="109"/>
      <c r="ARV126" s="109"/>
      <c r="ARW126" s="109"/>
      <c r="ARX126" s="109"/>
      <c r="ARY126" s="109"/>
      <c r="ARZ126" s="109"/>
      <c r="ASA126" s="109"/>
      <c r="ASB126" s="109"/>
      <c r="ASC126" s="109"/>
      <c r="ASD126" s="109"/>
      <c r="ASE126" s="109"/>
      <c r="ASF126" s="109"/>
      <c r="ASG126" s="109"/>
      <c r="ASH126" s="109"/>
      <c r="ASI126" s="109"/>
      <c r="ASJ126" s="109"/>
      <c r="ASK126" s="109"/>
      <c r="ASL126" s="109"/>
      <c r="ASM126" s="109"/>
      <c r="ASN126" s="109"/>
      <c r="ASO126" s="109"/>
      <c r="ASP126" s="109"/>
      <c r="ASQ126" s="109"/>
      <c r="ASR126" s="109"/>
      <c r="ASS126" s="109"/>
      <c r="AST126" s="109"/>
      <c r="ASU126" s="109"/>
      <c r="ASV126" s="109"/>
      <c r="ASW126" s="109"/>
      <c r="ASX126" s="109"/>
      <c r="ASY126" s="109"/>
      <c r="ASZ126" s="109"/>
      <c r="ATA126" s="109"/>
      <c r="ATB126" s="109"/>
      <c r="ATC126" s="109"/>
      <c r="ATD126" s="109"/>
      <c r="ATE126" s="109"/>
      <c r="ATF126" s="109"/>
      <c r="ATG126" s="109"/>
      <c r="ATH126" s="109"/>
      <c r="ATI126" s="109"/>
      <c r="ATJ126" s="109"/>
      <c r="ATK126" s="109"/>
      <c r="ATL126" s="109"/>
      <c r="ATM126" s="109"/>
      <c r="ATN126" s="109"/>
      <c r="ATO126" s="109"/>
      <c r="ATP126" s="109"/>
      <c r="ATQ126" s="109"/>
      <c r="ATR126" s="109"/>
      <c r="ATS126" s="109"/>
      <c r="ATT126" s="109"/>
      <c r="ATU126" s="109"/>
      <c r="ATV126" s="109"/>
      <c r="ATW126" s="109"/>
      <c r="ATX126" s="109"/>
      <c r="ATY126" s="109"/>
      <c r="ATZ126" s="109"/>
      <c r="AUA126" s="109"/>
      <c r="AUB126" s="109"/>
      <c r="AUC126" s="109"/>
      <c r="AUD126" s="109"/>
      <c r="AUE126" s="109"/>
      <c r="AUF126" s="109"/>
      <c r="AUG126" s="109"/>
      <c r="AUH126" s="109"/>
      <c r="AUI126" s="109"/>
      <c r="AUJ126" s="109"/>
      <c r="AUK126" s="109"/>
      <c r="AUL126" s="109"/>
      <c r="AUM126" s="109"/>
      <c r="AUN126" s="109"/>
      <c r="AUO126" s="109"/>
      <c r="AUP126" s="109"/>
      <c r="AUQ126" s="109"/>
      <c r="AUR126" s="109"/>
      <c r="AUS126" s="109"/>
      <c r="AUT126" s="109"/>
      <c r="AUU126" s="109"/>
      <c r="AUV126" s="109"/>
      <c r="AUW126" s="109"/>
      <c r="AUX126" s="109"/>
      <c r="AUY126" s="109"/>
      <c r="AUZ126" s="109"/>
      <c r="AVA126" s="109"/>
      <c r="AVB126" s="109"/>
      <c r="AVC126" s="109"/>
      <c r="AVD126" s="109"/>
      <c r="AVE126" s="109"/>
      <c r="AVF126" s="109"/>
      <c r="AVG126" s="109"/>
      <c r="AVH126" s="109"/>
      <c r="AVI126" s="109"/>
      <c r="AVJ126" s="109"/>
      <c r="AVK126" s="109"/>
      <c r="AVL126" s="109"/>
      <c r="AVM126" s="109"/>
      <c r="AVN126" s="109"/>
      <c r="AVO126" s="109"/>
      <c r="AVP126" s="109"/>
      <c r="AVQ126" s="109"/>
      <c r="AVR126" s="109"/>
      <c r="AVS126" s="109"/>
      <c r="AVT126" s="109"/>
      <c r="AVU126" s="109"/>
      <c r="AVV126" s="109"/>
      <c r="AVW126" s="109"/>
      <c r="AVX126" s="109"/>
      <c r="AVY126" s="109"/>
      <c r="AVZ126" s="109"/>
      <c r="AWA126" s="109"/>
      <c r="AWB126" s="109"/>
      <c r="AWC126" s="109"/>
      <c r="AWD126" s="109"/>
      <c r="AWE126" s="109"/>
      <c r="AWF126" s="109"/>
      <c r="AWG126" s="109"/>
      <c r="AWH126" s="109"/>
      <c r="AWI126" s="109"/>
      <c r="AWJ126" s="109"/>
      <c r="AWK126" s="109"/>
      <c r="AWL126" s="109"/>
      <c r="AWM126" s="109"/>
      <c r="AWN126" s="109"/>
      <c r="AWO126" s="109"/>
      <c r="AWP126" s="109"/>
      <c r="AWQ126" s="109"/>
      <c r="AWR126" s="109"/>
      <c r="AWS126" s="109"/>
      <c r="AWT126" s="109"/>
      <c r="AWU126" s="109"/>
      <c r="AWV126" s="109"/>
      <c r="AWW126" s="109"/>
      <c r="AWX126" s="109"/>
      <c r="AWY126" s="109"/>
      <c r="AWZ126" s="109"/>
      <c r="AXA126" s="109"/>
      <c r="AXB126" s="109"/>
      <c r="AXC126" s="109"/>
      <c r="AXD126" s="109"/>
      <c r="AXE126" s="109"/>
      <c r="AXF126" s="109"/>
      <c r="AXG126" s="109"/>
      <c r="AXH126" s="109"/>
      <c r="AXI126" s="109"/>
      <c r="AXJ126" s="109"/>
      <c r="AXK126" s="109"/>
      <c r="AXL126" s="109"/>
      <c r="AXM126" s="109"/>
      <c r="AXN126" s="109"/>
      <c r="AXO126" s="109"/>
      <c r="AXP126" s="109"/>
      <c r="AXQ126" s="109"/>
      <c r="AXR126" s="109"/>
      <c r="AXS126" s="109"/>
      <c r="AXT126" s="109"/>
      <c r="AXU126" s="109"/>
      <c r="AXV126" s="109"/>
      <c r="AXW126" s="109"/>
      <c r="AXX126" s="109"/>
      <c r="AXY126" s="109"/>
      <c r="AXZ126" s="109"/>
      <c r="AYA126" s="109"/>
      <c r="AYB126" s="109"/>
      <c r="AYC126" s="109"/>
      <c r="AYD126" s="109"/>
      <c r="AYE126" s="109"/>
      <c r="AYF126" s="109"/>
      <c r="AYG126" s="109"/>
      <c r="AYH126" s="109"/>
      <c r="AYI126" s="109"/>
      <c r="AYJ126" s="109"/>
      <c r="AYK126" s="109"/>
      <c r="AYL126" s="109"/>
      <c r="AYM126" s="109"/>
      <c r="AYN126" s="109"/>
      <c r="AYO126" s="109"/>
      <c r="AYP126" s="109"/>
      <c r="AYQ126" s="109"/>
      <c r="AYR126" s="109"/>
      <c r="AYS126" s="109"/>
      <c r="AYT126" s="109"/>
      <c r="AYU126" s="109"/>
      <c r="AYV126" s="109"/>
      <c r="AYW126" s="109"/>
      <c r="AYX126" s="109"/>
      <c r="AYY126" s="109"/>
      <c r="AYZ126" s="109"/>
      <c r="AZA126" s="109"/>
      <c r="AZB126" s="109"/>
      <c r="AZC126" s="109"/>
      <c r="AZD126" s="109"/>
      <c r="AZE126" s="109"/>
      <c r="AZF126" s="109"/>
      <c r="AZG126" s="109"/>
      <c r="AZH126" s="109"/>
      <c r="AZI126" s="109"/>
      <c r="AZJ126" s="109"/>
      <c r="AZK126" s="109"/>
      <c r="AZL126" s="109"/>
      <c r="AZM126" s="109"/>
      <c r="AZN126" s="109"/>
      <c r="AZO126" s="109"/>
      <c r="AZP126" s="109"/>
      <c r="AZQ126" s="109"/>
      <c r="AZR126" s="109"/>
      <c r="AZS126" s="109"/>
      <c r="AZT126" s="109"/>
      <c r="AZU126" s="109"/>
      <c r="AZV126" s="109"/>
      <c r="AZW126" s="109"/>
      <c r="AZX126" s="109"/>
      <c r="AZY126" s="109"/>
      <c r="AZZ126" s="109"/>
      <c r="BAA126" s="109"/>
      <c r="BAB126" s="109"/>
      <c r="BAC126" s="109"/>
      <c r="BAD126" s="109"/>
      <c r="BAE126" s="109"/>
      <c r="BAF126" s="109"/>
      <c r="BAG126" s="109"/>
      <c r="BAH126" s="109"/>
      <c r="BAI126" s="109"/>
      <c r="BAJ126" s="109"/>
      <c r="BAK126" s="109"/>
      <c r="BAL126" s="109"/>
      <c r="BAM126" s="109"/>
      <c r="BAN126" s="109"/>
      <c r="BAO126" s="109"/>
      <c r="BAP126" s="109"/>
      <c r="BAQ126" s="109"/>
      <c r="BAR126" s="109"/>
      <c r="BAS126" s="109"/>
      <c r="BAT126" s="109"/>
      <c r="BAU126" s="109"/>
      <c r="BAV126" s="109"/>
      <c r="BAW126" s="109"/>
      <c r="BAX126" s="109"/>
      <c r="BAY126" s="109"/>
      <c r="BAZ126" s="109"/>
      <c r="BBA126" s="109"/>
      <c r="BBB126" s="109"/>
      <c r="BBC126" s="109"/>
      <c r="BBD126" s="109"/>
      <c r="BBE126" s="109"/>
      <c r="BBF126" s="109"/>
      <c r="BBG126" s="109"/>
      <c r="BBH126" s="109"/>
      <c r="BBI126" s="109"/>
      <c r="BBJ126" s="109"/>
      <c r="BBK126" s="109"/>
      <c r="BBL126" s="109"/>
      <c r="BBM126" s="109"/>
      <c r="BBN126" s="109"/>
      <c r="BBO126" s="109"/>
      <c r="BBP126" s="109"/>
      <c r="BBQ126" s="109"/>
      <c r="BBR126" s="109"/>
      <c r="BBS126" s="109"/>
      <c r="BBT126" s="109"/>
      <c r="BBU126" s="109"/>
      <c r="BBV126" s="109"/>
      <c r="BBW126" s="109"/>
      <c r="BBX126" s="109"/>
      <c r="BBY126" s="109"/>
      <c r="BBZ126" s="109"/>
      <c r="BCA126" s="109"/>
      <c r="BCB126" s="109"/>
      <c r="BCC126" s="109"/>
      <c r="BCD126" s="109"/>
      <c r="BCE126" s="109"/>
      <c r="BCF126" s="109"/>
      <c r="BCG126" s="109"/>
      <c r="BCH126" s="109"/>
      <c r="BCI126" s="109"/>
      <c r="BCJ126" s="109"/>
      <c r="BCK126" s="109"/>
      <c r="BCL126" s="109"/>
      <c r="BCM126" s="109"/>
      <c r="BCN126" s="109"/>
      <c r="BCO126" s="109"/>
      <c r="BCP126" s="109"/>
      <c r="BCQ126" s="109"/>
      <c r="BCR126" s="109"/>
      <c r="BCS126" s="109"/>
      <c r="BCT126" s="109"/>
      <c r="BCU126" s="109"/>
      <c r="BCV126" s="109"/>
      <c r="BCW126" s="109"/>
      <c r="BCX126" s="109"/>
      <c r="BCY126" s="109"/>
      <c r="BCZ126" s="109"/>
      <c r="BDA126" s="109"/>
      <c r="BDB126" s="109"/>
      <c r="BDC126" s="109"/>
      <c r="BDD126" s="109"/>
      <c r="BDE126" s="109"/>
      <c r="BDF126" s="109"/>
      <c r="BDG126" s="109"/>
      <c r="BDH126" s="109"/>
      <c r="BDI126" s="109"/>
      <c r="BDJ126" s="109"/>
      <c r="BDK126" s="109"/>
      <c r="BDL126" s="109"/>
      <c r="BDM126" s="109"/>
      <c r="BDN126" s="109"/>
      <c r="BDO126" s="109"/>
      <c r="BDP126" s="109"/>
      <c r="BDQ126" s="109"/>
      <c r="BDR126" s="109"/>
      <c r="BDS126" s="109"/>
      <c r="BDT126" s="109"/>
      <c r="BDU126" s="109"/>
      <c r="BDV126" s="109"/>
      <c r="BDW126" s="109"/>
      <c r="BDX126" s="109"/>
      <c r="BDY126" s="109"/>
      <c r="BDZ126" s="109"/>
      <c r="BEA126" s="109"/>
      <c r="BEB126" s="109"/>
      <c r="BEC126" s="109"/>
      <c r="BED126" s="109"/>
      <c r="BEE126" s="109"/>
      <c r="BEF126" s="109"/>
      <c r="BEG126" s="109"/>
      <c r="BEH126" s="109"/>
      <c r="BEI126" s="109"/>
      <c r="BEJ126" s="109"/>
      <c r="BEK126" s="109"/>
      <c r="BEL126" s="109"/>
      <c r="BEM126" s="109"/>
      <c r="BEN126" s="109"/>
      <c r="BEO126" s="109"/>
      <c r="BEP126" s="109"/>
      <c r="BEQ126" s="109"/>
      <c r="BER126" s="109"/>
      <c r="BES126" s="109"/>
      <c r="BET126" s="109"/>
      <c r="BEU126" s="109"/>
      <c r="BEV126" s="109"/>
      <c r="BEW126" s="109"/>
      <c r="BEX126" s="109"/>
      <c r="BEY126" s="109"/>
      <c r="BEZ126" s="109"/>
      <c r="BFA126" s="109"/>
      <c r="BFB126" s="109"/>
      <c r="BFC126" s="109"/>
      <c r="BFD126" s="109"/>
      <c r="BFE126" s="109"/>
      <c r="BFF126" s="109"/>
      <c r="BFG126" s="109"/>
      <c r="BFH126" s="109"/>
      <c r="BFI126" s="109"/>
      <c r="BFJ126" s="109"/>
      <c r="BFK126" s="109"/>
      <c r="BFL126" s="109"/>
      <c r="BFM126" s="109"/>
      <c r="BFN126" s="109"/>
      <c r="BFO126" s="109"/>
      <c r="BFP126" s="109"/>
      <c r="BFQ126" s="109"/>
      <c r="BFR126" s="109"/>
      <c r="BFS126" s="109"/>
      <c r="BFT126" s="109"/>
      <c r="BFU126" s="109"/>
      <c r="BFV126" s="109"/>
      <c r="BFW126" s="109"/>
      <c r="BFX126" s="109"/>
      <c r="BFY126" s="109"/>
      <c r="BFZ126" s="109"/>
      <c r="BGA126" s="109"/>
      <c r="BGB126" s="109"/>
      <c r="BGC126" s="109"/>
      <c r="BGD126" s="109"/>
      <c r="BGE126" s="109"/>
      <c r="BGF126" s="109"/>
      <c r="BGG126" s="109"/>
      <c r="BGH126" s="109"/>
      <c r="BGI126" s="109"/>
      <c r="BGJ126" s="109"/>
      <c r="BGK126" s="109"/>
      <c r="BGL126" s="109"/>
      <c r="BGM126" s="109"/>
      <c r="BGN126" s="109"/>
      <c r="BGO126" s="109"/>
      <c r="BGP126" s="109"/>
      <c r="BGQ126" s="109"/>
      <c r="BGR126" s="109"/>
      <c r="BGS126" s="109"/>
      <c r="BGT126" s="109"/>
      <c r="BGU126" s="109"/>
      <c r="BGV126" s="109"/>
      <c r="BGW126" s="109"/>
      <c r="BGX126" s="109"/>
      <c r="BGY126" s="109"/>
      <c r="BGZ126" s="109"/>
      <c r="BHA126" s="109"/>
      <c r="BHB126" s="109"/>
      <c r="BHC126" s="109"/>
      <c r="BHD126" s="109"/>
      <c r="BHE126" s="109"/>
      <c r="BHF126" s="109"/>
      <c r="BHG126" s="109"/>
      <c r="BHH126" s="109"/>
      <c r="BHI126" s="109"/>
      <c r="BHJ126" s="109"/>
      <c r="BHK126" s="109"/>
      <c r="BHL126" s="109"/>
      <c r="BHM126" s="109"/>
      <c r="BHN126" s="109"/>
      <c r="BHO126" s="109"/>
      <c r="BHP126" s="109"/>
      <c r="BHQ126" s="109"/>
      <c r="BHR126" s="109"/>
      <c r="BHS126" s="109"/>
      <c r="BHT126" s="109"/>
      <c r="BHU126" s="109"/>
      <c r="BHV126" s="109"/>
      <c r="BHW126" s="109"/>
      <c r="BHX126" s="109"/>
      <c r="BHY126" s="109"/>
      <c r="BHZ126" s="109"/>
      <c r="BIA126" s="109"/>
      <c r="BIB126" s="109"/>
      <c r="BIC126" s="109"/>
      <c r="BID126" s="109"/>
      <c r="BIE126" s="109"/>
      <c r="BIF126" s="109"/>
      <c r="BIG126" s="109"/>
      <c r="BIH126" s="109"/>
      <c r="BII126" s="109"/>
      <c r="BIJ126" s="109"/>
      <c r="BIK126" s="109"/>
      <c r="BIL126" s="109"/>
      <c r="BIM126" s="109"/>
      <c r="BIN126" s="109"/>
      <c r="BIO126" s="109"/>
      <c r="BIP126" s="109"/>
      <c r="BIQ126" s="109"/>
      <c r="BIR126" s="109"/>
      <c r="BIS126" s="109"/>
      <c r="BIT126" s="109"/>
      <c r="BIU126" s="109"/>
      <c r="BIV126" s="109"/>
      <c r="BIW126" s="109"/>
      <c r="BIX126" s="109"/>
      <c r="BIY126" s="109"/>
      <c r="BIZ126" s="109"/>
      <c r="BJA126" s="109"/>
      <c r="BJB126" s="109"/>
      <c r="BJC126" s="109"/>
      <c r="BJD126" s="109"/>
      <c r="BJE126" s="109"/>
      <c r="BJF126" s="109"/>
      <c r="BJG126" s="109"/>
      <c r="BJH126" s="109"/>
      <c r="BJI126" s="109"/>
      <c r="BJJ126" s="109"/>
      <c r="BJK126" s="109"/>
      <c r="BJL126" s="109"/>
      <c r="BJM126" s="109"/>
      <c r="BJN126" s="109"/>
      <c r="BJO126" s="109"/>
      <c r="BJP126" s="109"/>
      <c r="BJQ126" s="109"/>
      <c r="BJR126" s="109"/>
      <c r="BJS126" s="109"/>
      <c r="BJT126" s="109"/>
      <c r="BJU126" s="109"/>
      <c r="BJV126" s="109"/>
      <c r="BJW126" s="109"/>
      <c r="BJX126" s="109"/>
      <c r="BJY126" s="109"/>
      <c r="BJZ126" s="109"/>
      <c r="BKA126" s="109"/>
      <c r="BKB126" s="109"/>
      <c r="BKC126" s="109"/>
      <c r="BKD126" s="109"/>
      <c r="BKE126" s="109"/>
      <c r="BKF126" s="109"/>
      <c r="BKG126" s="109"/>
      <c r="BKH126" s="109"/>
      <c r="BKI126" s="109"/>
      <c r="BKJ126" s="109"/>
      <c r="BKK126" s="109"/>
      <c r="BKL126" s="109"/>
      <c r="BKM126" s="109"/>
      <c r="BKN126" s="109"/>
      <c r="BKO126" s="109"/>
      <c r="BKP126" s="109"/>
      <c r="BKQ126" s="109"/>
      <c r="BKR126" s="109"/>
      <c r="BKS126" s="109"/>
      <c r="BKT126" s="109"/>
      <c r="BKU126" s="109"/>
      <c r="BKV126" s="109"/>
      <c r="BKW126" s="109"/>
      <c r="BKX126" s="109"/>
      <c r="BKY126" s="109"/>
      <c r="BKZ126" s="109"/>
      <c r="BLA126" s="109"/>
      <c r="BLB126" s="109"/>
      <c r="BLC126" s="109"/>
      <c r="BLD126" s="109"/>
      <c r="BLE126" s="109"/>
      <c r="BLF126" s="109"/>
      <c r="BLG126" s="109"/>
      <c r="BLH126" s="109"/>
      <c r="BLI126" s="109"/>
      <c r="BLJ126" s="109"/>
      <c r="BLK126" s="109"/>
      <c r="BLL126" s="109"/>
      <c r="BLM126" s="109"/>
      <c r="BLN126" s="109"/>
      <c r="BLO126" s="109"/>
      <c r="BLP126" s="109"/>
      <c r="BLQ126" s="109"/>
      <c r="BLR126" s="109"/>
      <c r="BLS126" s="109"/>
      <c r="BLT126" s="109"/>
      <c r="BLU126" s="109"/>
      <c r="BLV126" s="109"/>
      <c r="BLW126" s="109"/>
      <c r="BLX126" s="109"/>
      <c r="BLY126" s="109"/>
      <c r="BLZ126" s="109"/>
      <c r="BMA126" s="109"/>
      <c r="BMB126" s="109"/>
      <c r="BMC126" s="109"/>
      <c r="BMD126" s="109"/>
      <c r="BME126" s="109"/>
      <c r="BMF126" s="109"/>
      <c r="BMG126" s="109"/>
      <c r="BMH126" s="109"/>
      <c r="BMI126" s="109"/>
      <c r="BMJ126" s="109"/>
      <c r="BMK126" s="109"/>
      <c r="BML126" s="109"/>
      <c r="BMM126" s="109"/>
      <c r="BMN126" s="109"/>
      <c r="BMO126" s="109"/>
      <c r="BMP126" s="109"/>
      <c r="BMQ126" s="109"/>
      <c r="BMR126" s="109"/>
      <c r="BMS126" s="109"/>
      <c r="BMT126" s="109"/>
      <c r="BMU126" s="109"/>
      <c r="BMV126" s="109"/>
      <c r="BMW126" s="109"/>
      <c r="BMX126" s="109"/>
      <c r="BMY126" s="109"/>
      <c r="BMZ126" s="109"/>
      <c r="BNA126" s="109"/>
      <c r="BNB126" s="109"/>
      <c r="BNC126" s="109"/>
      <c r="BND126" s="109"/>
      <c r="BNE126" s="109"/>
      <c r="BNF126" s="109"/>
      <c r="BNG126" s="109"/>
      <c r="BNH126" s="109"/>
      <c r="BNI126" s="109"/>
      <c r="BNJ126" s="109"/>
      <c r="BNK126" s="109"/>
      <c r="BNL126" s="109"/>
      <c r="BNM126" s="109"/>
      <c r="BNN126" s="109"/>
      <c r="BNO126" s="109"/>
      <c r="BNP126" s="109"/>
      <c r="BNQ126" s="109"/>
      <c r="BNR126" s="109"/>
      <c r="BNS126" s="109"/>
      <c r="BNT126" s="109"/>
      <c r="BNU126" s="109"/>
      <c r="BNV126" s="109"/>
      <c r="BNW126" s="109"/>
      <c r="BNX126" s="109"/>
      <c r="BNY126" s="109"/>
      <c r="BNZ126" s="109"/>
      <c r="BOA126" s="109"/>
      <c r="BOB126" s="109"/>
      <c r="BOC126" s="109"/>
      <c r="BOD126" s="109"/>
      <c r="BOE126" s="109"/>
      <c r="BOF126" s="109"/>
      <c r="BOG126" s="109"/>
      <c r="BOH126" s="109"/>
      <c r="BOI126" s="109"/>
      <c r="BOJ126" s="109"/>
      <c r="BOK126" s="109"/>
      <c r="BOL126" s="109"/>
      <c r="BOM126" s="109"/>
      <c r="BON126" s="109"/>
      <c r="BOO126" s="109"/>
      <c r="BOP126" s="109"/>
      <c r="BOQ126" s="109"/>
      <c r="BOR126" s="109"/>
      <c r="BOS126" s="109"/>
      <c r="BOT126" s="109"/>
      <c r="BOU126" s="109"/>
      <c r="BOV126" s="109"/>
      <c r="BOW126" s="109"/>
      <c r="BOX126" s="109"/>
      <c r="BOY126" s="109"/>
      <c r="BOZ126" s="109"/>
      <c r="BPA126" s="109"/>
      <c r="BPB126" s="109"/>
      <c r="BPC126" s="109"/>
      <c r="BPD126" s="109"/>
      <c r="BPE126" s="109"/>
      <c r="BPF126" s="109"/>
      <c r="BPG126" s="109"/>
      <c r="BPH126" s="109"/>
      <c r="BPI126" s="109"/>
      <c r="BPJ126" s="109"/>
      <c r="BPK126" s="109"/>
      <c r="BPL126" s="109"/>
      <c r="BPM126" s="109"/>
      <c r="BPN126" s="109"/>
      <c r="BPO126" s="109"/>
      <c r="BPP126" s="109"/>
      <c r="BPQ126" s="109"/>
      <c r="BPR126" s="109"/>
      <c r="BPS126" s="109"/>
      <c r="BPT126" s="109"/>
      <c r="BPU126" s="109"/>
      <c r="BPV126" s="109"/>
      <c r="BPW126" s="109"/>
      <c r="BPX126" s="109"/>
      <c r="BPY126" s="109"/>
      <c r="BPZ126" s="109"/>
      <c r="BQA126" s="109"/>
      <c r="BQB126" s="109"/>
      <c r="BQC126" s="109"/>
      <c r="BQD126" s="109"/>
      <c r="BQE126" s="109"/>
      <c r="BQF126" s="109"/>
      <c r="BQG126" s="109"/>
      <c r="BQH126" s="109"/>
      <c r="BQI126" s="109"/>
      <c r="BQJ126" s="109"/>
      <c r="BQK126" s="109"/>
      <c r="BQL126" s="109"/>
      <c r="BQM126" s="109"/>
      <c r="BQN126" s="109"/>
      <c r="BQO126" s="109"/>
      <c r="BQP126" s="109"/>
      <c r="BQQ126" s="109"/>
      <c r="BQR126" s="109"/>
      <c r="BQS126" s="109"/>
      <c r="BQT126" s="109"/>
      <c r="BQU126" s="109"/>
      <c r="BQV126" s="109"/>
      <c r="BQW126" s="109"/>
      <c r="BQX126" s="109"/>
      <c r="BQY126" s="109"/>
      <c r="BQZ126" s="109"/>
      <c r="BRA126" s="109"/>
      <c r="BRB126" s="109"/>
      <c r="BRC126" s="109"/>
      <c r="BRD126" s="109"/>
      <c r="BRE126" s="109"/>
      <c r="BRF126" s="109"/>
      <c r="BRG126" s="109"/>
      <c r="BRH126" s="109"/>
      <c r="BRI126" s="109"/>
      <c r="BRJ126" s="109"/>
      <c r="BRK126" s="109"/>
      <c r="BRL126" s="109"/>
      <c r="BRM126" s="109"/>
      <c r="BRN126" s="109"/>
      <c r="BRO126" s="109"/>
      <c r="BRP126" s="109"/>
      <c r="BRQ126" s="109"/>
      <c r="BRR126" s="109"/>
      <c r="BRS126" s="109"/>
      <c r="BRT126" s="109"/>
      <c r="BRU126" s="109"/>
      <c r="BRV126" s="109"/>
      <c r="BRW126" s="109"/>
      <c r="BRX126" s="109"/>
      <c r="BRY126" s="109"/>
      <c r="BRZ126" s="109"/>
      <c r="BSA126" s="109"/>
      <c r="BSB126" s="109"/>
      <c r="BSC126" s="109"/>
      <c r="BSD126" s="109"/>
      <c r="BSE126" s="109"/>
      <c r="BSF126" s="109"/>
      <c r="BSG126" s="109"/>
      <c r="BSH126" s="109"/>
      <c r="BSI126" s="109"/>
      <c r="BSJ126" s="109"/>
      <c r="BSK126" s="109"/>
      <c r="BSL126" s="109"/>
      <c r="BSM126" s="109"/>
      <c r="BSN126" s="109"/>
      <c r="BSO126" s="109"/>
      <c r="BSP126" s="109"/>
      <c r="BSQ126" s="109"/>
      <c r="BSR126" s="109"/>
      <c r="BSS126" s="109"/>
      <c r="BST126" s="109"/>
      <c r="BSU126" s="109"/>
      <c r="BSV126" s="109"/>
      <c r="BSW126" s="109"/>
      <c r="BSX126" s="109"/>
      <c r="BSY126" s="109"/>
      <c r="BSZ126" s="109"/>
      <c r="BTA126" s="109"/>
      <c r="BTB126" s="109"/>
      <c r="BTC126" s="109"/>
      <c r="BTD126" s="109"/>
      <c r="BTE126" s="109"/>
      <c r="BTF126" s="109"/>
      <c r="BTG126" s="109"/>
      <c r="BTH126" s="109"/>
      <c r="BTI126" s="109"/>
      <c r="BTJ126" s="109"/>
      <c r="BTK126" s="109"/>
      <c r="BTL126" s="109"/>
      <c r="BTM126" s="109"/>
      <c r="BTN126" s="109"/>
      <c r="BTO126" s="109"/>
      <c r="BTP126" s="109"/>
      <c r="BTQ126" s="109"/>
      <c r="BTR126" s="109"/>
      <c r="BTS126" s="109"/>
      <c r="BTT126" s="109"/>
      <c r="BTU126" s="109"/>
      <c r="BTV126" s="109"/>
      <c r="BTW126" s="109"/>
      <c r="BTX126" s="109"/>
      <c r="BTY126" s="109"/>
      <c r="BTZ126" s="109"/>
      <c r="BUA126" s="109"/>
      <c r="BUB126" s="109"/>
      <c r="BUC126" s="109"/>
      <c r="BUD126" s="109"/>
      <c r="BUE126" s="109"/>
      <c r="BUF126" s="109"/>
      <c r="BUG126" s="109"/>
      <c r="BUH126" s="109"/>
      <c r="BUI126" s="109"/>
      <c r="BUJ126" s="109"/>
      <c r="BUK126" s="109"/>
      <c r="BUL126" s="109"/>
      <c r="BUM126" s="109"/>
      <c r="BUN126" s="109"/>
      <c r="BUO126" s="109"/>
      <c r="BUP126" s="109"/>
      <c r="BUQ126" s="109"/>
      <c r="BUR126" s="109"/>
      <c r="BUS126" s="109"/>
      <c r="BUT126" s="109"/>
      <c r="BUU126" s="109"/>
      <c r="BUV126" s="109"/>
      <c r="BUW126" s="109"/>
      <c r="BUX126" s="109"/>
      <c r="BUY126" s="109"/>
      <c r="BUZ126" s="109"/>
      <c r="BVA126" s="109"/>
      <c r="BVB126" s="109"/>
      <c r="BVC126" s="109"/>
      <c r="BVD126" s="109"/>
      <c r="BVE126" s="109"/>
      <c r="BVF126" s="109"/>
      <c r="BVG126" s="109"/>
      <c r="BVH126" s="109"/>
      <c r="BVI126" s="109"/>
      <c r="BVJ126" s="109"/>
      <c r="BVK126" s="109"/>
      <c r="BVL126" s="109"/>
      <c r="BVM126" s="109"/>
      <c r="BVN126" s="109"/>
      <c r="BVO126" s="109"/>
      <c r="BVP126" s="109"/>
      <c r="BVQ126" s="109"/>
      <c r="BVR126" s="109"/>
      <c r="BVS126" s="109"/>
      <c r="BVT126" s="109"/>
      <c r="BVU126" s="109"/>
      <c r="BVV126" s="109"/>
      <c r="BVW126" s="109"/>
      <c r="BVX126" s="109"/>
      <c r="BVY126" s="109"/>
      <c r="BVZ126" s="109"/>
      <c r="BWA126" s="109"/>
      <c r="BWB126" s="109"/>
      <c r="BWC126" s="109"/>
      <c r="BWD126" s="109"/>
      <c r="BWE126" s="109"/>
      <c r="BWF126" s="109"/>
      <c r="BWG126" s="109"/>
      <c r="BWH126" s="109"/>
      <c r="BWI126" s="109"/>
      <c r="BWJ126" s="109"/>
      <c r="BWK126" s="109"/>
      <c r="BWL126" s="109"/>
      <c r="BWM126" s="109"/>
      <c r="BWN126" s="109"/>
      <c r="BWO126" s="109"/>
      <c r="BWP126" s="109"/>
      <c r="BWQ126" s="109"/>
      <c r="BWR126" s="109"/>
      <c r="BWS126" s="109"/>
      <c r="BWT126" s="109"/>
      <c r="BWU126" s="109"/>
      <c r="BWV126" s="109"/>
      <c r="BWW126" s="109"/>
      <c r="BWX126" s="109"/>
      <c r="BWY126" s="109"/>
      <c r="BWZ126" s="109"/>
      <c r="BXA126" s="109"/>
      <c r="BXB126" s="109"/>
      <c r="BXC126" s="109"/>
      <c r="BXD126" s="109"/>
      <c r="BXE126" s="109"/>
      <c r="BXF126" s="109"/>
      <c r="BXG126" s="109"/>
      <c r="BXH126" s="109"/>
      <c r="BXI126" s="109"/>
      <c r="BXJ126" s="109"/>
      <c r="BXK126" s="109"/>
      <c r="BXL126" s="109"/>
      <c r="BXM126" s="109"/>
      <c r="BXN126" s="109"/>
      <c r="BXO126" s="109"/>
      <c r="BXP126" s="109"/>
      <c r="BXQ126" s="109"/>
      <c r="BXR126" s="109"/>
      <c r="BXS126" s="109"/>
      <c r="BXT126" s="109"/>
      <c r="BXU126" s="109"/>
      <c r="BXV126" s="109"/>
      <c r="BXW126" s="109"/>
      <c r="BXX126" s="109"/>
      <c r="BXY126" s="109"/>
      <c r="BXZ126" s="109"/>
      <c r="BYA126" s="109"/>
      <c r="BYB126" s="109"/>
      <c r="BYC126" s="109"/>
      <c r="BYD126" s="109"/>
      <c r="BYE126" s="109"/>
      <c r="BYF126" s="109"/>
      <c r="BYG126" s="109"/>
      <c r="BYH126" s="109"/>
      <c r="BYI126" s="109"/>
      <c r="BYJ126" s="109"/>
      <c r="BYK126" s="109"/>
      <c r="BYL126" s="109"/>
      <c r="BYM126" s="109"/>
      <c r="BYN126" s="109"/>
      <c r="BYO126" s="109"/>
      <c r="BYP126" s="109"/>
      <c r="BYQ126" s="109"/>
      <c r="BYR126" s="109"/>
      <c r="BYS126" s="109"/>
      <c r="BYT126" s="109"/>
      <c r="BYU126" s="109"/>
      <c r="BYV126" s="109"/>
      <c r="BYW126" s="109"/>
      <c r="BYX126" s="109"/>
      <c r="BYY126" s="109"/>
      <c r="BYZ126" s="109"/>
      <c r="BZA126" s="109"/>
      <c r="BZB126" s="109"/>
      <c r="BZC126" s="109"/>
      <c r="BZD126" s="109"/>
      <c r="BZE126" s="109"/>
      <c r="BZF126" s="109"/>
      <c r="BZG126" s="109"/>
      <c r="BZH126" s="109"/>
      <c r="BZI126" s="109"/>
      <c r="BZJ126" s="109"/>
      <c r="BZK126" s="109"/>
      <c r="BZL126" s="109"/>
      <c r="BZM126" s="109"/>
      <c r="BZN126" s="109"/>
      <c r="BZO126" s="109"/>
      <c r="BZP126" s="109"/>
      <c r="BZQ126" s="109"/>
      <c r="BZR126" s="109"/>
      <c r="BZS126" s="109"/>
      <c r="BZT126" s="109"/>
      <c r="BZU126" s="109"/>
      <c r="BZV126" s="109"/>
      <c r="BZW126" s="109"/>
      <c r="BZX126" s="109"/>
      <c r="BZY126" s="109"/>
      <c r="BZZ126" s="109"/>
      <c r="CAA126" s="109"/>
      <c r="CAB126" s="109"/>
      <c r="CAC126" s="109"/>
      <c r="CAD126" s="109"/>
      <c r="CAE126" s="109"/>
      <c r="CAF126" s="109"/>
      <c r="CAG126" s="109"/>
      <c r="CAH126" s="109"/>
      <c r="CAI126" s="109"/>
      <c r="CAJ126" s="109"/>
      <c r="CAK126" s="109"/>
      <c r="CAL126" s="109"/>
      <c r="CAM126" s="109"/>
      <c r="CAN126" s="109"/>
      <c r="CAO126" s="109"/>
      <c r="CAP126" s="109"/>
      <c r="CAQ126" s="109"/>
      <c r="CAR126" s="109"/>
      <c r="CAS126" s="109"/>
      <c r="CAT126" s="109"/>
      <c r="CAU126" s="109"/>
      <c r="CAV126" s="109"/>
      <c r="CAW126" s="109"/>
      <c r="CAX126" s="109"/>
      <c r="CAY126" s="109"/>
      <c r="CAZ126" s="109"/>
      <c r="CBA126" s="109"/>
      <c r="CBB126" s="109"/>
      <c r="CBC126" s="109"/>
      <c r="CBD126" s="109"/>
      <c r="CBE126" s="109"/>
      <c r="CBF126" s="109"/>
      <c r="CBG126" s="109"/>
      <c r="CBH126" s="109"/>
      <c r="CBI126" s="109"/>
      <c r="CBJ126" s="109"/>
      <c r="CBK126" s="109"/>
      <c r="CBL126" s="109"/>
      <c r="CBM126" s="109"/>
      <c r="CBN126" s="109"/>
      <c r="CBO126" s="109"/>
      <c r="CBP126" s="109"/>
      <c r="CBQ126" s="109"/>
      <c r="CBR126" s="109"/>
      <c r="CBS126" s="109"/>
      <c r="CBT126" s="109"/>
      <c r="CBU126" s="109"/>
      <c r="CBV126" s="109"/>
      <c r="CBW126" s="109"/>
      <c r="CBX126" s="109"/>
      <c r="CBY126" s="109"/>
      <c r="CBZ126" s="109"/>
      <c r="CCA126" s="109"/>
      <c r="CCB126" s="109"/>
      <c r="CCC126" s="109"/>
      <c r="CCD126" s="109"/>
      <c r="CCE126" s="109"/>
      <c r="CCF126" s="109"/>
      <c r="CCG126" s="109"/>
      <c r="CCH126" s="109"/>
      <c r="CCI126" s="109"/>
      <c r="CCJ126" s="109"/>
      <c r="CCK126" s="109"/>
      <c r="CCL126" s="109"/>
      <c r="CCM126" s="109"/>
      <c r="CCN126" s="109"/>
      <c r="CCO126" s="109"/>
      <c r="CCP126" s="109"/>
      <c r="CCQ126" s="109"/>
      <c r="CCR126" s="109"/>
      <c r="CCS126" s="109"/>
      <c r="CCT126" s="109"/>
      <c r="CCU126" s="109"/>
      <c r="CCV126" s="109"/>
      <c r="CCW126" s="109"/>
      <c r="CCX126" s="109"/>
      <c r="CCY126" s="109"/>
      <c r="CCZ126" s="109"/>
      <c r="CDA126" s="109"/>
      <c r="CDB126" s="109"/>
      <c r="CDC126" s="109"/>
      <c r="CDD126" s="109"/>
      <c r="CDE126" s="109"/>
      <c r="CDF126" s="109"/>
      <c r="CDG126" s="109"/>
      <c r="CDH126" s="109"/>
      <c r="CDI126" s="109"/>
      <c r="CDJ126" s="109"/>
      <c r="CDK126" s="109"/>
      <c r="CDL126" s="109"/>
      <c r="CDM126" s="109"/>
      <c r="CDN126" s="109"/>
      <c r="CDO126" s="109"/>
      <c r="CDP126" s="109"/>
      <c r="CDQ126" s="109"/>
      <c r="CDR126" s="109"/>
      <c r="CDS126" s="109"/>
      <c r="CDT126" s="109"/>
      <c r="CDU126" s="109"/>
      <c r="CDV126" s="109"/>
      <c r="CDW126" s="109"/>
      <c r="CDX126" s="109"/>
      <c r="CDY126" s="109"/>
      <c r="CDZ126" s="109"/>
      <c r="CEA126" s="109"/>
      <c r="CEB126" s="109"/>
      <c r="CEC126" s="109"/>
      <c r="CED126" s="109"/>
      <c r="CEE126" s="109"/>
      <c r="CEF126" s="109"/>
      <c r="CEG126" s="109"/>
      <c r="CEH126" s="109"/>
      <c r="CEI126" s="109"/>
      <c r="CEJ126" s="109"/>
      <c r="CEK126" s="109"/>
      <c r="CEL126" s="109"/>
      <c r="CEM126" s="109"/>
      <c r="CEN126" s="109"/>
      <c r="CEO126" s="109"/>
      <c r="CEP126" s="109"/>
      <c r="CEQ126" s="109"/>
      <c r="CER126" s="109"/>
      <c r="CES126" s="109"/>
      <c r="CET126" s="109"/>
      <c r="CEU126" s="109"/>
      <c r="CEV126" s="109"/>
      <c r="CEW126" s="109"/>
      <c r="CEX126" s="109"/>
      <c r="CEY126" s="109"/>
      <c r="CEZ126" s="109"/>
      <c r="CFA126" s="109"/>
      <c r="CFB126" s="109"/>
      <c r="CFC126" s="109"/>
      <c r="CFD126" s="109"/>
      <c r="CFE126" s="109"/>
      <c r="CFF126" s="109"/>
      <c r="CFG126" s="109"/>
      <c r="CFH126" s="109"/>
      <c r="CFI126" s="109"/>
      <c r="CFJ126" s="109"/>
      <c r="CFK126" s="109"/>
      <c r="CFL126" s="109"/>
      <c r="CFM126" s="109"/>
      <c r="CFN126" s="109"/>
      <c r="CFO126" s="109"/>
      <c r="CFP126" s="109"/>
      <c r="CFQ126" s="109"/>
      <c r="CFR126" s="109"/>
      <c r="CFS126" s="109"/>
      <c r="CFT126" s="109"/>
      <c r="CFU126" s="109"/>
      <c r="CFV126" s="109"/>
      <c r="CFW126" s="109"/>
      <c r="CFX126" s="109"/>
      <c r="CFY126" s="109"/>
      <c r="CFZ126" s="109"/>
      <c r="CGA126" s="109"/>
      <c r="CGB126" s="109"/>
      <c r="CGC126" s="109"/>
      <c r="CGD126" s="109"/>
      <c r="CGE126" s="109"/>
      <c r="CGF126" s="109"/>
      <c r="CGG126" s="109"/>
      <c r="CGH126" s="109"/>
      <c r="CGI126" s="109"/>
      <c r="CGJ126" s="109"/>
      <c r="CGK126" s="109"/>
      <c r="CGL126" s="109"/>
      <c r="CGM126" s="109"/>
      <c r="CGN126" s="109"/>
      <c r="CGO126" s="109"/>
      <c r="CGP126" s="109"/>
      <c r="CGQ126" s="109"/>
      <c r="CGR126" s="109"/>
      <c r="CGS126" s="109"/>
      <c r="CGT126" s="109"/>
      <c r="CGU126" s="109"/>
      <c r="CGV126" s="109"/>
      <c r="CGW126" s="109"/>
      <c r="CGX126" s="109"/>
      <c r="CGY126" s="109"/>
      <c r="CGZ126" s="109"/>
      <c r="CHA126" s="109"/>
      <c r="CHB126" s="109"/>
      <c r="CHC126" s="109"/>
      <c r="CHD126" s="109"/>
      <c r="CHE126" s="109"/>
      <c r="CHF126" s="109"/>
      <c r="CHG126" s="109"/>
      <c r="CHH126" s="109"/>
      <c r="CHI126" s="109"/>
      <c r="CHJ126" s="109"/>
      <c r="CHK126" s="109"/>
      <c r="CHL126" s="109"/>
      <c r="CHM126" s="109"/>
      <c r="CHN126" s="109"/>
      <c r="CHO126" s="109"/>
      <c r="CHP126" s="109"/>
      <c r="CHQ126" s="109"/>
      <c r="CHR126" s="109"/>
      <c r="CHS126" s="109"/>
      <c r="CHT126" s="109"/>
      <c r="CHU126" s="109"/>
      <c r="CHV126" s="109"/>
      <c r="CHW126" s="109"/>
      <c r="CHX126" s="109"/>
      <c r="CHY126" s="109"/>
      <c r="CHZ126" s="109"/>
      <c r="CIA126" s="109"/>
      <c r="CIB126" s="109"/>
      <c r="CIC126" s="109"/>
      <c r="CID126" s="109"/>
      <c r="CIE126" s="109"/>
      <c r="CIF126" s="109"/>
      <c r="CIG126" s="109"/>
      <c r="CIH126" s="109"/>
      <c r="CII126" s="109"/>
      <c r="CIJ126" s="109"/>
      <c r="CIK126" s="109"/>
      <c r="CIL126" s="109"/>
      <c r="CIM126" s="109"/>
      <c r="CIN126" s="109"/>
      <c r="CIO126" s="109"/>
      <c r="CIP126" s="109"/>
      <c r="CIQ126" s="109"/>
      <c r="CIR126" s="109"/>
      <c r="CIS126" s="109"/>
      <c r="CIT126" s="109"/>
      <c r="CIU126" s="109"/>
      <c r="CIV126" s="109"/>
      <c r="CIW126" s="109"/>
      <c r="CIX126" s="109"/>
      <c r="CIY126" s="109"/>
      <c r="CIZ126" s="109"/>
      <c r="CJA126" s="109"/>
      <c r="CJB126" s="109"/>
      <c r="CJC126" s="109"/>
      <c r="CJD126" s="109"/>
      <c r="CJE126" s="109"/>
      <c r="CJF126" s="109"/>
      <c r="CJG126" s="109"/>
      <c r="CJH126" s="109"/>
      <c r="CJI126" s="109"/>
      <c r="CJJ126" s="109"/>
      <c r="CJK126" s="109"/>
      <c r="CJL126" s="109"/>
      <c r="CJM126" s="109"/>
      <c r="CJN126" s="109"/>
      <c r="CJO126" s="109"/>
      <c r="CJP126" s="109"/>
      <c r="CJQ126" s="109"/>
      <c r="CJR126" s="109"/>
      <c r="CJS126" s="109"/>
      <c r="CJT126" s="109"/>
      <c r="CJU126" s="109"/>
      <c r="CJV126" s="109"/>
      <c r="CJW126" s="109"/>
      <c r="CJX126" s="109"/>
      <c r="CJY126" s="109"/>
      <c r="CJZ126" s="109"/>
      <c r="CKA126" s="109"/>
      <c r="CKB126" s="109"/>
      <c r="CKC126" s="109"/>
      <c r="CKD126" s="109"/>
      <c r="CKE126" s="109"/>
      <c r="CKF126" s="109"/>
      <c r="CKG126" s="109"/>
      <c r="CKH126" s="109"/>
      <c r="CKI126" s="109"/>
      <c r="CKJ126" s="109"/>
      <c r="CKK126" s="109"/>
      <c r="CKL126" s="109"/>
      <c r="CKM126" s="109"/>
      <c r="CKN126" s="109"/>
      <c r="CKO126" s="109"/>
      <c r="CKP126" s="109"/>
      <c r="CKQ126" s="109"/>
      <c r="CKR126" s="109"/>
      <c r="CKS126" s="109"/>
      <c r="CKT126" s="109"/>
      <c r="CKU126" s="109"/>
      <c r="CKV126" s="109"/>
      <c r="CKW126" s="109"/>
      <c r="CKX126" s="109"/>
      <c r="CKY126" s="109"/>
      <c r="CKZ126" s="109"/>
      <c r="CLA126" s="109"/>
      <c r="CLB126" s="109"/>
      <c r="CLC126" s="109"/>
      <c r="CLD126" s="109"/>
      <c r="CLE126" s="109"/>
      <c r="CLF126" s="109"/>
      <c r="CLG126" s="109"/>
      <c r="CLH126" s="109"/>
      <c r="CLI126" s="109"/>
      <c r="CLJ126" s="109"/>
      <c r="CLK126" s="109"/>
      <c r="CLL126" s="109"/>
      <c r="CLM126" s="109"/>
      <c r="CLN126" s="109"/>
      <c r="CLO126" s="109"/>
      <c r="CLP126" s="109"/>
      <c r="CLQ126" s="109"/>
      <c r="CLR126" s="109"/>
      <c r="CLS126" s="109"/>
      <c r="CLT126" s="109"/>
      <c r="CLU126" s="109"/>
      <c r="CLV126" s="109"/>
      <c r="CLW126" s="109"/>
      <c r="CLX126" s="109"/>
      <c r="CLY126" s="109"/>
      <c r="CLZ126" s="109"/>
      <c r="CMA126" s="109"/>
      <c r="CMB126" s="109"/>
      <c r="CMC126" s="109"/>
      <c r="CMD126" s="109"/>
      <c r="CME126" s="109"/>
      <c r="CMF126" s="109"/>
      <c r="CMG126" s="109"/>
      <c r="CMH126" s="109"/>
      <c r="CMI126" s="109"/>
      <c r="CMJ126" s="109"/>
      <c r="CMK126" s="109"/>
      <c r="CML126" s="109"/>
      <c r="CMM126" s="109"/>
      <c r="CMN126" s="109"/>
      <c r="CMO126" s="109"/>
      <c r="CMP126" s="109"/>
      <c r="CMQ126" s="109"/>
      <c r="CMR126" s="109"/>
      <c r="CMS126" s="109"/>
      <c r="CMT126" s="109"/>
      <c r="CMU126" s="109"/>
      <c r="CMV126" s="109"/>
      <c r="CMW126" s="109"/>
      <c r="CMX126" s="109"/>
      <c r="CMY126" s="109"/>
      <c r="CMZ126" s="109"/>
      <c r="CNA126" s="109"/>
      <c r="CNB126" s="109"/>
      <c r="CNC126" s="109"/>
      <c r="CND126" s="109"/>
      <c r="CNE126" s="109"/>
      <c r="CNF126" s="109"/>
      <c r="CNG126" s="109"/>
      <c r="CNH126" s="109"/>
      <c r="CNI126" s="109"/>
      <c r="CNJ126" s="109"/>
      <c r="CNK126" s="109"/>
      <c r="CNL126" s="109"/>
      <c r="CNM126" s="109"/>
      <c r="CNN126" s="109"/>
      <c r="CNO126" s="109"/>
      <c r="CNP126" s="109"/>
      <c r="CNQ126" s="109"/>
      <c r="CNR126" s="109"/>
      <c r="CNS126" s="109"/>
      <c r="CNT126" s="109"/>
      <c r="CNU126" s="109"/>
      <c r="CNV126" s="109"/>
      <c r="CNW126" s="109"/>
      <c r="CNX126" s="109"/>
      <c r="CNY126" s="109"/>
      <c r="CNZ126" s="109"/>
      <c r="COA126" s="109"/>
      <c r="COB126" s="109"/>
      <c r="COC126" s="109"/>
      <c r="COD126" s="109"/>
      <c r="COE126" s="109"/>
      <c r="COF126" s="109"/>
      <c r="COG126" s="109"/>
      <c r="COH126" s="109"/>
      <c r="COI126" s="109"/>
      <c r="COJ126" s="109"/>
      <c r="COK126" s="109"/>
      <c r="COL126" s="109"/>
      <c r="COM126" s="109"/>
      <c r="CON126" s="109"/>
      <c r="COO126" s="109"/>
      <c r="COP126" s="109"/>
      <c r="COQ126" s="109"/>
      <c r="COR126" s="109"/>
      <c r="COS126" s="109"/>
      <c r="COT126" s="109"/>
      <c r="COU126" s="109"/>
      <c r="COV126" s="109"/>
      <c r="COW126" s="109"/>
      <c r="COX126" s="109"/>
      <c r="COY126" s="109"/>
      <c r="COZ126" s="109"/>
      <c r="CPA126" s="109"/>
      <c r="CPB126" s="109"/>
      <c r="CPC126" s="109"/>
      <c r="CPD126" s="109"/>
      <c r="CPE126" s="109"/>
      <c r="CPF126" s="109"/>
      <c r="CPG126" s="109"/>
      <c r="CPH126" s="109"/>
      <c r="CPI126" s="109"/>
      <c r="CPJ126" s="109"/>
      <c r="CPK126" s="109"/>
      <c r="CPL126" s="109"/>
      <c r="CPM126" s="109"/>
      <c r="CPN126" s="109"/>
      <c r="CPO126" s="109"/>
      <c r="CPP126" s="109"/>
      <c r="CPQ126" s="109"/>
      <c r="CPR126" s="109"/>
      <c r="CPS126" s="109"/>
      <c r="CPT126" s="109"/>
      <c r="CPU126" s="109"/>
      <c r="CPV126" s="109"/>
      <c r="CPW126" s="109"/>
      <c r="CPX126" s="109"/>
      <c r="CPY126" s="109"/>
      <c r="CPZ126" s="109"/>
      <c r="CQA126" s="109"/>
      <c r="CQB126" s="109"/>
      <c r="CQC126" s="109"/>
      <c r="CQD126" s="109"/>
      <c r="CQE126" s="109"/>
      <c r="CQF126" s="109"/>
      <c r="CQG126" s="109"/>
      <c r="CQH126" s="109"/>
      <c r="CQI126" s="109"/>
      <c r="CQJ126" s="109"/>
      <c r="CQK126" s="109"/>
      <c r="CQL126" s="109"/>
      <c r="CQM126" s="109"/>
      <c r="CQN126" s="109"/>
      <c r="CQO126" s="109"/>
      <c r="CQP126" s="109"/>
      <c r="CQQ126" s="109"/>
      <c r="CQR126" s="109"/>
      <c r="CQS126" s="109"/>
      <c r="CQT126" s="109"/>
      <c r="CQU126" s="109"/>
      <c r="CQV126" s="109"/>
      <c r="CQW126" s="109"/>
      <c r="CQX126" s="109"/>
      <c r="CQY126" s="109"/>
      <c r="CQZ126" s="109"/>
      <c r="CRA126" s="109"/>
      <c r="CRB126" s="109"/>
      <c r="CRC126" s="109"/>
      <c r="CRD126" s="109"/>
      <c r="CRE126" s="109"/>
      <c r="CRF126" s="109"/>
      <c r="CRG126" s="109"/>
      <c r="CRH126" s="109"/>
      <c r="CRI126" s="109"/>
      <c r="CRJ126" s="109"/>
      <c r="CRK126" s="109"/>
      <c r="CRL126" s="109"/>
      <c r="CRM126" s="109"/>
      <c r="CRN126" s="109"/>
      <c r="CRO126" s="109"/>
      <c r="CRP126" s="109"/>
      <c r="CRQ126" s="109"/>
      <c r="CRR126" s="109"/>
      <c r="CRS126" s="109"/>
      <c r="CRT126" s="109"/>
      <c r="CRU126" s="109"/>
      <c r="CRV126" s="109"/>
      <c r="CRW126" s="109"/>
      <c r="CRX126" s="109"/>
      <c r="CRY126" s="109"/>
      <c r="CRZ126" s="109"/>
      <c r="CSA126" s="109"/>
      <c r="CSB126" s="109"/>
      <c r="CSC126" s="109"/>
      <c r="CSD126" s="109"/>
      <c r="CSE126" s="109"/>
      <c r="CSF126" s="109"/>
      <c r="CSG126" s="109"/>
      <c r="CSH126" s="109"/>
      <c r="CSI126" s="109"/>
      <c r="CSJ126" s="109"/>
      <c r="CSK126" s="109"/>
      <c r="CSL126" s="109"/>
      <c r="CSM126" s="109"/>
      <c r="CSN126" s="109"/>
      <c r="CSO126" s="109"/>
      <c r="CSP126" s="109"/>
      <c r="CSQ126" s="109"/>
      <c r="CSR126" s="109"/>
      <c r="CSS126" s="109"/>
      <c r="CST126" s="109"/>
      <c r="CSU126" s="109"/>
      <c r="CSV126" s="109"/>
      <c r="CSW126" s="109"/>
      <c r="CSX126" s="109"/>
      <c r="CSY126" s="109"/>
      <c r="CSZ126" s="109"/>
      <c r="CTA126" s="109"/>
      <c r="CTB126" s="109"/>
      <c r="CTC126" s="109"/>
      <c r="CTD126" s="109"/>
      <c r="CTE126" s="109"/>
      <c r="CTF126" s="109"/>
      <c r="CTG126" s="109"/>
      <c r="CTH126" s="109"/>
      <c r="CTI126" s="109"/>
      <c r="CTJ126" s="109"/>
      <c r="CTK126" s="109"/>
      <c r="CTL126" s="109"/>
      <c r="CTM126" s="109"/>
      <c r="CTN126" s="109"/>
      <c r="CTO126" s="109"/>
      <c r="CTP126" s="109"/>
      <c r="CTQ126" s="109"/>
      <c r="CTR126" s="109"/>
      <c r="CTS126" s="109"/>
      <c r="CTT126" s="109"/>
      <c r="CTU126" s="109"/>
      <c r="CTV126" s="109"/>
      <c r="CTW126" s="109"/>
      <c r="CTX126" s="109"/>
      <c r="CTY126" s="109"/>
      <c r="CTZ126" s="109"/>
      <c r="CUA126" s="109"/>
      <c r="CUB126" s="109"/>
      <c r="CUC126" s="109"/>
      <c r="CUD126" s="109"/>
      <c r="CUE126" s="109"/>
      <c r="CUF126" s="109"/>
      <c r="CUG126" s="109"/>
      <c r="CUH126" s="109"/>
      <c r="CUI126" s="109"/>
      <c r="CUJ126" s="109"/>
      <c r="CUK126" s="109"/>
      <c r="CUL126" s="109"/>
      <c r="CUM126" s="109"/>
      <c r="CUN126" s="109"/>
      <c r="CUO126" s="109"/>
      <c r="CUP126" s="109"/>
      <c r="CUQ126" s="109"/>
      <c r="CUR126" s="109"/>
      <c r="CUS126" s="109"/>
      <c r="CUT126" s="109"/>
      <c r="CUU126" s="109"/>
      <c r="CUV126" s="109"/>
      <c r="CUW126" s="109"/>
      <c r="CUX126" s="109"/>
      <c r="CUY126" s="109"/>
      <c r="CUZ126" s="109"/>
      <c r="CVA126" s="109"/>
      <c r="CVB126" s="109"/>
      <c r="CVC126" s="109"/>
      <c r="CVD126" s="109"/>
      <c r="CVE126" s="109"/>
      <c r="CVF126" s="109"/>
      <c r="CVG126" s="109"/>
      <c r="CVH126" s="109"/>
      <c r="CVI126" s="109"/>
      <c r="CVJ126" s="109"/>
      <c r="CVK126" s="109"/>
      <c r="CVL126" s="109"/>
      <c r="CVM126" s="109"/>
      <c r="CVN126" s="109"/>
      <c r="CVO126" s="109"/>
      <c r="CVP126" s="109"/>
      <c r="CVQ126" s="109"/>
      <c r="CVR126" s="109"/>
      <c r="CVS126" s="109"/>
      <c r="CVT126" s="109"/>
      <c r="CVU126" s="109"/>
      <c r="CVV126" s="109"/>
      <c r="CVW126" s="109"/>
      <c r="CVX126" s="109"/>
      <c r="CVY126" s="109"/>
      <c r="CVZ126" s="109"/>
      <c r="CWA126" s="109"/>
      <c r="CWB126" s="109"/>
      <c r="CWC126" s="109"/>
      <c r="CWD126" s="109"/>
      <c r="CWE126" s="109"/>
      <c r="CWF126" s="109"/>
      <c r="CWG126" s="109"/>
      <c r="CWH126" s="109"/>
      <c r="CWI126" s="109"/>
      <c r="CWJ126" s="109"/>
      <c r="CWK126" s="109"/>
      <c r="CWL126" s="109"/>
      <c r="CWM126" s="109"/>
      <c r="CWN126" s="109"/>
      <c r="CWO126" s="109"/>
      <c r="CWP126" s="109"/>
      <c r="CWQ126" s="109"/>
      <c r="CWR126" s="109"/>
      <c r="CWS126" s="109"/>
      <c r="CWT126" s="109"/>
      <c r="CWU126" s="109"/>
      <c r="CWV126" s="109"/>
      <c r="CWW126" s="109"/>
      <c r="CWX126" s="109"/>
      <c r="CWY126" s="109"/>
      <c r="CWZ126" s="109"/>
      <c r="CXA126" s="109"/>
      <c r="CXB126" s="109"/>
      <c r="CXC126" s="109"/>
      <c r="CXD126" s="109"/>
      <c r="CXE126" s="109"/>
      <c r="CXF126" s="109"/>
      <c r="CXG126" s="109"/>
      <c r="CXH126" s="109"/>
      <c r="CXI126" s="109"/>
      <c r="CXJ126" s="109"/>
      <c r="CXK126" s="109"/>
      <c r="CXL126" s="109"/>
      <c r="CXM126" s="109"/>
      <c r="CXN126" s="109"/>
      <c r="CXO126" s="109"/>
      <c r="CXP126" s="109"/>
      <c r="CXQ126" s="109"/>
      <c r="CXR126" s="109"/>
      <c r="CXS126" s="109"/>
      <c r="CXT126" s="109"/>
      <c r="CXU126" s="109"/>
      <c r="CXV126" s="109"/>
      <c r="CXW126" s="109"/>
      <c r="CXX126" s="109"/>
      <c r="CXY126" s="109"/>
      <c r="CXZ126" s="109"/>
      <c r="CYA126" s="109"/>
      <c r="CYB126" s="109"/>
      <c r="CYC126" s="109"/>
      <c r="CYD126" s="109"/>
      <c r="CYE126" s="109"/>
      <c r="CYF126" s="109"/>
      <c r="CYG126" s="109"/>
      <c r="CYH126" s="109"/>
      <c r="CYI126" s="109"/>
      <c r="CYJ126" s="109"/>
      <c r="CYK126" s="109"/>
      <c r="CYL126" s="109"/>
      <c r="CYM126" s="109"/>
      <c r="CYN126" s="109"/>
      <c r="CYO126" s="109"/>
      <c r="CYP126" s="109"/>
      <c r="CYQ126" s="109"/>
      <c r="CYR126" s="109"/>
      <c r="CYS126" s="109"/>
      <c r="CYT126" s="109"/>
      <c r="CYU126" s="109"/>
      <c r="CYV126" s="109"/>
      <c r="CYW126" s="109"/>
      <c r="CYX126" s="109"/>
      <c r="CYY126" s="109"/>
      <c r="CYZ126" s="109"/>
      <c r="CZA126" s="109"/>
      <c r="CZB126" s="109"/>
      <c r="CZC126" s="109"/>
      <c r="CZD126" s="109"/>
      <c r="CZE126" s="109"/>
      <c r="CZF126" s="109"/>
      <c r="CZG126" s="109"/>
      <c r="CZH126" s="109"/>
      <c r="CZI126" s="109"/>
      <c r="CZJ126" s="109"/>
      <c r="CZK126" s="109"/>
      <c r="CZL126" s="109"/>
      <c r="CZM126" s="109"/>
      <c r="CZN126" s="109"/>
      <c r="CZO126" s="109"/>
      <c r="CZP126" s="109"/>
      <c r="CZQ126" s="109"/>
      <c r="CZR126" s="109"/>
      <c r="CZS126" s="109"/>
      <c r="CZT126" s="109"/>
      <c r="CZU126" s="109"/>
      <c r="CZV126" s="109"/>
      <c r="CZW126" s="109"/>
      <c r="CZX126" s="109"/>
      <c r="CZY126" s="109"/>
      <c r="CZZ126" s="109"/>
      <c r="DAA126" s="109"/>
      <c r="DAB126" s="109"/>
      <c r="DAC126" s="109"/>
      <c r="DAD126" s="109"/>
      <c r="DAE126" s="109"/>
      <c r="DAF126" s="109"/>
      <c r="DAG126" s="109"/>
      <c r="DAH126" s="109"/>
      <c r="DAI126" s="109"/>
      <c r="DAJ126" s="109"/>
      <c r="DAK126" s="109"/>
      <c r="DAL126" s="109"/>
      <c r="DAM126" s="109"/>
      <c r="DAN126" s="109"/>
      <c r="DAO126" s="109"/>
      <c r="DAP126" s="109"/>
      <c r="DAQ126" s="109"/>
      <c r="DAR126" s="109"/>
      <c r="DAS126" s="109"/>
      <c r="DAT126" s="109"/>
      <c r="DAU126" s="109"/>
      <c r="DAV126" s="109"/>
      <c r="DAW126" s="109"/>
      <c r="DAX126" s="109"/>
      <c r="DAY126" s="109"/>
      <c r="DAZ126" s="109"/>
      <c r="DBA126" s="109"/>
      <c r="DBB126" s="109"/>
      <c r="DBC126" s="109"/>
      <c r="DBD126" s="109"/>
      <c r="DBE126" s="109"/>
      <c r="DBF126" s="109"/>
      <c r="DBG126" s="109"/>
      <c r="DBH126" s="109"/>
      <c r="DBI126" s="109"/>
      <c r="DBJ126" s="109"/>
      <c r="DBK126" s="109"/>
      <c r="DBL126" s="109"/>
      <c r="DBM126" s="109"/>
      <c r="DBN126" s="109"/>
      <c r="DBO126" s="109"/>
      <c r="DBP126" s="109"/>
      <c r="DBQ126" s="109"/>
      <c r="DBR126" s="109"/>
      <c r="DBS126" s="109"/>
      <c r="DBT126" s="109"/>
      <c r="DBU126" s="109"/>
      <c r="DBV126" s="109"/>
      <c r="DBW126" s="109"/>
      <c r="DBX126" s="109"/>
      <c r="DBY126" s="109"/>
      <c r="DBZ126" s="109"/>
      <c r="DCA126" s="109"/>
      <c r="DCB126" s="109"/>
      <c r="DCC126" s="109"/>
      <c r="DCD126" s="109"/>
      <c r="DCE126" s="109"/>
      <c r="DCF126" s="109"/>
      <c r="DCG126" s="109"/>
      <c r="DCH126" s="109"/>
      <c r="DCI126" s="109"/>
      <c r="DCJ126" s="109"/>
      <c r="DCK126" s="109"/>
      <c r="DCL126" s="109"/>
      <c r="DCM126" s="109"/>
      <c r="DCN126" s="109"/>
      <c r="DCO126" s="109"/>
      <c r="DCP126" s="109"/>
      <c r="DCQ126" s="109"/>
      <c r="DCR126" s="109"/>
      <c r="DCS126" s="109"/>
      <c r="DCT126" s="109"/>
      <c r="DCU126" s="109"/>
      <c r="DCV126" s="109"/>
      <c r="DCW126" s="109"/>
      <c r="DCX126" s="109"/>
      <c r="DCY126" s="109"/>
      <c r="DCZ126" s="109"/>
      <c r="DDA126" s="109"/>
      <c r="DDB126" s="109"/>
      <c r="DDC126" s="109"/>
      <c r="DDD126" s="109"/>
      <c r="DDE126" s="109"/>
      <c r="DDF126" s="109"/>
      <c r="DDG126" s="109"/>
      <c r="DDH126" s="109"/>
      <c r="DDI126" s="109"/>
      <c r="DDJ126" s="109"/>
      <c r="DDK126" s="109"/>
      <c r="DDL126" s="109"/>
      <c r="DDM126" s="109"/>
      <c r="DDN126" s="109"/>
      <c r="DDO126" s="109"/>
      <c r="DDP126" s="109"/>
      <c r="DDQ126" s="109"/>
      <c r="DDR126" s="109"/>
      <c r="DDS126" s="109"/>
      <c r="DDT126" s="109"/>
      <c r="DDU126" s="109"/>
      <c r="DDV126" s="109"/>
      <c r="DDW126" s="109"/>
      <c r="DDX126" s="109"/>
      <c r="DDY126" s="109"/>
      <c r="DDZ126" s="109"/>
      <c r="DEA126" s="109"/>
      <c r="DEB126" s="109"/>
      <c r="DEC126" s="109"/>
      <c r="DED126" s="109"/>
      <c r="DEE126" s="109"/>
      <c r="DEF126" s="109"/>
      <c r="DEG126" s="109"/>
      <c r="DEH126" s="109"/>
      <c r="DEI126" s="109"/>
      <c r="DEJ126" s="109"/>
      <c r="DEK126" s="109"/>
      <c r="DEL126" s="109"/>
      <c r="DEM126" s="109"/>
      <c r="DEN126" s="109"/>
      <c r="DEO126" s="109"/>
      <c r="DEP126" s="109"/>
      <c r="DEQ126" s="109"/>
      <c r="DER126" s="109"/>
      <c r="DES126" s="109"/>
      <c r="DET126" s="109"/>
      <c r="DEU126" s="109"/>
      <c r="DEV126" s="109"/>
      <c r="DEW126" s="109"/>
      <c r="DEX126" s="109"/>
      <c r="DEY126" s="109"/>
      <c r="DEZ126" s="109"/>
      <c r="DFA126" s="109"/>
      <c r="DFB126" s="109"/>
      <c r="DFC126" s="109"/>
      <c r="DFD126" s="109"/>
      <c r="DFE126" s="109"/>
      <c r="DFF126" s="109"/>
      <c r="DFG126" s="109"/>
      <c r="DFH126" s="109"/>
      <c r="DFI126" s="109"/>
      <c r="DFJ126" s="109"/>
      <c r="DFK126" s="109"/>
      <c r="DFL126" s="109"/>
      <c r="DFM126" s="109"/>
      <c r="DFN126" s="109"/>
      <c r="DFO126" s="109"/>
      <c r="DFP126" s="109"/>
      <c r="DFQ126" s="109"/>
      <c r="DFR126" s="109"/>
      <c r="DFS126" s="109"/>
      <c r="DFT126" s="109"/>
      <c r="DFU126" s="109"/>
      <c r="DFV126" s="109"/>
      <c r="DFW126" s="109"/>
      <c r="DFX126" s="109"/>
      <c r="DFY126" s="109"/>
      <c r="DFZ126" s="109"/>
      <c r="DGA126" s="109"/>
      <c r="DGB126" s="109"/>
      <c r="DGC126" s="109"/>
      <c r="DGD126" s="109"/>
      <c r="DGE126" s="109"/>
      <c r="DGF126" s="109"/>
      <c r="DGG126" s="109"/>
      <c r="DGH126" s="109"/>
      <c r="DGI126" s="109"/>
      <c r="DGJ126" s="109"/>
      <c r="DGK126" s="109"/>
      <c r="DGL126" s="109"/>
      <c r="DGM126" s="109"/>
      <c r="DGN126" s="109"/>
      <c r="DGO126" s="109"/>
      <c r="DGP126" s="109"/>
      <c r="DGQ126" s="109"/>
      <c r="DGR126" s="109"/>
      <c r="DGS126" s="109"/>
      <c r="DGT126" s="109"/>
      <c r="DGU126" s="109"/>
      <c r="DGV126" s="109"/>
      <c r="DGW126" s="109"/>
      <c r="DGX126" s="109"/>
      <c r="DGY126" s="109"/>
      <c r="DGZ126" s="109"/>
      <c r="DHA126" s="109"/>
      <c r="DHB126" s="109"/>
      <c r="DHC126" s="109"/>
      <c r="DHD126" s="109"/>
      <c r="DHE126" s="109"/>
      <c r="DHF126" s="109"/>
      <c r="DHG126" s="109"/>
      <c r="DHH126" s="109"/>
      <c r="DHI126" s="109"/>
      <c r="DHJ126" s="109"/>
      <c r="DHK126" s="109"/>
      <c r="DHL126" s="109"/>
      <c r="DHM126" s="109"/>
      <c r="DHN126" s="109"/>
      <c r="DHO126" s="109"/>
      <c r="DHP126" s="109"/>
      <c r="DHQ126" s="109"/>
      <c r="DHR126" s="109"/>
      <c r="DHS126" s="109"/>
      <c r="DHT126" s="109"/>
      <c r="DHU126" s="109"/>
      <c r="DHV126" s="109"/>
      <c r="DHW126" s="109"/>
      <c r="DHX126" s="109"/>
      <c r="DHY126" s="109"/>
      <c r="DHZ126" s="109"/>
      <c r="DIA126" s="109"/>
      <c r="DIB126" s="109"/>
      <c r="DIC126" s="109"/>
      <c r="DID126" s="109"/>
      <c r="DIE126" s="109"/>
      <c r="DIF126" s="109"/>
      <c r="DIG126" s="109"/>
      <c r="DIH126" s="109"/>
      <c r="DII126" s="109"/>
      <c r="DIJ126" s="109"/>
      <c r="DIK126" s="109"/>
      <c r="DIL126" s="109"/>
      <c r="DIM126" s="109"/>
      <c r="DIN126" s="109"/>
      <c r="DIO126" s="109"/>
      <c r="DIP126" s="109"/>
      <c r="DIQ126" s="109"/>
      <c r="DIR126" s="109"/>
      <c r="DIS126" s="109"/>
      <c r="DIT126" s="109"/>
      <c r="DIU126" s="109"/>
      <c r="DIV126" s="109"/>
      <c r="DIW126" s="109"/>
      <c r="DIX126" s="109"/>
      <c r="DIY126" s="109"/>
      <c r="DIZ126" s="109"/>
      <c r="DJA126" s="109"/>
      <c r="DJB126" s="109"/>
      <c r="DJC126" s="109"/>
      <c r="DJD126" s="109"/>
      <c r="DJE126" s="109"/>
      <c r="DJF126" s="109"/>
      <c r="DJG126" s="109"/>
      <c r="DJH126" s="109"/>
      <c r="DJI126" s="109"/>
      <c r="DJJ126" s="109"/>
      <c r="DJK126" s="109"/>
      <c r="DJL126" s="109"/>
      <c r="DJM126" s="109"/>
      <c r="DJN126" s="109"/>
      <c r="DJO126" s="109"/>
      <c r="DJP126" s="109"/>
      <c r="DJQ126" s="109"/>
      <c r="DJR126" s="109"/>
      <c r="DJS126" s="109"/>
      <c r="DJT126" s="109"/>
      <c r="DJU126" s="109"/>
      <c r="DJV126" s="109"/>
      <c r="DJW126" s="109"/>
      <c r="DJX126" s="109"/>
      <c r="DJY126" s="109"/>
      <c r="DJZ126" s="109"/>
      <c r="DKA126" s="109"/>
      <c r="DKB126" s="109"/>
      <c r="DKC126" s="109"/>
      <c r="DKD126" s="109"/>
      <c r="DKE126" s="109"/>
      <c r="DKF126" s="109"/>
      <c r="DKG126" s="109"/>
      <c r="DKH126" s="109"/>
      <c r="DKI126" s="109"/>
      <c r="DKJ126" s="109"/>
      <c r="DKK126" s="109"/>
      <c r="DKL126" s="109"/>
      <c r="DKM126" s="109"/>
      <c r="DKN126" s="109"/>
      <c r="DKO126" s="109"/>
      <c r="DKP126" s="109"/>
      <c r="DKQ126" s="109"/>
      <c r="DKR126" s="109"/>
      <c r="DKS126" s="109"/>
      <c r="DKT126" s="109"/>
      <c r="DKU126" s="109"/>
      <c r="DKV126" s="109"/>
      <c r="DKW126" s="109"/>
      <c r="DKX126" s="109"/>
      <c r="DKY126" s="109"/>
      <c r="DKZ126" s="109"/>
      <c r="DLA126" s="109"/>
      <c r="DLB126" s="109"/>
      <c r="DLC126" s="109"/>
      <c r="DLD126" s="109"/>
      <c r="DLE126" s="109"/>
      <c r="DLF126" s="109"/>
      <c r="DLG126" s="109"/>
      <c r="DLH126" s="109"/>
      <c r="DLI126" s="109"/>
      <c r="DLJ126" s="109"/>
      <c r="DLK126" s="109"/>
      <c r="DLL126" s="109"/>
      <c r="DLM126" s="109"/>
      <c r="DLN126" s="109"/>
      <c r="DLO126" s="109"/>
      <c r="DLP126" s="109"/>
      <c r="DLQ126" s="109"/>
      <c r="DLR126" s="109"/>
      <c r="DLS126" s="109"/>
      <c r="DLT126" s="109"/>
      <c r="DLU126" s="109"/>
      <c r="DLV126" s="109"/>
      <c r="DLW126" s="109"/>
      <c r="DLX126" s="109"/>
      <c r="DLY126" s="109"/>
      <c r="DLZ126" s="109"/>
      <c r="DMA126" s="109"/>
      <c r="DMB126" s="109"/>
      <c r="DMC126" s="109"/>
      <c r="DMD126" s="109"/>
      <c r="DME126" s="109"/>
      <c r="DMF126" s="109"/>
      <c r="DMG126" s="109"/>
      <c r="DMH126" s="109"/>
      <c r="DMI126" s="109"/>
      <c r="DMJ126" s="109"/>
      <c r="DMK126" s="109"/>
      <c r="DML126" s="109"/>
      <c r="DMM126" s="109"/>
      <c r="DMN126" s="109"/>
      <c r="DMO126" s="109"/>
      <c r="DMP126" s="109"/>
      <c r="DMQ126" s="109"/>
      <c r="DMR126" s="109"/>
      <c r="DMS126" s="109"/>
      <c r="DMT126" s="109"/>
      <c r="DMU126" s="109"/>
      <c r="DMV126" s="109"/>
      <c r="DMW126" s="109"/>
      <c r="DMX126" s="109"/>
      <c r="DMY126" s="109"/>
      <c r="DMZ126" s="109"/>
      <c r="DNA126" s="109"/>
      <c r="DNB126" s="109"/>
      <c r="DNC126" s="109"/>
      <c r="DND126" s="109"/>
      <c r="DNE126" s="109"/>
      <c r="DNF126" s="109"/>
      <c r="DNG126" s="109"/>
      <c r="DNH126" s="109"/>
      <c r="DNI126" s="109"/>
      <c r="DNJ126" s="109"/>
      <c r="DNK126" s="109"/>
      <c r="DNL126" s="109"/>
      <c r="DNM126" s="109"/>
      <c r="DNN126" s="109"/>
      <c r="DNO126" s="109"/>
      <c r="DNP126" s="109"/>
      <c r="DNQ126" s="109"/>
      <c r="DNR126" s="109"/>
      <c r="DNS126" s="109"/>
      <c r="DNT126" s="109"/>
      <c r="DNU126" s="109"/>
      <c r="DNV126" s="109"/>
      <c r="DNW126" s="109"/>
      <c r="DNX126" s="109"/>
      <c r="DNY126" s="109"/>
      <c r="DNZ126" s="109"/>
      <c r="DOA126" s="109"/>
      <c r="DOB126" s="109"/>
      <c r="DOC126" s="109"/>
      <c r="DOD126" s="109"/>
      <c r="DOE126" s="109"/>
      <c r="DOF126" s="109"/>
      <c r="DOG126" s="109"/>
      <c r="DOH126" s="109"/>
      <c r="DOI126" s="109"/>
      <c r="DOJ126" s="109"/>
      <c r="DOK126" s="109"/>
      <c r="DOL126" s="109"/>
      <c r="DOM126" s="109"/>
      <c r="DON126" s="109"/>
      <c r="DOO126" s="109"/>
      <c r="DOP126" s="109"/>
      <c r="DOQ126" s="109"/>
      <c r="DOR126" s="109"/>
      <c r="DOS126" s="109"/>
      <c r="DOT126" s="109"/>
      <c r="DOU126" s="109"/>
      <c r="DOV126" s="109"/>
      <c r="DOW126" s="109"/>
      <c r="DOX126" s="109"/>
      <c r="DOY126" s="109"/>
      <c r="DOZ126" s="109"/>
      <c r="DPA126" s="109"/>
      <c r="DPB126" s="109"/>
      <c r="DPC126" s="109"/>
      <c r="DPD126" s="109"/>
      <c r="DPE126" s="109"/>
      <c r="DPF126" s="109"/>
      <c r="DPG126" s="109"/>
      <c r="DPH126" s="109"/>
      <c r="DPI126" s="109"/>
      <c r="DPJ126" s="109"/>
      <c r="DPK126" s="109"/>
      <c r="DPL126" s="109"/>
      <c r="DPM126" s="109"/>
      <c r="DPN126" s="109"/>
      <c r="DPO126" s="109"/>
      <c r="DPP126" s="109"/>
      <c r="DPQ126" s="109"/>
      <c r="DPR126" s="109"/>
      <c r="DPS126" s="109"/>
      <c r="DPT126" s="109"/>
      <c r="DPU126" s="109"/>
      <c r="DPV126" s="109"/>
      <c r="DPW126" s="109"/>
      <c r="DPX126" s="109"/>
      <c r="DPY126" s="109"/>
      <c r="DPZ126" s="109"/>
      <c r="DQA126" s="109"/>
      <c r="DQB126" s="109"/>
      <c r="DQC126" s="109"/>
      <c r="DQD126" s="109"/>
      <c r="DQE126" s="109"/>
      <c r="DQF126" s="109"/>
      <c r="DQG126" s="109"/>
      <c r="DQH126" s="109"/>
      <c r="DQI126" s="109"/>
      <c r="DQJ126" s="109"/>
      <c r="DQK126" s="109"/>
      <c r="DQL126" s="109"/>
      <c r="DQM126" s="109"/>
      <c r="DQN126" s="109"/>
      <c r="DQO126" s="109"/>
      <c r="DQP126" s="109"/>
      <c r="DQQ126" s="109"/>
      <c r="DQR126" s="109"/>
      <c r="DQS126" s="109"/>
      <c r="DQT126" s="109"/>
      <c r="DQU126" s="109"/>
      <c r="DQV126" s="109"/>
      <c r="DQW126" s="109"/>
      <c r="DQX126" s="109"/>
      <c r="DQY126" s="109"/>
      <c r="DQZ126" s="109"/>
      <c r="DRA126" s="109"/>
      <c r="DRB126" s="109"/>
      <c r="DRC126" s="109"/>
      <c r="DRD126" s="109"/>
      <c r="DRE126" s="109"/>
      <c r="DRF126" s="109"/>
      <c r="DRG126" s="109"/>
      <c r="DRH126" s="109"/>
      <c r="DRI126" s="109"/>
      <c r="DRJ126" s="109"/>
      <c r="DRK126" s="109"/>
      <c r="DRL126" s="109"/>
      <c r="DRM126" s="109"/>
      <c r="DRN126" s="109"/>
      <c r="DRO126" s="109"/>
      <c r="DRP126" s="109"/>
      <c r="DRQ126" s="109"/>
      <c r="DRR126" s="109"/>
      <c r="DRS126" s="109"/>
      <c r="DRT126" s="109"/>
      <c r="DRU126" s="109"/>
      <c r="DRV126" s="109"/>
      <c r="DRW126" s="109"/>
      <c r="DRX126" s="109"/>
      <c r="DRY126" s="109"/>
      <c r="DRZ126" s="109"/>
      <c r="DSA126" s="109"/>
      <c r="DSB126" s="109"/>
      <c r="DSC126" s="109"/>
      <c r="DSD126" s="109"/>
      <c r="DSE126" s="109"/>
      <c r="DSF126" s="109"/>
      <c r="DSG126" s="109"/>
      <c r="DSH126" s="109"/>
      <c r="DSI126" s="109"/>
      <c r="DSJ126" s="109"/>
      <c r="DSK126" s="109"/>
      <c r="DSL126" s="109"/>
      <c r="DSM126" s="109"/>
      <c r="DSN126" s="109"/>
      <c r="DSO126" s="109"/>
      <c r="DSP126" s="109"/>
      <c r="DSQ126" s="109"/>
      <c r="DSR126" s="109"/>
      <c r="DSS126" s="109"/>
      <c r="DST126" s="109"/>
      <c r="DSU126" s="109"/>
      <c r="DSV126" s="109"/>
      <c r="DSW126" s="109"/>
      <c r="DSX126" s="109"/>
      <c r="DSY126" s="109"/>
      <c r="DSZ126" s="109"/>
      <c r="DTA126" s="109"/>
      <c r="DTB126" s="109"/>
      <c r="DTC126" s="109"/>
      <c r="DTD126" s="109"/>
      <c r="DTE126" s="109"/>
      <c r="DTF126" s="109"/>
      <c r="DTG126" s="109"/>
      <c r="DTH126" s="109"/>
      <c r="DTI126" s="109"/>
      <c r="DTJ126" s="109"/>
      <c r="DTK126" s="109"/>
      <c r="DTL126" s="109"/>
      <c r="DTM126" s="109"/>
      <c r="DTN126" s="109"/>
      <c r="DTO126" s="109"/>
      <c r="DTP126" s="109"/>
      <c r="DTQ126" s="109"/>
      <c r="DTR126" s="109"/>
      <c r="DTS126" s="109"/>
      <c r="DTT126" s="109"/>
      <c r="DTU126" s="109"/>
      <c r="DTV126" s="109"/>
      <c r="DTW126" s="109"/>
      <c r="DTX126" s="109"/>
      <c r="DTY126" s="109"/>
      <c r="DTZ126" s="109"/>
      <c r="DUA126" s="109"/>
      <c r="DUB126" s="109"/>
      <c r="DUC126" s="109"/>
      <c r="DUD126" s="109"/>
      <c r="DUE126" s="109"/>
      <c r="DUF126" s="109"/>
      <c r="DUG126" s="109"/>
      <c r="DUH126" s="109"/>
      <c r="DUI126" s="109"/>
      <c r="DUJ126" s="109"/>
      <c r="DUK126" s="109"/>
      <c r="DUL126" s="109"/>
      <c r="DUM126" s="109"/>
      <c r="DUN126" s="109"/>
      <c r="DUO126" s="109"/>
      <c r="DUP126" s="109"/>
      <c r="DUQ126" s="109"/>
      <c r="DUR126" s="109"/>
      <c r="DUS126" s="109"/>
      <c r="DUT126" s="109"/>
      <c r="DUU126" s="109"/>
      <c r="DUV126" s="109"/>
      <c r="DUW126" s="109"/>
      <c r="DUX126" s="109"/>
      <c r="DUY126" s="109"/>
      <c r="DUZ126" s="109"/>
      <c r="DVA126" s="109"/>
      <c r="DVB126" s="109"/>
      <c r="DVC126" s="109"/>
      <c r="DVD126" s="109"/>
      <c r="DVE126" s="109"/>
      <c r="DVF126" s="109"/>
      <c r="DVG126" s="109"/>
      <c r="DVH126" s="109"/>
      <c r="DVI126" s="109"/>
      <c r="DVJ126" s="109"/>
      <c r="DVK126" s="109"/>
      <c r="DVL126" s="109"/>
      <c r="DVM126" s="109"/>
      <c r="DVN126" s="109"/>
      <c r="DVO126" s="109"/>
      <c r="DVP126" s="109"/>
      <c r="DVQ126" s="109"/>
      <c r="DVR126" s="109"/>
      <c r="DVS126" s="109"/>
      <c r="DVT126" s="109"/>
      <c r="DVU126" s="109"/>
      <c r="DVV126" s="109"/>
      <c r="DVW126" s="109"/>
      <c r="DVX126" s="109"/>
      <c r="DVY126" s="109"/>
      <c r="DVZ126" s="109"/>
      <c r="DWA126" s="109"/>
      <c r="DWB126" s="109"/>
      <c r="DWC126" s="109"/>
      <c r="DWD126" s="109"/>
      <c r="DWE126" s="109"/>
      <c r="DWF126" s="109"/>
      <c r="DWG126" s="109"/>
      <c r="DWH126" s="109"/>
      <c r="DWI126" s="109"/>
      <c r="DWJ126" s="109"/>
      <c r="DWK126" s="109"/>
      <c r="DWL126" s="109"/>
      <c r="DWM126" s="109"/>
      <c r="DWN126" s="109"/>
      <c r="DWO126" s="109"/>
      <c r="DWP126" s="109"/>
      <c r="DWQ126" s="109"/>
      <c r="DWR126" s="109"/>
      <c r="DWS126" s="109"/>
      <c r="DWT126" s="109"/>
      <c r="DWU126" s="109"/>
      <c r="DWV126" s="109"/>
      <c r="DWW126" s="109"/>
      <c r="DWX126" s="109"/>
      <c r="DWY126" s="109"/>
      <c r="DWZ126" s="109"/>
      <c r="DXA126" s="109"/>
      <c r="DXB126" s="109"/>
      <c r="DXC126" s="109"/>
      <c r="DXD126" s="109"/>
      <c r="DXE126" s="109"/>
      <c r="DXF126" s="109"/>
      <c r="DXG126" s="109"/>
      <c r="DXH126" s="109"/>
      <c r="DXI126" s="109"/>
      <c r="DXJ126" s="109"/>
      <c r="DXK126" s="109"/>
      <c r="DXL126" s="109"/>
      <c r="DXM126" s="109"/>
      <c r="DXN126" s="109"/>
      <c r="DXO126" s="109"/>
      <c r="DXP126" s="109"/>
      <c r="DXQ126" s="109"/>
      <c r="DXR126" s="109"/>
      <c r="DXS126" s="109"/>
      <c r="DXT126" s="109"/>
      <c r="DXU126" s="109"/>
      <c r="DXV126" s="109"/>
      <c r="DXW126" s="109"/>
      <c r="DXX126" s="109"/>
      <c r="DXY126" s="109"/>
      <c r="DXZ126" s="109"/>
      <c r="DYA126" s="109"/>
      <c r="DYB126" s="109"/>
      <c r="DYC126" s="109"/>
      <c r="DYD126" s="109"/>
      <c r="DYE126" s="109"/>
      <c r="DYF126" s="109"/>
      <c r="DYG126" s="109"/>
      <c r="DYH126" s="109"/>
      <c r="DYI126" s="109"/>
      <c r="DYJ126" s="109"/>
      <c r="DYK126" s="109"/>
      <c r="DYL126" s="109"/>
      <c r="DYM126" s="109"/>
      <c r="DYN126" s="109"/>
      <c r="DYO126" s="109"/>
      <c r="DYP126" s="109"/>
      <c r="DYQ126" s="109"/>
      <c r="DYR126" s="109"/>
      <c r="DYS126" s="109"/>
      <c r="DYT126" s="109"/>
      <c r="DYU126" s="109"/>
      <c r="DYV126" s="109"/>
      <c r="DYW126" s="109"/>
      <c r="DYX126" s="109"/>
      <c r="DYY126" s="109"/>
      <c r="DYZ126" s="109"/>
      <c r="DZA126" s="109"/>
      <c r="DZB126" s="109"/>
      <c r="DZC126" s="109"/>
      <c r="DZD126" s="109"/>
      <c r="DZE126" s="109"/>
      <c r="DZF126" s="109"/>
      <c r="DZG126" s="109"/>
      <c r="DZH126" s="109"/>
      <c r="DZI126" s="109"/>
      <c r="DZJ126" s="109"/>
      <c r="DZK126" s="109"/>
      <c r="DZL126" s="109"/>
      <c r="DZM126" s="109"/>
      <c r="DZN126" s="109"/>
      <c r="DZO126" s="109"/>
      <c r="DZP126" s="109"/>
      <c r="DZQ126" s="109"/>
      <c r="DZR126" s="109"/>
      <c r="DZS126" s="109"/>
      <c r="DZT126" s="109"/>
      <c r="DZU126" s="109"/>
      <c r="DZV126" s="109"/>
      <c r="DZW126" s="109"/>
      <c r="DZX126" s="109"/>
      <c r="DZY126" s="109"/>
      <c r="DZZ126" s="109"/>
      <c r="EAA126" s="109"/>
      <c r="EAB126" s="109"/>
      <c r="EAC126" s="109"/>
      <c r="EAD126" s="109"/>
      <c r="EAE126" s="109"/>
      <c r="EAF126" s="109"/>
      <c r="EAG126" s="109"/>
      <c r="EAH126" s="109"/>
      <c r="EAI126" s="109"/>
      <c r="EAJ126" s="109"/>
      <c r="EAK126" s="109"/>
      <c r="EAL126" s="109"/>
      <c r="EAM126" s="109"/>
      <c r="EAN126" s="109"/>
      <c r="EAO126" s="109"/>
      <c r="EAP126" s="109"/>
      <c r="EAQ126" s="109"/>
      <c r="EAR126" s="109"/>
      <c r="EAS126" s="109"/>
      <c r="EAT126" s="109"/>
      <c r="EAU126" s="109"/>
      <c r="EAV126" s="109"/>
      <c r="EAW126" s="109"/>
      <c r="EAX126" s="109"/>
      <c r="EAY126" s="109"/>
      <c r="EAZ126" s="109"/>
      <c r="EBA126" s="109"/>
      <c r="EBB126" s="109"/>
      <c r="EBC126" s="109"/>
      <c r="EBD126" s="109"/>
      <c r="EBE126" s="109"/>
      <c r="EBF126" s="109"/>
      <c r="EBG126" s="109"/>
      <c r="EBH126" s="109"/>
      <c r="EBI126" s="109"/>
      <c r="EBJ126" s="109"/>
      <c r="EBK126" s="109"/>
      <c r="EBL126" s="109"/>
      <c r="EBM126" s="109"/>
      <c r="EBN126" s="109"/>
      <c r="EBO126" s="109"/>
      <c r="EBP126" s="109"/>
      <c r="EBQ126" s="109"/>
      <c r="EBR126" s="109"/>
      <c r="EBS126" s="109"/>
      <c r="EBT126" s="109"/>
      <c r="EBU126" s="109"/>
      <c r="EBV126" s="109"/>
      <c r="EBW126" s="109"/>
      <c r="EBX126" s="109"/>
      <c r="EBY126" s="109"/>
      <c r="EBZ126" s="109"/>
      <c r="ECA126" s="109"/>
      <c r="ECB126" s="109"/>
      <c r="ECC126" s="109"/>
      <c r="ECD126" s="109"/>
      <c r="ECE126" s="109"/>
      <c r="ECF126" s="109"/>
      <c r="ECG126" s="109"/>
      <c r="ECH126" s="109"/>
      <c r="ECI126" s="109"/>
      <c r="ECJ126" s="109"/>
      <c r="ECK126" s="109"/>
      <c r="ECL126" s="109"/>
      <c r="ECM126" s="109"/>
      <c r="ECN126" s="109"/>
      <c r="ECO126" s="109"/>
      <c r="ECP126" s="109"/>
      <c r="ECQ126" s="109"/>
      <c r="ECR126" s="109"/>
      <c r="ECS126" s="109"/>
      <c r="ECT126" s="109"/>
      <c r="ECU126" s="109"/>
      <c r="ECV126" s="109"/>
      <c r="ECW126" s="109"/>
      <c r="ECX126" s="109"/>
      <c r="ECY126" s="109"/>
      <c r="ECZ126" s="109"/>
      <c r="EDA126" s="109"/>
      <c r="EDB126" s="109"/>
      <c r="EDC126" s="109"/>
      <c r="EDD126" s="109"/>
      <c r="EDE126" s="109"/>
      <c r="EDF126" s="109"/>
      <c r="EDG126" s="109"/>
      <c r="EDH126" s="109"/>
      <c r="EDI126" s="109"/>
      <c r="EDJ126" s="109"/>
      <c r="EDK126" s="109"/>
      <c r="EDL126" s="109"/>
      <c r="EDM126" s="109"/>
      <c r="EDN126" s="109"/>
      <c r="EDO126" s="109"/>
      <c r="EDP126" s="109"/>
      <c r="EDQ126" s="109"/>
      <c r="EDR126" s="109"/>
      <c r="EDS126" s="109"/>
      <c r="EDT126" s="109"/>
      <c r="EDU126" s="109"/>
      <c r="EDV126" s="109"/>
      <c r="EDW126" s="109"/>
      <c r="EDX126" s="109"/>
      <c r="EDY126" s="109"/>
      <c r="EDZ126" s="109"/>
      <c r="EEA126" s="109"/>
      <c r="EEB126" s="109"/>
      <c r="EEC126" s="109"/>
      <c r="EED126" s="109"/>
      <c r="EEE126" s="109"/>
      <c r="EEF126" s="109"/>
      <c r="EEG126" s="109"/>
      <c r="EEH126" s="109"/>
      <c r="EEI126" s="109"/>
      <c r="EEJ126" s="109"/>
      <c r="EEK126" s="109"/>
      <c r="EEL126" s="109"/>
      <c r="EEM126" s="109"/>
      <c r="EEN126" s="109"/>
      <c r="EEO126" s="109"/>
      <c r="EEP126" s="109"/>
      <c r="EEQ126" s="109"/>
      <c r="EER126" s="109"/>
      <c r="EES126" s="109"/>
      <c r="EET126" s="109"/>
      <c r="EEU126" s="109"/>
      <c r="EEV126" s="109"/>
      <c r="EEW126" s="109"/>
      <c r="EEX126" s="109"/>
      <c r="EEY126" s="109"/>
      <c r="EEZ126" s="109"/>
      <c r="EFA126" s="109"/>
      <c r="EFB126" s="109"/>
      <c r="EFC126" s="109"/>
      <c r="EFD126" s="109"/>
      <c r="EFE126" s="109"/>
      <c r="EFF126" s="109"/>
      <c r="EFG126" s="109"/>
      <c r="EFH126" s="109"/>
      <c r="EFI126" s="109"/>
      <c r="EFJ126" s="109"/>
      <c r="EFK126" s="109"/>
      <c r="EFL126" s="109"/>
      <c r="EFM126" s="109"/>
      <c r="EFN126" s="109"/>
      <c r="EFO126" s="109"/>
      <c r="EFP126" s="109"/>
      <c r="EFQ126" s="109"/>
      <c r="EFR126" s="109"/>
      <c r="EFS126" s="109"/>
      <c r="EFT126" s="109"/>
      <c r="EFU126" s="109"/>
      <c r="EFV126" s="109"/>
      <c r="EFW126" s="109"/>
      <c r="EFX126" s="109"/>
      <c r="EFY126" s="109"/>
      <c r="EFZ126" s="109"/>
      <c r="EGA126" s="109"/>
      <c r="EGB126" s="109"/>
      <c r="EGC126" s="109"/>
      <c r="EGD126" s="109"/>
      <c r="EGE126" s="109"/>
      <c r="EGF126" s="109"/>
      <c r="EGG126" s="109"/>
      <c r="EGH126" s="109"/>
      <c r="EGI126" s="109"/>
      <c r="EGJ126" s="109"/>
      <c r="EGK126" s="109"/>
      <c r="EGL126" s="109"/>
      <c r="EGM126" s="109"/>
      <c r="EGN126" s="109"/>
      <c r="EGO126" s="109"/>
      <c r="EGP126" s="109"/>
      <c r="EGQ126" s="109"/>
      <c r="EGR126" s="109"/>
      <c r="EGS126" s="109"/>
      <c r="EGT126" s="109"/>
      <c r="EGU126" s="109"/>
      <c r="EGV126" s="109"/>
      <c r="EGW126" s="109"/>
      <c r="EGX126" s="109"/>
      <c r="EGY126" s="109"/>
      <c r="EGZ126" s="109"/>
      <c r="EHA126" s="109"/>
      <c r="EHB126" s="109"/>
      <c r="EHC126" s="109"/>
      <c r="EHD126" s="109"/>
      <c r="EHE126" s="109"/>
      <c r="EHF126" s="109"/>
      <c r="EHG126" s="109"/>
      <c r="EHH126" s="109"/>
      <c r="EHI126" s="109"/>
      <c r="EHJ126" s="109"/>
      <c r="EHK126" s="109"/>
      <c r="EHL126" s="109"/>
      <c r="EHM126" s="109"/>
      <c r="EHN126" s="109"/>
      <c r="EHO126" s="109"/>
      <c r="EHP126" s="109"/>
      <c r="EHQ126" s="109"/>
      <c r="EHR126" s="109"/>
      <c r="EHS126" s="109"/>
      <c r="EHT126" s="109"/>
      <c r="EHU126" s="109"/>
      <c r="EHV126" s="109"/>
      <c r="EHW126" s="109"/>
      <c r="EHX126" s="109"/>
      <c r="EHY126" s="109"/>
      <c r="EHZ126" s="109"/>
      <c r="EIA126" s="109"/>
      <c r="EIB126" s="109"/>
      <c r="EIC126" s="109"/>
      <c r="EID126" s="109"/>
      <c r="EIE126" s="109"/>
      <c r="EIF126" s="109"/>
      <c r="EIG126" s="109"/>
      <c r="EIH126" s="109"/>
      <c r="EII126" s="109"/>
      <c r="EIJ126" s="109"/>
      <c r="EIK126" s="109"/>
      <c r="EIL126" s="109"/>
      <c r="EIM126" s="109"/>
      <c r="EIN126" s="109"/>
      <c r="EIO126" s="109"/>
      <c r="EIP126" s="109"/>
      <c r="EIQ126" s="109"/>
      <c r="EIR126" s="109"/>
      <c r="EIS126" s="109"/>
      <c r="EIT126" s="109"/>
      <c r="EIU126" s="109"/>
      <c r="EIV126" s="109"/>
      <c r="EIW126" s="109"/>
      <c r="EIX126" s="109"/>
      <c r="EIY126" s="109"/>
      <c r="EIZ126" s="109"/>
      <c r="EJA126" s="109"/>
      <c r="EJB126" s="109"/>
      <c r="EJC126" s="109"/>
      <c r="EJD126" s="109"/>
      <c r="EJE126" s="109"/>
      <c r="EJF126" s="109"/>
      <c r="EJG126" s="109"/>
      <c r="EJH126" s="109"/>
      <c r="EJI126" s="109"/>
      <c r="EJJ126" s="109"/>
      <c r="EJK126" s="109"/>
      <c r="EJL126" s="109"/>
      <c r="EJM126" s="109"/>
      <c r="EJN126" s="109"/>
      <c r="EJO126" s="109"/>
      <c r="EJP126" s="109"/>
      <c r="EJQ126" s="109"/>
      <c r="EJR126" s="109"/>
      <c r="EJS126" s="109"/>
      <c r="EJT126" s="109"/>
      <c r="EJU126" s="109"/>
      <c r="EJV126" s="109"/>
      <c r="EJW126" s="109"/>
      <c r="EJX126" s="109"/>
      <c r="EJY126" s="109"/>
      <c r="EJZ126" s="109"/>
      <c r="EKA126" s="109"/>
      <c r="EKB126" s="109"/>
      <c r="EKC126" s="109"/>
      <c r="EKD126" s="109"/>
      <c r="EKE126" s="109"/>
      <c r="EKF126" s="109"/>
      <c r="EKG126" s="109"/>
      <c r="EKH126" s="109"/>
      <c r="EKI126" s="109"/>
      <c r="EKJ126" s="109"/>
      <c r="EKK126" s="109"/>
      <c r="EKL126" s="109"/>
      <c r="EKM126" s="109"/>
      <c r="EKN126" s="109"/>
      <c r="EKO126" s="109"/>
      <c r="EKP126" s="109"/>
      <c r="EKQ126" s="109"/>
      <c r="EKR126" s="109"/>
      <c r="EKS126" s="109"/>
      <c r="EKT126" s="109"/>
      <c r="EKU126" s="109"/>
      <c r="EKV126" s="109"/>
      <c r="EKW126" s="109"/>
      <c r="EKX126" s="109"/>
      <c r="EKY126" s="109"/>
      <c r="EKZ126" s="109"/>
      <c r="ELA126" s="109"/>
      <c r="ELB126" s="109"/>
      <c r="ELC126" s="109"/>
      <c r="ELD126" s="109"/>
      <c r="ELE126" s="109"/>
      <c r="ELF126" s="109"/>
      <c r="ELG126" s="109"/>
      <c r="ELH126" s="109"/>
      <c r="ELI126" s="109"/>
      <c r="ELJ126" s="109"/>
      <c r="ELK126" s="109"/>
      <c r="ELL126" s="109"/>
      <c r="ELM126" s="109"/>
      <c r="ELN126" s="109"/>
      <c r="ELO126" s="109"/>
      <c r="ELP126" s="109"/>
      <c r="ELQ126" s="109"/>
      <c r="ELR126" s="109"/>
      <c r="ELS126" s="109"/>
      <c r="ELT126" s="109"/>
      <c r="ELU126" s="109"/>
      <c r="ELV126" s="109"/>
      <c r="ELW126" s="109"/>
      <c r="ELX126" s="109"/>
      <c r="ELY126" s="109"/>
      <c r="ELZ126" s="109"/>
      <c r="EMA126" s="109"/>
      <c r="EMB126" s="109"/>
      <c r="EMC126" s="109"/>
      <c r="EMD126" s="109"/>
      <c r="EME126" s="109"/>
      <c r="EMF126" s="109"/>
      <c r="EMG126" s="109"/>
      <c r="EMH126" s="109"/>
      <c r="EMI126" s="109"/>
      <c r="EMJ126" s="109"/>
      <c r="EMK126" s="109"/>
      <c r="EML126" s="109"/>
      <c r="EMM126" s="109"/>
      <c r="EMN126" s="109"/>
      <c r="EMO126" s="109"/>
      <c r="EMP126" s="109"/>
      <c r="EMQ126" s="109"/>
      <c r="EMR126" s="109"/>
      <c r="EMS126" s="109"/>
      <c r="EMT126" s="109"/>
      <c r="EMU126" s="109"/>
      <c r="EMV126" s="109"/>
      <c r="EMW126" s="109"/>
      <c r="EMX126" s="109"/>
      <c r="EMY126" s="109"/>
      <c r="EMZ126" s="109"/>
      <c r="ENA126" s="109"/>
      <c r="ENB126" s="109"/>
      <c r="ENC126" s="109"/>
      <c r="END126" s="109"/>
      <c r="ENE126" s="109"/>
      <c r="ENF126" s="109"/>
      <c r="ENG126" s="109"/>
      <c r="ENH126" s="109"/>
      <c r="ENI126" s="109"/>
      <c r="ENJ126" s="109"/>
      <c r="ENK126" s="109"/>
      <c r="ENL126" s="109"/>
      <c r="ENM126" s="109"/>
      <c r="ENN126" s="109"/>
      <c r="ENO126" s="109"/>
      <c r="ENP126" s="109"/>
      <c r="ENQ126" s="109"/>
      <c r="ENR126" s="109"/>
      <c r="ENS126" s="109"/>
      <c r="ENT126" s="109"/>
      <c r="ENU126" s="109"/>
      <c r="ENV126" s="109"/>
      <c r="ENW126" s="109"/>
      <c r="ENX126" s="109"/>
      <c r="ENY126" s="109"/>
      <c r="ENZ126" s="109"/>
      <c r="EOA126" s="109"/>
      <c r="EOB126" s="109"/>
      <c r="EOC126" s="109"/>
      <c r="EOD126" s="109"/>
      <c r="EOE126" s="109"/>
      <c r="EOF126" s="109"/>
      <c r="EOG126" s="109"/>
      <c r="EOH126" s="109"/>
      <c r="EOI126" s="109"/>
      <c r="EOJ126" s="109"/>
      <c r="EOK126" s="109"/>
      <c r="EOL126" s="109"/>
      <c r="EOM126" s="109"/>
      <c r="EON126" s="109"/>
      <c r="EOO126" s="109"/>
      <c r="EOP126" s="109"/>
      <c r="EOQ126" s="109"/>
      <c r="EOR126" s="109"/>
      <c r="EOS126" s="109"/>
      <c r="EOT126" s="109"/>
      <c r="EOU126" s="109"/>
      <c r="EOV126" s="109"/>
      <c r="EOW126" s="109"/>
      <c r="EOX126" s="109"/>
      <c r="EOY126" s="109"/>
      <c r="EOZ126" s="109"/>
      <c r="EPA126" s="109"/>
      <c r="EPB126" s="109"/>
      <c r="EPC126" s="109"/>
      <c r="EPD126" s="109"/>
      <c r="EPE126" s="109"/>
      <c r="EPF126" s="109"/>
      <c r="EPG126" s="109"/>
      <c r="EPH126" s="109"/>
      <c r="EPI126" s="109"/>
      <c r="EPJ126" s="109"/>
      <c r="EPK126" s="109"/>
      <c r="EPL126" s="109"/>
      <c r="EPM126" s="109"/>
      <c r="EPN126" s="109"/>
      <c r="EPO126" s="109"/>
      <c r="EPP126" s="109"/>
      <c r="EPQ126" s="109"/>
      <c r="EPR126" s="109"/>
      <c r="EPS126" s="109"/>
      <c r="EPT126" s="109"/>
      <c r="EPU126" s="109"/>
      <c r="EPV126" s="109"/>
      <c r="EPW126" s="109"/>
      <c r="EPX126" s="109"/>
      <c r="EPY126" s="109"/>
      <c r="EPZ126" s="109"/>
      <c r="EQA126" s="109"/>
      <c r="EQB126" s="109"/>
      <c r="EQC126" s="109"/>
      <c r="EQD126" s="109"/>
      <c r="EQE126" s="109"/>
      <c r="EQF126" s="109"/>
      <c r="EQG126" s="109"/>
      <c r="EQH126" s="109"/>
      <c r="EQI126" s="109"/>
      <c r="EQJ126" s="109"/>
      <c r="EQK126" s="109"/>
      <c r="EQL126" s="109"/>
      <c r="EQM126" s="109"/>
      <c r="EQN126" s="109"/>
      <c r="EQO126" s="109"/>
      <c r="EQP126" s="109"/>
      <c r="EQQ126" s="109"/>
      <c r="EQR126" s="109"/>
      <c r="EQS126" s="109"/>
      <c r="EQT126" s="109"/>
      <c r="EQU126" s="109"/>
      <c r="EQV126" s="109"/>
      <c r="EQW126" s="109"/>
      <c r="EQX126" s="109"/>
      <c r="EQY126" s="109"/>
      <c r="EQZ126" s="109"/>
      <c r="ERA126" s="109"/>
      <c r="ERB126" s="109"/>
      <c r="ERC126" s="109"/>
      <c r="ERD126" s="109"/>
      <c r="ERE126" s="109"/>
      <c r="ERF126" s="109"/>
      <c r="ERG126" s="109"/>
      <c r="ERH126" s="109"/>
      <c r="ERI126" s="109"/>
      <c r="ERJ126" s="109"/>
      <c r="ERK126" s="109"/>
      <c r="ERL126" s="109"/>
      <c r="ERM126" s="109"/>
      <c r="ERN126" s="109"/>
      <c r="ERO126" s="109"/>
      <c r="ERP126" s="109"/>
      <c r="ERQ126" s="109"/>
      <c r="ERR126" s="109"/>
      <c r="ERS126" s="109"/>
      <c r="ERT126" s="109"/>
      <c r="ERU126" s="109"/>
      <c r="ERV126" s="109"/>
      <c r="ERW126" s="109"/>
      <c r="ERX126" s="109"/>
      <c r="ERY126" s="109"/>
      <c r="ERZ126" s="109"/>
      <c r="ESA126" s="109"/>
      <c r="ESB126" s="109"/>
      <c r="ESC126" s="109"/>
      <c r="ESD126" s="109"/>
      <c r="ESE126" s="109"/>
      <c r="ESF126" s="109"/>
      <c r="ESG126" s="109"/>
      <c r="ESH126" s="109"/>
      <c r="ESI126" s="109"/>
      <c r="ESJ126" s="109"/>
      <c r="ESK126" s="109"/>
      <c r="ESL126" s="109"/>
      <c r="ESM126" s="109"/>
      <c r="ESN126" s="109"/>
      <c r="ESO126" s="109"/>
      <c r="ESP126" s="109"/>
      <c r="ESQ126" s="109"/>
      <c r="ESR126" s="109"/>
      <c r="ESS126" s="109"/>
      <c r="EST126" s="109"/>
      <c r="ESU126" s="109"/>
      <c r="ESV126" s="109"/>
      <c r="ESW126" s="109"/>
      <c r="ESX126" s="109"/>
      <c r="ESY126" s="109"/>
      <c r="ESZ126" s="109"/>
      <c r="ETA126" s="109"/>
      <c r="ETB126" s="109"/>
      <c r="ETC126" s="109"/>
      <c r="ETD126" s="109"/>
      <c r="ETE126" s="109"/>
      <c r="ETF126" s="109"/>
      <c r="ETG126" s="109"/>
      <c r="ETH126" s="109"/>
      <c r="ETI126" s="109"/>
      <c r="ETJ126" s="109"/>
      <c r="ETK126" s="109"/>
      <c r="ETL126" s="109"/>
      <c r="ETM126" s="109"/>
      <c r="ETN126" s="109"/>
      <c r="ETO126" s="109"/>
      <c r="ETP126" s="109"/>
      <c r="ETQ126" s="109"/>
      <c r="ETR126" s="109"/>
      <c r="ETS126" s="109"/>
      <c r="ETT126" s="109"/>
      <c r="ETU126" s="109"/>
      <c r="ETV126" s="109"/>
      <c r="ETW126" s="109"/>
      <c r="ETX126" s="109"/>
      <c r="ETY126" s="109"/>
      <c r="ETZ126" s="109"/>
      <c r="EUA126" s="109"/>
      <c r="EUB126" s="109"/>
      <c r="EUC126" s="109"/>
      <c r="EUD126" s="109"/>
      <c r="EUE126" s="109"/>
      <c r="EUF126" s="109"/>
      <c r="EUG126" s="109"/>
      <c r="EUH126" s="109"/>
      <c r="EUI126" s="109"/>
      <c r="EUJ126" s="109"/>
      <c r="EUK126" s="109"/>
      <c r="EUL126" s="109"/>
      <c r="EUM126" s="109"/>
      <c r="EUN126" s="109"/>
      <c r="EUO126" s="109"/>
      <c r="EUP126" s="109"/>
      <c r="EUQ126" s="109"/>
      <c r="EUR126" s="109"/>
      <c r="EUS126" s="109"/>
      <c r="EUT126" s="109"/>
      <c r="EUU126" s="109"/>
      <c r="EUV126" s="109"/>
      <c r="EUW126" s="109"/>
      <c r="EUX126" s="109"/>
      <c r="EUY126" s="109"/>
      <c r="EUZ126" s="109"/>
      <c r="EVA126" s="109"/>
      <c r="EVB126" s="109"/>
      <c r="EVC126" s="109"/>
      <c r="EVD126" s="109"/>
      <c r="EVE126" s="109"/>
      <c r="EVF126" s="109"/>
      <c r="EVG126" s="109"/>
      <c r="EVH126" s="109"/>
      <c r="EVI126" s="109"/>
      <c r="EVJ126" s="109"/>
      <c r="EVK126" s="109"/>
      <c r="EVL126" s="109"/>
      <c r="EVM126" s="109"/>
      <c r="EVN126" s="109"/>
      <c r="EVO126" s="109"/>
      <c r="EVP126" s="109"/>
      <c r="EVQ126" s="109"/>
      <c r="EVR126" s="109"/>
      <c r="EVS126" s="109"/>
      <c r="EVT126" s="109"/>
      <c r="EVU126" s="109"/>
      <c r="EVV126" s="109"/>
      <c r="EVW126" s="109"/>
      <c r="EVX126" s="109"/>
      <c r="EVY126" s="109"/>
      <c r="EVZ126" s="109"/>
      <c r="EWA126" s="109"/>
      <c r="EWB126" s="109"/>
      <c r="EWC126" s="109"/>
      <c r="EWD126" s="109"/>
      <c r="EWE126" s="109"/>
      <c r="EWF126" s="109"/>
      <c r="EWG126" s="109"/>
      <c r="EWH126" s="109"/>
      <c r="EWI126" s="109"/>
      <c r="EWJ126" s="109"/>
      <c r="EWK126" s="109"/>
      <c r="EWL126" s="109"/>
      <c r="EWM126" s="109"/>
      <c r="EWN126" s="109"/>
      <c r="EWO126" s="109"/>
      <c r="EWP126" s="109"/>
      <c r="EWQ126" s="109"/>
      <c r="EWR126" s="109"/>
      <c r="EWS126" s="109"/>
      <c r="EWT126" s="109"/>
      <c r="EWU126" s="109"/>
      <c r="EWV126" s="109"/>
      <c r="EWW126" s="109"/>
      <c r="EWX126" s="109"/>
      <c r="EWY126" s="109"/>
      <c r="EWZ126" s="109"/>
      <c r="EXA126" s="109"/>
      <c r="EXB126" s="109"/>
      <c r="EXC126" s="109"/>
      <c r="EXD126" s="109"/>
      <c r="EXE126" s="109"/>
      <c r="EXF126" s="109"/>
      <c r="EXG126" s="109"/>
      <c r="EXH126" s="109"/>
      <c r="EXI126" s="109"/>
      <c r="EXJ126" s="109"/>
      <c r="EXK126" s="109"/>
      <c r="EXL126" s="109"/>
      <c r="EXM126" s="109"/>
      <c r="EXN126" s="109"/>
      <c r="EXO126" s="109"/>
      <c r="EXP126" s="109"/>
      <c r="EXQ126" s="109"/>
      <c r="EXR126" s="109"/>
      <c r="EXS126" s="109"/>
      <c r="EXT126" s="109"/>
      <c r="EXU126" s="109"/>
      <c r="EXV126" s="109"/>
      <c r="EXW126" s="109"/>
      <c r="EXX126" s="109"/>
      <c r="EXY126" s="109"/>
      <c r="EXZ126" s="109"/>
      <c r="EYA126" s="109"/>
      <c r="EYB126" s="109"/>
      <c r="EYC126" s="109"/>
      <c r="EYD126" s="109"/>
      <c r="EYE126" s="109"/>
      <c r="EYF126" s="109"/>
      <c r="EYG126" s="109"/>
      <c r="EYH126" s="109"/>
      <c r="EYI126" s="109"/>
      <c r="EYJ126" s="109"/>
      <c r="EYK126" s="109"/>
      <c r="EYL126" s="109"/>
      <c r="EYM126" s="109"/>
      <c r="EYN126" s="109"/>
      <c r="EYO126" s="109"/>
      <c r="EYP126" s="109"/>
      <c r="EYQ126" s="109"/>
      <c r="EYR126" s="109"/>
      <c r="EYS126" s="109"/>
      <c r="EYT126" s="109"/>
      <c r="EYU126" s="109"/>
      <c r="EYV126" s="109"/>
      <c r="EYW126" s="109"/>
      <c r="EYX126" s="109"/>
      <c r="EYY126" s="109"/>
      <c r="EYZ126" s="109"/>
      <c r="EZA126" s="109"/>
      <c r="EZB126" s="109"/>
      <c r="EZC126" s="109"/>
      <c r="EZD126" s="109"/>
      <c r="EZE126" s="109"/>
      <c r="EZF126" s="109"/>
      <c r="EZG126" s="109"/>
      <c r="EZH126" s="109"/>
      <c r="EZI126" s="109"/>
      <c r="EZJ126" s="109"/>
      <c r="EZK126" s="109"/>
      <c r="EZL126" s="109"/>
      <c r="EZM126" s="109"/>
      <c r="EZN126" s="109"/>
      <c r="EZO126" s="109"/>
      <c r="EZP126" s="109"/>
      <c r="EZQ126" s="109"/>
      <c r="EZR126" s="109"/>
      <c r="EZS126" s="109"/>
      <c r="EZT126" s="109"/>
      <c r="EZU126" s="109"/>
      <c r="EZV126" s="109"/>
      <c r="EZW126" s="109"/>
      <c r="EZX126" s="109"/>
      <c r="EZY126" s="109"/>
      <c r="EZZ126" s="109"/>
      <c r="FAA126" s="109"/>
      <c r="FAB126" s="109"/>
      <c r="FAC126" s="109"/>
      <c r="FAD126" s="109"/>
      <c r="FAE126" s="109"/>
      <c r="FAF126" s="109"/>
      <c r="FAG126" s="109"/>
      <c r="FAH126" s="109"/>
      <c r="FAI126" s="109"/>
      <c r="FAJ126" s="109"/>
      <c r="FAK126" s="109"/>
      <c r="FAL126" s="109"/>
      <c r="FAM126" s="109"/>
      <c r="FAN126" s="109"/>
      <c r="FAO126" s="109"/>
      <c r="FAP126" s="109"/>
      <c r="FAQ126" s="109"/>
      <c r="FAR126" s="109"/>
      <c r="FAS126" s="109"/>
      <c r="FAT126" s="109"/>
      <c r="FAU126" s="109"/>
      <c r="FAV126" s="109"/>
      <c r="FAW126" s="109"/>
      <c r="FAX126" s="109"/>
      <c r="FAY126" s="109"/>
      <c r="FAZ126" s="109"/>
      <c r="FBA126" s="109"/>
      <c r="FBB126" s="109"/>
      <c r="FBC126" s="109"/>
      <c r="FBD126" s="109"/>
      <c r="FBE126" s="109"/>
      <c r="FBF126" s="109"/>
      <c r="FBG126" s="109"/>
      <c r="FBH126" s="109"/>
      <c r="FBI126" s="109"/>
      <c r="FBJ126" s="109"/>
      <c r="FBK126" s="109"/>
      <c r="FBL126" s="109"/>
      <c r="FBM126" s="109"/>
      <c r="FBN126" s="109"/>
      <c r="FBO126" s="109"/>
      <c r="FBP126" s="109"/>
      <c r="FBQ126" s="109"/>
      <c r="FBR126" s="109"/>
      <c r="FBS126" s="109"/>
      <c r="FBT126" s="109"/>
      <c r="FBU126" s="109"/>
      <c r="FBV126" s="109"/>
      <c r="FBW126" s="109"/>
      <c r="FBX126" s="109"/>
      <c r="FBY126" s="109"/>
      <c r="FBZ126" s="109"/>
      <c r="FCA126" s="109"/>
      <c r="FCB126" s="109"/>
      <c r="FCC126" s="109"/>
      <c r="FCD126" s="109"/>
      <c r="FCE126" s="109"/>
      <c r="FCF126" s="109"/>
      <c r="FCG126" s="109"/>
      <c r="FCH126" s="109"/>
      <c r="FCI126" s="109"/>
      <c r="FCJ126" s="109"/>
      <c r="FCK126" s="109"/>
      <c r="FCL126" s="109"/>
      <c r="FCM126" s="109"/>
      <c r="FCN126" s="109"/>
      <c r="FCO126" s="109"/>
      <c r="FCP126" s="109"/>
      <c r="FCQ126" s="109"/>
      <c r="FCR126" s="109"/>
      <c r="FCS126" s="109"/>
      <c r="FCT126" s="109"/>
      <c r="FCU126" s="109"/>
      <c r="FCV126" s="109"/>
      <c r="FCW126" s="109"/>
      <c r="FCX126" s="109"/>
      <c r="FCY126" s="109"/>
      <c r="FCZ126" s="109"/>
      <c r="FDA126" s="109"/>
      <c r="FDB126" s="109"/>
      <c r="FDC126" s="109"/>
      <c r="FDD126" s="109"/>
      <c r="FDE126" s="109"/>
      <c r="FDF126" s="109"/>
      <c r="FDG126" s="109"/>
      <c r="FDH126" s="109"/>
      <c r="FDI126" s="109"/>
      <c r="FDJ126" s="109"/>
      <c r="FDK126" s="109"/>
      <c r="FDL126" s="109"/>
      <c r="FDM126" s="109"/>
      <c r="FDN126" s="109"/>
      <c r="FDO126" s="109"/>
      <c r="FDP126" s="109"/>
      <c r="FDQ126" s="109"/>
      <c r="FDR126" s="109"/>
      <c r="FDS126" s="109"/>
      <c r="FDT126" s="109"/>
      <c r="FDU126" s="109"/>
      <c r="FDV126" s="109"/>
      <c r="FDW126" s="109"/>
      <c r="FDX126" s="109"/>
      <c r="FDY126" s="109"/>
      <c r="FDZ126" s="109"/>
      <c r="FEA126" s="109"/>
      <c r="FEB126" s="109"/>
      <c r="FEC126" s="109"/>
      <c r="FED126" s="109"/>
      <c r="FEE126" s="109"/>
      <c r="FEF126" s="109"/>
      <c r="FEG126" s="109"/>
      <c r="FEH126" s="109"/>
      <c r="FEI126" s="109"/>
      <c r="FEJ126" s="109"/>
      <c r="FEK126" s="109"/>
      <c r="FEL126" s="109"/>
      <c r="FEM126" s="109"/>
      <c r="FEN126" s="109"/>
      <c r="FEO126" s="109"/>
      <c r="FEP126" s="109"/>
      <c r="FEQ126" s="109"/>
      <c r="FER126" s="109"/>
      <c r="FES126" s="109"/>
      <c r="FET126" s="109"/>
      <c r="FEU126" s="109"/>
      <c r="FEV126" s="109"/>
      <c r="FEW126" s="109"/>
      <c r="FEX126" s="109"/>
      <c r="FEY126" s="109"/>
      <c r="FEZ126" s="109"/>
      <c r="FFA126" s="109"/>
      <c r="FFB126" s="109"/>
      <c r="FFC126" s="109"/>
      <c r="FFD126" s="109"/>
      <c r="FFE126" s="109"/>
      <c r="FFF126" s="109"/>
      <c r="FFG126" s="109"/>
      <c r="FFH126" s="109"/>
      <c r="FFI126" s="109"/>
      <c r="FFJ126" s="109"/>
      <c r="FFK126" s="109"/>
      <c r="FFL126" s="109"/>
      <c r="FFM126" s="109"/>
      <c r="FFN126" s="109"/>
      <c r="FFO126" s="109"/>
      <c r="FFP126" s="109"/>
      <c r="FFQ126" s="109"/>
      <c r="FFR126" s="109"/>
      <c r="FFS126" s="109"/>
      <c r="FFT126" s="109"/>
      <c r="FFU126" s="109"/>
      <c r="FFV126" s="109"/>
      <c r="FFW126" s="109"/>
      <c r="FFX126" s="109"/>
      <c r="FFY126" s="109"/>
      <c r="FFZ126" s="109"/>
      <c r="FGA126" s="109"/>
      <c r="FGB126" s="109"/>
      <c r="FGC126" s="109"/>
      <c r="FGD126" s="109"/>
      <c r="FGE126" s="109"/>
      <c r="FGF126" s="109"/>
      <c r="FGG126" s="109"/>
      <c r="FGH126" s="109"/>
      <c r="FGI126" s="109"/>
      <c r="FGJ126" s="109"/>
      <c r="FGK126" s="109"/>
      <c r="FGL126" s="109"/>
      <c r="FGM126" s="109"/>
      <c r="FGN126" s="109"/>
      <c r="FGO126" s="109"/>
      <c r="FGP126" s="109"/>
      <c r="FGQ126" s="109"/>
      <c r="FGR126" s="109"/>
      <c r="FGS126" s="109"/>
      <c r="FGT126" s="109"/>
      <c r="FGU126" s="109"/>
      <c r="FGV126" s="109"/>
      <c r="FGW126" s="109"/>
      <c r="FGX126" s="109"/>
      <c r="FGY126" s="109"/>
      <c r="FGZ126" s="109"/>
      <c r="FHA126" s="109"/>
      <c r="FHB126" s="109"/>
      <c r="FHC126" s="109"/>
      <c r="FHD126" s="109"/>
      <c r="FHE126" s="109"/>
      <c r="FHF126" s="109"/>
      <c r="FHG126" s="109"/>
      <c r="FHH126" s="109"/>
      <c r="FHI126" s="109"/>
      <c r="FHJ126" s="109"/>
      <c r="FHK126" s="109"/>
      <c r="FHL126" s="109"/>
      <c r="FHM126" s="109"/>
      <c r="FHN126" s="109"/>
      <c r="FHO126" s="109"/>
      <c r="FHP126" s="109"/>
      <c r="FHQ126" s="109"/>
      <c r="FHR126" s="109"/>
      <c r="FHS126" s="109"/>
      <c r="FHT126" s="109"/>
      <c r="FHU126" s="109"/>
      <c r="FHV126" s="109"/>
      <c r="FHW126" s="109"/>
      <c r="FHX126" s="109"/>
      <c r="FHY126" s="109"/>
      <c r="FHZ126" s="109"/>
      <c r="FIA126" s="109"/>
      <c r="FIB126" s="109"/>
      <c r="FIC126" s="109"/>
      <c r="FID126" s="109"/>
      <c r="FIE126" s="109"/>
      <c r="FIF126" s="109"/>
      <c r="FIG126" s="109"/>
      <c r="FIH126" s="109"/>
      <c r="FII126" s="109"/>
      <c r="FIJ126" s="109"/>
      <c r="FIK126" s="109"/>
      <c r="FIL126" s="109"/>
      <c r="FIM126" s="109"/>
      <c r="FIN126" s="109"/>
      <c r="FIO126" s="109"/>
      <c r="FIP126" s="109"/>
      <c r="FIQ126" s="109"/>
      <c r="FIR126" s="109"/>
      <c r="FIS126" s="109"/>
      <c r="FIT126" s="109"/>
      <c r="FIU126" s="109"/>
      <c r="FIV126" s="109"/>
      <c r="FIW126" s="109"/>
      <c r="FIX126" s="109"/>
      <c r="FIY126" s="109"/>
      <c r="FIZ126" s="109"/>
      <c r="FJA126" s="109"/>
      <c r="FJB126" s="109"/>
      <c r="FJC126" s="109"/>
      <c r="FJD126" s="109"/>
      <c r="FJE126" s="109"/>
      <c r="FJF126" s="109"/>
      <c r="FJG126" s="109"/>
      <c r="FJH126" s="109"/>
      <c r="FJI126" s="109"/>
      <c r="FJJ126" s="109"/>
      <c r="FJK126" s="109"/>
      <c r="FJL126" s="109"/>
      <c r="FJM126" s="109"/>
      <c r="FJN126" s="109"/>
      <c r="FJO126" s="109"/>
      <c r="FJP126" s="109"/>
      <c r="FJQ126" s="109"/>
      <c r="FJR126" s="109"/>
      <c r="FJS126" s="109"/>
      <c r="FJT126" s="109"/>
      <c r="FJU126" s="109"/>
      <c r="FJV126" s="109"/>
      <c r="FJW126" s="109"/>
      <c r="FJX126" s="109"/>
      <c r="FJY126" s="109"/>
      <c r="FJZ126" s="109"/>
      <c r="FKA126" s="109"/>
      <c r="FKB126" s="109"/>
      <c r="FKC126" s="109"/>
      <c r="FKD126" s="109"/>
      <c r="FKE126" s="109"/>
      <c r="FKF126" s="109"/>
      <c r="FKG126" s="109"/>
      <c r="FKH126" s="109"/>
      <c r="FKI126" s="109"/>
      <c r="FKJ126" s="109"/>
      <c r="FKK126" s="109"/>
      <c r="FKL126" s="109"/>
      <c r="FKM126" s="109"/>
      <c r="FKN126" s="109"/>
      <c r="FKO126" s="109"/>
      <c r="FKP126" s="109"/>
      <c r="FKQ126" s="109"/>
      <c r="FKR126" s="109"/>
      <c r="FKS126" s="109"/>
      <c r="FKT126" s="109"/>
      <c r="FKU126" s="109"/>
      <c r="FKV126" s="109"/>
      <c r="FKW126" s="109"/>
      <c r="FKX126" s="109"/>
      <c r="FKY126" s="109"/>
      <c r="FKZ126" s="109"/>
      <c r="FLA126" s="109"/>
      <c r="FLB126" s="109"/>
      <c r="FLC126" s="109"/>
      <c r="FLD126" s="109"/>
      <c r="FLE126" s="109"/>
      <c r="FLF126" s="109"/>
      <c r="FLG126" s="109"/>
      <c r="FLH126" s="109"/>
      <c r="FLI126" s="109"/>
      <c r="FLJ126" s="109"/>
      <c r="FLK126" s="109"/>
      <c r="FLL126" s="109"/>
      <c r="FLM126" s="109"/>
      <c r="FLN126" s="109"/>
      <c r="FLO126" s="109"/>
      <c r="FLP126" s="109"/>
      <c r="FLQ126" s="109"/>
      <c r="FLR126" s="109"/>
      <c r="FLS126" s="109"/>
      <c r="FLT126" s="109"/>
      <c r="FLU126" s="109"/>
      <c r="FLV126" s="109"/>
      <c r="FLW126" s="109"/>
      <c r="FLX126" s="109"/>
      <c r="FLY126" s="109"/>
      <c r="FLZ126" s="109"/>
      <c r="FMA126" s="109"/>
      <c r="FMB126" s="109"/>
      <c r="FMC126" s="109"/>
      <c r="FMD126" s="109"/>
      <c r="FME126" s="109"/>
      <c r="FMF126" s="109"/>
      <c r="FMG126" s="109"/>
      <c r="FMH126" s="109"/>
      <c r="FMI126" s="109"/>
      <c r="FMJ126" s="109"/>
      <c r="FMK126" s="109"/>
      <c r="FML126" s="109"/>
      <c r="FMM126" s="109"/>
      <c r="FMN126" s="109"/>
      <c r="FMO126" s="109"/>
      <c r="FMP126" s="109"/>
      <c r="FMQ126" s="109"/>
      <c r="FMR126" s="109"/>
      <c r="FMS126" s="109"/>
      <c r="FMT126" s="109"/>
      <c r="FMU126" s="109"/>
      <c r="FMV126" s="109"/>
      <c r="FMW126" s="109"/>
      <c r="FMX126" s="109"/>
      <c r="FMY126" s="109"/>
      <c r="FMZ126" s="109"/>
      <c r="FNA126" s="109"/>
      <c r="FNB126" s="109"/>
      <c r="FNC126" s="109"/>
      <c r="FND126" s="109"/>
      <c r="FNE126" s="109"/>
      <c r="FNF126" s="109"/>
      <c r="FNG126" s="109"/>
      <c r="FNH126" s="109"/>
      <c r="FNI126" s="109"/>
      <c r="FNJ126" s="109"/>
      <c r="FNK126" s="109"/>
      <c r="FNL126" s="109"/>
      <c r="FNM126" s="109"/>
      <c r="FNN126" s="109"/>
      <c r="FNO126" s="109"/>
      <c r="FNP126" s="109"/>
      <c r="FNQ126" s="109"/>
      <c r="FNR126" s="109"/>
      <c r="FNS126" s="109"/>
      <c r="FNT126" s="109"/>
      <c r="FNU126" s="109"/>
      <c r="FNV126" s="109"/>
      <c r="FNW126" s="109"/>
      <c r="FNX126" s="109"/>
      <c r="FNY126" s="109"/>
      <c r="FNZ126" s="109"/>
      <c r="FOA126" s="109"/>
      <c r="FOB126" s="109"/>
      <c r="FOC126" s="109"/>
      <c r="FOD126" s="109"/>
      <c r="FOE126" s="109"/>
      <c r="FOF126" s="109"/>
      <c r="FOG126" s="109"/>
      <c r="FOH126" s="109"/>
      <c r="FOI126" s="109"/>
      <c r="FOJ126" s="109"/>
      <c r="FOK126" s="109"/>
      <c r="FOL126" s="109"/>
      <c r="FOM126" s="109"/>
      <c r="FON126" s="109"/>
      <c r="FOO126" s="109"/>
      <c r="FOP126" s="109"/>
      <c r="FOQ126" s="109"/>
      <c r="FOR126" s="109"/>
      <c r="FOS126" s="109"/>
      <c r="FOT126" s="109"/>
      <c r="FOU126" s="109"/>
      <c r="FOV126" s="109"/>
      <c r="FOW126" s="109"/>
      <c r="FOX126" s="109"/>
      <c r="FOY126" s="109"/>
      <c r="FOZ126" s="109"/>
      <c r="FPA126" s="109"/>
      <c r="FPB126" s="109"/>
      <c r="FPC126" s="109"/>
      <c r="FPD126" s="109"/>
      <c r="FPE126" s="109"/>
      <c r="FPF126" s="109"/>
      <c r="FPG126" s="109"/>
      <c r="FPH126" s="109"/>
      <c r="FPI126" s="109"/>
      <c r="FPJ126" s="109"/>
      <c r="FPK126" s="109"/>
      <c r="FPL126" s="109"/>
      <c r="FPM126" s="109"/>
      <c r="FPN126" s="109"/>
      <c r="FPO126" s="109"/>
      <c r="FPP126" s="109"/>
      <c r="FPQ126" s="109"/>
      <c r="FPR126" s="109"/>
      <c r="FPS126" s="109"/>
      <c r="FPT126" s="109"/>
      <c r="FPU126" s="109"/>
      <c r="FPV126" s="109"/>
      <c r="FPW126" s="109"/>
      <c r="FPX126" s="109"/>
      <c r="FPY126" s="109"/>
      <c r="FPZ126" s="109"/>
      <c r="FQA126" s="109"/>
      <c r="FQB126" s="109"/>
      <c r="FQC126" s="109"/>
      <c r="FQD126" s="109"/>
      <c r="FQE126" s="109"/>
      <c r="FQF126" s="109"/>
      <c r="FQG126" s="109"/>
      <c r="FQH126" s="109"/>
      <c r="FQI126" s="109"/>
      <c r="FQJ126" s="109"/>
      <c r="FQK126" s="109"/>
      <c r="FQL126" s="109"/>
      <c r="FQM126" s="109"/>
      <c r="FQN126" s="109"/>
      <c r="FQO126" s="109"/>
      <c r="FQP126" s="109"/>
      <c r="FQQ126" s="109"/>
      <c r="FQR126" s="109"/>
      <c r="FQS126" s="109"/>
      <c r="FQT126" s="109"/>
      <c r="FQU126" s="109"/>
      <c r="FQV126" s="109"/>
      <c r="FQW126" s="109"/>
      <c r="FQX126" s="109"/>
      <c r="FQY126" s="109"/>
      <c r="FQZ126" s="109"/>
      <c r="FRA126" s="109"/>
      <c r="FRB126" s="109"/>
      <c r="FRC126" s="109"/>
      <c r="FRD126" s="109"/>
      <c r="FRE126" s="109"/>
      <c r="FRF126" s="109"/>
      <c r="FRG126" s="109"/>
      <c r="FRH126" s="109"/>
      <c r="FRI126" s="109"/>
      <c r="FRJ126" s="109"/>
      <c r="FRK126" s="109"/>
      <c r="FRL126" s="109"/>
      <c r="FRM126" s="109"/>
      <c r="FRN126" s="109"/>
      <c r="FRO126" s="109"/>
      <c r="FRP126" s="109"/>
      <c r="FRQ126" s="109"/>
      <c r="FRR126" s="109"/>
      <c r="FRS126" s="109"/>
      <c r="FRT126" s="109"/>
      <c r="FRU126" s="109"/>
      <c r="FRV126" s="109"/>
      <c r="FRW126" s="109"/>
      <c r="FRX126" s="109"/>
      <c r="FRY126" s="109"/>
      <c r="FRZ126" s="109"/>
      <c r="FSA126" s="109"/>
      <c r="FSB126" s="109"/>
      <c r="FSC126" s="109"/>
      <c r="FSD126" s="109"/>
      <c r="FSE126" s="109"/>
      <c r="FSF126" s="109"/>
      <c r="FSG126" s="109"/>
      <c r="FSH126" s="109"/>
      <c r="FSI126" s="109"/>
      <c r="FSJ126" s="109"/>
      <c r="FSK126" s="109"/>
      <c r="FSL126" s="109"/>
      <c r="FSM126" s="109"/>
      <c r="FSN126" s="109"/>
      <c r="FSO126" s="109"/>
      <c r="FSP126" s="109"/>
      <c r="FSQ126" s="109"/>
      <c r="FSR126" s="109"/>
      <c r="FSS126" s="109"/>
      <c r="FST126" s="109"/>
      <c r="FSU126" s="109"/>
      <c r="FSV126" s="109"/>
      <c r="FSW126" s="109"/>
      <c r="FSX126" s="109"/>
      <c r="FSY126" s="109"/>
      <c r="FSZ126" s="109"/>
      <c r="FTA126" s="109"/>
      <c r="FTB126" s="109"/>
      <c r="FTC126" s="109"/>
      <c r="FTD126" s="109"/>
      <c r="FTE126" s="109"/>
      <c r="FTF126" s="109"/>
      <c r="FTG126" s="109"/>
      <c r="FTH126" s="109"/>
      <c r="FTI126" s="109"/>
      <c r="FTJ126" s="109"/>
      <c r="FTK126" s="109"/>
      <c r="FTL126" s="109"/>
      <c r="FTM126" s="109"/>
      <c r="FTN126" s="109"/>
      <c r="FTO126" s="109"/>
      <c r="FTP126" s="109"/>
      <c r="FTQ126" s="109"/>
      <c r="FTR126" s="109"/>
      <c r="FTS126" s="109"/>
      <c r="FTT126" s="109"/>
      <c r="FTU126" s="109"/>
      <c r="FTV126" s="109"/>
      <c r="FTW126" s="109"/>
      <c r="FTX126" s="109"/>
      <c r="FTY126" s="109"/>
      <c r="FTZ126" s="109"/>
      <c r="FUA126" s="109"/>
      <c r="FUB126" s="109"/>
      <c r="FUC126" s="109"/>
      <c r="FUD126" s="109"/>
      <c r="FUE126" s="109"/>
      <c r="FUF126" s="109"/>
      <c r="FUG126" s="109"/>
      <c r="FUH126" s="109"/>
      <c r="FUI126" s="109"/>
      <c r="FUJ126" s="109"/>
      <c r="FUK126" s="109"/>
      <c r="FUL126" s="109"/>
      <c r="FUM126" s="109"/>
      <c r="FUN126" s="109"/>
      <c r="FUO126" s="109"/>
      <c r="FUP126" s="109"/>
      <c r="FUQ126" s="109"/>
      <c r="FUR126" s="109"/>
      <c r="FUS126" s="109"/>
      <c r="FUT126" s="109"/>
      <c r="FUU126" s="109"/>
      <c r="FUV126" s="109"/>
      <c r="FUW126" s="109"/>
      <c r="FUX126" s="109"/>
      <c r="FUY126" s="109"/>
      <c r="FUZ126" s="109"/>
      <c r="FVA126" s="109"/>
      <c r="FVB126" s="109"/>
      <c r="FVC126" s="109"/>
      <c r="FVD126" s="109"/>
      <c r="FVE126" s="109"/>
      <c r="FVF126" s="109"/>
      <c r="FVG126" s="109"/>
      <c r="FVH126" s="109"/>
      <c r="FVI126" s="109"/>
      <c r="FVJ126" s="109"/>
      <c r="FVK126" s="109"/>
      <c r="FVL126" s="109"/>
      <c r="FVM126" s="109"/>
      <c r="FVN126" s="109"/>
      <c r="FVO126" s="109"/>
      <c r="FVP126" s="109"/>
      <c r="FVQ126" s="109"/>
      <c r="FVR126" s="109"/>
      <c r="FVS126" s="109"/>
      <c r="FVT126" s="109"/>
      <c r="FVU126" s="109"/>
      <c r="FVV126" s="109"/>
      <c r="FVW126" s="109"/>
      <c r="FVX126" s="109"/>
      <c r="FVY126" s="109"/>
      <c r="FVZ126" s="109"/>
      <c r="FWA126" s="109"/>
      <c r="FWB126" s="109"/>
      <c r="FWC126" s="109"/>
      <c r="FWD126" s="109"/>
      <c r="FWE126" s="109"/>
      <c r="FWF126" s="109"/>
      <c r="FWG126" s="109"/>
      <c r="FWH126" s="109"/>
      <c r="FWI126" s="109"/>
      <c r="FWJ126" s="109"/>
      <c r="FWK126" s="109"/>
      <c r="FWL126" s="109"/>
      <c r="FWM126" s="109"/>
      <c r="FWN126" s="109"/>
      <c r="FWO126" s="109"/>
      <c r="FWP126" s="109"/>
      <c r="FWQ126" s="109"/>
      <c r="FWR126" s="109"/>
      <c r="FWS126" s="109"/>
      <c r="FWT126" s="109"/>
      <c r="FWU126" s="109"/>
      <c r="FWV126" s="109"/>
      <c r="FWW126" s="109"/>
      <c r="FWX126" s="109"/>
      <c r="FWY126" s="109"/>
      <c r="FWZ126" s="109"/>
      <c r="FXA126" s="109"/>
      <c r="FXB126" s="109"/>
      <c r="FXC126" s="109"/>
      <c r="FXD126" s="109"/>
      <c r="FXE126" s="109"/>
      <c r="FXF126" s="109"/>
      <c r="FXG126" s="109"/>
      <c r="FXH126" s="109"/>
      <c r="FXI126" s="109"/>
      <c r="FXJ126" s="109"/>
      <c r="FXK126" s="109"/>
      <c r="FXL126" s="109"/>
      <c r="FXM126" s="109"/>
      <c r="FXN126" s="109"/>
      <c r="FXO126" s="109"/>
      <c r="FXP126" s="109"/>
      <c r="FXQ126" s="109"/>
      <c r="FXR126" s="109"/>
      <c r="FXS126" s="109"/>
      <c r="FXT126" s="109"/>
      <c r="FXU126" s="109"/>
      <c r="FXV126" s="109"/>
      <c r="FXW126" s="109"/>
      <c r="FXX126" s="109"/>
      <c r="FXY126" s="109"/>
      <c r="FXZ126" s="109"/>
      <c r="FYA126" s="109"/>
      <c r="FYB126" s="109"/>
      <c r="FYC126" s="109"/>
      <c r="FYD126" s="109"/>
      <c r="FYE126" s="109"/>
      <c r="FYF126" s="109"/>
      <c r="FYG126" s="109"/>
      <c r="FYH126" s="109"/>
      <c r="FYI126" s="109"/>
      <c r="FYJ126" s="109"/>
      <c r="FYK126" s="109"/>
      <c r="FYL126" s="109"/>
      <c r="FYM126" s="109"/>
      <c r="FYN126" s="109"/>
      <c r="FYO126" s="109"/>
      <c r="FYP126" s="109"/>
      <c r="FYQ126" s="109"/>
      <c r="FYR126" s="109"/>
      <c r="FYS126" s="109"/>
      <c r="FYT126" s="109"/>
      <c r="FYU126" s="109"/>
      <c r="FYV126" s="109"/>
      <c r="FYW126" s="109"/>
      <c r="FYX126" s="109"/>
      <c r="FYY126" s="109"/>
      <c r="FYZ126" s="109"/>
      <c r="FZA126" s="109"/>
      <c r="FZB126" s="109"/>
      <c r="FZC126" s="109"/>
      <c r="FZD126" s="109"/>
      <c r="FZE126" s="109"/>
      <c r="FZF126" s="109"/>
      <c r="FZG126" s="109"/>
      <c r="FZH126" s="109"/>
      <c r="FZI126" s="109"/>
      <c r="FZJ126" s="109"/>
      <c r="FZK126" s="109"/>
      <c r="FZL126" s="109"/>
      <c r="FZM126" s="109"/>
      <c r="FZN126" s="109"/>
      <c r="FZO126" s="109"/>
      <c r="FZP126" s="109"/>
      <c r="FZQ126" s="109"/>
      <c r="FZR126" s="109"/>
      <c r="FZS126" s="109"/>
      <c r="FZT126" s="109"/>
      <c r="FZU126" s="109"/>
      <c r="FZV126" s="109"/>
      <c r="FZW126" s="109"/>
      <c r="FZX126" s="109"/>
      <c r="FZY126" s="109"/>
      <c r="FZZ126" s="109"/>
      <c r="GAA126" s="109"/>
      <c r="GAB126" s="109"/>
      <c r="GAC126" s="109"/>
      <c r="GAD126" s="109"/>
      <c r="GAE126" s="109"/>
      <c r="GAF126" s="109"/>
      <c r="GAG126" s="109"/>
      <c r="GAH126" s="109"/>
      <c r="GAI126" s="109"/>
      <c r="GAJ126" s="109"/>
      <c r="GAK126" s="109"/>
      <c r="GAL126" s="109"/>
      <c r="GAM126" s="109"/>
      <c r="GAN126" s="109"/>
      <c r="GAO126" s="109"/>
      <c r="GAP126" s="109"/>
      <c r="GAQ126" s="109"/>
      <c r="GAR126" s="109"/>
      <c r="GAS126" s="109"/>
      <c r="GAT126" s="109"/>
      <c r="GAU126" s="109"/>
      <c r="GAV126" s="109"/>
      <c r="GAW126" s="109"/>
      <c r="GAX126" s="109"/>
      <c r="GAY126" s="109"/>
      <c r="GAZ126" s="109"/>
      <c r="GBA126" s="109"/>
      <c r="GBB126" s="109"/>
      <c r="GBC126" s="109"/>
      <c r="GBD126" s="109"/>
      <c r="GBE126" s="109"/>
      <c r="GBF126" s="109"/>
      <c r="GBG126" s="109"/>
      <c r="GBH126" s="109"/>
      <c r="GBI126" s="109"/>
      <c r="GBJ126" s="109"/>
      <c r="GBK126" s="109"/>
      <c r="GBL126" s="109"/>
      <c r="GBM126" s="109"/>
      <c r="GBN126" s="109"/>
      <c r="GBO126" s="109"/>
      <c r="GBP126" s="109"/>
      <c r="GBQ126" s="109"/>
      <c r="GBR126" s="109"/>
      <c r="GBS126" s="109"/>
      <c r="GBT126" s="109"/>
      <c r="GBU126" s="109"/>
      <c r="GBV126" s="109"/>
      <c r="GBW126" s="109"/>
      <c r="GBX126" s="109"/>
      <c r="GBY126" s="109"/>
      <c r="GBZ126" s="109"/>
      <c r="GCA126" s="109"/>
      <c r="GCB126" s="109"/>
      <c r="GCC126" s="109"/>
      <c r="GCD126" s="109"/>
      <c r="GCE126" s="109"/>
      <c r="GCF126" s="109"/>
      <c r="GCG126" s="109"/>
      <c r="GCH126" s="109"/>
      <c r="GCI126" s="109"/>
      <c r="GCJ126" s="109"/>
      <c r="GCK126" s="109"/>
      <c r="GCL126" s="109"/>
      <c r="GCM126" s="109"/>
      <c r="GCN126" s="109"/>
      <c r="GCO126" s="109"/>
      <c r="GCP126" s="109"/>
      <c r="GCQ126" s="109"/>
      <c r="GCR126" s="109"/>
      <c r="GCS126" s="109"/>
      <c r="GCT126" s="109"/>
      <c r="GCU126" s="109"/>
      <c r="GCV126" s="109"/>
      <c r="GCW126" s="109"/>
      <c r="GCX126" s="109"/>
      <c r="GCY126" s="109"/>
      <c r="GCZ126" s="109"/>
      <c r="GDA126" s="109"/>
      <c r="GDB126" s="109"/>
      <c r="GDC126" s="109"/>
      <c r="GDD126" s="109"/>
      <c r="GDE126" s="109"/>
      <c r="GDF126" s="109"/>
      <c r="GDG126" s="109"/>
      <c r="GDH126" s="109"/>
      <c r="GDI126" s="109"/>
      <c r="GDJ126" s="109"/>
      <c r="GDK126" s="109"/>
      <c r="GDL126" s="109"/>
      <c r="GDM126" s="109"/>
      <c r="GDN126" s="109"/>
      <c r="GDO126" s="109"/>
      <c r="GDP126" s="109"/>
      <c r="GDQ126" s="109"/>
      <c r="GDR126" s="109"/>
      <c r="GDS126" s="109"/>
      <c r="GDT126" s="109"/>
      <c r="GDU126" s="109"/>
      <c r="GDV126" s="109"/>
      <c r="GDW126" s="109"/>
      <c r="GDX126" s="109"/>
      <c r="GDY126" s="109"/>
      <c r="GDZ126" s="109"/>
      <c r="GEA126" s="109"/>
      <c r="GEB126" s="109"/>
      <c r="GEC126" s="109"/>
      <c r="GED126" s="109"/>
      <c r="GEE126" s="109"/>
      <c r="GEF126" s="109"/>
      <c r="GEG126" s="109"/>
      <c r="GEH126" s="109"/>
      <c r="GEI126" s="109"/>
      <c r="GEJ126" s="109"/>
      <c r="GEK126" s="109"/>
      <c r="GEL126" s="109"/>
      <c r="GEM126" s="109"/>
      <c r="GEN126" s="109"/>
      <c r="GEO126" s="109"/>
      <c r="GEP126" s="109"/>
      <c r="GEQ126" s="109"/>
      <c r="GER126" s="109"/>
      <c r="GES126" s="109"/>
      <c r="GET126" s="109"/>
      <c r="GEU126" s="109"/>
      <c r="GEV126" s="109"/>
      <c r="GEW126" s="109"/>
      <c r="GEX126" s="109"/>
      <c r="GEY126" s="109"/>
      <c r="GEZ126" s="109"/>
      <c r="GFA126" s="109"/>
      <c r="GFB126" s="109"/>
      <c r="GFC126" s="109"/>
      <c r="GFD126" s="109"/>
      <c r="GFE126" s="109"/>
      <c r="GFF126" s="109"/>
      <c r="GFG126" s="109"/>
      <c r="GFH126" s="109"/>
      <c r="GFI126" s="109"/>
      <c r="GFJ126" s="109"/>
      <c r="GFK126" s="109"/>
      <c r="GFL126" s="109"/>
      <c r="GFM126" s="109"/>
      <c r="GFN126" s="109"/>
      <c r="GFO126" s="109"/>
      <c r="GFP126" s="109"/>
      <c r="GFQ126" s="109"/>
      <c r="GFR126" s="109"/>
      <c r="GFS126" s="109"/>
      <c r="GFT126" s="109"/>
      <c r="GFU126" s="109"/>
      <c r="GFV126" s="109"/>
      <c r="GFW126" s="109"/>
      <c r="GFX126" s="109"/>
      <c r="GFY126" s="109"/>
      <c r="GFZ126" s="109"/>
      <c r="GGA126" s="109"/>
      <c r="GGB126" s="109"/>
      <c r="GGC126" s="109"/>
      <c r="GGD126" s="109"/>
      <c r="GGE126" s="109"/>
      <c r="GGF126" s="109"/>
      <c r="GGG126" s="109"/>
      <c r="GGH126" s="109"/>
      <c r="GGI126" s="109"/>
      <c r="GGJ126" s="109"/>
      <c r="GGK126" s="109"/>
      <c r="GGL126" s="109"/>
      <c r="GGM126" s="109"/>
      <c r="GGN126" s="109"/>
      <c r="GGO126" s="109"/>
      <c r="GGP126" s="109"/>
      <c r="GGQ126" s="109"/>
      <c r="GGR126" s="109"/>
      <c r="GGS126" s="109"/>
      <c r="GGT126" s="109"/>
      <c r="GGU126" s="109"/>
      <c r="GGV126" s="109"/>
      <c r="GGW126" s="109"/>
      <c r="GGX126" s="109"/>
      <c r="GGY126" s="109"/>
      <c r="GGZ126" s="109"/>
      <c r="GHA126" s="109"/>
      <c r="GHB126" s="109"/>
      <c r="GHC126" s="109"/>
      <c r="GHD126" s="109"/>
      <c r="GHE126" s="109"/>
      <c r="GHF126" s="109"/>
      <c r="GHG126" s="109"/>
      <c r="GHH126" s="109"/>
      <c r="GHI126" s="109"/>
      <c r="GHJ126" s="109"/>
      <c r="GHK126" s="109"/>
      <c r="GHL126" s="109"/>
      <c r="GHM126" s="109"/>
      <c r="GHN126" s="109"/>
      <c r="GHO126" s="109"/>
      <c r="GHP126" s="109"/>
      <c r="GHQ126" s="109"/>
      <c r="GHR126" s="109"/>
      <c r="GHS126" s="109"/>
      <c r="GHT126" s="109"/>
      <c r="GHU126" s="109"/>
      <c r="GHV126" s="109"/>
      <c r="GHW126" s="109"/>
      <c r="GHX126" s="109"/>
      <c r="GHY126" s="109"/>
      <c r="GHZ126" s="109"/>
      <c r="GIA126" s="109"/>
      <c r="GIB126" s="109"/>
      <c r="GIC126" s="109"/>
      <c r="GID126" s="109"/>
      <c r="GIE126" s="109"/>
      <c r="GIF126" s="109"/>
      <c r="GIG126" s="109"/>
      <c r="GIH126" s="109"/>
      <c r="GII126" s="109"/>
      <c r="GIJ126" s="109"/>
      <c r="GIK126" s="109"/>
      <c r="GIL126" s="109"/>
      <c r="GIM126" s="109"/>
      <c r="GIN126" s="109"/>
      <c r="GIO126" s="109"/>
      <c r="GIP126" s="109"/>
      <c r="GIQ126" s="109"/>
      <c r="GIR126" s="109"/>
      <c r="GIS126" s="109"/>
      <c r="GIT126" s="109"/>
      <c r="GIU126" s="109"/>
      <c r="GIV126" s="109"/>
      <c r="GIW126" s="109"/>
      <c r="GIX126" s="109"/>
      <c r="GIY126" s="109"/>
      <c r="GIZ126" s="109"/>
      <c r="GJA126" s="109"/>
      <c r="GJB126" s="109"/>
      <c r="GJC126" s="109"/>
      <c r="GJD126" s="109"/>
      <c r="GJE126" s="109"/>
      <c r="GJF126" s="109"/>
      <c r="GJG126" s="109"/>
      <c r="GJH126" s="109"/>
      <c r="GJI126" s="109"/>
      <c r="GJJ126" s="109"/>
      <c r="GJK126" s="109"/>
      <c r="GJL126" s="109"/>
      <c r="GJM126" s="109"/>
      <c r="GJN126" s="109"/>
      <c r="GJO126" s="109"/>
      <c r="GJP126" s="109"/>
      <c r="GJQ126" s="109"/>
      <c r="GJR126" s="109"/>
      <c r="GJS126" s="109"/>
      <c r="GJT126" s="109"/>
      <c r="GJU126" s="109"/>
      <c r="GJV126" s="109"/>
      <c r="GJW126" s="109"/>
      <c r="GJX126" s="109"/>
      <c r="GJY126" s="109"/>
      <c r="GJZ126" s="109"/>
      <c r="GKA126" s="109"/>
      <c r="GKB126" s="109"/>
      <c r="GKC126" s="109"/>
      <c r="GKD126" s="109"/>
      <c r="GKE126" s="109"/>
      <c r="GKF126" s="109"/>
      <c r="GKG126" s="109"/>
      <c r="GKH126" s="109"/>
      <c r="GKI126" s="109"/>
      <c r="GKJ126" s="109"/>
      <c r="GKK126" s="109"/>
      <c r="GKL126" s="109"/>
      <c r="GKM126" s="109"/>
      <c r="GKN126" s="109"/>
      <c r="GKO126" s="109"/>
      <c r="GKP126" s="109"/>
      <c r="GKQ126" s="109"/>
      <c r="GKR126" s="109"/>
      <c r="GKS126" s="109"/>
      <c r="GKT126" s="109"/>
      <c r="GKU126" s="109"/>
      <c r="GKV126" s="109"/>
      <c r="GKW126" s="109"/>
      <c r="GKX126" s="109"/>
      <c r="GKY126" s="109"/>
      <c r="GKZ126" s="109"/>
      <c r="GLA126" s="109"/>
      <c r="GLB126" s="109"/>
      <c r="GLC126" s="109"/>
      <c r="GLD126" s="109"/>
      <c r="GLE126" s="109"/>
      <c r="GLF126" s="109"/>
      <c r="GLG126" s="109"/>
      <c r="GLH126" s="109"/>
      <c r="GLI126" s="109"/>
      <c r="GLJ126" s="109"/>
      <c r="GLK126" s="109"/>
      <c r="GLL126" s="109"/>
      <c r="GLM126" s="109"/>
      <c r="GLN126" s="109"/>
      <c r="GLO126" s="109"/>
      <c r="GLP126" s="109"/>
      <c r="GLQ126" s="109"/>
      <c r="GLR126" s="109"/>
      <c r="GLS126" s="109"/>
      <c r="GLT126" s="109"/>
      <c r="GLU126" s="109"/>
      <c r="GLV126" s="109"/>
      <c r="GLW126" s="109"/>
      <c r="GLX126" s="109"/>
      <c r="GLY126" s="109"/>
      <c r="GLZ126" s="109"/>
      <c r="GMA126" s="109"/>
      <c r="GMB126" s="109"/>
      <c r="GMC126" s="109"/>
      <c r="GMD126" s="109"/>
      <c r="GME126" s="109"/>
      <c r="GMF126" s="109"/>
      <c r="GMG126" s="109"/>
      <c r="GMH126" s="109"/>
      <c r="GMI126" s="109"/>
      <c r="GMJ126" s="109"/>
      <c r="GMK126" s="109"/>
      <c r="GML126" s="109"/>
      <c r="GMM126" s="109"/>
      <c r="GMN126" s="109"/>
      <c r="GMO126" s="109"/>
      <c r="GMP126" s="109"/>
      <c r="GMQ126" s="109"/>
      <c r="GMR126" s="109"/>
      <c r="GMS126" s="109"/>
      <c r="GMT126" s="109"/>
      <c r="GMU126" s="109"/>
      <c r="GMV126" s="109"/>
      <c r="GMW126" s="109"/>
      <c r="GMX126" s="109"/>
      <c r="GMY126" s="109"/>
      <c r="GMZ126" s="109"/>
      <c r="GNA126" s="109"/>
      <c r="GNB126" s="109"/>
      <c r="GNC126" s="109"/>
      <c r="GND126" s="109"/>
      <c r="GNE126" s="109"/>
      <c r="GNF126" s="109"/>
      <c r="GNG126" s="109"/>
      <c r="GNH126" s="109"/>
      <c r="GNI126" s="109"/>
      <c r="GNJ126" s="109"/>
      <c r="GNK126" s="109"/>
      <c r="GNL126" s="109"/>
      <c r="GNM126" s="109"/>
      <c r="GNN126" s="109"/>
      <c r="GNO126" s="109"/>
      <c r="GNP126" s="109"/>
      <c r="GNQ126" s="109"/>
      <c r="GNR126" s="109"/>
      <c r="GNS126" s="109"/>
      <c r="GNT126" s="109"/>
      <c r="GNU126" s="109"/>
      <c r="GNV126" s="109"/>
      <c r="GNW126" s="109"/>
      <c r="GNX126" s="109"/>
      <c r="GNY126" s="109"/>
      <c r="GNZ126" s="109"/>
      <c r="GOA126" s="109"/>
      <c r="GOB126" s="109"/>
      <c r="GOC126" s="109"/>
      <c r="GOD126" s="109"/>
      <c r="GOE126" s="109"/>
      <c r="GOF126" s="109"/>
      <c r="GOG126" s="109"/>
      <c r="GOH126" s="109"/>
      <c r="GOI126" s="109"/>
      <c r="GOJ126" s="109"/>
      <c r="GOK126" s="109"/>
      <c r="GOL126" s="109"/>
      <c r="GOM126" s="109"/>
      <c r="GON126" s="109"/>
      <c r="GOO126" s="109"/>
      <c r="GOP126" s="109"/>
      <c r="GOQ126" s="109"/>
      <c r="GOR126" s="109"/>
      <c r="GOS126" s="109"/>
      <c r="GOT126" s="109"/>
      <c r="GOU126" s="109"/>
      <c r="GOV126" s="109"/>
      <c r="GOW126" s="109"/>
      <c r="GOX126" s="109"/>
      <c r="GOY126" s="109"/>
      <c r="GOZ126" s="109"/>
      <c r="GPA126" s="109"/>
      <c r="GPB126" s="109"/>
      <c r="GPC126" s="109"/>
      <c r="GPD126" s="109"/>
      <c r="GPE126" s="109"/>
      <c r="GPF126" s="109"/>
      <c r="GPG126" s="109"/>
      <c r="GPH126" s="109"/>
      <c r="GPI126" s="109"/>
      <c r="GPJ126" s="109"/>
      <c r="GPK126" s="109"/>
      <c r="GPL126" s="109"/>
      <c r="GPM126" s="109"/>
      <c r="GPN126" s="109"/>
      <c r="GPO126" s="109"/>
      <c r="GPP126" s="109"/>
      <c r="GPQ126" s="109"/>
      <c r="GPR126" s="109"/>
      <c r="GPS126" s="109"/>
      <c r="GPT126" s="109"/>
      <c r="GPU126" s="109"/>
      <c r="GPV126" s="109"/>
      <c r="GPW126" s="109"/>
      <c r="GPX126" s="109"/>
      <c r="GPY126" s="109"/>
      <c r="GPZ126" s="109"/>
      <c r="GQA126" s="109"/>
      <c r="GQB126" s="109"/>
      <c r="GQC126" s="109"/>
      <c r="GQD126" s="109"/>
      <c r="GQE126" s="109"/>
      <c r="GQF126" s="109"/>
      <c r="GQG126" s="109"/>
      <c r="GQH126" s="109"/>
      <c r="GQI126" s="109"/>
      <c r="GQJ126" s="109"/>
      <c r="GQK126" s="109"/>
      <c r="GQL126" s="109"/>
      <c r="GQM126" s="109"/>
      <c r="GQN126" s="109"/>
      <c r="GQO126" s="109"/>
      <c r="GQP126" s="109"/>
      <c r="GQQ126" s="109"/>
      <c r="GQR126" s="109"/>
      <c r="GQS126" s="109"/>
      <c r="GQT126" s="109"/>
      <c r="GQU126" s="109"/>
      <c r="GQV126" s="109"/>
      <c r="GQW126" s="109"/>
      <c r="GQX126" s="109"/>
      <c r="GQY126" s="109"/>
      <c r="GQZ126" s="109"/>
      <c r="GRA126" s="109"/>
      <c r="GRB126" s="109"/>
      <c r="GRC126" s="109"/>
      <c r="GRD126" s="109"/>
      <c r="GRE126" s="109"/>
      <c r="GRF126" s="109"/>
      <c r="GRG126" s="109"/>
      <c r="GRH126" s="109"/>
      <c r="GRI126" s="109"/>
      <c r="GRJ126" s="109"/>
      <c r="GRK126" s="109"/>
      <c r="GRL126" s="109"/>
      <c r="GRM126" s="109"/>
      <c r="GRN126" s="109"/>
      <c r="GRO126" s="109"/>
      <c r="GRP126" s="109"/>
      <c r="GRQ126" s="109"/>
      <c r="GRR126" s="109"/>
      <c r="GRS126" s="109"/>
      <c r="GRT126" s="109"/>
      <c r="GRU126" s="109"/>
      <c r="GRV126" s="109"/>
      <c r="GRW126" s="109"/>
      <c r="GRX126" s="109"/>
      <c r="GRY126" s="109"/>
      <c r="GRZ126" s="109"/>
      <c r="GSA126" s="109"/>
      <c r="GSB126" s="109"/>
      <c r="GSC126" s="109"/>
      <c r="GSD126" s="109"/>
      <c r="GSE126" s="109"/>
      <c r="GSF126" s="109"/>
      <c r="GSG126" s="109"/>
      <c r="GSH126" s="109"/>
      <c r="GSI126" s="109"/>
      <c r="GSJ126" s="109"/>
      <c r="GSK126" s="109"/>
      <c r="GSL126" s="109"/>
      <c r="GSM126" s="109"/>
      <c r="GSN126" s="109"/>
      <c r="GSO126" s="109"/>
      <c r="GSP126" s="109"/>
      <c r="GSQ126" s="109"/>
      <c r="GSR126" s="109"/>
      <c r="GSS126" s="109"/>
      <c r="GST126" s="109"/>
      <c r="GSU126" s="109"/>
      <c r="GSV126" s="109"/>
      <c r="GSW126" s="109"/>
      <c r="GSX126" s="109"/>
      <c r="GSY126" s="109"/>
      <c r="GSZ126" s="109"/>
      <c r="GTA126" s="109"/>
      <c r="GTB126" s="109"/>
      <c r="GTC126" s="109"/>
      <c r="GTD126" s="109"/>
      <c r="GTE126" s="109"/>
      <c r="GTF126" s="109"/>
      <c r="GTG126" s="109"/>
      <c r="GTH126" s="109"/>
      <c r="GTI126" s="109"/>
      <c r="GTJ126" s="109"/>
      <c r="GTK126" s="109"/>
      <c r="GTL126" s="109"/>
      <c r="GTM126" s="109"/>
      <c r="GTN126" s="109"/>
      <c r="GTO126" s="109"/>
      <c r="GTP126" s="109"/>
      <c r="GTQ126" s="109"/>
      <c r="GTR126" s="109"/>
      <c r="GTS126" s="109"/>
      <c r="GTT126" s="109"/>
      <c r="GTU126" s="109"/>
      <c r="GTV126" s="109"/>
      <c r="GTW126" s="109"/>
      <c r="GTX126" s="109"/>
      <c r="GTY126" s="109"/>
      <c r="GTZ126" s="109"/>
      <c r="GUA126" s="109"/>
      <c r="GUB126" s="109"/>
      <c r="GUC126" s="109"/>
      <c r="GUD126" s="109"/>
      <c r="GUE126" s="109"/>
      <c r="GUF126" s="109"/>
      <c r="GUG126" s="109"/>
      <c r="GUH126" s="109"/>
      <c r="GUI126" s="109"/>
      <c r="GUJ126" s="109"/>
      <c r="GUK126" s="109"/>
      <c r="GUL126" s="109"/>
      <c r="GUM126" s="109"/>
      <c r="GUN126" s="109"/>
      <c r="GUO126" s="109"/>
      <c r="GUP126" s="109"/>
      <c r="GUQ126" s="109"/>
      <c r="GUR126" s="109"/>
      <c r="GUS126" s="109"/>
      <c r="GUT126" s="109"/>
      <c r="GUU126" s="109"/>
      <c r="GUV126" s="109"/>
      <c r="GUW126" s="109"/>
      <c r="GUX126" s="109"/>
      <c r="GUY126" s="109"/>
      <c r="GUZ126" s="109"/>
      <c r="GVA126" s="109"/>
      <c r="GVB126" s="109"/>
      <c r="GVC126" s="109"/>
      <c r="GVD126" s="109"/>
      <c r="GVE126" s="109"/>
      <c r="GVF126" s="109"/>
      <c r="GVG126" s="109"/>
      <c r="GVH126" s="109"/>
      <c r="GVI126" s="109"/>
      <c r="GVJ126" s="109"/>
      <c r="GVK126" s="109"/>
      <c r="GVL126" s="109"/>
      <c r="GVM126" s="109"/>
      <c r="GVN126" s="109"/>
      <c r="GVO126" s="109"/>
      <c r="GVP126" s="109"/>
      <c r="GVQ126" s="109"/>
      <c r="GVR126" s="109"/>
      <c r="GVS126" s="109"/>
      <c r="GVT126" s="109"/>
      <c r="GVU126" s="109"/>
      <c r="GVV126" s="109"/>
      <c r="GVW126" s="109"/>
      <c r="GVX126" s="109"/>
      <c r="GVY126" s="109"/>
      <c r="GVZ126" s="109"/>
      <c r="GWA126" s="109"/>
      <c r="GWB126" s="109"/>
      <c r="GWC126" s="109"/>
      <c r="GWD126" s="109"/>
      <c r="GWE126" s="109"/>
      <c r="GWF126" s="109"/>
      <c r="GWG126" s="109"/>
      <c r="GWH126" s="109"/>
      <c r="GWI126" s="109"/>
      <c r="GWJ126" s="109"/>
      <c r="GWK126" s="109"/>
      <c r="GWL126" s="109"/>
      <c r="GWM126" s="109"/>
      <c r="GWN126" s="109"/>
      <c r="GWO126" s="109"/>
      <c r="GWP126" s="109"/>
      <c r="GWQ126" s="109"/>
      <c r="GWR126" s="109"/>
      <c r="GWS126" s="109"/>
      <c r="GWT126" s="109"/>
      <c r="GWU126" s="109"/>
      <c r="GWV126" s="109"/>
      <c r="GWW126" s="109"/>
      <c r="GWX126" s="109"/>
      <c r="GWY126" s="109"/>
      <c r="GWZ126" s="109"/>
      <c r="GXA126" s="109"/>
      <c r="GXB126" s="109"/>
      <c r="GXC126" s="109"/>
      <c r="GXD126" s="109"/>
      <c r="GXE126" s="109"/>
      <c r="GXF126" s="109"/>
      <c r="GXG126" s="109"/>
      <c r="GXH126" s="109"/>
      <c r="GXI126" s="109"/>
      <c r="GXJ126" s="109"/>
      <c r="GXK126" s="109"/>
      <c r="GXL126" s="109"/>
      <c r="GXM126" s="109"/>
      <c r="GXN126" s="109"/>
      <c r="GXO126" s="109"/>
      <c r="GXP126" s="109"/>
      <c r="GXQ126" s="109"/>
      <c r="GXR126" s="109"/>
      <c r="GXS126" s="109"/>
      <c r="GXT126" s="109"/>
      <c r="GXU126" s="109"/>
      <c r="GXV126" s="109"/>
      <c r="GXW126" s="109"/>
      <c r="GXX126" s="109"/>
      <c r="GXY126" s="109"/>
      <c r="GXZ126" s="109"/>
      <c r="GYA126" s="109"/>
      <c r="GYB126" s="109"/>
      <c r="GYC126" s="109"/>
      <c r="GYD126" s="109"/>
      <c r="GYE126" s="109"/>
      <c r="GYF126" s="109"/>
      <c r="GYG126" s="109"/>
      <c r="GYH126" s="109"/>
      <c r="GYI126" s="109"/>
      <c r="GYJ126" s="109"/>
      <c r="GYK126" s="109"/>
      <c r="GYL126" s="109"/>
      <c r="GYM126" s="109"/>
      <c r="GYN126" s="109"/>
      <c r="GYO126" s="109"/>
      <c r="GYP126" s="109"/>
      <c r="GYQ126" s="109"/>
      <c r="GYR126" s="109"/>
      <c r="GYS126" s="109"/>
      <c r="GYT126" s="109"/>
      <c r="GYU126" s="109"/>
      <c r="GYV126" s="109"/>
      <c r="GYW126" s="109"/>
      <c r="GYX126" s="109"/>
      <c r="GYY126" s="109"/>
      <c r="GYZ126" s="109"/>
      <c r="GZA126" s="109"/>
      <c r="GZB126" s="109"/>
      <c r="GZC126" s="109"/>
      <c r="GZD126" s="109"/>
      <c r="GZE126" s="109"/>
      <c r="GZF126" s="109"/>
      <c r="GZG126" s="109"/>
      <c r="GZH126" s="109"/>
      <c r="GZI126" s="109"/>
      <c r="GZJ126" s="109"/>
      <c r="GZK126" s="109"/>
      <c r="GZL126" s="109"/>
      <c r="GZM126" s="109"/>
      <c r="GZN126" s="109"/>
      <c r="GZO126" s="109"/>
      <c r="GZP126" s="109"/>
      <c r="GZQ126" s="109"/>
      <c r="GZR126" s="109"/>
      <c r="GZS126" s="109"/>
      <c r="GZT126" s="109"/>
      <c r="GZU126" s="109"/>
      <c r="GZV126" s="109"/>
      <c r="GZW126" s="109"/>
      <c r="GZX126" s="109"/>
      <c r="GZY126" s="109"/>
      <c r="GZZ126" s="109"/>
      <c r="HAA126" s="109"/>
      <c r="HAB126" s="109"/>
      <c r="HAC126" s="109"/>
      <c r="HAD126" s="109"/>
      <c r="HAE126" s="109"/>
      <c r="HAF126" s="109"/>
      <c r="HAG126" s="109"/>
      <c r="HAH126" s="109"/>
      <c r="HAI126" s="109"/>
      <c r="HAJ126" s="109"/>
      <c r="HAK126" s="109"/>
      <c r="HAL126" s="109"/>
      <c r="HAM126" s="109"/>
      <c r="HAN126" s="109"/>
      <c r="HAO126" s="109"/>
      <c r="HAP126" s="109"/>
      <c r="HAQ126" s="109"/>
      <c r="HAR126" s="109"/>
      <c r="HAS126" s="109"/>
      <c r="HAT126" s="109"/>
      <c r="HAU126" s="109"/>
      <c r="HAV126" s="109"/>
      <c r="HAW126" s="109"/>
      <c r="HAX126" s="109"/>
      <c r="HAY126" s="109"/>
      <c r="HAZ126" s="109"/>
      <c r="HBA126" s="109"/>
      <c r="HBB126" s="109"/>
      <c r="HBC126" s="109"/>
      <c r="HBD126" s="109"/>
      <c r="HBE126" s="109"/>
      <c r="HBF126" s="109"/>
      <c r="HBG126" s="109"/>
      <c r="HBH126" s="109"/>
      <c r="HBI126" s="109"/>
      <c r="HBJ126" s="109"/>
      <c r="HBK126" s="109"/>
      <c r="HBL126" s="109"/>
      <c r="HBM126" s="109"/>
      <c r="HBN126" s="109"/>
      <c r="HBO126" s="109"/>
      <c r="HBP126" s="109"/>
      <c r="HBQ126" s="109"/>
      <c r="HBR126" s="109"/>
      <c r="HBS126" s="109"/>
      <c r="HBT126" s="109"/>
      <c r="HBU126" s="109"/>
      <c r="HBV126" s="109"/>
      <c r="HBW126" s="109"/>
      <c r="HBX126" s="109"/>
      <c r="HBY126" s="109"/>
      <c r="HBZ126" s="109"/>
      <c r="HCA126" s="109"/>
      <c r="HCB126" s="109"/>
      <c r="HCC126" s="109"/>
      <c r="HCD126" s="109"/>
      <c r="HCE126" s="109"/>
      <c r="HCF126" s="109"/>
      <c r="HCG126" s="109"/>
      <c r="HCH126" s="109"/>
      <c r="HCI126" s="109"/>
      <c r="HCJ126" s="109"/>
      <c r="HCK126" s="109"/>
      <c r="HCL126" s="109"/>
      <c r="HCM126" s="109"/>
      <c r="HCN126" s="109"/>
      <c r="HCO126" s="109"/>
      <c r="HCP126" s="109"/>
      <c r="HCQ126" s="109"/>
      <c r="HCR126" s="109"/>
      <c r="HCS126" s="109"/>
      <c r="HCT126" s="109"/>
      <c r="HCU126" s="109"/>
      <c r="HCV126" s="109"/>
      <c r="HCW126" s="109"/>
      <c r="HCX126" s="109"/>
      <c r="HCY126" s="109"/>
      <c r="HCZ126" s="109"/>
      <c r="HDA126" s="109"/>
      <c r="HDB126" s="109"/>
      <c r="HDC126" s="109"/>
      <c r="HDD126" s="109"/>
      <c r="HDE126" s="109"/>
      <c r="HDF126" s="109"/>
      <c r="HDG126" s="109"/>
      <c r="HDH126" s="109"/>
      <c r="HDI126" s="109"/>
      <c r="HDJ126" s="109"/>
      <c r="HDK126" s="109"/>
      <c r="HDL126" s="109"/>
      <c r="HDM126" s="109"/>
      <c r="HDN126" s="109"/>
      <c r="HDO126" s="109"/>
      <c r="HDP126" s="109"/>
      <c r="HDQ126" s="109"/>
      <c r="HDR126" s="109"/>
      <c r="HDS126" s="109"/>
      <c r="HDT126" s="109"/>
      <c r="HDU126" s="109"/>
      <c r="HDV126" s="109"/>
      <c r="HDW126" s="109"/>
      <c r="HDX126" s="109"/>
      <c r="HDY126" s="109"/>
      <c r="HDZ126" s="109"/>
      <c r="HEA126" s="109"/>
      <c r="HEB126" s="109"/>
      <c r="HEC126" s="109"/>
      <c r="HED126" s="109"/>
      <c r="HEE126" s="109"/>
      <c r="HEF126" s="109"/>
      <c r="HEG126" s="109"/>
      <c r="HEH126" s="109"/>
      <c r="HEI126" s="109"/>
      <c r="HEJ126" s="109"/>
      <c r="HEK126" s="109"/>
      <c r="HEL126" s="109"/>
      <c r="HEM126" s="109"/>
      <c r="HEN126" s="109"/>
      <c r="HEO126" s="109"/>
      <c r="HEP126" s="109"/>
      <c r="HEQ126" s="109"/>
      <c r="HER126" s="109"/>
      <c r="HES126" s="109"/>
      <c r="HET126" s="109"/>
      <c r="HEU126" s="109"/>
      <c r="HEV126" s="109"/>
      <c r="HEW126" s="109"/>
      <c r="HEX126" s="109"/>
      <c r="HEY126" s="109"/>
      <c r="HEZ126" s="109"/>
      <c r="HFA126" s="109"/>
      <c r="HFB126" s="109"/>
      <c r="HFC126" s="109"/>
      <c r="HFD126" s="109"/>
      <c r="HFE126" s="109"/>
      <c r="HFF126" s="109"/>
      <c r="HFG126" s="109"/>
      <c r="HFH126" s="109"/>
      <c r="HFI126" s="109"/>
      <c r="HFJ126" s="109"/>
      <c r="HFK126" s="109"/>
      <c r="HFL126" s="109"/>
      <c r="HFM126" s="109"/>
      <c r="HFN126" s="109"/>
      <c r="HFO126" s="109"/>
      <c r="HFP126" s="109"/>
      <c r="HFQ126" s="109"/>
      <c r="HFR126" s="109"/>
      <c r="HFS126" s="109"/>
      <c r="HFT126" s="109"/>
      <c r="HFU126" s="109"/>
      <c r="HFV126" s="109"/>
      <c r="HFW126" s="109"/>
      <c r="HFX126" s="109"/>
      <c r="HFY126" s="109"/>
      <c r="HFZ126" s="109"/>
      <c r="HGA126" s="109"/>
      <c r="HGB126" s="109"/>
      <c r="HGC126" s="109"/>
      <c r="HGD126" s="109"/>
      <c r="HGE126" s="109"/>
      <c r="HGF126" s="109"/>
      <c r="HGG126" s="109"/>
      <c r="HGH126" s="109"/>
      <c r="HGI126" s="109"/>
      <c r="HGJ126" s="109"/>
      <c r="HGK126" s="109"/>
      <c r="HGL126" s="109"/>
      <c r="HGM126" s="109"/>
      <c r="HGN126" s="109"/>
      <c r="HGO126" s="109"/>
      <c r="HGP126" s="109"/>
      <c r="HGQ126" s="109"/>
      <c r="HGR126" s="109"/>
      <c r="HGS126" s="109"/>
      <c r="HGT126" s="109"/>
      <c r="HGU126" s="109"/>
      <c r="HGV126" s="109"/>
      <c r="HGW126" s="109"/>
      <c r="HGX126" s="109"/>
      <c r="HGY126" s="109"/>
      <c r="HGZ126" s="109"/>
      <c r="HHA126" s="109"/>
      <c r="HHB126" s="109"/>
      <c r="HHC126" s="109"/>
      <c r="HHD126" s="109"/>
      <c r="HHE126" s="109"/>
      <c r="HHF126" s="109"/>
      <c r="HHG126" s="109"/>
      <c r="HHH126" s="109"/>
      <c r="HHI126" s="109"/>
      <c r="HHJ126" s="109"/>
      <c r="HHK126" s="109"/>
      <c r="HHL126" s="109"/>
      <c r="HHM126" s="109"/>
      <c r="HHN126" s="109"/>
      <c r="HHO126" s="109"/>
      <c r="HHP126" s="109"/>
      <c r="HHQ126" s="109"/>
      <c r="HHR126" s="109"/>
      <c r="HHS126" s="109"/>
      <c r="HHT126" s="109"/>
      <c r="HHU126" s="109"/>
      <c r="HHV126" s="109"/>
      <c r="HHW126" s="109"/>
      <c r="HHX126" s="109"/>
      <c r="HHY126" s="109"/>
      <c r="HHZ126" s="109"/>
      <c r="HIA126" s="109"/>
      <c r="HIB126" s="109"/>
      <c r="HIC126" s="109"/>
      <c r="HID126" s="109"/>
      <c r="HIE126" s="109"/>
      <c r="HIF126" s="109"/>
      <c r="HIG126" s="109"/>
      <c r="HIH126" s="109"/>
      <c r="HII126" s="109"/>
      <c r="HIJ126" s="109"/>
      <c r="HIK126" s="109"/>
      <c r="HIL126" s="109"/>
      <c r="HIM126" s="109"/>
      <c r="HIN126" s="109"/>
      <c r="HIO126" s="109"/>
      <c r="HIP126" s="109"/>
      <c r="HIQ126" s="109"/>
      <c r="HIR126" s="109"/>
      <c r="HIS126" s="109"/>
      <c r="HIT126" s="109"/>
      <c r="HIU126" s="109"/>
      <c r="HIV126" s="109"/>
      <c r="HIW126" s="109"/>
      <c r="HIX126" s="109"/>
      <c r="HIY126" s="109"/>
      <c r="HIZ126" s="109"/>
      <c r="HJA126" s="109"/>
      <c r="HJB126" s="109"/>
      <c r="HJC126" s="109"/>
      <c r="HJD126" s="109"/>
      <c r="HJE126" s="109"/>
      <c r="HJF126" s="109"/>
      <c r="HJG126" s="109"/>
      <c r="HJH126" s="109"/>
      <c r="HJI126" s="109"/>
      <c r="HJJ126" s="109"/>
      <c r="HJK126" s="109"/>
      <c r="HJL126" s="109"/>
      <c r="HJM126" s="109"/>
      <c r="HJN126" s="109"/>
      <c r="HJO126" s="109"/>
      <c r="HJP126" s="109"/>
      <c r="HJQ126" s="109"/>
      <c r="HJR126" s="109"/>
      <c r="HJS126" s="109"/>
      <c r="HJT126" s="109"/>
      <c r="HJU126" s="109"/>
      <c r="HJV126" s="109"/>
      <c r="HJW126" s="109"/>
      <c r="HJX126" s="109"/>
      <c r="HJY126" s="109"/>
      <c r="HJZ126" s="109"/>
      <c r="HKA126" s="109"/>
      <c r="HKB126" s="109"/>
      <c r="HKC126" s="109"/>
      <c r="HKD126" s="109"/>
      <c r="HKE126" s="109"/>
      <c r="HKF126" s="109"/>
      <c r="HKG126" s="109"/>
      <c r="HKH126" s="109"/>
      <c r="HKI126" s="109"/>
      <c r="HKJ126" s="109"/>
      <c r="HKK126" s="109"/>
      <c r="HKL126" s="109"/>
      <c r="HKM126" s="109"/>
      <c r="HKN126" s="109"/>
      <c r="HKO126" s="109"/>
      <c r="HKP126" s="109"/>
      <c r="HKQ126" s="109"/>
      <c r="HKR126" s="109"/>
      <c r="HKS126" s="109"/>
      <c r="HKT126" s="109"/>
      <c r="HKU126" s="109"/>
      <c r="HKV126" s="109"/>
      <c r="HKW126" s="109"/>
      <c r="HKX126" s="109"/>
      <c r="HKY126" s="109"/>
      <c r="HKZ126" s="109"/>
      <c r="HLA126" s="109"/>
      <c r="HLB126" s="109"/>
      <c r="HLC126" s="109"/>
      <c r="HLD126" s="109"/>
      <c r="HLE126" s="109"/>
      <c r="HLF126" s="109"/>
      <c r="HLG126" s="109"/>
      <c r="HLH126" s="109"/>
      <c r="HLI126" s="109"/>
      <c r="HLJ126" s="109"/>
      <c r="HLK126" s="109"/>
      <c r="HLL126" s="109"/>
      <c r="HLM126" s="109"/>
      <c r="HLN126" s="109"/>
      <c r="HLO126" s="109"/>
      <c r="HLP126" s="109"/>
      <c r="HLQ126" s="109"/>
      <c r="HLR126" s="109"/>
      <c r="HLS126" s="109"/>
      <c r="HLT126" s="109"/>
      <c r="HLU126" s="109"/>
      <c r="HLV126" s="109"/>
      <c r="HLW126" s="109"/>
      <c r="HLX126" s="109"/>
      <c r="HLY126" s="109"/>
      <c r="HLZ126" s="109"/>
      <c r="HMA126" s="109"/>
      <c r="HMB126" s="109"/>
      <c r="HMC126" s="109"/>
      <c r="HMD126" s="109"/>
      <c r="HME126" s="109"/>
      <c r="HMF126" s="109"/>
      <c r="HMG126" s="109"/>
      <c r="HMH126" s="109"/>
      <c r="HMI126" s="109"/>
      <c r="HMJ126" s="109"/>
      <c r="HMK126" s="109"/>
      <c r="HML126" s="109"/>
      <c r="HMM126" s="109"/>
      <c r="HMN126" s="109"/>
      <c r="HMO126" s="109"/>
      <c r="HMP126" s="109"/>
      <c r="HMQ126" s="109"/>
      <c r="HMR126" s="109"/>
      <c r="HMS126" s="109"/>
      <c r="HMT126" s="109"/>
      <c r="HMU126" s="109"/>
      <c r="HMV126" s="109"/>
      <c r="HMW126" s="109"/>
      <c r="HMX126" s="109"/>
      <c r="HMY126" s="109"/>
      <c r="HMZ126" s="109"/>
      <c r="HNA126" s="109"/>
      <c r="HNB126" s="109"/>
      <c r="HNC126" s="109"/>
      <c r="HND126" s="109"/>
      <c r="HNE126" s="109"/>
      <c r="HNF126" s="109"/>
      <c r="HNG126" s="109"/>
      <c r="HNH126" s="109"/>
      <c r="HNI126" s="109"/>
      <c r="HNJ126" s="109"/>
      <c r="HNK126" s="109"/>
      <c r="HNL126" s="109"/>
      <c r="HNM126" s="109"/>
      <c r="HNN126" s="109"/>
      <c r="HNO126" s="109"/>
      <c r="HNP126" s="109"/>
      <c r="HNQ126" s="109"/>
      <c r="HNR126" s="109"/>
      <c r="HNS126" s="109"/>
      <c r="HNT126" s="109"/>
      <c r="HNU126" s="109"/>
      <c r="HNV126" s="109"/>
      <c r="HNW126" s="109"/>
      <c r="HNX126" s="109"/>
      <c r="HNY126" s="109"/>
      <c r="HNZ126" s="109"/>
      <c r="HOA126" s="109"/>
      <c r="HOB126" s="109"/>
      <c r="HOC126" s="109"/>
      <c r="HOD126" s="109"/>
      <c r="HOE126" s="109"/>
      <c r="HOF126" s="109"/>
      <c r="HOG126" s="109"/>
      <c r="HOH126" s="109"/>
      <c r="HOI126" s="109"/>
      <c r="HOJ126" s="109"/>
      <c r="HOK126" s="109"/>
      <c r="HOL126" s="109"/>
      <c r="HOM126" s="109"/>
      <c r="HON126" s="109"/>
      <c r="HOO126" s="109"/>
      <c r="HOP126" s="109"/>
      <c r="HOQ126" s="109"/>
      <c r="HOR126" s="109"/>
      <c r="HOS126" s="109"/>
      <c r="HOT126" s="109"/>
      <c r="HOU126" s="109"/>
      <c r="HOV126" s="109"/>
      <c r="HOW126" s="109"/>
      <c r="HOX126" s="109"/>
      <c r="HOY126" s="109"/>
      <c r="HOZ126" s="109"/>
      <c r="HPA126" s="109"/>
      <c r="HPB126" s="109"/>
      <c r="HPC126" s="109"/>
      <c r="HPD126" s="109"/>
      <c r="HPE126" s="109"/>
      <c r="HPF126" s="109"/>
      <c r="HPG126" s="109"/>
      <c r="HPH126" s="109"/>
      <c r="HPI126" s="109"/>
      <c r="HPJ126" s="109"/>
      <c r="HPK126" s="109"/>
      <c r="HPL126" s="109"/>
      <c r="HPM126" s="109"/>
      <c r="HPN126" s="109"/>
      <c r="HPO126" s="109"/>
      <c r="HPP126" s="109"/>
      <c r="HPQ126" s="109"/>
      <c r="HPR126" s="109"/>
      <c r="HPS126" s="109"/>
      <c r="HPT126" s="109"/>
      <c r="HPU126" s="109"/>
      <c r="HPV126" s="109"/>
      <c r="HPW126" s="109"/>
      <c r="HPX126" s="109"/>
      <c r="HPY126" s="109"/>
      <c r="HPZ126" s="109"/>
      <c r="HQA126" s="109"/>
      <c r="HQB126" s="109"/>
      <c r="HQC126" s="109"/>
      <c r="HQD126" s="109"/>
      <c r="HQE126" s="109"/>
      <c r="HQF126" s="109"/>
      <c r="HQG126" s="109"/>
      <c r="HQH126" s="109"/>
      <c r="HQI126" s="109"/>
      <c r="HQJ126" s="109"/>
      <c r="HQK126" s="109"/>
      <c r="HQL126" s="109"/>
      <c r="HQM126" s="109"/>
      <c r="HQN126" s="109"/>
      <c r="HQO126" s="109"/>
      <c r="HQP126" s="109"/>
      <c r="HQQ126" s="109"/>
      <c r="HQR126" s="109"/>
      <c r="HQS126" s="109"/>
      <c r="HQT126" s="109"/>
      <c r="HQU126" s="109"/>
      <c r="HQV126" s="109"/>
      <c r="HQW126" s="109"/>
      <c r="HQX126" s="109"/>
      <c r="HQY126" s="109"/>
      <c r="HQZ126" s="109"/>
      <c r="HRA126" s="109"/>
      <c r="HRB126" s="109"/>
      <c r="HRC126" s="109"/>
      <c r="HRD126" s="109"/>
      <c r="HRE126" s="109"/>
      <c r="HRF126" s="109"/>
      <c r="HRG126" s="109"/>
      <c r="HRH126" s="109"/>
      <c r="HRI126" s="109"/>
      <c r="HRJ126" s="109"/>
      <c r="HRK126" s="109"/>
      <c r="HRL126" s="109"/>
      <c r="HRM126" s="109"/>
      <c r="HRN126" s="109"/>
      <c r="HRO126" s="109"/>
      <c r="HRP126" s="109"/>
      <c r="HRQ126" s="109"/>
      <c r="HRR126" s="109"/>
      <c r="HRS126" s="109"/>
      <c r="HRT126" s="109"/>
      <c r="HRU126" s="109"/>
      <c r="HRV126" s="109"/>
      <c r="HRW126" s="109"/>
      <c r="HRX126" s="109"/>
      <c r="HRY126" s="109"/>
      <c r="HRZ126" s="109"/>
      <c r="HSA126" s="109"/>
      <c r="HSB126" s="109"/>
      <c r="HSC126" s="109"/>
      <c r="HSD126" s="109"/>
      <c r="HSE126" s="109"/>
      <c r="HSF126" s="109"/>
      <c r="HSG126" s="109"/>
      <c r="HSH126" s="109"/>
      <c r="HSI126" s="109"/>
      <c r="HSJ126" s="109"/>
      <c r="HSK126" s="109"/>
      <c r="HSL126" s="109"/>
      <c r="HSM126" s="109"/>
      <c r="HSN126" s="109"/>
      <c r="HSO126" s="109"/>
      <c r="HSP126" s="109"/>
      <c r="HSQ126" s="109"/>
      <c r="HSR126" s="109"/>
      <c r="HSS126" s="109"/>
      <c r="HST126" s="109"/>
      <c r="HSU126" s="109"/>
      <c r="HSV126" s="109"/>
      <c r="HSW126" s="109"/>
      <c r="HSX126" s="109"/>
      <c r="HSY126" s="109"/>
      <c r="HSZ126" s="109"/>
      <c r="HTA126" s="109"/>
      <c r="HTB126" s="109"/>
      <c r="HTC126" s="109"/>
      <c r="HTD126" s="109"/>
      <c r="HTE126" s="109"/>
      <c r="HTF126" s="109"/>
      <c r="HTG126" s="109"/>
      <c r="HTH126" s="109"/>
      <c r="HTI126" s="109"/>
      <c r="HTJ126" s="109"/>
      <c r="HTK126" s="109"/>
      <c r="HTL126" s="109"/>
      <c r="HTM126" s="109"/>
      <c r="HTN126" s="109"/>
      <c r="HTO126" s="109"/>
      <c r="HTP126" s="109"/>
      <c r="HTQ126" s="109"/>
      <c r="HTR126" s="109"/>
      <c r="HTS126" s="109"/>
      <c r="HTT126" s="109"/>
      <c r="HTU126" s="109"/>
      <c r="HTV126" s="109"/>
      <c r="HTW126" s="109"/>
      <c r="HTX126" s="109"/>
      <c r="HTY126" s="109"/>
      <c r="HTZ126" s="109"/>
      <c r="HUA126" s="109"/>
      <c r="HUB126" s="109"/>
      <c r="HUC126" s="109"/>
      <c r="HUD126" s="109"/>
      <c r="HUE126" s="109"/>
      <c r="HUF126" s="109"/>
      <c r="HUG126" s="109"/>
      <c r="HUH126" s="109"/>
      <c r="HUI126" s="109"/>
      <c r="HUJ126" s="109"/>
      <c r="HUK126" s="109"/>
      <c r="HUL126" s="109"/>
      <c r="HUM126" s="109"/>
      <c r="HUN126" s="109"/>
      <c r="HUO126" s="109"/>
      <c r="HUP126" s="109"/>
      <c r="HUQ126" s="109"/>
      <c r="HUR126" s="109"/>
      <c r="HUS126" s="109"/>
      <c r="HUT126" s="109"/>
      <c r="HUU126" s="109"/>
      <c r="HUV126" s="109"/>
      <c r="HUW126" s="109"/>
      <c r="HUX126" s="109"/>
      <c r="HUY126" s="109"/>
      <c r="HUZ126" s="109"/>
      <c r="HVA126" s="109"/>
      <c r="HVB126" s="109"/>
      <c r="HVC126" s="109"/>
      <c r="HVD126" s="109"/>
      <c r="HVE126" s="109"/>
      <c r="HVF126" s="109"/>
      <c r="HVG126" s="109"/>
      <c r="HVH126" s="109"/>
      <c r="HVI126" s="109"/>
      <c r="HVJ126" s="109"/>
      <c r="HVK126" s="109"/>
      <c r="HVL126" s="109"/>
      <c r="HVM126" s="109"/>
      <c r="HVN126" s="109"/>
      <c r="HVO126" s="109"/>
      <c r="HVP126" s="109"/>
      <c r="HVQ126" s="109"/>
      <c r="HVR126" s="109"/>
      <c r="HVS126" s="109"/>
      <c r="HVT126" s="109"/>
      <c r="HVU126" s="109"/>
      <c r="HVV126" s="109"/>
      <c r="HVW126" s="109"/>
      <c r="HVX126" s="109"/>
      <c r="HVY126" s="109"/>
      <c r="HVZ126" s="109"/>
      <c r="HWA126" s="109"/>
      <c r="HWB126" s="109"/>
      <c r="HWC126" s="109"/>
      <c r="HWD126" s="109"/>
      <c r="HWE126" s="109"/>
      <c r="HWF126" s="109"/>
      <c r="HWG126" s="109"/>
      <c r="HWH126" s="109"/>
      <c r="HWI126" s="109"/>
      <c r="HWJ126" s="109"/>
      <c r="HWK126" s="109"/>
      <c r="HWL126" s="109"/>
      <c r="HWM126" s="109"/>
      <c r="HWN126" s="109"/>
      <c r="HWO126" s="109"/>
      <c r="HWP126" s="109"/>
      <c r="HWQ126" s="109"/>
      <c r="HWR126" s="109"/>
      <c r="HWS126" s="109"/>
      <c r="HWT126" s="109"/>
      <c r="HWU126" s="109"/>
      <c r="HWV126" s="109"/>
      <c r="HWW126" s="109"/>
      <c r="HWX126" s="109"/>
      <c r="HWY126" s="109"/>
      <c r="HWZ126" s="109"/>
      <c r="HXA126" s="109"/>
      <c r="HXB126" s="109"/>
      <c r="HXC126" s="109"/>
      <c r="HXD126" s="109"/>
      <c r="HXE126" s="109"/>
      <c r="HXF126" s="109"/>
      <c r="HXG126" s="109"/>
      <c r="HXH126" s="109"/>
      <c r="HXI126" s="109"/>
      <c r="HXJ126" s="109"/>
      <c r="HXK126" s="109"/>
      <c r="HXL126" s="109"/>
      <c r="HXM126" s="109"/>
      <c r="HXN126" s="109"/>
      <c r="HXO126" s="109"/>
      <c r="HXP126" s="109"/>
      <c r="HXQ126" s="109"/>
      <c r="HXR126" s="109"/>
      <c r="HXS126" s="109"/>
      <c r="HXT126" s="109"/>
      <c r="HXU126" s="109"/>
      <c r="HXV126" s="109"/>
      <c r="HXW126" s="109"/>
      <c r="HXX126" s="109"/>
      <c r="HXY126" s="109"/>
      <c r="HXZ126" s="109"/>
      <c r="HYA126" s="109"/>
      <c r="HYB126" s="109"/>
      <c r="HYC126" s="109"/>
      <c r="HYD126" s="109"/>
      <c r="HYE126" s="109"/>
      <c r="HYF126" s="109"/>
      <c r="HYG126" s="109"/>
      <c r="HYH126" s="109"/>
      <c r="HYI126" s="109"/>
      <c r="HYJ126" s="109"/>
      <c r="HYK126" s="109"/>
      <c r="HYL126" s="109"/>
      <c r="HYM126" s="109"/>
      <c r="HYN126" s="109"/>
      <c r="HYO126" s="109"/>
      <c r="HYP126" s="109"/>
      <c r="HYQ126" s="109"/>
      <c r="HYR126" s="109"/>
      <c r="HYS126" s="109"/>
      <c r="HYT126" s="109"/>
      <c r="HYU126" s="109"/>
      <c r="HYV126" s="109"/>
      <c r="HYW126" s="109"/>
      <c r="HYX126" s="109"/>
      <c r="HYY126" s="109"/>
      <c r="HYZ126" s="109"/>
      <c r="HZA126" s="109"/>
      <c r="HZB126" s="109"/>
      <c r="HZC126" s="109"/>
      <c r="HZD126" s="109"/>
      <c r="HZE126" s="109"/>
      <c r="HZF126" s="109"/>
      <c r="HZG126" s="109"/>
      <c r="HZH126" s="109"/>
      <c r="HZI126" s="109"/>
      <c r="HZJ126" s="109"/>
      <c r="HZK126" s="109"/>
      <c r="HZL126" s="109"/>
      <c r="HZM126" s="109"/>
      <c r="HZN126" s="109"/>
      <c r="HZO126" s="109"/>
      <c r="HZP126" s="109"/>
      <c r="HZQ126" s="109"/>
      <c r="HZR126" s="109"/>
      <c r="HZS126" s="109"/>
      <c r="HZT126" s="109"/>
      <c r="HZU126" s="109"/>
      <c r="HZV126" s="109"/>
      <c r="HZW126" s="109"/>
      <c r="HZX126" s="109"/>
      <c r="HZY126" s="109"/>
      <c r="HZZ126" s="109"/>
      <c r="IAA126" s="109"/>
      <c r="IAB126" s="109"/>
      <c r="IAC126" s="109"/>
      <c r="IAD126" s="109"/>
      <c r="IAE126" s="109"/>
      <c r="IAF126" s="109"/>
      <c r="IAG126" s="109"/>
      <c r="IAH126" s="109"/>
      <c r="IAI126" s="109"/>
      <c r="IAJ126" s="109"/>
      <c r="IAK126" s="109"/>
      <c r="IAL126" s="109"/>
      <c r="IAM126" s="109"/>
      <c r="IAN126" s="109"/>
      <c r="IAO126" s="109"/>
      <c r="IAP126" s="109"/>
      <c r="IAQ126" s="109"/>
      <c r="IAR126" s="109"/>
      <c r="IAS126" s="109"/>
      <c r="IAT126" s="109"/>
      <c r="IAU126" s="109"/>
      <c r="IAV126" s="109"/>
      <c r="IAW126" s="109"/>
      <c r="IAX126" s="109"/>
      <c r="IAY126" s="109"/>
      <c r="IAZ126" s="109"/>
      <c r="IBA126" s="109"/>
      <c r="IBB126" s="109"/>
      <c r="IBC126" s="109"/>
      <c r="IBD126" s="109"/>
      <c r="IBE126" s="109"/>
      <c r="IBF126" s="109"/>
      <c r="IBG126" s="109"/>
      <c r="IBH126" s="109"/>
      <c r="IBI126" s="109"/>
      <c r="IBJ126" s="109"/>
      <c r="IBK126" s="109"/>
      <c r="IBL126" s="109"/>
      <c r="IBM126" s="109"/>
      <c r="IBN126" s="109"/>
      <c r="IBO126" s="109"/>
      <c r="IBP126" s="109"/>
      <c r="IBQ126" s="109"/>
      <c r="IBR126" s="109"/>
      <c r="IBS126" s="109"/>
      <c r="IBT126" s="109"/>
      <c r="IBU126" s="109"/>
      <c r="IBV126" s="109"/>
      <c r="IBW126" s="109"/>
      <c r="IBX126" s="109"/>
      <c r="IBY126" s="109"/>
      <c r="IBZ126" s="109"/>
      <c r="ICA126" s="109"/>
      <c r="ICB126" s="109"/>
      <c r="ICC126" s="109"/>
      <c r="ICD126" s="109"/>
      <c r="ICE126" s="109"/>
      <c r="ICF126" s="109"/>
      <c r="ICG126" s="109"/>
      <c r="ICH126" s="109"/>
      <c r="ICI126" s="109"/>
      <c r="ICJ126" s="109"/>
      <c r="ICK126" s="109"/>
      <c r="ICL126" s="109"/>
      <c r="ICM126" s="109"/>
      <c r="ICN126" s="109"/>
      <c r="ICO126" s="109"/>
      <c r="ICP126" s="109"/>
      <c r="ICQ126" s="109"/>
      <c r="ICR126" s="109"/>
      <c r="ICS126" s="109"/>
      <c r="ICT126" s="109"/>
      <c r="ICU126" s="109"/>
      <c r="ICV126" s="109"/>
      <c r="ICW126" s="109"/>
      <c r="ICX126" s="109"/>
      <c r="ICY126" s="109"/>
      <c r="ICZ126" s="109"/>
      <c r="IDA126" s="109"/>
      <c r="IDB126" s="109"/>
      <c r="IDC126" s="109"/>
      <c r="IDD126" s="109"/>
      <c r="IDE126" s="109"/>
      <c r="IDF126" s="109"/>
      <c r="IDG126" s="109"/>
      <c r="IDH126" s="109"/>
      <c r="IDI126" s="109"/>
      <c r="IDJ126" s="109"/>
      <c r="IDK126" s="109"/>
      <c r="IDL126" s="109"/>
      <c r="IDM126" s="109"/>
      <c r="IDN126" s="109"/>
      <c r="IDO126" s="109"/>
      <c r="IDP126" s="109"/>
      <c r="IDQ126" s="109"/>
      <c r="IDR126" s="109"/>
      <c r="IDS126" s="109"/>
      <c r="IDT126" s="109"/>
      <c r="IDU126" s="109"/>
      <c r="IDV126" s="109"/>
      <c r="IDW126" s="109"/>
      <c r="IDX126" s="109"/>
      <c r="IDY126" s="109"/>
      <c r="IDZ126" s="109"/>
      <c r="IEA126" s="109"/>
      <c r="IEB126" s="109"/>
      <c r="IEC126" s="109"/>
      <c r="IED126" s="109"/>
      <c r="IEE126" s="109"/>
      <c r="IEF126" s="109"/>
      <c r="IEG126" s="109"/>
      <c r="IEH126" s="109"/>
      <c r="IEI126" s="109"/>
      <c r="IEJ126" s="109"/>
      <c r="IEK126" s="109"/>
      <c r="IEL126" s="109"/>
      <c r="IEM126" s="109"/>
      <c r="IEN126" s="109"/>
      <c r="IEO126" s="109"/>
      <c r="IEP126" s="109"/>
      <c r="IEQ126" s="109"/>
      <c r="IER126" s="109"/>
      <c r="IES126" s="109"/>
      <c r="IET126" s="109"/>
      <c r="IEU126" s="109"/>
      <c r="IEV126" s="109"/>
      <c r="IEW126" s="109"/>
      <c r="IEX126" s="109"/>
      <c r="IEY126" s="109"/>
      <c r="IEZ126" s="109"/>
      <c r="IFA126" s="109"/>
      <c r="IFB126" s="109"/>
      <c r="IFC126" s="109"/>
      <c r="IFD126" s="109"/>
      <c r="IFE126" s="109"/>
      <c r="IFF126" s="109"/>
      <c r="IFG126" s="109"/>
      <c r="IFH126" s="109"/>
      <c r="IFI126" s="109"/>
      <c r="IFJ126" s="109"/>
      <c r="IFK126" s="109"/>
      <c r="IFL126" s="109"/>
      <c r="IFM126" s="109"/>
      <c r="IFN126" s="109"/>
      <c r="IFO126" s="109"/>
      <c r="IFP126" s="109"/>
      <c r="IFQ126" s="109"/>
      <c r="IFR126" s="109"/>
      <c r="IFS126" s="109"/>
      <c r="IFT126" s="109"/>
      <c r="IFU126" s="109"/>
      <c r="IFV126" s="109"/>
      <c r="IFW126" s="109"/>
      <c r="IFX126" s="109"/>
      <c r="IFY126" s="109"/>
      <c r="IFZ126" s="109"/>
      <c r="IGA126" s="109"/>
      <c r="IGB126" s="109"/>
      <c r="IGC126" s="109"/>
      <c r="IGD126" s="109"/>
      <c r="IGE126" s="109"/>
      <c r="IGF126" s="109"/>
      <c r="IGG126" s="109"/>
      <c r="IGH126" s="109"/>
      <c r="IGI126" s="109"/>
      <c r="IGJ126" s="109"/>
      <c r="IGK126" s="109"/>
      <c r="IGL126" s="109"/>
      <c r="IGM126" s="109"/>
      <c r="IGN126" s="109"/>
      <c r="IGO126" s="109"/>
      <c r="IGP126" s="109"/>
      <c r="IGQ126" s="109"/>
      <c r="IGR126" s="109"/>
      <c r="IGS126" s="109"/>
      <c r="IGT126" s="109"/>
      <c r="IGU126" s="109"/>
      <c r="IGV126" s="109"/>
      <c r="IGW126" s="109"/>
      <c r="IGX126" s="109"/>
      <c r="IGY126" s="109"/>
      <c r="IGZ126" s="109"/>
      <c r="IHA126" s="109"/>
      <c r="IHB126" s="109"/>
      <c r="IHC126" s="109"/>
      <c r="IHD126" s="109"/>
      <c r="IHE126" s="109"/>
      <c r="IHF126" s="109"/>
      <c r="IHG126" s="109"/>
      <c r="IHH126" s="109"/>
      <c r="IHI126" s="109"/>
      <c r="IHJ126" s="109"/>
      <c r="IHK126" s="109"/>
      <c r="IHL126" s="109"/>
      <c r="IHM126" s="109"/>
      <c r="IHN126" s="109"/>
      <c r="IHO126" s="109"/>
      <c r="IHP126" s="109"/>
      <c r="IHQ126" s="109"/>
      <c r="IHR126" s="109"/>
      <c r="IHS126" s="109"/>
      <c r="IHT126" s="109"/>
      <c r="IHU126" s="109"/>
      <c r="IHV126" s="109"/>
      <c r="IHW126" s="109"/>
      <c r="IHX126" s="109"/>
      <c r="IHY126" s="109"/>
      <c r="IHZ126" s="109"/>
      <c r="IIA126" s="109"/>
      <c r="IIB126" s="109"/>
      <c r="IIC126" s="109"/>
      <c r="IID126" s="109"/>
      <c r="IIE126" s="109"/>
      <c r="IIF126" s="109"/>
      <c r="IIG126" s="109"/>
      <c r="IIH126" s="109"/>
      <c r="III126" s="109"/>
      <c r="IIJ126" s="109"/>
      <c r="IIK126" s="109"/>
      <c r="IIL126" s="109"/>
      <c r="IIM126" s="109"/>
      <c r="IIN126" s="109"/>
      <c r="IIO126" s="109"/>
      <c r="IIP126" s="109"/>
      <c r="IIQ126" s="109"/>
      <c r="IIR126" s="109"/>
      <c r="IIS126" s="109"/>
      <c r="IIT126" s="109"/>
      <c r="IIU126" s="109"/>
      <c r="IIV126" s="109"/>
      <c r="IIW126" s="109"/>
      <c r="IIX126" s="109"/>
      <c r="IIY126" s="109"/>
      <c r="IIZ126" s="109"/>
      <c r="IJA126" s="109"/>
      <c r="IJB126" s="109"/>
      <c r="IJC126" s="109"/>
      <c r="IJD126" s="109"/>
      <c r="IJE126" s="109"/>
      <c r="IJF126" s="109"/>
      <c r="IJG126" s="109"/>
      <c r="IJH126" s="109"/>
      <c r="IJI126" s="109"/>
      <c r="IJJ126" s="109"/>
      <c r="IJK126" s="109"/>
      <c r="IJL126" s="109"/>
      <c r="IJM126" s="109"/>
      <c r="IJN126" s="109"/>
      <c r="IJO126" s="109"/>
      <c r="IJP126" s="109"/>
      <c r="IJQ126" s="109"/>
      <c r="IJR126" s="109"/>
      <c r="IJS126" s="109"/>
      <c r="IJT126" s="109"/>
      <c r="IJU126" s="109"/>
      <c r="IJV126" s="109"/>
      <c r="IJW126" s="109"/>
      <c r="IJX126" s="109"/>
      <c r="IJY126" s="109"/>
      <c r="IJZ126" s="109"/>
      <c r="IKA126" s="109"/>
      <c r="IKB126" s="109"/>
      <c r="IKC126" s="109"/>
      <c r="IKD126" s="109"/>
      <c r="IKE126" s="109"/>
      <c r="IKF126" s="109"/>
      <c r="IKG126" s="109"/>
      <c r="IKH126" s="109"/>
      <c r="IKI126" s="109"/>
      <c r="IKJ126" s="109"/>
      <c r="IKK126" s="109"/>
      <c r="IKL126" s="109"/>
      <c r="IKM126" s="109"/>
      <c r="IKN126" s="109"/>
      <c r="IKO126" s="109"/>
      <c r="IKP126" s="109"/>
      <c r="IKQ126" s="109"/>
      <c r="IKR126" s="109"/>
      <c r="IKS126" s="109"/>
      <c r="IKT126" s="109"/>
      <c r="IKU126" s="109"/>
      <c r="IKV126" s="109"/>
      <c r="IKW126" s="109"/>
      <c r="IKX126" s="109"/>
      <c r="IKY126" s="109"/>
      <c r="IKZ126" s="109"/>
      <c r="ILA126" s="109"/>
      <c r="ILB126" s="109"/>
      <c r="ILC126" s="109"/>
      <c r="ILD126" s="109"/>
      <c r="ILE126" s="109"/>
      <c r="ILF126" s="109"/>
      <c r="ILG126" s="109"/>
      <c r="ILH126" s="109"/>
      <c r="ILI126" s="109"/>
      <c r="ILJ126" s="109"/>
      <c r="ILK126" s="109"/>
      <c r="ILL126" s="109"/>
      <c r="ILM126" s="109"/>
      <c r="ILN126" s="109"/>
      <c r="ILO126" s="109"/>
      <c r="ILP126" s="109"/>
      <c r="ILQ126" s="109"/>
      <c r="ILR126" s="109"/>
      <c r="ILS126" s="109"/>
      <c r="ILT126" s="109"/>
      <c r="ILU126" s="109"/>
      <c r="ILV126" s="109"/>
      <c r="ILW126" s="109"/>
      <c r="ILX126" s="109"/>
      <c r="ILY126" s="109"/>
      <c r="ILZ126" s="109"/>
      <c r="IMA126" s="109"/>
      <c r="IMB126" s="109"/>
      <c r="IMC126" s="109"/>
      <c r="IMD126" s="109"/>
      <c r="IME126" s="109"/>
      <c r="IMF126" s="109"/>
      <c r="IMG126" s="109"/>
      <c r="IMH126" s="109"/>
      <c r="IMI126" s="109"/>
      <c r="IMJ126" s="109"/>
      <c r="IMK126" s="109"/>
      <c r="IML126" s="109"/>
      <c r="IMM126" s="109"/>
      <c r="IMN126" s="109"/>
      <c r="IMO126" s="109"/>
      <c r="IMP126" s="109"/>
      <c r="IMQ126" s="109"/>
      <c r="IMR126" s="109"/>
      <c r="IMS126" s="109"/>
      <c r="IMT126" s="109"/>
      <c r="IMU126" s="109"/>
      <c r="IMV126" s="109"/>
      <c r="IMW126" s="109"/>
      <c r="IMX126" s="109"/>
      <c r="IMY126" s="109"/>
      <c r="IMZ126" s="109"/>
      <c r="INA126" s="109"/>
      <c r="INB126" s="109"/>
      <c r="INC126" s="109"/>
      <c r="IND126" s="109"/>
      <c r="INE126" s="109"/>
      <c r="INF126" s="109"/>
      <c r="ING126" s="109"/>
      <c r="INH126" s="109"/>
      <c r="INI126" s="109"/>
      <c r="INJ126" s="109"/>
      <c r="INK126" s="109"/>
      <c r="INL126" s="109"/>
      <c r="INM126" s="109"/>
      <c r="INN126" s="109"/>
      <c r="INO126" s="109"/>
      <c r="INP126" s="109"/>
      <c r="INQ126" s="109"/>
      <c r="INR126" s="109"/>
      <c r="INS126" s="109"/>
      <c r="INT126" s="109"/>
      <c r="INU126" s="109"/>
      <c r="INV126" s="109"/>
      <c r="INW126" s="109"/>
      <c r="INX126" s="109"/>
      <c r="INY126" s="109"/>
      <c r="INZ126" s="109"/>
      <c r="IOA126" s="109"/>
      <c r="IOB126" s="109"/>
      <c r="IOC126" s="109"/>
      <c r="IOD126" s="109"/>
      <c r="IOE126" s="109"/>
      <c r="IOF126" s="109"/>
      <c r="IOG126" s="109"/>
      <c r="IOH126" s="109"/>
      <c r="IOI126" s="109"/>
      <c r="IOJ126" s="109"/>
      <c r="IOK126" s="109"/>
      <c r="IOL126" s="109"/>
      <c r="IOM126" s="109"/>
      <c r="ION126" s="109"/>
      <c r="IOO126" s="109"/>
      <c r="IOP126" s="109"/>
      <c r="IOQ126" s="109"/>
      <c r="IOR126" s="109"/>
      <c r="IOS126" s="109"/>
      <c r="IOT126" s="109"/>
      <c r="IOU126" s="109"/>
      <c r="IOV126" s="109"/>
      <c r="IOW126" s="109"/>
      <c r="IOX126" s="109"/>
      <c r="IOY126" s="109"/>
      <c r="IOZ126" s="109"/>
      <c r="IPA126" s="109"/>
      <c r="IPB126" s="109"/>
      <c r="IPC126" s="109"/>
      <c r="IPD126" s="109"/>
      <c r="IPE126" s="109"/>
      <c r="IPF126" s="109"/>
      <c r="IPG126" s="109"/>
      <c r="IPH126" s="109"/>
      <c r="IPI126" s="109"/>
      <c r="IPJ126" s="109"/>
      <c r="IPK126" s="109"/>
      <c r="IPL126" s="109"/>
      <c r="IPM126" s="109"/>
      <c r="IPN126" s="109"/>
      <c r="IPO126" s="109"/>
      <c r="IPP126" s="109"/>
      <c r="IPQ126" s="109"/>
      <c r="IPR126" s="109"/>
      <c r="IPS126" s="109"/>
      <c r="IPT126" s="109"/>
      <c r="IPU126" s="109"/>
      <c r="IPV126" s="109"/>
      <c r="IPW126" s="109"/>
      <c r="IPX126" s="109"/>
      <c r="IPY126" s="109"/>
      <c r="IPZ126" s="109"/>
      <c r="IQA126" s="109"/>
      <c r="IQB126" s="109"/>
      <c r="IQC126" s="109"/>
      <c r="IQD126" s="109"/>
      <c r="IQE126" s="109"/>
      <c r="IQF126" s="109"/>
      <c r="IQG126" s="109"/>
      <c r="IQH126" s="109"/>
      <c r="IQI126" s="109"/>
      <c r="IQJ126" s="109"/>
      <c r="IQK126" s="109"/>
      <c r="IQL126" s="109"/>
      <c r="IQM126" s="109"/>
      <c r="IQN126" s="109"/>
      <c r="IQO126" s="109"/>
      <c r="IQP126" s="109"/>
      <c r="IQQ126" s="109"/>
      <c r="IQR126" s="109"/>
      <c r="IQS126" s="109"/>
      <c r="IQT126" s="109"/>
      <c r="IQU126" s="109"/>
      <c r="IQV126" s="109"/>
      <c r="IQW126" s="109"/>
      <c r="IQX126" s="109"/>
      <c r="IQY126" s="109"/>
      <c r="IQZ126" s="109"/>
      <c r="IRA126" s="109"/>
      <c r="IRB126" s="109"/>
      <c r="IRC126" s="109"/>
      <c r="IRD126" s="109"/>
      <c r="IRE126" s="109"/>
      <c r="IRF126" s="109"/>
      <c r="IRG126" s="109"/>
      <c r="IRH126" s="109"/>
      <c r="IRI126" s="109"/>
      <c r="IRJ126" s="109"/>
      <c r="IRK126" s="109"/>
      <c r="IRL126" s="109"/>
      <c r="IRM126" s="109"/>
      <c r="IRN126" s="109"/>
      <c r="IRO126" s="109"/>
      <c r="IRP126" s="109"/>
      <c r="IRQ126" s="109"/>
      <c r="IRR126" s="109"/>
      <c r="IRS126" s="109"/>
      <c r="IRT126" s="109"/>
      <c r="IRU126" s="109"/>
      <c r="IRV126" s="109"/>
      <c r="IRW126" s="109"/>
      <c r="IRX126" s="109"/>
      <c r="IRY126" s="109"/>
      <c r="IRZ126" s="109"/>
      <c r="ISA126" s="109"/>
      <c r="ISB126" s="109"/>
      <c r="ISC126" s="109"/>
      <c r="ISD126" s="109"/>
      <c r="ISE126" s="109"/>
      <c r="ISF126" s="109"/>
      <c r="ISG126" s="109"/>
      <c r="ISH126" s="109"/>
      <c r="ISI126" s="109"/>
      <c r="ISJ126" s="109"/>
      <c r="ISK126" s="109"/>
      <c r="ISL126" s="109"/>
      <c r="ISM126" s="109"/>
      <c r="ISN126" s="109"/>
      <c r="ISO126" s="109"/>
      <c r="ISP126" s="109"/>
      <c r="ISQ126" s="109"/>
      <c r="ISR126" s="109"/>
      <c r="ISS126" s="109"/>
      <c r="IST126" s="109"/>
      <c r="ISU126" s="109"/>
      <c r="ISV126" s="109"/>
      <c r="ISW126" s="109"/>
      <c r="ISX126" s="109"/>
      <c r="ISY126" s="109"/>
      <c r="ISZ126" s="109"/>
      <c r="ITA126" s="109"/>
      <c r="ITB126" s="109"/>
      <c r="ITC126" s="109"/>
      <c r="ITD126" s="109"/>
      <c r="ITE126" s="109"/>
      <c r="ITF126" s="109"/>
      <c r="ITG126" s="109"/>
      <c r="ITH126" s="109"/>
      <c r="ITI126" s="109"/>
      <c r="ITJ126" s="109"/>
      <c r="ITK126" s="109"/>
      <c r="ITL126" s="109"/>
      <c r="ITM126" s="109"/>
      <c r="ITN126" s="109"/>
      <c r="ITO126" s="109"/>
      <c r="ITP126" s="109"/>
      <c r="ITQ126" s="109"/>
      <c r="ITR126" s="109"/>
      <c r="ITS126" s="109"/>
      <c r="ITT126" s="109"/>
      <c r="ITU126" s="109"/>
      <c r="ITV126" s="109"/>
      <c r="ITW126" s="109"/>
      <c r="ITX126" s="109"/>
      <c r="ITY126" s="109"/>
      <c r="ITZ126" s="109"/>
      <c r="IUA126" s="109"/>
      <c r="IUB126" s="109"/>
      <c r="IUC126" s="109"/>
      <c r="IUD126" s="109"/>
      <c r="IUE126" s="109"/>
      <c r="IUF126" s="109"/>
      <c r="IUG126" s="109"/>
      <c r="IUH126" s="109"/>
      <c r="IUI126" s="109"/>
      <c r="IUJ126" s="109"/>
      <c r="IUK126" s="109"/>
      <c r="IUL126" s="109"/>
      <c r="IUM126" s="109"/>
      <c r="IUN126" s="109"/>
      <c r="IUO126" s="109"/>
      <c r="IUP126" s="109"/>
      <c r="IUQ126" s="109"/>
      <c r="IUR126" s="109"/>
      <c r="IUS126" s="109"/>
      <c r="IUT126" s="109"/>
      <c r="IUU126" s="109"/>
      <c r="IUV126" s="109"/>
      <c r="IUW126" s="109"/>
      <c r="IUX126" s="109"/>
      <c r="IUY126" s="109"/>
      <c r="IUZ126" s="109"/>
      <c r="IVA126" s="109"/>
      <c r="IVB126" s="109"/>
      <c r="IVC126" s="109"/>
      <c r="IVD126" s="109"/>
      <c r="IVE126" s="109"/>
      <c r="IVF126" s="109"/>
      <c r="IVG126" s="109"/>
      <c r="IVH126" s="109"/>
      <c r="IVI126" s="109"/>
      <c r="IVJ126" s="109"/>
      <c r="IVK126" s="109"/>
      <c r="IVL126" s="109"/>
      <c r="IVM126" s="109"/>
      <c r="IVN126" s="109"/>
      <c r="IVO126" s="109"/>
      <c r="IVP126" s="109"/>
      <c r="IVQ126" s="109"/>
      <c r="IVR126" s="109"/>
      <c r="IVS126" s="109"/>
      <c r="IVT126" s="109"/>
      <c r="IVU126" s="109"/>
      <c r="IVV126" s="109"/>
      <c r="IVW126" s="109"/>
      <c r="IVX126" s="109"/>
      <c r="IVY126" s="109"/>
      <c r="IVZ126" s="109"/>
      <c r="IWA126" s="109"/>
      <c r="IWB126" s="109"/>
      <c r="IWC126" s="109"/>
      <c r="IWD126" s="109"/>
      <c r="IWE126" s="109"/>
      <c r="IWF126" s="109"/>
      <c r="IWG126" s="109"/>
      <c r="IWH126" s="109"/>
      <c r="IWI126" s="109"/>
      <c r="IWJ126" s="109"/>
      <c r="IWK126" s="109"/>
      <c r="IWL126" s="109"/>
      <c r="IWM126" s="109"/>
      <c r="IWN126" s="109"/>
      <c r="IWO126" s="109"/>
      <c r="IWP126" s="109"/>
      <c r="IWQ126" s="109"/>
      <c r="IWR126" s="109"/>
      <c r="IWS126" s="109"/>
      <c r="IWT126" s="109"/>
      <c r="IWU126" s="109"/>
      <c r="IWV126" s="109"/>
      <c r="IWW126" s="109"/>
      <c r="IWX126" s="109"/>
      <c r="IWY126" s="109"/>
      <c r="IWZ126" s="109"/>
      <c r="IXA126" s="109"/>
      <c r="IXB126" s="109"/>
      <c r="IXC126" s="109"/>
      <c r="IXD126" s="109"/>
      <c r="IXE126" s="109"/>
      <c r="IXF126" s="109"/>
      <c r="IXG126" s="109"/>
      <c r="IXH126" s="109"/>
      <c r="IXI126" s="109"/>
      <c r="IXJ126" s="109"/>
      <c r="IXK126" s="109"/>
      <c r="IXL126" s="109"/>
      <c r="IXM126" s="109"/>
      <c r="IXN126" s="109"/>
      <c r="IXO126" s="109"/>
      <c r="IXP126" s="109"/>
      <c r="IXQ126" s="109"/>
      <c r="IXR126" s="109"/>
      <c r="IXS126" s="109"/>
      <c r="IXT126" s="109"/>
      <c r="IXU126" s="109"/>
      <c r="IXV126" s="109"/>
      <c r="IXW126" s="109"/>
      <c r="IXX126" s="109"/>
      <c r="IXY126" s="109"/>
      <c r="IXZ126" s="109"/>
      <c r="IYA126" s="109"/>
      <c r="IYB126" s="109"/>
      <c r="IYC126" s="109"/>
      <c r="IYD126" s="109"/>
      <c r="IYE126" s="109"/>
      <c r="IYF126" s="109"/>
      <c r="IYG126" s="109"/>
      <c r="IYH126" s="109"/>
      <c r="IYI126" s="109"/>
      <c r="IYJ126" s="109"/>
      <c r="IYK126" s="109"/>
      <c r="IYL126" s="109"/>
      <c r="IYM126" s="109"/>
      <c r="IYN126" s="109"/>
      <c r="IYO126" s="109"/>
      <c r="IYP126" s="109"/>
      <c r="IYQ126" s="109"/>
      <c r="IYR126" s="109"/>
      <c r="IYS126" s="109"/>
      <c r="IYT126" s="109"/>
      <c r="IYU126" s="109"/>
      <c r="IYV126" s="109"/>
      <c r="IYW126" s="109"/>
      <c r="IYX126" s="109"/>
      <c r="IYY126" s="109"/>
      <c r="IYZ126" s="109"/>
      <c r="IZA126" s="109"/>
      <c r="IZB126" s="109"/>
      <c r="IZC126" s="109"/>
      <c r="IZD126" s="109"/>
      <c r="IZE126" s="109"/>
      <c r="IZF126" s="109"/>
      <c r="IZG126" s="109"/>
      <c r="IZH126" s="109"/>
      <c r="IZI126" s="109"/>
      <c r="IZJ126" s="109"/>
      <c r="IZK126" s="109"/>
      <c r="IZL126" s="109"/>
      <c r="IZM126" s="109"/>
      <c r="IZN126" s="109"/>
      <c r="IZO126" s="109"/>
      <c r="IZP126" s="109"/>
      <c r="IZQ126" s="109"/>
      <c r="IZR126" s="109"/>
      <c r="IZS126" s="109"/>
      <c r="IZT126" s="109"/>
      <c r="IZU126" s="109"/>
      <c r="IZV126" s="109"/>
      <c r="IZW126" s="109"/>
      <c r="IZX126" s="109"/>
      <c r="IZY126" s="109"/>
      <c r="IZZ126" s="109"/>
      <c r="JAA126" s="109"/>
      <c r="JAB126" s="109"/>
      <c r="JAC126" s="109"/>
      <c r="JAD126" s="109"/>
      <c r="JAE126" s="109"/>
      <c r="JAF126" s="109"/>
      <c r="JAG126" s="109"/>
      <c r="JAH126" s="109"/>
      <c r="JAI126" s="109"/>
      <c r="JAJ126" s="109"/>
      <c r="JAK126" s="109"/>
      <c r="JAL126" s="109"/>
      <c r="JAM126" s="109"/>
      <c r="JAN126" s="109"/>
      <c r="JAO126" s="109"/>
      <c r="JAP126" s="109"/>
      <c r="JAQ126" s="109"/>
      <c r="JAR126" s="109"/>
      <c r="JAS126" s="109"/>
      <c r="JAT126" s="109"/>
      <c r="JAU126" s="109"/>
      <c r="JAV126" s="109"/>
      <c r="JAW126" s="109"/>
      <c r="JAX126" s="109"/>
      <c r="JAY126" s="109"/>
      <c r="JAZ126" s="109"/>
      <c r="JBA126" s="109"/>
      <c r="JBB126" s="109"/>
      <c r="JBC126" s="109"/>
      <c r="JBD126" s="109"/>
      <c r="JBE126" s="109"/>
      <c r="JBF126" s="109"/>
      <c r="JBG126" s="109"/>
      <c r="JBH126" s="109"/>
      <c r="JBI126" s="109"/>
      <c r="JBJ126" s="109"/>
      <c r="JBK126" s="109"/>
      <c r="JBL126" s="109"/>
      <c r="JBM126" s="109"/>
      <c r="JBN126" s="109"/>
      <c r="JBO126" s="109"/>
      <c r="JBP126" s="109"/>
      <c r="JBQ126" s="109"/>
      <c r="JBR126" s="109"/>
      <c r="JBS126" s="109"/>
      <c r="JBT126" s="109"/>
      <c r="JBU126" s="109"/>
      <c r="JBV126" s="109"/>
      <c r="JBW126" s="109"/>
      <c r="JBX126" s="109"/>
      <c r="JBY126" s="109"/>
      <c r="JBZ126" s="109"/>
      <c r="JCA126" s="109"/>
      <c r="JCB126" s="109"/>
      <c r="JCC126" s="109"/>
      <c r="JCD126" s="109"/>
      <c r="JCE126" s="109"/>
      <c r="JCF126" s="109"/>
      <c r="JCG126" s="109"/>
      <c r="JCH126" s="109"/>
      <c r="JCI126" s="109"/>
      <c r="JCJ126" s="109"/>
      <c r="JCK126" s="109"/>
      <c r="JCL126" s="109"/>
      <c r="JCM126" s="109"/>
      <c r="JCN126" s="109"/>
      <c r="JCO126" s="109"/>
      <c r="JCP126" s="109"/>
      <c r="JCQ126" s="109"/>
      <c r="JCR126" s="109"/>
      <c r="JCS126" s="109"/>
      <c r="JCT126" s="109"/>
      <c r="JCU126" s="109"/>
      <c r="JCV126" s="109"/>
      <c r="JCW126" s="109"/>
      <c r="JCX126" s="109"/>
      <c r="JCY126" s="109"/>
      <c r="JCZ126" s="109"/>
      <c r="JDA126" s="109"/>
      <c r="JDB126" s="109"/>
      <c r="JDC126" s="109"/>
      <c r="JDD126" s="109"/>
      <c r="JDE126" s="109"/>
      <c r="JDF126" s="109"/>
      <c r="JDG126" s="109"/>
      <c r="JDH126" s="109"/>
      <c r="JDI126" s="109"/>
      <c r="JDJ126" s="109"/>
      <c r="JDK126" s="109"/>
      <c r="JDL126" s="109"/>
      <c r="JDM126" s="109"/>
      <c r="JDN126" s="109"/>
      <c r="JDO126" s="109"/>
      <c r="JDP126" s="109"/>
      <c r="JDQ126" s="109"/>
      <c r="JDR126" s="109"/>
      <c r="JDS126" s="109"/>
      <c r="JDT126" s="109"/>
      <c r="JDU126" s="109"/>
      <c r="JDV126" s="109"/>
      <c r="JDW126" s="109"/>
      <c r="JDX126" s="109"/>
      <c r="JDY126" s="109"/>
      <c r="JDZ126" s="109"/>
      <c r="JEA126" s="109"/>
      <c r="JEB126" s="109"/>
      <c r="JEC126" s="109"/>
      <c r="JED126" s="109"/>
      <c r="JEE126" s="109"/>
      <c r="JEF126" s="109"/>
      <c r="JEG126" s="109"/>
      <c r="JEH126" s="109"/>
      <c r="JEI126" s="109"/>
      <c r="JEJ126" s="109"/>
      <c r="JEK126" s="109"/>
      <c r="JEL126" s="109"/>
      <c r="JEM126" s="109"/>
      <c r="JEN126" s="109"/>
      <c r="JEO126" s="109"/>
      <c r="JEP126" s="109"/>
      <c r="JEQ126" s="109"/>
      <c r="JER126" s="109"/>
      <c r="JES126" s="109"/>
      <c r="JET126" s="109"/>
      <c r="JEU126" s="109"/>
      <c r="JEV126" s="109"/>
      <c r="JEW126" s="109"/>
      <c r="JEX126" s="109"/>
      <c r="JEY126" s="109"/>
      <c r="JEZ126" s="109"/>
      <c r="JFA126" s="109"/>
      <c r="JFB126" s="109"/>
      <c r="JFC126" s="109"/>
      <c r="JFD126" s="109"/>
      <c r="JFE126" s="109"/>
      <c r="JFF126" s="109"/>
      <c r="JFG126" s="109"/>
      <c r="JFH126" s="109"/>
      <c r="JFI126" s="109"/>
      <c r="JFJ126" s="109"/>
      <c r="JFK126" s="109"/>
      <c r="JFL126" s="109"/>
      <c r="JFM126" s="109"/>
      <c r="JFN126" s="109"/>
      <c r="JFO126" s="109"/>
      <c r="JFP126" s="109"/>
      <c r="JFQ126" s="109"/>
      <c r="JFR126" s="109"/>
      <c r="JFS126" s="109"/>
      <c r="JFT126" s="109"/>
      <c r="JFU126" s="109"/>
      <c r="JFV126" s="109"/>
      <c r="JFW126" s="109"/>
      <c r="JFX126" s="109"/>
      <c r="JFY126" s="109"/>
      <c r="JFZ126" s="109"/>
      <c r="JGA126" s="109"/>
      <c r="JGB126" s="109"/>
      <c r="JGC126" s="109"/>
      <c r="JGD126" s="109"/>
      <c r="JGE126" s="109"/>
      <c r="JGF126" s="109"/>
      <c r="JGG126" s="109"/>
      <c r="JGH126" s="109"/>
      <c r="JGI126" s="109"/>
      <c r="JGJ126" s="109"/>
      <c r="JGK126" s="109"/>
      <c r="JGL126" s="109"/>
      <c r="JGM126" s="109"/>
      <c r="JGN126" s="109"/>
      <c r="JGO126" s="109"/>
      <c r="JGP126" s="109"/>
      <c r="JGQ126" s="109"/>
      <c r="JGR126" s="109"/>
      <c r="JGS126" s="109"/>
      <c r="JGT126" s="109"/>
      <c r="JGU126" s="109"/>
      <c r="JGV126" s="109"/>
      <c r="JGW126" s="109"/>
      <c r="JGX126" s="109"/>
      <c r="JGY126" s="109"/>
      <c r="JGZ126" s="109"/>
      <c r="JHA126" s="109"/>
      <c r="JHB126" s="109"/>
      <c r="JHC126" s="109"/>
      <c r="JHD126" s="109"/>
      <c r="JHE126" s="109"/>
      <c r="JHF126" s="109"/>
      <c r="JHG126" s="109"/>
      <c r="JHH126" s="109"/>
      <c r="JHI126" s="109"/>
      <c r="JHJ126" s="109"/>
      <c r="JHK126" s="109"/>
      <c r="JHL126" s="109"/>
      <c r="JHM126" s="109"/>
      <c r="JHN126" s="109"/>
      <c r="JHO126" s="109"/>
      <c r="JHP126" s="109"/>
      <c r="JHQ126" s="109"/>
      <c r="JHR126" s="109"/>
      <c r="JHS126" s="109"/>
      <c r="JHT126" s="109"/>
      <c r="JHU126" s="109"/>
      <c r="JHV126" s="109"/>
      <c r="JHW126" s="109"/>
      <c r="JHX126" s="109"/>
      <c r="JHY126" s="109"/>
      <c r="JHZ126" s="109"/>
      <c r="JIA126" s="109"/>
      <c r="JIB126" s="109"/>
      <c r="JIC126" s="109"/>
      <c r="JID126" s="109"/>
      <c r="JIE126" s="109"/>
      <c r="JIF126" s="109"/>
      <c r="JIG126" s="109"/>
      <c r="JIH126" s="109"/>
      <c r="JII126" s="109"/>
      <c r="JIJ126" s="109"/>
      <c r="JIK126" s="109"/>
      <c r="JIL126" s="109"/>
      <c r="JIM126" s="109"/>
      <c r="JIN126" s="109"/>
      <c r="JIO126" s="109"/>
      <c r="JIP126" s="109"/>
      <c r="JIQ126" s="109"/>
      <c r="JIR126" s="109"/>
      <c r="JIS126" s="109"/>
      <c r="JIT126" s="109"/>
      <c r="JIU126" s="109"/>
      <c r="JIV126" s="109"/>
      <c r="JIW126" s="109"/>
      <c r="JIX126" s="109"/>
      <c r="JIY126" s="109"/>
      <c r="JIZ126" s="109"/>
      <c r="JJA126" s="109"/>
      <c r="JJB126" s="109"/>
      <c r="JJC126" s="109"/>
      <c r="JJD126" s="109"/>
      <c r="JJE126" s="109"/>
      <c r="JJF126" s="109"/>
      <c r="JJG126" s="109"/>
      <c r="JJH126" s="109"/>
      <c r="JJI126" s="109"/>
      <c r="JJJ126" s="109"/>
      <c r="JJK126" s="109"/>
      <c r="JJL126" s="109"/>
      <c r="JJM126" s="109"/>
      <c r="JJN126" s="109"/>
      <c r="JJO126" s="109"/>
      <c r="JJP126" s="109"/>
      <c r="JJQ126" s="109"/>
      <c r="JJR126" s="109"/>
      <c r="JJS126" s="109"/>
      <c r="JJT126" s="109"/>
      <c r="JJU126" s="109"/>
      <c r="JJV126" s="109"/>
      <c r="JJW126" s="109"/>
      <c r="JJX126" s="109"/>
      <c r="JJY126" s="109"/>
      <c r="JJZ126" s="109"/>
      <c r="JKA126" s="109"/>
      <c r="JKB126" s="109"/>
      <c r="JKC126" s="109"/>
      <c r="JKD126" s="109"/>
      <c r="JKE126" s="109"/>
      <c r="JKF126" s="109"/>
      <c r="JKG126" s="109"/>
      <c r="JKH126" s="109"/>
      <c r="JKI126" s="109"/>
      <c r="JKJ126" s="109"/>
      <c r="JKK126" s="109"/>
      <c r="JKL126" s="109"/>
      <c r="JKM126" s="109"/>
      <c r="JKN126" s="109"/>
      <c r="JKO126" s="109"/>
      <c r="JKP126" s="109"/>
      <c r="JKQ126" s="109"/>
      <c r="JKR126" s="109"/>
      <c r="JKS126" s="109"/>
      <c r="JKT126" s="109"/>
      <c r="JKU126" s="109"/>
      <c r="JKV126" s="109"/>
      <c r="JKW126" s="109"/>
      <c r="JKX126" s="109"/>
      <c r="JKY126" s="109"/>
      <c r="JKZ126" s="109"/>
      <c r="JLA126" s="109"/>
      <c r="JLB126" s="109"/>
      <c r="JLC126" s="109"/>
      <c r="JLD126" s="109"/>
      <c r="JLE126" s="109"/>
      <c r="JLF126" s="109"/>
      <c r="JLG126" s="109"/>
      <c r="JLH126" s="109"/>
      <c r="JLI126" s="109"/>
      <c r="JLJ126" s="109"/>
      <c r="JLK126" s="109"/>
      <c r="JLL126" s="109"/>
      <c r="JLM126" s="109"/>
      <c r="JLN126" s="109"/>
      <c r="JLO126" s="109"/>
      <c r="JLP126" s="109"/>
      <c r="JLQ126" s="109"/>
      <c r="JLR126" s="109"/>
      <c r="JLS126" s="109"/>
      <c r="JLT126" s="109"/>
      <c r="JLU126" s="109"/>
      <c r="JLV126" s="109"/>
      <c r="JLW126" s="109"/>
      <c r="JLX126" s="109"/>
      <c r="JLY126" s="109"/>
      <c r="JLZ126" s="109"/>
      <c r="JMA126" s="109"/>
      <c r="JMB126" s="109"/>
      <c r="JMC126" s="109"/>
      <c r="JMD126" s="109"/>
      <c r="JME126" s="109"/>
      <c r="JMF126" s="109"/>
      <c r="JMG126" s="109"/>
      <c r="JMH126" s="109"/>
      <c r="JMI126" s="109"/>
      <c r="JMJ126" s="109"/>
      <c r="JMK126" s="109"/>
      <c r="JML126" s="109"/>
      <c r="JMM126" s="109"/>
      <c r="JMN126" s="109"/>
      <c r="JMO126" s="109"/>
      <c r="JMP126" s="109"/>
      <c r="JMQ126" s="109"/>
      <c r="JMR126" s="109"/>
      <c r="JMS126" s="109"/>
      <c r="JMT126" s="109"/>
      <c r="JMU126" s="109"/>
      <c r="JMV126" s="109"/>
      <c r="JMW126" s="109"/>
      <c r="JMX126" s="109"/>
      <c r="JMY126" s="109"/>
      <c r="JMZ126" s="109"/>
      <c r="JNA126" s="109"/>
      <c r="JNB126" s="109"/>
      <c r="JNC126" s="109"/>
      <c r="JND126" s="109"/>
      <c r="JNE126" s="109"/>
      <c r="JNF126" s="109"/>
      <c r="JNG126" s="109"/>
      <c r="JNH126" s="109"/>
      <c r="JNI126" s="109"/>
      <c r="JNJ126" s="109"/>
      <c r="JNK126" s="109"/>
      <c r="JNL126" s="109"/>
      <c r="JNM126" s="109"/>
      <c r="JNN126" s="109"/>
      <c r="JNO126" s="109"/>
      <c r="JNP126" s="109"/>
      <c r="JNQ126" s="109"/>
      <c r="JNR126" s="109"/>
      <c r="JNS126" s="109"/>
      <c r="JNT126" s="109"/>
      <c r="JNU126" s="109"/>
      <c r="JNV126" s="109"/>
      <c r="JNW126" s="109"/>
      <c r="JNX126" s="109"/>
      <c r="JNY126" s="109"/>
      <c r="JNZ126" s="109"/>
      <c r="JOA126" s="109"/>
      <c r="JOB126" s="109"/>
      <c r="JOC126" s="109"/>
      <c r="JOD126" s="109"/>
      <c r="JOE126" s="109"/>
      <c r="JOF126" s="109"/>
      <c r="JOG126" s="109"/>
      <c r="JOH126" s="109"/>
      <c r="JOI126" s="109"/>
      <c r="JOJ126" s="109"/>
      <c r="JOK126" s="109"/>
      <c r="JOL126" s="109"/>
      <c r="JOM126" s="109"/>
      <c r="JON126" s="109"/>
      <c r="JOO126" s="109"/>
      <c r="JOP126" s="109"/>
      <c r="JOQ126" s="109"/>
      <c r="JOR126" s="109"/>
      <c r="JOS126" s="109"/>
      <c r="JOT126" s="109"/>
      <c r="JOU126" s="109"/>
      <c r="JOV126" s="109"/>
      <c r="JOW126" s="109"/>
      <c r="JOX126" s="109"/>
      <c r="JOY126" s="109"/>
      <c r="JOZ126" s="109"/>
      <c r="JPA126" s="109"/>
      <c r="JPB126" s="109"/>
      <c r="JPC126" s="109"/>
      <c r="JPD126" s="109"/>
      <c r="JPE126" s="109"/>
      <c r="JPF126" s="109"/>
      <c r="JPG126" s="109"/>
      <c r="JPH126" s="109"/>
      <c r="JPI126" s="109"/>
      <c r="JPJ126" s="109"/>
      <c r="JPK126" s="109"/>
      <c r="JPL126" s="109"/>
      <c r="JPM126" s="109"/>
      <c r="JPN126" s="109"/>
      <c r="JPO126" s="109"/>
      <c r="JPP126" s="109"/>
      <c r="JPQ126" s="109"/>
      <c r="JPR126" s="109"/>
      <c r="JPS126" s="109"/>
      <c r="JPT126" s="109"/>
      <c r="JPU126" s="109"/>
      <c r="JPV126" s="109"/>
      <c r="JPW126" s="109"/>
      <c r="JPX126" s="109"/>
      <c r="JPY126" s="109"/>
      <c r="JPZ126" s="109"/>
      <c r="JQA126" s="109"/>
      <c r="JQB126" s="109"/>
      <c r="JQC126" s="109"/>
      <c r="JQD126" s="109"/>
      <c r="JQE126" s="109"/>
      <c r="JQF126" s="109"/>
      <c r="JQG126" s="109"/>
      <c r="JQH126" s="109"/>
      <c r="JQI126" s="109"/>
      <c r="JQJ126" s="109"/>
      <c r="JQK126" s="109"/>
      <c r="JQL126" s="109"/>
      <c r="JQM126" s="109"/>
      <c r="JQN126" s="109"/>
      <c r="JQO126" s="109"/>
      <c r="JQP126" s="109"/>
      <c r="JQQ126" s="109"/>
      <c r="JQR126" s="109"/>
      <c r="JQS126" s="109"/>
      <c r="JQT126" s="109"/>
      <c r="JQU126" s="109"/>
      <c r="JQV126" s="109"/>
      <c r="JQW126" s="109"/>
      <c r="JQX126" s="109"/>
      <c r="JQY126" s="109"/>
      <c r="JQZ126" s="109"/>
      <c r="JRA126" s="109"/>
      <c r="JRB126" s="109"/>
      <c r="JRC126" s="109"/>
      <c r="JRD126" s="109"/>
      <c r="JRE126" s="109"/>
      <c r="JRF126" s="109"/>
      <c r="JRG126" s="109"/>
      <c r="JRH126" s="109"/>
      <c r="JRI126" s="109"/>
      <c r="JRJ126" s="109"/>
      <c r="JRK126" s="109"/>
      <c r="JRL126" s="109"/>
      <c r="JRM126" s="109"/>
      <c r="JRN126" s="109"/>
      <c r="JRO126" s="109"/>
      <c r="JRP126" s="109"/>
      <c r="JRQ126" s="109"/>
      <c r="JRR126" s="109"/>
      <c r="JRS126" s="109"/>
      <c r="JRT126" s="109"/>
      <c r="JRU126" s="109"/>
      <c r="JRV126" s="109"/>
      <c r="JRW126" s="109"/>
      <c r="JRX126" s="109"/>
      <c r="JRY126" s="109"/>
      <c r="JRZ126" s="109"/>
      <c r="JSA126" s="109"/>
      <c r="JSB126" s="109"/>
      <c r="JSC126" s="109"/>
      <c r="JSD126" s="109"/>
      <c r="JSE126" s="109"/>
      <c r="JSF126" s="109"/>
      <c r="JSG126" s="109"/>
      <c r="JSH126" s="109"/>
      <c r="JSI126" s="109"/>
      <c r="JSJ126" s="109"/>
      <c r="JSK126" s="109"/>
      <c r="JSL126" s="109"/>
      <c r="JSM126" s="109"/>
      <c r="JSN126" s="109"/>
      <c r="JSO126" s="109"/>
      <c r="JSP126" s="109"/>
      <c r="JSQ126" s="109"/>
      <c r="JSR126" s="109"/>
      <c r="JSS126" s="109"/>
      <c r="JST126" s="109"/>
      <c r="JSU126" s="109"/>
      <c r="JSV126" s="109"/>
      <c r="JSW126" s="109"/>
      <c r="JSX126" s="109"/>
      <c r="JSY126" s="109"/>
      <c r="JSZ126" s="109"/>
      <c r="JTA126" s="109"/>
      <c r="JTB126" s="109"/>
      <c r="JTC126" s="109"/>
      <c r="JTD126" s="109"/>
      <c r="JTE126" s="109"/>
      <c r="JTF126" s="109"/>
      <c r="JTG126" s="109"/>
      <c r="JTH126" s="109"/>
      <c r="JTI126" s="109"/>
      <c r="JTJ126" s="109"/>
      <c r="JTK126" s="109"/>
      <c r="JTL126" s="109"/>
      <c r="JTM126" s="109"/>
      <c r="JTN126" s="109"/>
      <c r="JTO126" s="109"/>
      <c r="JTP126" s="109"/>
      <c r="JTQ126" s="109"/>
      <c r="JTR126" s="109"/>
      <c r="JTS126" s="109"/>
      <c r="JTT126" s="109"/>
      <c r="JTU126" s="109"/>
      <c r="JTV126" s="109"/>
      <c r="JTW126" s="109"/>
      <c r="JTX126" s="109"/>
      <c r="JTY126" s="109"/>
      <c r="JTZ126" s="109"/>
      <c r="JUA126" s="109"/>
      <c r="JUB126" s="109"/>
      <c r="JUC126" s="109"/>
      <c r="JUD126" s="109"/>
      <c r="JUE126" s="109"/>
      <c r="JUF126" s="109"/>
      <c r="JUG126" s="109"/>
      <c r="JUH126" s="109"/>
      <c r="JUI126" s="109"/>
      <c r="JUJ126" s="109"/>
      <c r="JUK126" s="109"/>
      <c r="JUL126" s="109"/>
      <c r="JUM126" s="109"/>
      <c r="JUN126" s="109"/>
      <c r="JUO126" s="109"/>
      <c r="JUP126" s="109"/>
      <c r="JUQ126" s="109"/>
      <c r="JUR126" s="109"/>
      <c r="JUS126" s="109"/>
      <c r="JUT126" s="109"/>
      <c r="JUU126" s="109"/>
      <c r="JUV126" s="109"/>
      <c r="JUW126" s="109"/>
      <c r="JUX126" s="109"/>
      <c r="JUY126" s="109"/>
      <c r="JUZ126" s="109"/>
      <c r="JVA126" s="109"/>
      <c r="JVB126" s="109"/>
      <c r="JVC126" s="109"/>
      <c r="JVD126" s="109"/>
      <c r="JVE126" s="109"/>
      <c r="JVF126" s="109"/>
      <c r="JVG126" s="109"/>
      <c r="JVH126" s="109"/>
      <c r="JVI126" s="109"/>
      <c r="JVJ126" s="109"/>
      <c r="JVK126" s="109"/>
      <c r="JVL126" s="109"/>
      <c r="JVM126" s="109"/>
      <c r="JVN126" s="109"/>
      <c r="JVO126" s="109"/>
      <c r="JVP126" s="109"/>
      <c r="JVQ126" s="109"/>
      <c r="JVR126" s="109"/>
      <c r="JVS126" s="109"/>
      <c r="JVT126" s="109"/>
      <c r="JVU126" s="109"/>
      <c r="JVV126" s="109"/>
      <c r="JVW126" s="109"/>
      <c r="JVX126" s="109"/>
      <c r="JVY126" s="109"/>
      <c r="JVZ126" s="109"/>
      <c r="JWA126" s="109"/>
      <c r="JWB126" s="109"/>
      <c r="JWC126" s="109"/>
      <c r="JWD126" s="109"/>
      <c r="JWE126" s="109"/>
      <c r="JWF126" s="109"/>
      <c r="JWG126" s="109"/>
      <c r="JWH126" s="109"/>
      <c r="JWI126" s="109"/>
      <c r="JWJ126" s="109"/>
      <c r="JWK126" s="109"/>
      <c r="JWL126" s="109"/>
      <c r="JWM126" s="109"/>
      <c r="JWN126" s="109"/>
      <c r="JWO126" s="109"/>
      <c r="JWP126" s="109"/>
      <c r="JWQ126" s="109"/>
      <c r="JWR126" s="109"/>
      <c r="JWS126" s="109"/>
      <c r="JWT126" s="109"/>
      <c r="JWU126" s="109"/>
      <c r="JWV126" s="109"/>
      <c r="JWW126" s="109"/>
      <c r="JWX126" s="109"/>
      <c r="JWY126" s="109"/>
      <c r="JWZ126" s="109"/>
      <c r="JXA126" s="109"/>
      <c r="JXB126" s="109"/>
      <c r="JXC126" s="109"/>
      <c r="JXD126" s="109"/>
      <c r="JXE126" s="109"/>
      <c r="JXF126" s="109"/>
      <c r="JXG126" s="109"/>
      <c r="JXH126" s="109"/>
      <c r="JXI126" s="109"/>
      <c r="JXJ126" s="109"/>
      <c r="JXK126" s="109"/>
      <c r="JXL126" s="109"/>
      <c r="JXM126" s="109"/>
      <c r="JXN126" s="109"/>
      <c r="JXO126" s="109"/>
      <c r="JXP126" s="109"/>
      <c r="JXQ126" s="109"/>
      <c r="JXR126" s="109"/>
      <c r="JXS126" s="109"/>
      <c r="JXT126" s="109"/>
      <c r="JXU126" s="109"/>
      <c r="JXV126" s="109"/>
      <c r="JXW126" s="109"/>
      <c r="JXX126" s="109"/>
      <c r="JXY126" s="109"/>
      <c r="JXZ126" s="109"/>
      <c r="JYA126" s="109"/>
      <c r="JYB126" s="109"/>
      <c r="JYC126" s="109"/>
      <c r="JYD126" s="109"/>
      <c r="JYE126" s="109"/>
      <c r="JYF126" s="109"/>
      <c r="JYG126" s="109"/>
      <c r="JYH126" s="109"/>
      <c r="JYI126" s="109"/>
      <c r="JYJ126" s="109"/>
      <c r="JYK126" s="109"/>
      <c r="JYL126" s="109"/>
      <c r="JYM126" s="109"/>
      <c r="JYN126" s="109"/>
      <c r="JYO126" s="109"/>
      <c r="JYP126" s="109"/>
      <c r="JYQ126" s="109"/>
      <c r="JYR126" s="109"/>
      <c r="JYS126" s="109"/>
      <c r="JYT126" s="109"/>
      <c r="JYU126" s="109"/>
      <c r="JYV126" s="109"/>
      <c r="JYW126" s="109"/>
      <c r="JYX126" s="109"/>
      <c r="JYY126" s="109"/>
      <c r="JYZ126" s="109"/>
      <c r="JZA126" s="109"/>
      <c r="JZB126" s="109"/>
      <c r="JZC126" s="109"/>
      <c r="JZD126" s="109"/>
      <c r="JZE126" s="109"/>
      <c r="JZF126" s="109"/>
      <c r="JZG126" s="109"/>
      <c r="JZH126" s="109"/>
      <c r="JZI126" s="109"/>
      <c r="JZJ126" s="109"/>
      <c r="JZK126" s="109"/>
      <c r="JZL126" s="109"/>
      <c r="JZM126" s="109"/>
      <c r="JZN126" s="109"/>
      <c r="JZO126" s="109"/>
      <c r="JZP126" s="109"/>
      <c r="JZQ126" s="109"/>
      <c r="JZR126" s="109"/>
      <c r="JZS126" s="109"/>
      <c r="JZT126" s="109"/>
      <c r="JZU126" s="109"/>
      <c r="JZV126" s="109"/>
      <c r="JZW126" s="109"/>
      <c r="JZX126" s="109"/>
      <c r="JZY126" s="109"/>
      <c r="JZZ126" s="109"/>
      <c r="KAA126" s="109"/>
      <c r="KAB126" s="109"/>
      <c r="KAC126" s="109"/>
      <c r="KAD126" s="109"/>
      <c r="KAE126" s="109"/>
      <c r="KAF126" s="109"/>
      <c r="KAG126" s="109"/>
      <c r="KAH126" s="109"/>
      <c r="KAI126" s="109"/>
      <c r="KAJ126" s="109"/>
      <c r="KAK126" s="109"/>
      <c r="KAL126" s="109"/>
      <c r="KAM126" s="109"/>
      <c r="KAN126" s="109"/>
      <c r="KAO126" s="109"/>
      <c r="KAP126" s="109"/>
      <c r="KAQ126" s="109"/>
      <c r="KAR126" s="109"/>
      <c r="KAS126" s="109"/>
      <c r="KAT126" s="109"/>
      <c r="KAU126" s="109"/>
      <c r="KAV126" s="109"/>
      <c r="KAW126" s="109"/>
      <c r="KAX126" s="109"/>
      <c r="KAY126" s="109"/>
      <c r="KAZ126" s="109"/>
      <c r="KBA126" s="109"/>
      <c r="KBB126" s="109"/>
      <c r="KBC126" s="109"/>
      <c r="KBD126" s="109"/>
      <c r="KBE126" s="109"/>
      <c r="KBF126" s="109"/>
      <c r="KBG126" s="109"/>
      <c r="KBH126" s="109"/>
      <c r="KBI126" s="109"/>
      <c r="KBJ126" s="109"/>
      <c r="KBK126" s="109"/>
      <c r="KBL126" s="109"/>
      <c r="KBM126" s="109"/>
      <c r="KBN126" s="109"/>
      <c r="KBO126" s="109"/>
      <c r="KBP126" s="109"/>
      <c r="KBQ126" s="109"/>
      <c r="KBR126" s="109"/>
      <c r="KBS126" s="109"/>
      <c r="KBT126" s="109"/>
      <c r="KBU126" s="109"/>
      <c r="KBV126" s="109"/>
      <c r="KBW126" s="109"/>
      <c r="KBX126" s="109"/>
      <c r="KBY126" s="109"/>
      <c r="KBZ126" s="109"/>
      <c r="KCA126" s="109"/>
      <c r="KCB126" s="109"/>
      <c r="KCC126" s="109"/>
      <c r="KCD126" s="109"/>
      <c r="KCE126" s="109"/>
      <c r="KCF126" s="109"/>
      <c r="KCG126" s="109"/>
      <c r="KCH126" s="109"/>
      <c r="KCI126" s="109"/>
      <c r="KCJ126" s="109"/>
      <c r="KCK126" s="109"/>
      <c r="KCL126" s="109"/>
      <c r="KCM126" s="109"/>
      <c r="KCN126" s="109"/>
      <c r="KCO126" s="109"/>
      <c r="KCP126" s="109"/>
      <c r="KCQ126" s="109"/>
      <c r="KCR126" s="109"/>
      <c r="KCS126" s="109"/>
      <c r="KCT126" s="109"/>
      <c r="KCU126" s="109"/>
      <c r="KCV126" s="109"/>
      <c r="KCW126" s="109"/>
      <c r="KCX126" s="109"/>
      <c r="KCY126" s="109"/>
      <c r="KCZ126" s="109"/>
      <c r="KDA126" s="109"/>
      <c r="KDB126" s="109"/>
      <c r="KDC126" s="109"/>
      <c r="KDD126" s="109"/>
      <c r="KDE126" s="109"/>
      <c r="KDF126" s="109"/>
      <c r="KDG126" s="109"/>
      <c r="KDH126" s="109"/>
      <c r="KDI126" s="109"/>
      <c r="KDJ126" s="109"/>
      <c r="KDK126" s="109"/>
      <c r="KDL126" s="109"/>
      <c r="KDM126" s="109"/>
      <c r="KDN126" s="109"/>
      <c r="KDO126" s="109"/>
      <c r="KDP126" s="109"/>
      <c r="KDQ126" s="109"/>
      <c r="KDR126" s="109"/>
      <c r="KDS126" s="109"/>
      <c r="KDT126" s="109"/>
      <c r="KDU126" s="109"/>
      <c r="KDV126" s="109"/>
      <c r="KDW126" s="109"/>
      <c r="KDX126" s="109"/>
      <c r="KDY126" s="109"/>
      <c r="KDZ126" s="109"/>
      <c r="KEA126" s="109"/>
      <c r="KEB126" s="109"/>
      <c r="KEC126" s="109"/>
      <c r="KED126" s="109"/>
      <c r="KEE126" s="109"/>
      <c r="KEF126" s="109"/>
      <c r="KEG126" s="109"/>
      <c r="KEH126" s="109"/>
      <c r="KEI126" s="109"/>
      <c r="KEJ126" s="109"/>
      <c r="KEK126" s="109"/>
      <c r="KEL126" s="109"/>
      <c r="KEM126" s="109"/>
      <c r="KEN126" s="109"/>
      <c r="KEO126" s="109"/>
      <c r="KEP126" s="109"/>
      <c r="KEQ126" s="109"/>
      <c r="KER126" s="109"/>
      <c r="KES126" s="109"/>
      <c r="KET126" s="109"/>
      <c r="KEU126" s="109"/>
      <c r="KEV126" s="109"/>
      <c r="KEW126" s="109"/>
      <c r="KEX126" s="109"/>
      <c r="KEY126" s="109"/>
      <c r="KEZ126" s="109"/>
      <c r="KFA126" s="109"/>
      <c r="KFB126" s="109"/>
      <c r="KFC126" s="109"/>
      <c r="KFD126" s="109"/>
      <c r="KFE126" s="109"/>
      <c r="KFF126" s="109"/>
      <c r="KFG126" s="109"/>
      <c r="KFH126" s="109"/>
      <c r="KFI126" s="109"/>
      <c r="KFJ126" s="109"/>
      <c r="KFK126" s="109"/>
      <c r="KFL126" s="109"/>
      <c r="KFM126" s="109"/>
      <c r="KFN126" s="109"/>
      <c r="KFO126" s="109"/>
      <c r="KFP126" s="109"/>
      <c r="KFQ126" s="109"/>
      <c r="KFR126" s="109"/>
      <c r="KFS126" s="109"/>
      <c r="KFT126" s="109"/>
      <c r="KFU126" s="109"/>
      <c r="KFV126" s="109"/>
      <c r="KFW126" s="109"/>
      <c r="KFX126" s="109"/>
      <c r="KFY126" s="109"/>
      <c r="KFZ126" s="109"/>
      <c r="KGA126" s="109"/>
      <c r="KGB126" s="109"/>
      <c r="KGC126" s="109"/>
      <c r="KGD126" s="109"/>
      <c r="KGE126" s="109"/>
      <c r="KGF126" s="109"/>
      <c r="KGG126" s="109"/>
      <c r="KGH126" s="109"/>
      <c r="KGI126" s="109"/>
      <c r="KGJ126" s="109"/>
      <c r="KGK126" s="109"/>
      <c r="KGL126" s="109"/>
      <c r="KGM126" s="109"/>
      <c r="KGN126" s="109"/>
      <c r="KGO126" s="109"/>
      <c r="KGP126" s="109"/>
      <c r="KGQ126" s="109"/>
      <c r="KGR126" s="109"/>
      <c r="KGS126" s="109"/>
      <c r="KGT126" s="109"/>
      <c r="KGU126" s="109"/>
      <c r="KGV126" s="109"/>
      <c r="KGW126" s="109"/>
      <c r="KGX126" s="109"/>
      <c r="KGY126" s="109"/>
      <c r="KGZ126" s="109"/>
      <c r="KHA126" s="109"/>
      <c r="KHB126" s="109"/>
      <c r="KHC126" s="109"/>
      <c r="KHD126" s="109"/>
      <c r="KHE126" s="109"/>
      <c r="KHF126" s="109"/>
      <c r="KHG126" s="109"/>
      <c r="KHH126" s="109"/>
      <c r="KHI126" s="109"/>
      <c r="KHJ126" s="109"/>
      <c r="KHK126" s="109"/>
      <c r="KHL126" s="109"/>
      <c r="KHM126" s="109"/>
      <c r="KHN126" s="109"/>
      <c r="KHO126" s="109"/>
      <c r="KHP126" s="109"/>
      <c r="KHQ126" s="109"/>
      <c r="KHR126" s="109"/>
      <c r="KHS126" s="109"/>
      <c r="KHT126" s="109"/>
      <c r="KHU126" s="109"/>
      <c r="KHV126" s="109"/>
      <c r="KHW126" s="109"/>
      <c r="KHX126" s="109"/>
      <c r="KHY126" s="109"/>
      <c r="KHZ126" s="109"/>
      <c r="KIA126" s="109"/>
      <c r="KIB126" s="109"/>
      <c r="KIC126" s="109"/>
      <c r="KID126" s="109"/>
      <c r="KIE126" s="109"/>
      <c r="KIF126" s="109"/>
      <c r="KIG126" s="109"/>
      <c r="KIH126" s="109"/>
      <c r="KII126" s="109"/>
      <c r="KIJ126" s="109"/>
      <c r="KIK126" s="109"/>
      <c r="KIL126" s="109"/>
      <c r="KIM126" s="109"/>
      <c r="KIN126" s="109"/>
      <c r="KIO126" s="109"/>
      <c r="KIP126" s="109"/>
      <c r="KIQ126" s="109"/>
      <c r="KIR126" s="109"/>
      <c r="KIS126" s="109"/>
      <c r="KIT126" s="109"/>
      <c r="KIU126" s="109"/>
      <c r="KIV126" s="109"/>
      <c r="KIW126" s="109"/>
      <c r="KIX126" s="109"/>
      <c r="KIY126" s="109"/>
      <c r="KIZ126" s="109"/>
      <c r="KJA126" s="109"/>
      <c r="KJB126" s="109"/>
      <c r="KJC126" s="109"/>
      <c r="KJD126" s="109"/>
      <c r="KJE126" s="109"/>
      <c r="KJF126" s="109"/>
      <c r="KJG126" s="109"/>
      <c r="KJH126" s="109"/>
      <c r="KJI126" s="109"/>
      <c r="KJJ126" s="109"/>
      <c r="KJK126" s="109"/>
      <c r="KJL126" s="109"/>
      <c r="KJM126" s="109"/>
      <c r="KJN126" s="109"/>
      <c r="KJO126" s="109"/>
      <c r="KJP126" s="109"/>
      <c r="KJQ126" s="109"/>
      <c r="KJR126" s="109"/>
      <c r="KJS126" s="109"/>
      <c r="KJT126" s="109"/>
      <c r="KJU126" s="109"/>
      <c r="KJV126" s="109"/>
      <c r="KJW126" s="109"/>
      <c r="KJX126" s="109"/>
      <c r="KJY126" s="109"/>
      <c r="KJZ126" s="109"/>
      <c r="KKA126" s="109"/>
      <c r="KKB126" s="109"/>
      <c r="KKC126" s="109"/>
      <c r="KKD126" s="109"/>
      <c r="KKE126" s="109"/>
      <c r="KKF126" s="109"/>
      <c r="KKG126" s="109"/>
      <c r="KKH126" s="109"/>
      <c r="KKI126" s="109"/>
      <c r="KKJ126" s="109"/>
      <c r="KKK126" s="109"/>
      <c r="KKL126" s="109"/>
      <c r="KKM126" s="109"/>
      <c r="KKN126" s="109"/>
      <c r="KKO126" s="109"/>
      <c r="KKP126" s="109"/>
      <c r="KKQ126" s="109"/>
      <c r="KKR126" s="109"/>
      <c r="KKS126" s="109"/>
      <c r="KKT126" s="109"/>
      <c r="KKU126" s="109"/>
      <c r="KKV126" s="109"/>
      <c r="KKW126" s="109"/>
      <c r="KKX126" s="109"/>
      <c r="KKY126" s="109"/>
      <c r="KKZ126" s="109"/>
      <c r="KLA126" s="109"/>
      <c r="KLB126" s="109"/>
      <c r="KLC126" s="109"/>
      <c r="KLD126" s="109"/>
      <c r="KLE126" s="109"/>
      <c r="KLF126" s="109"/>
      <c r="KLG126" s="109"/>
      <c r="KLH126" s="109"/>
      <c r="KLI126" s="109"/>
      <c r="KLJ126" s="109"/>
      <c r="KLK126" s="109"/>
      <c r="KLL126" s="109"/>
      <c r="KLM126" s="109"/>
      <c r="KLN126" s="109"/>
      <c r="KLO126" s="109"/>
      <c r="KLP126" s="109"/>
      <c r="KLQ126" s="109"/>
      <c r="KLR126" s="109"/>
      <c r="KLS126" s="109"/>
      <c r="KLT126" s="109"/>
      <c r="KLU126" s="109"/>
      <c r="KLV126" s="109"/>
      <c r="KLW126" s="109"/>
      <c r="KLX126" s="109"/>
      <c r="KLY126" s="109"/>
      <c r="KLZ126" s="109"/>
      <c r="KMA126" s="109"/>
      <c r="KMB126" s="109"/>
      <c r="KMC126" s="109"/>
      <c r="KMD126" s="109"/>
      <c r="KME126" s="109"/>
      <c r="KMF126" s="109"/>
      <c r="KMG126" s="109"/>
      <c r="KMH126" s="109"/>
      <c r="KMI126" s="109"/>
      <c r="KMJ126" s="109"/>
      <c r="KMK126" s="109"/>
      <c r="KML126" s="109"/>
      <c r="KMM126" s="109"/>
      <c r="KMN126" s="109"/>
      <c r="KMO126" s="109"/>
      <c r="KMP126" s="109"/>
      <c r="KMQ126" s="109"/>
      <c r="KMR126" s="109"/>
      <c r="KMS126" s="109"/>
      <c r="KMT126" s="109"/>
      <c r="KMU126" s="109"/>
      <c r="KMV126" s="109"/>
      <c r="KMW126" s="109"/>
      <c r="KMX126" s="109"/>
      <c r="KMY126" s="109"/>
      <c r="KMZ126" s="109"/>
      <c r="KNA126" s="109"/>
      <c r="KNB126" s="109"/>
      <c r="KNC126" s="109"/>
      <c r="KND126" s="109"/>
      <c r="KNE126" s="109"/>
      <c r="KNF126" s="109"/>
      <c r="KNG126" s="109"/>
      <c r="KNH126" s="109"/>
      <c r="KNI126" s="109"/>
      <c r="KNJ126" s="109"/>
      <c r="KNK126" s="109"/>
      <c r="KNL126" s="109"/>
      <c r="KNM126" s="109"/>
      <c r="KNN126" s="109"/>
      <c r="KNO126" s="109"/>
      <c r="KNP126" s="109"/>
      <c r="KNQ126" s="109"/>
      <c r="KNR126" s="109"/>
      <c r="KNS126" s="109"/>
      <c r="KNT126" s="109"/>
      <c r="KNU126" s="109"/>
      <c r="KNV126" s="109"/>
      <c r="KNW126" s="109"/>
      <c r="KNX126" s="109"/>
      <c r="KNY126" s="109"/>
      <c r="KNZ126" s="109"/>
      <c r="KOA126" s="109"/>
      <c r="KOB126" s="109"/>
      <c r="KOC126" s="109"/>
      <c r="KOD126" s="109"/>
      <c r="KOE126" s="109"/>
      <c r="KOF126" s="109"/>
      <c r="KOG126" s="109"/>
      <c r="KOH126" s="109"/>
      <c r="KOI126" s="109"/>
      <c r="KOJ126" s="109"/>
      <c r="KOK126" s="109"/>
      <c r="KOL126" s="109"/>
      <c r="KOM126" s="109"/>
      <c r="KON126" s="109"/>
      <c r="KOO126" s="109"/>
      <c r="KOP126" s="109"/>
      <c r="KOQ126" s="109"/>
      <c r="KOR126" s="109"/>
      <c r="KOS126" s="109"/>
      <c r="KOT126" s="109"/>
      <c r="KOU126" s="109"/>
      <c r="KOV126" s="109"/>
      <c r="KOW126" s="109"/>
      <c r="KOX126" s="109"/>
      <c r="KOY126" s="109"/>
      <c r="KOZ126" s="109"/>
      <c r="KPA126" s="109"/>
      <c r="KPB126" s="109"/>
      <c r="KPC126" s="109"/>
      <c r="KPD126" s="109"/>
      <c r="KPE126" s="109"/>
      <c r="KPF126" s="109"/>
      <c r="KPG126" s="109"/>
      <c r="KPH126" s="109"/>
      <c r="KPI126" s="109"/>
      <c r="KPJ126" s="109"/>
      <c r="KPK126" s="109"/>
      <c r="KPL126" s="109"/>
      <c r="KPM126" s="109"/>
      <c r="KPN126" s="109"/>
      <c r="KPO126" s="109"/>
      <c r="KPP126" s="109"/>
      <c r="KPQ126" s="109"/>
      <c r="KPR126" s="109"/>
      <c r="KPS126" s="109"/>
      <c r="KPT126" s="109"/>
      <c r="KPU126" s="109"/>
      <c r="KPV126" s="109"/>
      <c r="KPW126" s="109"/>
      <c r="KPX126" s="109"/>
      <c r="KPY126" s="109"/>
      <c r="KPZ126" s="109"/>
      <c r="KQA126" s="109"/>
      <c r="KQB126" s="109"/>
      <c r="KQC126" s="109"/>
      <c r="KQD126" s="109"/>
      <c r="KQE126" s="109"/>
      <c r="KQF126" s="109"/>
      <c r="KQG126" s="109"/>
      <c r="KQH126" s="109"/>
      <c r="KQI126" s="109"/>
      <c r="KQJ126" s="109"/>
      <c r="KQK126" s="109"/>
      <c r="KQL126" s="109"/>
      <c r="KQM126" s="109"/>
      <c r="KQN126" s="109"/>
      <c r="KQO126" s="109"/>
      <c r="KQP126" s="109"/>
      <c r="KQQ126" s="109"/>
      <c r="KQR126" s="109"/>
      <c r="KQS126" s="109"/>
      <c r="KQT126" s="109"/>
      <c r="KQU126" s="109"/>
      <c r="KQV126" s="109"/>
      <c r="KQW126" s="109"/>
      <c r="KQX126" s="109"/>
      <c r="KQY126" s="109"/>
      <c r="KQZ126" s="109"/>
      <c r="KRA126" s="109"/>
      <c r="KRB126" s="109"/>
      <c r="KRC126" s="109"/>
      <c r="KRD126" s="109"/>
      <c r="KRE126" s="109"/>
      <c r="KRF126" s="109"/>
      <c r="KRG126" s="109"/>
      <c r="KRH126" s="109"/>
      <c r="KRI126" s="109"/>
      <c r="KRJ126" s="109"/>
      <c r="KRK126" s="109"/>
      <c r="KRL126" s="109"/>
      <c r="KRM126" s="109"/>
      <c r="KRN126" s="109"/>
      <c r="KRO126" s="109"/>
      <c r="KRP126" s="109"/>
      <c r="KRQ126" s="109"/>
      <c r="KRR126" s="109"/>
      <c r="KRS126" s="109"/>
      <c r="KRT126" s="109"/>
      <c r="KRU126" s="109"/>
      <c r="KRV126" s="109"/>
      <c r="KRW126" s="109"/>
      <c r="KRX126" s="109"/>
      <c r="KRY126" s="109"/>
      <c r="KRZ126" s="109"/>
      <c r="KSA126" s="109"/>
      <c r="KSB126" s="109"/>
      <c r="KSC126" s="109"/>
      <c r="KSD126" s="109"/>
      <c r="KSE126" s="109"/>
      <c r="KSF126" s="109"/>
      <c r="KSG126" s="109"/>
      <c r="KSH126" s="109"/>
      <c r="KSI126" s="109"/>
      <c r="KSJ126" s="109"/>
      <c r="KSK126" s="109"/>
      <c r="KSL126" s="109"/>
      <c r="KSM126" s="109"/>
      <c r="KSN126" s="109"/>
      <c r="KSO126" s="109"/>
      <c r="KSP126" s="109"/>
      <c r="KSQ126" s="109"/>
      <c r="KSR126" s="109"/>
      <c r="KSS126" s="109"/>
      <c r="KST126" s="109"/>
      <c r="KSU126" s="109"/>
      <c r="KSV126" s="109"/>
      <c r="KSW126" s="109"/>
      <c r="KSX126" s="109"/>
      <c r="KSY126" s="109"/>
      <c r="KSZ126" s="109"/>
      <c r="KTA126" s="109"/>
      <c r="KTB126" s="109"/>
      <c r="KTC126" s="109"/>
      <c r="KTD126" s="109"/>
      <c r="KTE126" s="109"/>
      <c r="KTF126" s="109"/>
      <c r="KTG126" s="109"/>
      <c r="KTH126" s="109"/>
      <c r="KTI126" s="109"/>
      <c r="KTJ126" s="109"/>
      <c r="KTK126" s="109"/>
      <c r="KTL126" s="109"/>
      <c r="KTM126" s="109"/>
      <c r="KTN126" s="109"/>
      <c r="KTO126" s="109"/>
      <c r="KTP126" s="109"/>
      <c r="KTQ126" s="109"/>
      <c r="KTR126" s="109"/>
      <c r="KTS126" s="109"/>
      <c r="KTT126" s="109"/>
      <c r="KTU126" s="109"/>
      <c r="KTV126" s="109"/>
      <c r="KTW126" s="109"/>
      <c r="KTX126" s="109"/>
      <c r="KTY126" s="109"/>
      <c r="KTZ126" s="109"/>
      <c r="KUA126" s="109"/>
      <c r="KUB126" s="109"/>
      <c r="KUC126" s="109"/>
      <c r="KUD126" s="109"/>
      <c r="KUE126" s="109"/>
      <c r="KUF126" s="109"/>
      <c r="KUG126" s="109"/>
      <c r="KUH126" s="109"/>
      <c r="KUI126" s="109"/>
      <c r="KUJ126" s="109"/>
      <c r="KUK126" s="109"/>
      <c r="KUL126" s="109"/>
      <c r="KUM126" s="109"/>
      <c r="KUN126" s="109"/>
      <c r="KUO126" s="109"/>
      <c r="KUP126" s="109"/>
      <c r="KUQ126" s="109"/>
      <c r="KUR126" s="109"/>
      <c r="KUS126" s="109"/>
      <c r="KUT126" s="109"/>
      <c r="KUU126" s="109"/>
      <c r="KUV126" s="109"/>
      <c r="KUW126" s="109"/>
      <c r="KUX126" s="109"/>
      <c r="KUY126" s="109"/>
      <c r="KUZ126" s="109"/>
      <c r="KVA126" s="109"/>
      <c r="KVB126" s="109"/>
      <c r="KVC126" s="109"/>
      <c r="KVD126" s="109"/>
      <c r="KVE126" s="109"/>
      <c r="KVF126" s="109"/>
      <c r="KVG126" s="109"/>
      <c r="KVH126" s="109"/>
      <c r="KVI126" s="109"/>
      <c r="KVJ126" s="109"/>
      <c r="KVK126" s="109"/>
      <c r="KVL126" s="109"/>
      <c r="KVM126" s="109"/>
      <c r="KVN126" s="109"/>
      <c r="KVO126" s="109"/>
      <c r="KVP126" s="109"/>
      <c r="KVQ126" s="109"/>
      <c r="KVR126" s="109"/>
      <c r="KVS126" s="109"/>
      <c r="KVT126" s="109"/>
      <c r="KVU126" s="109"/>
      <c r="KVV126" s="109"/>
      <c r="KVW126" s="109"/>
      <c r="KVX126" s="109"/>
      <c r="KVY126" s="109"/>
      <c r="KVZ126" s="109"/>
      <c r="KWA126" s="109"/>
      <c r="KWB126" s="109"/>
      <c r="KWC126" s="109"/>
      <c r="KWD126" s="109"/>
      <c r="KWE126" s="109"/>
      <c r="KWF126" s="109"/>
      <c r="KWG126" s="109"/>
      <c r="KWH126" s="109"/>
      <c r="KWI126" s="109"/>
      <c r="KWJ126" s="109"/>
      <c r="KWK126" s="109"/>
      <c r="KWL126" s="109"/>
      <c r="KWM126" s="109"/>
      <c r="KWN126" s="109"/>
      <c r="KWO126" s="109"/>
      <c r="KWP126" s="109"/>
      <c r="KWQ126" s="109"/>
      <c r="KWR126" s="109"/>
      <c r="KWS126" s="109"/>
      <c r="KWT126" s="109"/>
      <c r="KWU126" s="109"/>
      <c r="KWV126" s="109"/>
      <c r="KWW126" s="109"/>
      <c r="KWX126" s="109"/>
      <c r="KWY126" s="109"/>
      <c r="KWZ126" s="109"/>
      <c r="KXA126" s="109"/>
      <c r="KXB126" s="109"/>
      <c r="KXC126" s="109"/>
      <c r="KXD126" s="109"/>
      <c r="KXE126" s="109"/>
      <c r="KXF126" s="109"/>
      <c r="KXG126" s="109"/>
      <c r="KXH126" s="109"/>
      <c r="KXI126" s="109"/>
      <c r="KXJ126" s="109"/>
      <c r="KXK126" s="109"/>
      <c r="KXL126" s="109"/>
      <c r="KXM126" s="109"/>
      <c r="KXN126" s="109"/>
      <c r="KXO126" s="109"/>
      <c r="KXP126" s="109"/>
      <c r="KXQ126" s="109"/>
      <c r="KXR126" s="109"/>
      <c r="KXS126" s="109"/>
      <c r="KXT126" s="109"/>
      <c r="KXU126" s="109"/>
      <c r="KXV126" s="109"/>
      <c r="KXW126" s="109"/>
      <c r="KXX126" s="109"/>
      <c r="KXY126" s="109"/>
      <c r="KXZ126" s="109"/>
      <c r="KYA126" s="109"/>
      <c r="KYB126" s="109"/>
      <c r="KYC126" s="109"/>
      <c r="KYD126" s="109"/>
      <c r="KYE126" s="109"/>
      <c r="KYF126" s="109"/>
      <c r="KYG126" s="109"/>
      <c r="KYH126" s="109"/>
      <c r="KYI126" s="109"/>
      <c r="KYJ126" s="109"/>
      <c r="KYK126" s="109"/>
      <c r="KYL126" s="109"/>
      <c r="KYM126" s="109"/>
      <c r="KYN126" s="109"/>
      <c r="KYO126" s="109"/>
      <c r="KYP126" s="109"/>
      <c r="KYQ126" s="109"/>
      <c r="KYR126" s="109"/>
      <c r="KYS126" s="109"/>
      <c r="KYT126" s="109"/>
      <c r="KYU126" s="109"/>
      <c r="KYV126" s="109"/>
      <c r="KYW126" s="109"/>
      <c r="KYX126" s="109"/>
      <c r="KYY126" s="109"/>
      <c r="KYZ126" s="109"/>
      <c r="KZA126" s="109"/>
      <c r="KZB126" s="109"/>
      <c r="KZC126" s="109"/>
      <c r="KZD126" s="109"/>
      <c r="KZE126" s="109"/>
      <c r="KZF126" s="109"/>
      <c r="KZG126" s="109"/>
      <c r="KZH126" s="109"/>
      <c r="KZI126" s="109"/>
      <c r="KZJ126" s="109"/>
      <c r="KZK126" s="109"/>
      <c r="KZL126" s="109"/>
      <c r="KZM126" s="109"/>
      <c r="KZN126" s="109"/>
      <c r="KZO126" s="109"/>
      <c r="KZP126" s="109"/>
      <c r="KZQ126" s="109"/>
      <c r="KZR126" s="109"/>
      <c r="KZS126" s="109"/>
      <c r="KZT126" s="109"/>
      <c r="KZU126" s="109"/>
      <c r="KZV126" s="109"/>
      <c r="KZW126" s="109"/>
      <c r="KZX126" s="109"/>
      <c r="KZY126" s="109"/>
      <c r="KZZ126" s="109"/>
      <c r="LAA126" s="109"/>
      <c r="LAB126" s="109"/>
      <c r="LAC126" s="109"/>
      <c r="LAD126" s="109"/>
      <c r="LAE126" s="109"/>
      <c r="LAF126" s="109"/>
      <c r="LAG126" s="109"/>
      <c r="LAH126" s="109"/>
      <c r="LAI126" s="109"/>
      <c r="LAJ126" s="109"/>
      <c r="LAK126" s="109"/>
      <c r="LAL126" s="109"/>
      <c r="LAM126" s="109"/>
      <c r="LAN126" s="109"/>
      <c r="LAO126" s="109"/>
      <c r="LAP126" s="109"/>
      <c r="LAQ126" s="109"/>
      <c r="LAR126" s="109"/>
      <c r="LAS126" s="109"/>
      <c r="LAT126" s="109"/>
      <c r="LAU126" s="109"/>
      <c r="LAV126" s="109"/>
      <c r="LAW126" s="109"/>
      <c r="LAX126" s="109"/>
      <c r="LAY126" s="109"/>
      <c r="LAZ126" s="109"/>
      <c r="LBA126" s="109"/>
      <c r="LBB126" s="109"/>
      <c r="LBC126" s="109"/>
      <c r="LBD126" s="109"/>
      <c r="LBE126" s="109"/>
      <c r="LBF126" s="109"/>
      <c r="LBG126" s="109"/>
      <c r="LBH126" s="109"/>
      <c r="LBI126" s="109"/>
      <c r="LBJ126" s="109"/>
      <c r="LBK126" s="109"/>
      <c r="LBL126" s="109"/>
      <c r="LBM126" s="109"/>
      <c r="LBN126" s="109"/>
      <c r="LBO126" s="109"/>
      <c r="LBP126" s="109"/>
      <c r="LBQ126" s="109"/>
      <c r="LBR126" s="109"/>
      <c r="LBS126" s="109"/>
      <c r="LBT126" s="109"/>
      <c r="LBU126" s="109"/>
      <c r="LBV126" s="109"/>
      <c r="LBW126" s="109"/>
      <c r="LBX126" s="109"/>
      <c r="LBY126" s="109"/>
      <c r="LBZ126" s="109"/>
      <c r="LCA126" s="109"/>
      <c r="LCB126" s="109"/>
      <c r="LCC126" s="109"/>
      <c r="LCD126" s="109"/>
      <c r="LCE126" s="109"/>
      <c r="LCF126" s="109"/>
      <c r="LCG126" s="109"/>
      <c r="LCH126" s="109"/>
      <c r="LCI126" s="109"/>
      <c r="LCJ126" s="109"/>
      <c r="LCK126" s="109"/>
      <c r="LCL126" s="109"/>
      <c r="LCM126" s="109"/>
      <c r="LCN126" s="109"/>
      <c r="LCO126" s="109"/>
      <c r="LCP126" s="109"/>
      <c r="LCQ126" s="109"/>
      <c r="LCR126" s="109"/>
      <c r="LCS126" s="109"/>
      <c r="LCT126" s="109"/>
      <c r="LCU126" s="109"/>
      <c r="LCV126" s="109"/>
      <c r="LCW126" s="109"/>
      <c r="LCX126" s="109"/>
      <c r="LCY126" s="109"/>
      <c r="LCZ126" s="109"/>
      <c r="LDA126" s="109"/>
      <c r="LDB126" s="109"/>
      <c r="LDC126" s="109"/>
      <c r="LDD126" s="109"/>
      <c r="LDE126" s="109"/>
      <c r="LDF126" s="109"/>
      <c r="LDG126" s="109"/>
      <c r="LDH126" s="109"/>
      <c r="LDI126" s="109"/>
      <c r="LDJ126" s="109"/>
      <c r="LDK126" s="109"/>
      <c r="LDL126" s="109"/>
      <c r="LDM126" s="109"/>
      <c r="LDN126" s="109"/>
      <c r="LDO126" s="109"/>
      <c r="LDP126" s="109"/>
      <c r="LDQ126" s="109"/>
      <c r="LDR126" s="109"/>
      <c r="LDS126" s="109"/>
      <c r="LDT126" s="109"/>
      <c r="LDU126" s="109"/>
      <c r="LDV126" s="109"/>
      <c r="LDW126" s="109"/>
      <c r="LDX126" s="109"/>
      <c r="LDY126" s="109"/>
      <c r="LDZ126" s="109"/>
      <c r="LEA126" s="109"/>
      <c r="LEB126" s="109"/>
      <c r="LEC126" s="109"/>
      <c r="LED126" s="109"/>
      <c r="LEE126" s="109"/>
      <c r="LEF126" s="109"/>
      <c r="LEG126" s="109"/>
      <c r="LEH126" s="109"/>
      <c r="LEI126" s="109"/>
      <c r="LEJ126" s="109"/>
      <c r="LEK126" s="109"/>
      <c r="LEL126" s="109"/>
      <c r="LEM126" s="109"/>
      <c r="LEN126" s="109"/>
      <c r="LEO126" s="109"/>
      <c r="LEP126" s="109"/>
      <c r="LEQ126" s="109"/>
      <c r="LER126" s="109"/>
      <c r="LES126" s="109"/>
      <c r="LET126" s="109"/>
      <c r="LEU126" s="109"/>
      <c r="LEV126" s="109"/>
      <c r="LEW126" s="109"/>
      <c r="LEX126" s="109"/>
      <c r="LEY126" s="109"/>
      <c r="LEZ126" s="109"/>
      <c r="LFA126" s="109"/>
      <c r="LFB126" s="109"/>
      <c r="LFC126" s="109"/>
      <c r="LFD126" s="109"/>
      <c r="LFE126" s="109"/>
      <c r="LFF126" s="109"/>
      <c r="LFG126" s="109"/>
      <c r="LFH126" s="109"/>
      <c r="LFI126" s="109"/>
      <c r="LFJ126" s="109"/>
      <c r="LFK126" s="109"/>
      <c r="LFL126" s="109"/>
      <c r="LFM126" s="109"/>
      <c r="LFN126" s="109"/>
      <c r="LFO126" s="109"/>
      <c r="LFP126" s="109"/>
      <c r="LFQ126" s="109"/>
      <c r="LFR126" s="109"/>
      <c r="LFS126" s="109"/>
      <c r="LFT126" s="109"/>
      <c r="LFU126" s="109"/>
      <c r="LFV126" s="109"/>
      <c r="LFW126" s="109"/>
      <c r="LFX126" s="109"/>
      <c r="LFY126" s="109"/>
      <c r="LFZ126" s="109"/>
      <c r="LGA126" s="109"/>
      <c r="LGB126" s="109"/>
      <c r="LGC126" s="109"/>
      <c r="LGD126" s="109"/>
      <c r="LGE126" s="109"/>
      <c r="LGF126" s="109"/>
      <c r="LGG126" s="109"/>
      <c r="LGH126" s="109"/>
      <c r="LGI126" s="109"/>
      <c r="LGJ126" s="109"/>
      <c r="LGK126" s="109"/>
      <c r="LGL126" s="109"/>
      <c r="LGM126" s="109"/>
      <c r="LGN126" s="109"/>
      <c r="LGO126" s="109"/>
      <c r="LGP126" s="109"/>
      <c r="LGQ126" s="109"/>
      <c r="LGR126" s="109"/>
      <c r="LGS126" s="109"/>
      <c r="LGT126" s="109"/>
      <c r="LGU126" s="109"/>
      <c r="LGV126" s="109"/>
      <c r="LGW126" s="109"/>
      <c r="LGX126" s="109"/>
      <c r="LGY126" s="109"/>
      <c r="LGZ126" s="109"/>
      <c r="LHA126" s="109"/>
      <c r="LHB126" s="109"/>
      <c r="LHC126" s="109"/>
      <c r="LHD126" s="109"/>
      <c r="LHE126" s="109"/>
      <c r="LHF126" s="109"/>
      <c r="LHG126" s="109"/>
      <c r="LHH126" s="109"/>
      <c r="LHI126" s="109"/>
      <c r="LHJ126" s="109"/>
      <c r="LHK126" s="109"/>
      <c r="LHL126" s="109"/>
      <c r="LHM126" s="109"/>
      <c r="LHN126" s="109"/>
      <c r="LHO126" s="109"/>
      <c r="LHP126" s="109"/>
      <c r="LHQ126" s="109"/>
      <c r="LHR126" s="109"/>
      <c r="LHS126" s="109"/>
      <c r="LHT126" s="109"/>
      <c r="LHU126" s="109"/>
      <c r="LHV126" s="109"/>
      <c r="LHW126" s="109"/>
      <c r="LHX126" s="109"/>
      <c r="LHY126" s="109"/>
      <c r="LHZ126" s="109"/>
      <c r="LIA126" s="109"/>
      <c r="LIB126" s="109"/>
      <c r="LIC126" s="109"/>
      <c r="LID126" s="109"/>
      <c r="LIE126" s="109"/>
      <c r="LIF126" s="109"/>
      <c r="LIG126" s="109"/>
      <c r="LIH126" s="109"/>
      <c r="LII126" s="109"/>
      <c r="LIJ126" s="109"/>
      <c r="LIK126" s="109"/>
      <c r="LIL126" s="109"/>
      <c r="LIM126" s="109"/>
      <c r="LIN126" s="109"/>
      <c r="LIO126" s="109"/>
      <c r="LIP126" s="109"/>
      <c r="LIQ126" s="109"/>
      <c r="LIR126" s="109"/>
      <c r="LIS126" s="109"/>
      <c r="LIT126" s="109"/>
      <c r="LIU126" s="109"/>
      <c r="LIV126" s="109"/>
      <c r="LIW126" s="109"/>
      <c r="LIX126" s="109"/>
      <c r="LIY126" s="109"/>
      <c r="LIZ126" s="109"/>
      <c r="LJA126" s="109"/>
      <c r="LJB126" s="109"/>
      <c r="LJC126" s="109"/>
      <c r="LJD126" s="109"/>
      <c r="LJE126" s="109"/>
      <c r="LJF126" s="109"/>
      <c r="LJG126" s="109"/>
      <c r="LJH126" s="109"/>
      <c r="LJI126" s="109"/>
      <c r="LJJ126" s="109"/>
      <c r="LJK126" s="109"/>
      <c r="LJL126" s="109"/>
      <c r="LJM126" s="109"/>
      <c r="LJN126" s="109"/>
      <c r="LJO126" s="109"/>
      <c r="LJP126" s="109"/>
      <c r="LJQ126" s="109"/>
      <c r="LJR126" s="109"/>
      <c r="LJS126" s="109"/>
      <c r="LJT126" s="109"/>
      <c r="LJU126" s="109"/>
      <c r="LJV126" s="109"/>
      <c r="LJW126" s="109"/>
      <c r="LJX126" s="109"/>
      <c r="LJY126" s="109"/>
      <c r="LJZ126" s="109"/>
      <c r="LKA126" s="109"/>
      <c r="LKB126" s="109"/>
      <c r="LKC126" s="109"/>
      <c r="LKD126" s="109"/>
      <c r="LKE126" s="109"/>
      <c r="LKF126" s="109"/>
      <c r="LKG126" s="109"/>
      <c r="LKH126" s="109"/>
      <c r="LKI126" s="109"/>
      <c r="LKJ126" s="109"/>
      <c r="LKK126" s="109"/>
      <c r="LKL126" s="109"/>
      <c r="LKM126" s="109"/>
      <c r="LKN126" s="109"/>
      <c r="LKO126" s="109"/>
      <c r="LKP126" s="109"/>
      <c r="LKQ126" s="109"/>
      <c r="LKR126" s="109"/>
      <c r="LKS126" s="109"/>
      <c r="LKT126" s="109"/>
      <c r="LKU126" s="109"/>
      <c r="LKV126" s="109"/>
      <c r="LKW126" s="109"/>
      <c r="LKX126" s="109"/>
      <c r="LKY126" s="109"/>
      <c r="LKZ126" s="109"/>
      <c r="LLA126" s="109"/>
      <c r="LLB126" s="109"/>
      <c r="LLC126" s="109"/>
      <c r="LLD126" s="109"/>
      <c r="LLE126" s="109"/>
      <c r="LLF126" s="109"/>
      <c r="LLG126" s="109"/>
      <c r="LLH126" s="109"/>
      <c r="LLI126" s="109"/>
      <c r="LLJ126" s="109"/>
      <c r="LLK126" s="109"/>
      <c r="LLL126" s="109"/>
      <c r="LLM126" s="109"/>
      <c r="LLN126" s="109"/>
      <c r="LLO126" s="109"/>
      <c r="LLP126" s="109"/>
      <c r="LLQ126" s="109"/>
      <c r="LLR126" s="109"/>
      <c r="LLS126" s="109"/>
      <c r="LLT126" s="109"/>
      <c r="LLU126" s="109"/>
      <c r="LLV126" s="109"/>
      <c r="LLW126" s="109"/>
      <c r="LLX126" s="109"/>
      <c r="LLY126" s="109"/>
      <c r="LLZ126" s="109"/>
      <c r="LMA126" s="109"/>
      <c r="LMB126" s="109"/>
      <c r="LMC126" s="109"/>
      <c r="LMD126" s="109"/>
      <c r="LME126" s="109"/>
      <c r="LMF126" s="109"/>
      <c r="LMG126" s="109"/>
      <c r="LMH126" s="109"/>
      <c r="LMI126" s="109"/>
      <c r="LMJ126" s="109"/>
      <c r="LMK126" s="109"/>
      <c r="LML126" s="109"/>
      <c r="LMM126" s="109"/>
      <c r="LMN126" s="109"/>
      <c r="LMO126" s="109"/>
      <c r="LMP126" s="109"/>
      <c r="LMQ126" s="109"/>
      <c r="LMR126" s="109"/>
      <c r="LMS126" s="109"/>
      <c r="LMT126" s="109"/>
      <c r="LMU126" s="109"/>
      <c r="LMV126" s="109"/>
      <c r="LMW126" s="109"/>
      <c r="LMX126" s="109"/>
      <c r="LMY126" s="109"/>
      <c r="LMZ126" s="109"/>
      <c r="LNA126" s="109"/>
      <c r="LNB126" s="109"/>
      <c r="LNC126" s="109"/>
      <c r="LND126" s="109"/>
      <c r="LNE126" s="109"/>
      <c r="LNF126" s="109"/>
      <c r="LNG126" s="109"/>
      <c r="LNH126" s="109"/>
      <c r="LNI126" s="109"/>
      <c r="LNJ126" s="109"/>
      <c r="LNK126" s="109"/>
      <c r="LNL126" s="109"/>
      <c r="LNM126" s="109"/>
      <c r="LNN126" s="109"/>
      <c r="LNO126" s="109"/>
      <c r="LNP126" s="109"/>
      <c r="LNQ126" s="109"/>
      <c r="LNR126" s="109"/>
      <c r="LNS126" s="109"/>
      <c r="LNT126" s="109"/>
      <c r="LNU126" s="109"/>
      <c r="LNV126" s="109"/>
      <c r="LNW126" s="109"/>
      <c r="LNX126" s="109"/>
      <c r="LNY126" s="109"/>
      <c r="LNZ126" s="109"/>
      <c r="LOA126" s="109"/>
      <c r="LOB126" s="109"/>
      <c r="LOC126" s="109"/>
      <c r="LOD126" s="109"/>
      <c r="LOE126" s="109"/>
      <c r="LOF126" s="109"/>
      <c r="LOG126" s="109"/>
      <c r="LOH126" s="109"/>
      <c r="LOI126" s="109"/>
      <c r="LOJ126" s="109"/>
      <c r="LOK126" s="109"/>
      <c r="LOL126" s="109"/>
      <c r="LOM126" s="109"/>
      <c r="LON126" s="109"/>
      <c r="LOO126" s="109"/>
      <c r="LOP126" s="109"/>
      <c r="LOQ126" s="109"/>
      <c r="LOR126" s="109"/>
      <c r="LOS126" s="109"/>
      <c r="LOT126" s="109"/>
      <c r="LOU126" s="109"/>
      <c r="LOV126" s="109"/>
      <c r="LOW126" s="109"/>
      <c r="LOX126" s="109"/>
      <c r="LOY126" s="109"/>
      <c r="LOZ126" s="109"/>
      <c r="LPA126" s="109"/>
      <c r="LPB126" s="109"/>
      <c r="LPC126" s="109"/>
      <c r="LPD126" s="109"/>
      <c r="LPE126" s="109"/>
      <c r="LPF126" s="109"/>
      <c r="LPG126" s="109"/>
      <c r="LPH126" s="109"/>
      <c r="LPI126" s="109"/>
      <c r="LPJ126" s="109"/>
      <c r="LPK126" s="109"/>
      <c r="LPL126" s="109"/>
      <c r="LPM126" s="109"/>
      <c r="LPN126" s="109"/>
      <c r="LPO126" s="109"/>
      <c r="LPP126" s="109"/>
      <c r="LPQ126" s="109"/>
      <c r="LPR126" s="109"/>
      <c r="LPS126" s="109"/>
      <c r="LPT126" s="109"/>
      <c r="LPU126" s="109"/>
      <c r="LPV126" s="109"/>
      <c r="LPW126" s="109"/>
      <c r="LPX126" s="109"/>
      <c r="LPY126" s="109"/>
      <c r="LPZ126" s="109"/>
      <c r="LQA126" s="109"/>
      <c r="LQB126" s="109"/>
      <c r="LQC126" s="109"/>
      <c r="LQD126" s="109"/>
      <c r="LQE126" s="109"/>
      <c r="LQF126" s="109"/>
      <c r="LQG126" s="109"/>
      <c r="LQH126" s="109"/>
      <c r="LQI126" s="109"/>
      <c r="LQJ126" s="109"/>
      <c r="LQK126" s="109"/>
      <c r="LQL126" s="109"/>
      <c r="LQM126" s="109"/>
      <c r="LQN126" s="109"/>
      <c r="LQO126" s="109"/>
      <c r="LQP126" s="109"/>
      <c r="LQQ126" s="109"/>
      <c r="LQR126" s="109"/>
      <c r="LQS126" s="109"/>
      <c r="LQT126" s="109"/>
      <c r="LQU126" s="109"/>
      <c r="LQV126" s="109"/>
      <c r="LQW126" s="109"/>
      <c r="LQX126" s="109"/>
      <c r="LQY126" s="109"/>
      <c r="LQZ126" s="109"/>
      <c r="LRA126" s="109"/>
      <c r="LRB126" s="109"/>
      <c r="LRC126" s="109"/>
      <c r="LRD126" s="109"/>
      <c r="LRE126" s="109"/>
      <c r="LRF126" s="109"/>
      <c r="LRG126" s="109"/>
      <c r="LRH126" s="109"/>
      <c r="LRI126" s="109"/>
      <c r="LRJ126" s="109"/>
      <c r="LRK126" s="109"/>
      <c r="LRL126" s="109"/>
      <c r="LRM126" s="109"/>
      <c r="LRN126" s="109"/>
      <c r="LRO126" s="109"/>
      <c r="LRP126" s="109"/>
      <c r="LRQ126" s="109"/>
      <c r="LRR126" s="109"/>
      <c r="LRS126" s="109"/>
      <c r="LRT126" s="109"/>
      <c r="LRU126" s="109"/>
      <c r="LRV126" s="109"/>
      <c r="LRW126" s="109"/>
      <c r="LRX126" s="109"/>
      <c r="LRY126" s="109"/>
      <c r="LRZ126" s="109"/>
      <c r="LSA126" s="109"/>
      <c r="LSB126" s="109"/>
      <c r="LSC126" s="109"/>
      <c r="LSD126" s="109"/>
      <c r="LSE126" s="109"/>
      <c r="LSF126" s="109"/>
      <c r="LSG126" s="109"/>
      <c r="LSH126" s="109"/>
      <c r="LSI126" s="109"/>
      <c r="LSJ126" s="109"/>
      <c r="LSK126" s="109"/>
      <c r="LSL126" s="109"/>
      <c r="LSM126" s="109"/>
      <c r="LSN126" s="109"/>
      <c r="LSO126" s="109"/>
      <c r="LSP126" s="109"/>
      <c r="LSQ126" s="109"/>
      <c r="LSR126" s="109"/>
      <c r="LSS126" s="109"/>
      <c r="LST126" s="109"/>
      <c r="LSU126" s="109"/>
      <c r="LSV126" s="109"/>
      <c r="LSW126" s="109"/>
      <c r="LSX126" s="109"/>
      <c r="LSY126" s="109"/>
      <c r="LSZ126" s="109"/>
      <c r="LTA126" s="109"/>
      <c r="LTB126" s="109"/>
      <c r="LTC126" s="109"/>
      <c r="LTD126" s="109"/>
      <c r="LTE126" s="109"/>
      <c r="LTF126" s="109"/>
      <c r="LTG126" s="109"/>
      <c r="LTH126" s="109"/>
      <c r="LTI126" s="109"/>
      <c r="LTJ126" s="109"/>
      <c r="LTK126" s="109"/>
      <c r="LTL126" s="109"/>
      <c r="LTM126" s="109"/>
      <c r="LTN126" s="109"/>
      <c r="LTO126" s="109"/>
      <c r="LTP126" s="109"/>
      <c r="LTQ126" s="109"/>
      <c r="LTR126" s="109"/>
      <c r="LTS126" s="109"/>
      <c r="LTT126" s="109"/>
      <c r="LTU126" s="109"/>
      <c r="LTV126" s="109"/>
      <c r="LTW126" s="109"/>
      <c r="LTX126" s="109"/>
      <c r="LTY126" s="109"/>
      <c r="LTZ126" s="109"/>
      <c r="LUA126" s="109"/>
      <c r="LUB126" s="109"/>
      <c r="LUC126" s="109"/>
      <c r="LUD126" s="109"/>
      <c r="LUE126" s="109"/>
      <c r="LUF126" s="109"/>
      <c r="LUG126" s="109"/>
      <c r="LUH126" s="109"/>
      <c r="LUI126" s="109"/>
      <c r="LUJ126" s="109"/>
      <c r="LUK126" s="109"/>
      <c r="LUL126" s="109"/>
      <c r="LUM126" s="109"/>
      <c r="LUN126" s="109"/>
      <c r="LUO126" s="109"/>
      <c r="LUP126" s="109"/>
      <c r="LUQ126" s="109"/>
      <c r="LUR126" s="109"/>
      <c r="LUS126" s="109"/>
      <c r="LUT126" s="109"/>
      <c r="LUU126" s="109"/>
      <c r="LUV126" s="109"/>
      <c r="LUW126" s="109"/>
      <c r="LUX126" s="109"/>
      <c r="LUY126" s="109"/>
      <c r="LUZ126" s="109"/>
      <c r="LVA126" s="109"/>
      <c r="LVB126" s="109"/>
      <c r="LVC126" s="109"/>
      <c r="LVD126" s="109"/>
      <c r="LVE126" s="109"/>
      <c r="LVF126" s="109"/>
      <c r="LVG126" s="109"/>
      <c r="LVH126" s="109"/>
      <c r="LVI126" s="109"/>
      <c r="LVJ126" s="109"/>
      <c r="LVK126" s="109"/>
      <c r="LVL126" s="109"/>
      <c r="LVM126" s="109"/>
      <c r="LVN126" s="109"/>
      <c r="LVO126" s="109"/>
      <c r="LVP126" s="109"/>
      <c r="LVQ126" s="109"/>
      <c r="LVR126" s="109"/>
      <c r="LVS126" s="109"/>
      <c r="LVT126" s="109"/>
      <c r="LVU126" s="109"/>
      <c r="LVV126" s="109"/>
      <c r="LVW126" s="109"/>
      <c r="LVX126" s="109"/>
      <c r="LVY126" s="109"/>
      <c r="LVZ126" s="109"/>
      <c r="LWA126" s="109"/>
      <c r="LWB126" s="109"/>
      <c r="LWC126" s="109"/>
      <c r="LWD126" s="109"/>
      <c r="LWE126" s="109"/>
      <c r="LWF126" s="109"/>
      <c r="LWG126" s="109"/>
      <c r="LWH126" s="109"/>
      <c r="LWI126" s="109"/>
      <c r="LWJ126" s="109"/>
      <c r="LWK126" s="109"/>
      <c r="LWL126" s="109"/>
      <c r="LWM126" s="109"/>
      <c r="LWN126" s="109"/>
      <c r="LWO126" s="109"/>
      <c r="LWP126" s="109"/>
      <c r="LWQ126" s="109"/>
      <c r="LWR126" s="109"/>
      <c r="LWS126" s="109"/>
      <c r="LWT126" s="109"/>
      <c r="LWU126" s="109"/>
      <c r="LWV126" s="109"/>
      <c r="LWW126" s="109"/>
      <c r="LWX126" s="109"/>
      <c r="LWY126" s="109"/>
      <c r="LWZ126" s="109"/>
      <c r="LXA126" s="109"/>
      <c r="LXB126" s="109"/>
      <c r="LXC126" s="109"/>
      <c r="LXD126" s="109"/>
      <c r="LXE126" s="109"/>
      <c r="LXF126" s="109"/>
      <c r="LXG126" s="109"/>
      <c r="LXH126" s="109"/>
      <c r="LXI126" s="109"/>
      <c r="LXJ126" s="109"/>
      <c r="LXK126" s="109"/>
      <c r="LXL126" s="109"/>
      <c r="LXM126" s="109"/>
      <c r="LXN126" s="109"/>
      <c r="LXO126" s="109"/>
      <c r="LXP126" s="109"/>
      <c r="LXQ126" s="109"/>
      <c r="LXR126" s="109"/>
      <c r="LXS126" s="109"/>
      <c r="LXT126" s="109"/>
      <c r="LXU126" s="109"/>
      <c r="LXV126" s="109"/>
      <c r="LXW126" s="109"/>
      <c r="LXX126" s="109"/>
      <c r="LXY126" s="109"/>
      <c r="LXZ126" s="109"/>
      <c r="LYA126" s="109"/>
      <c r="LYB126" s="109"/>
      <c r="LYC126" s="109"/>
      <c r="LYD126" s="109"/>
      <c r="LYE126" s="109"/>
      <c r="LYF126" s="109"/>
      <c r="LYG126" s="109"/>
      <c r="LYH126" s="109"/>
      <c r="LYI126" s="109"/>
      <c r="LYJ126" s="109"/>
      <c r="LYK126" s="109"/>
      <c r="LYL126" s="109"/>
      <c r="LYM126" s="109"/>
      <c r="LYN126" s="109"/>
      <c r="LYO126" s="109"/>
      <c r="LYP126" s="109"/>
      <c r="LYQ126" s="109"/>
      <c r="LYR126" s="109"/>
      <c r="LYS126" s="109"/>
      <c r="LYT126" s="109"/>
      <c r="LYU126" s="109"/>
      <c r="LYV126" s="109"/>
      <c r="LYW126" s="109"/>
      <c r="LYX126" s="109"/>
      <c r="LYY126" s="109"/>
      <c r="LYZ126" s="109"/>
      <c r="LZA126" s="109"/>
      <c r="LZB126" s="109"/>
      <c r="LZC126" s="109"/>
      <c r="LZD126" s="109"/>
      <c r="LZE126" s="109"/>
      <c r="LZF126" s="109"/>
      <c r="LZG126" s="109"/>
      <c r="LZH126" s="109"/>
      <c r="LZI126" s="109"/>
      <c r="LZJ126" s="109"/>
      <c r="LZK126" s="109"/>
      <c r="LZL126" s="109"/>
      <c r="LZM126" s="109"/>
      <c r="LZN126" s="109"/>
      <c r="LZO126" s="109"/>
      <c r="LZP126" s="109"/>
      <c r="LZQ126" s="109"/>
      <c r="LZR126" s="109"/>
      <c r="LZS126" s="109"/>
      <c r="LZT126" s="109"/>
      <c r="LZU126" s="109"/>
      <c r="LZV126" s="109"/>
      <c r="LZW126" s="109"/>
      <c r="LZX126" s="109"/>
      <c r="LZY126" s="109"/>
      <c r="LZZ126" s="109"/>
      <c r="MAA126" s="109"/>
      <c r="MAB126" s="109"/>
      <c r="MAC126" s="109"/>
      <c r="MAD126" s="109"/>
      <c r="MAE126" s="109"/>
      <c r="MAF126" s="109"/>
      <c r="MAG126" s="109"/>
      <c r="MAH126" s="109"/>
      <c r="MAI126" s="109"/>
      <c r="MAJ126" s="109"/>
      <c r="MAK126" s="109"/>
      <c r="MAL126" s="109"/>
      <c r="MAM126" s="109"/>
      <c r="MAN126" s="109"/>
      <c r="MAO126" s="109"/>
      <c r="MAP126" s="109"/>
      <c r="MAQ126" s="109"/>
      <c r="MAR126" s="109"/>
      <c r="MAS126" s="109"/>
      <c r="MAT126" s="109"/>
      <c r="MAU126" s="109"/>
      <c r="MAV126" s="109"/>
      <c r="MAW126" s="109"/>
      <c r="MAX126" s="109"/>
      <c r="MAY126" s="109"/>
      <c r="MAZ126" s="109"/>
      <c r="MBA126" s="109"/>
      <c r="MBB126" s="109"/>
      <c r="MBC126" s="109"/>
      <c r="MBD126" s="109"/>
      <c r="MBE126" s="109"/>
      <c r="MBF126" s="109"/>
      <c r="MBG126" s="109"/>
      <c r="MBH126" s="109"/>
      <c r="MBI126" s="109"/>
      <c r="MBJ126" s="109"/>
      <c r="MBK126" s="109"/>
      <c r="MBL126" s="109"/>
      <c r="MBM126" s="109"/>
      <c r="MBN126" s="109"/>
      <c r="MBO126" s="109"/>
      <c r="MBP126" s="109"/>
      <c r="MBQ126" s="109"/>
      <c r="MBR126" s="109"/>
      <c r="MBS126" s="109"/>
      <c r="MBT126" s="109"/>
      <c r="MBU126" s="109"/>
      <c r="MBV126" s="109"/>
      <c r="MBW126" s="109"/>
      <c r="MBX126" s="109"/>
      <c r="MBY126" s="109"/>
      <c r="MBZ126" s="109"/>
      <c r="MCA126" s="109"/>
      <c r="MCB126" s="109"/>
      <c r="MCC126" s="109"/>
      <c r="MCD126" s="109"/>
      <c r="MCE126" s="109"/>
      <c r="MCF126" s="109"/>
      <c r="MCG126" s="109"/>
      <c r="MCH126" s="109"/>
      <c r="MCI126" s="109"/>
      <c r="MCJ126" s="109"/>
      <c r="MCK126" s="109"/>
      <c r="MCL126" s="109"/>
      <c r="MCM126" s="109"/>
      <c r="MCN126" s="109"/>
      <c r="MCO126" s="109"/>
      <c r="MCP126" s="109"/>
      <c r="MCQ126" s="109"/>
      <c r="MCR126" s="109"/>
      <c r="MCS126" s="109"/>
      <c r="MCT126" s="109"/>
      <c r="MCU126" s="109"/>
      <c r="MCV126" s="109"/>
      <c r="MCW126" s="109"/>
      <c r="MCX126" s="109"/>
      <c r="MCY126" s="109"/>
      <c r="MCZ126" s="109"/>
      <c r="MDA126" s="109"/>
      <c r="MDB126" s="109"/>
      <c r="MDC126" s="109"/>
      <c r="MDD126" s="109"/>
      <c r="MDE126" s="109"/>
      <c r="MDF126" s="109"/>
      <c r="MDG126" s="109"/>
      <c r="MDH126" s="109"/>
      <c r="MDI126" s="109"/>
      <c r="MDJ126" s="109"/>
      <c r="MDK126" s="109"/>
      <c r="MDL126" s="109"/>
      <c r="MDM126" s="109"/>
      <c r="MDN126" s="109"/>
      <c r="MDO126" s="109"/>
      <c r="MDP126" s="109"/>
      <c r="MDQ126" s="109"/>
      <c r="MDR126" s="109"/>
      <c r="MDS126" s="109"/>
      <c r="MDT126" s="109"/>
      <c r="MDU126" s="109"/>
      <c r="MDV126" s="109"/>
      <c r="MDW126" s="109"/>
      <c r="MDX126" s="109"/>
      <c r="MDY126" s="109"/>
      <c r="MDZ126" s="109"/>
      <c r="MEA126" s="109"/>
      <c r="MEB126" s="109"/>
      <c r="MEC126" s="109"/>
      <c r="MED126" s="109"/>
      <c r="MEE126" s="109"/>
      <c r="MEF126" s="109"/>
      <c r="MEG126" s="109"/>
      <c r="MEH126" s="109"/>
      <c r="MEI126" s="109"/>
      <c r="MEJ126" s="109"/>
      <c r="MEK126" s="109"/>
      <c r="MEL126" s="109"/>
      <c r="MEM126" s="109"/>
      <c r="MEN126" s="109"/>
      <c r="MEO126" s="109"/>
      <c r="MEP126" s="109"/>
      <c r="MEQ126" s="109"/>
      <c r="MER126" s="109"/>
      <c r="MES126" s="109"/>
      <c r="MET126" s="109"/>
      <c r="MEU126" s="109"/>
      <c r="MEV126" s="109"/>
      <c r="MEW126" s="109"/>
      <c r="MEX126" s="109"/>
      <c r="MEY126" s="109"/>
      <c r="MEZ126" s="109"/>
      <c r="MFA126" s="109"/>
      <c r="MFB126" s="109"/>
      <c r="MFC126" s="109"/>
      <c r="MFD126" s="109"/>
      <c r="MFE126" s="109"/>
      <c r="MFF126" s="109"/>
      <c r="MFG126" s="109"/>
      <c r="MFH126" s="109"/>
      <c r="MFI126" s="109"/>
      <c r="MFJ126" s="109"/>
      <c r="MFK126" s="109"/>
      <c r="MFL126" s="109"/>
      <c r="MFM126" s="109"/>
      <c r="MFN126" s="109"/>
      <c r="MFO126" s="109"/>
      <c r="MFP126" s="109"/>
      <c r="MFQ126" s="109"/>
      <c r="MFR126" s="109"/>
      <c r="MFS126" s="109"/>
      <c r="MFT126" s="109"/>
      <c r="MFU126" s="109"/>
      <c r="MFV126" s="109"/>
      <c r="MFW126" s="109"/>
      <c r="MFX126" s="109"/>
      <c r="MFY126" s="109"/>
      <c r="MFZ126" s="109"/>
      <c r="MGA126" s="109"/>
      <c r="MGB126" s="109"/>
      <c r="MGC126" s="109"/>
      <c r="MGD126" s="109"/>
      <c r="MGE126" s="109"/>
      <c r="MGF126" s="109"/>
      <c r="MGG126" s="109"/>
      <c r="MGH126" s="109"/>
      <c r="MGI126" s="109"/>
      <c r="MGJ126" s="109"/>
      <c r="MGK126" s="109"/>
      <c r="MGL126" s="109"/>
      <c r="MGM126" s="109"/>
      <c r="MGN126" s="109"/>
      <c r="MGO126" s="109"/>
      <c r="MGP126" s="109"/>
      <c r="MGQ126" s="109"/>
      <c r="MGR126" s="109"/>
      <c r="MGS126" s="109"/>
      <c r="MGT126" s="109"/>
      <c r="MGU126" s="109"/>
      <c r="MGV126" s="109"/>
      <c r="MGW126" s="109"/>
      <c r="MGX126" s="109"/>
      <c r="MGY126" s="109"/>
      <c r="MGZ126" s="109"/>
      <c r="MHA126" s="109"/>
      <c r="MHB126" s="109"/>
      <c r="MHC126" s="109"/>
      <c r="MHD126" s="109"/>
      <c r="MHE126" s="109"/>
      <c r="MHF126" s="109"/>
      <c r="MHG126" s="109"/>
      <c r="MHH126" s="109"/>
      <c r="MHI126" s="109"/>
      <c r="MHJ126" s="109"/>
      <c r="MHK126" s="109"/>
      <c r="MHL126" s="109"/>
      <c r="MHM126" s="109"/>
      <c r="MHN126" s="109"/>
      <c r="MHO126" s="109"/>
      <c r="MHP126" s="109"/>
      <c r="MHQ126" s="109"/>
      <c r="MHR126" s="109"/>
      <c r="MHS126" s="109"/>
      <c r="MHT126" s="109"/>
      <c r="MHU126" s="109"/>
      <c r="MHV126" s="109"/>
      <c r="MHW126" s="109"/>
      <c r="MHX126" s="109"/>
      <c r="MHY126" s="109"/>
      <c r="MHZ126" s="109"/>
      <c r="MIA126" s="109"/>
      <c r="MIB126" s="109"/>
      <c r="MIC126" s="109"/>
      <c r="MID126" s="109"/>
      <c r="MIE126" s="109"/>
      <c r="MIF126" s="109"/>
      <c r="MIG126" s="109"/>
      <c r="MIH126" s="109"/>
      <c r="MII126" s="109"/>
      <c r="MIJ126" s="109"/>
      <c r="MIK126" s="109"/>
      <c r="MIL126" s="109"/>
      <c r="MIM126" s="109"/>
      <c r="MIN126" s="109"/>
      <c r="MIO126" s="109"/>
      <c r="MIP126" s="109"/>
      <c r="MIQ126" s="109"/>
      <c r="MIR126" s="109"/>
      <c r="MIS126" s="109"/>
      <c r="MIT126" s="109"/>
      <c r="MIU126" s="109"/>
      <c r="MIV126" s="109"/>
      <c r="MIW126" s="109"/>
      <c r="MIX126" s="109"/>
      <c r="MIY126" s="109"/>
      <c r="MIZ126" s="109"/>
      <c r="MJA126" s="109"/>
      <c r="MJB126" s="109"/>
      <c r="MJC126" s="109"/>
      <c r="MJD126" s="109"/>
      <c r="MJE126" s="109"/>
      <c r="MJF126" s="109"/>
      <c r="MJG126" s="109"/>
      <c r="MJH126" s="109"/>
      <c r="MJI126" s="109"/>
      <c r="MJJ126" s="109"/>
      <c r="MJK126" s="109"/>
      <c r="MJL126" s="109"/>
      <c r="MJM126" s="109"/>
      <c r="MJN126" s="109"/>
      <c r="MJO126" s="109"/>
      <c r="MJP126" s="109"/>
      <c r="MJQ126" s="109"/>
      <c r="MJR126" s="109"/>
      <c r="MJS126" s="109"/>
      <c r="MJT126" s="109"/>
      <c r="MJU126" s="109"/>
      <c r="MJV126" s="109"/>
      <c r="MJW126" s="109"/>
      <c r="MJX126" s="109"/>
      <c r="MJY126" s="109"/>
      <c r="MJZ126" s="109"/>
      <c r="MKA126" s="109"/>
      <c r="MKB126" s="109"/>
      <c r="MKC126" s="109"/>
      <c r="MKD126" s="109"/>
      <c r="MKE126" s="109"/>
      <c r="MKF126" s="109"/>
      <c r="MKG126" s="109"/>
      <c r="MKH126" s="109"/>
      <c r="MKI126" s="109"/>
      <c r="MKJ126" s="109"/>
      <c r="MKK126" s="109"/>
      <c r="MKL126" s="109"/>
      <c r="MKM126" s="109"/>
      <c r="MKN126" s="109"/>
      <c r="MKO126" s="109"/>
      <c r="MKP126" s="109"/>
      <c r="MKQ126" s="109"/>
      <c r="MKR126" s="109"/>
      <c r="MKS126" s="109"/>
      <c r="MKT126" s="109"/>
      <c r="MKU126" s="109"/>
      <c r="MKV126" s="109"/>
      <c r="MKW126" s="109"/>
      <c r="MKX126" s="109"/>
      <c r="MKY126" s="109"/>
      <c r="MKZ126" s="109"/>
      <c r="MLA126" s="109"/>
      <c r="MLB126" s="109"/>
      <c r="MLC126" s="109"/>
      <c r="MLD126" s="109"/>
      <c r="MLE126" s="109"/>
      <c r="MLF126" s="109"/>
      <c r="MLG126" s="109"/>
      <c r="MLH126" s="109"/>
      <c r="MLI126" s="109"/>
      <c r="MLJ126" s="109"/>
      <c r="MLK126" s="109"/>
      <c r="MLL126" s="109"/>
      <c r="MLM126" s="109"/>
      <c r="MLN126" s="109"/>
      <c r="MLO126" s="109"/>
      <c r="MLP126" s="109"/>
      <c r="MLQ126" s="109"/>
      <c r="MLR126" s="109"/>
      <c r="MLS126" s="109"/>
      <c r="MLT126" s="109"/>
      <c r="MLU126" s="109"/>
      <c r="MLV126" s="109"/>
      <c r="MLW126" s="109"/>
      <c r="MLX126" s="109"/>
      <c r="MLY126" s="109"/>
      <c r="MLZ126" s="109"/>
      <c r="MMA126" s="109"/>
      <c r="MMB126" s="109"/>
      <c r="MMC126" s="109"/>
      <c r="MMD126" s="109"/>
      <c r="MME126" s="109"/>
      <c r="MMF126" s="109"/>
      <c r="MMG126" s="109"/>
      <c r="MMH126" s="109"/>
      <c r="MMI126" s="109"/>
      <c r="MMJ126" s="109"/>
      <c r="MMK126" s="109"/>
      <c r="MML126" s="109"/>
      <c r="MMM126" s="109"/>
      <c r="MMN126" s="109"/>
      <c r="MMO126" s="109"/>
      <c r="MMP126" s="109"/>
      <c r="MMQ126" s="109"/>
      <c r="MMR126" s="109"/>
      <c r="MMS126" s="109"/>
      <c r="MMT126" s="109"/>
      <c r="MMU126" s="109"/>
      <c r="MMV126" s="109"/>
      <c r="MMW126" s="109"/>
      <c r="MMX126" s="109"/>
      <c r="MMY126" s="109"/>
      <c r="MMZ126" s="109"/>
      <c r="MNA126" s="109"/>
      <c r="MNB126" s="109"/>
      <c r="MNC126" s="109"/>
      <c r="MND126" s="109"/>
      <c r="MNE126" s="109"/>
      <c r="MNF126" s="109"/>
      <c r="MNG126" s="109"/>
      <c r="MNH126" s="109"/>
      <c r="MNI126" s="109"/>
      <c r="MNJ126" s="109"/>
      <c r="MNK126" s="109"/>
      <c r="MNL126" s="109"/>
      <c r="MNM126" s="109"/>
      <c r="MNN126" s="109"/>
      <c r="MNO126" s="109"/>
      <c r="MNP126" s="109"/>
      <c r="MNQ126" s="109"/>
      <c r="MNR126" s="109"/>
      <c r="MNS126" s="109"/>
      <c r="MNT126" s="109"/>
      <c r="MNU126" s="109"/>
      <c r="MNV126" s="109"/>
      <c r="MNW126" s="109"/>
      <c r="MNX126" s="109"/>
      <c r="MNY126" s="109"/>
      <c r="MNZ126" s="109"/>
      <c r="MOA126" s="109"/>
      <c r="MOB126" s="109"/>
      <c r="MOC126" s="109"/>
      <c r="MOD126" s="109"/>
      <c r="MOE126" s="109"/>
      <c r="MOF126" s="109"/>
      <c r="MOG126" s="109"/>
      <c r="MOH126" s="109"/>
      <c r="MOI126" s="109"/>
      <c r="MOJ126" s="109"/>
      <c r="MOK126" s="109"/>
      <c r="MOL126" s="109"/>
      <c r="MOM126" s="109"/>
      <c r="MON126" s="109"/>
      <c r="MOO126" s="109"/>
      <c r="MOP126" s="109"/>
      <c r="MOQ126" s="109"/>
      <c r="MOR126" s="109"/>
      <c r="MOS126" s="109"/>
      <c r="MOT126" s="109"/>
      <c r="MOU126" s="109"/>
      <c r="MOV126" s="109"/>
      <c r="MOW126" s="109"/>
      <c r="MOX126" s="109"/>
      <c r="MOY126" s="109"/>
      <c r="MOZ126" s="109"/>
      <c r="MPA126" s="109"/>
      <c r="MPB126" s="109"/>
      <c r="MPC126" s="109"/>
      <c r="MPD126" s="109"/>
      <c r="MPE126" s="109"/>
      <c r="MPF126" s="109"/>
      <c r="MPG126" s="109"/>
      <c r="MPH126" s="109"/>
      <c r="MPI126" s="109"/>
      <c r="MPJ126" s="109"/>
      <c r="MPK126" s="109"/>
      <c r="MPL126" s="109"/>
      <c r="MPM126" s="109"/>
      <c r="MPN126" s="109"/>
      <c r="MPO126" s="109"/>
      <c r="MPP126" s="109"/>
      <c r="MPQ126" s="109"/>
      <c r="MPR126" s="109"/>
      <c r="MPS126" s="109"/>
      <c r="MPT126" s="109"/>
      <c r="MPU126" s="109"/>
      <c r="MPV126" s="109"/>
      <c r="MPW126" s="109"/>
      <c r="MPX126" s="109"/>
      <c r="MPY126" s="109"/>
      <c r="MPZ126" s="109"/>
      <c r="MQA126" s="109"/>
      <c r="MQB126" s="109"/>
      <c r="MQC126" s="109"/>
      <c r="MQD126" s="109"/>
      <c r="MQE126" s="109"/>
      <c r="MQF126" s="109"/>
      <c r="MQG126" s="109"/>
      <c r="MQH126" s="109"/>
      <c r="MQI126" s="109"/>
      <c r="MQJ126" s="109"/>
      <c r="MQK126" s="109"/>
      <c r="MQL126" s="109"/>
      <c r="MQM126" s="109"/>
      <c r="MQN126" s="109"/>
      <c r="MQO126" s="109"/>
      <c r="MQP126" s="109"/>
      <c r="MQQ126" s="109"/>
      <c r="MQR126" s="109"/>
      <c r="MQS126" s="109"/>
      <c r="MQT126" s="109"/>
      <c r="MQU126" s="109"/>
      <c r="MQV126" s="109"/>
      <c r="MQW126" s="109"/>
      <c r="MQX126" s="109"/>
      <c r="MQY126" s="109"/>
      <c r="MQZ126" s="109"/>
      <c r="MRA126" s="109"/>
      <c r="MRB126" s="109"/>
      <c r="MRC126" s="109"/>
      <c r="MRD126" s="109"/>
      <c r="MRE126" s="109"/>
      <c r="MRF126" s="109"/>
      <c r="MRG126" s="109"/>
      <c r="MRH126" s="109"/>
      <c r="MRI126" s="109"/>
      <c r="MRJ126" s="109"/>
      <c r="MRK126" s="109"/>
      <c r="MRL126" s="109"/>
      <c r="MRM126" s="109"/>
      <c r="MRN126" s="109"/>
      <c r="MRO126" s="109"/>
      <c r="MRP126" s="109"/>
      <c r="MRQ126" s="109"/>
      <c r="MRR126" s="109"/>
      <c r="MRS126" s="109"/>
      <c r="MRT126" s="109"/>
      <c r="MRU126" s="109"/>
      <c r="MRV126" s="109"/>
      <c r="MRW126" s="109"/>
      <c r="MRX126" s="109"/>
      <c r="MRY126" s="109"/>
      <c r="MRZ126" s="109"/>
      <c r="MSA126" s="109"/>
      <c r="MSB126" s="109"/>
      <c r="MSC126" s="109"/>
      <c r="MSD126" s="109"/>
      <c r="MSE126" s="109"/>
      <c r="MSF126" s="109"/>
      <c r="MSG126" s="109"/>
      <c r="MSH126" s="109"/>
      <c r="MSI126" s="109"/>
      <c r="MSJ126" s="109"/>
      <c r="MSK126" s="109"/>
      <c r="MSL126" s="109"/>
      <c r="MSM126" s="109"/>
      <c r="MSN126" s="109"/>
      <c r="MSO126" s="109"/>
      <c r="MSP126" s="109"/>
      <c r="MSQ126" s="109"/>
      <c r="MSR126" s="109"/>
      <c r="MSS126" s="109"/>
      <c r="MST126" s="109"/>
      <c r="MSU126" s="109"/>
      <c r="MSV126" s="109"/>
      <c r="MSW126" s="109"/>
      <c r="MSX126" s="109"/>
      <c r="MSY126" s="109"/>
      <c r="MSZ126" s="109"/>
      <c r="MTA126" s="109"/>
      <c r="MTB126" s="109"/>
      <c r="MTC126" s="109"/>
      <c r="MTD126" s="109"/>
      <c r="MTE126" s="109"/>
      <c r="MTF126" s="109"/>
      <c r="MTG126" s="109"/>
      <c r="MTH126" s="109"/>
      <c r="MTI126" s="109"/>
      <c r="MTJ126" s="109"/>
      <c r="MTK126" s="109"/>
      <c r="MTL126" s="109"/>
      <c r="MTM126" s="109"/>
      <c r="MTN126" s="109"/>
      <c r="MTO126" s="109"/>
      <c r="MTP126" s="109"/>
      <c r="MTQ126" s="109"/>
      <c r="MTR126" s="109"/>
      <c r="MTS126" s="109"/>
      <c r="MTT126" s="109"/>
      <c r="MTU126" s="109"/>
      <c r="MTV126" s="109"/>
      <c r="MTW126" s="109"/>
      <c r="MTX126" s="109"/>
      <c r="MTY126" s="109"/>
      <c r="MTZ126" s="109"/>
      <c r="MUA126" s="109"/>
      <c r="MUB126" s="109"/>
      <c r="MUC126" s="109"/>
      <c r="MUD126" s="109"/>
      <c r="MUE126" s="109"/>
      <c r="MUF126" s="109"/>
      <c r="MUG126" s="109"/>
      <c r="MUH126" s="109"/>
      <c r="MUI126" s="109"/>
      <c r="MUJ126" s="109"/>
      <c r="MUK126" s="109"/>
      <c r="MUL126" s="109"/>
      <c r="MUM126" s="109"/>
      <c r="MUN126" s="109"/>
      <c r="MUO126" s="109"/>
      <c r="MUP126" s="109"/>
      <c r="MUQ126" s="109"/>
      <c r="MUR126" s="109"/>
      <c r="MUS126" s="109"/>
      <c r="MUT126" s="109"/>
      <c r="MUU126" s="109"/>
      <c r="MUV126" s="109"/>
      <c r="MUW126" s="109"/>
      <c r="MUX126" s="109"/>
      <c r="MUY126" s="109"/>
      <c r="MUZ126" s="109"/>
      <c r="MVA126" s="109"/>
      <c r="MVB126" s="109"/>
      <c r="MVC126" s="109"/>
      <c r="MVD126" s="109"/>
      <c r="MVE126" s="109"/>
      <c r="MVF126" s="109"/>
      <c r="MVG126" s="109"/>
      <c r="MVH126" s="109"/>
      <c r="MVI126" s="109"/>
      <c r="MVJ126" s="109"/>
      <c r="MVK126" s="109"/>
      <c r="MVL126" s="109"/>
      <c r="MVM126" s="109"/>
      <c r="MVN126" s="109"/>
      <c r="MVO126" s="109"/>
      <c r="MVP126" s="109"/>
      <c r="MVQ126" s="109"/>
      <c r="MVR126" s="109"/>
      <c r="MVS126" s="109"/>
      <c r="MVT126" s="109"/>
      <c r="MVU126" s="109"/>
      <c r="MVV126" s="109"/>
      <c r="MVW126" s="109"/>
      <c r="MVX126" s="109"/>
      <c r="MVY126" s="109"/>
      <c r="MVZ126" s="109"/>
      <c r="MWA126" s="109"/>
      <c r="MWB126" s="109"/>
      <c r="MWC126" s="109"/>
      <c r="MWD126" s="109"/>
      <c r="MWE126" s="109"/>
      <c r="MWF126" s="109"/>
      <c r="MWG126" s="109"/>
      <c r="MWH126" s="109"/>
      <c r="MWI126" s="109"/>
      <c r="MWJ126" s="109"/>
      <c r="MWK126" s="109"/>
      <c r="MWL126" s="109"/>
      <c r="MWM126" s="109"/>
      <c r="MWN126" s="109"/>
      <c r="MWO126" s="109"/>
      <c r="MWP126" s="109"/>
      <c r="MWQ126" s="109"/>
      <c r="MWR126" s="109"/>
      <c r="MWS126" s="109"/>
      <c r="MWT126" s="109"/>
      <c r="MWU126" s="109"/>
      <c r="MWV126" s="109"/>
      <c r="MWW126" s="109"/>
      <c r="MWX126" s="109"/>
      <c r="MWY126" s="109"/>
      <c r="MWZ126" s="109"/>
      <c r="MXA126" s="109"/>
      <c r="MXB126" s="109"/>
      <c r="MXC126" s="109"/>
      <c r="MXD126" s="109"/>
      <c r="MXE126" s="109"/>
      <c r="MXF126" s="109"/>
      <c r="MXG126" s="109"/>
      <c r="MXH126" s="109"/>
      <c r="MXI126" s="109"/>
      <c r="MXJ126" s="109"/>
      <c r="MXK126" s="109"/>
      <c r="MXL126" s="109"/>
      <c r="MXM126" s="109"/>
      <c r="MXN126" s="109"/>
      <c r="MXO126" s="109"/>
      <c r="MXP126" s="109"/>
      <c r="MXQ126" s="109"/>
      <c r="MXR126" s="109"/>
      <c r="MXS126" s="109"/>
      <c r="MXT126" s="109"/>
      <c r="MXU126" s="109"/>
      <c r="MXV126" s="109"/>
      <c r="MXW126" s="109"/>
      <c r="MXX126" s="109"/>
      <c r="MXY126" s="109"/>
      <c r="MXZ126" s="109"/>
      <c r="MYA126" s="109"/>
      <c r="MYB126" s="109"/>
      <c r="MYC126" s="109"/>
      <c r="MYD126" s="109"/>
      <c r="MYE126" s="109"/>
      <c r="MYF126" s="109"/>
      <c r="MYG126" s="109"/>
      <c r="MYH126" s="109"/>
      <c r="MYI126" s="109"/>
      <c r="MYJ126" s="109"/>
      <c r="MYK126" s="109"/>
      <c r="MYL126" s="109"/>
      <c r="MYM126" s="109"/>
      <c r="MYN126" s="109"/>
      <c r="MYO126" s="109"/>
      <c r="MYP126" s="109"/>
      <c r="MYQ126" s="109"/>
      <c r="MYR126" s="109"/>
      <c r="MYS126" s="109"/>
      <c r="MYT126" s="109"/>
      <c r="MYU126" s="109"/>
      <c r="MYV126" s="109"/>
      <c r="MYW126" s="109"/>
      <c r="MYX126" s="109"/>
      <c r="MYY126" s="109"/>
      <c r="MYZ126" s="109"/>
      <c r="MZA126" s="109"/>
      <c r="MZB126" s="109"/>
      <c r="MZC126" s="109"/>
      <c r="MZD126" s="109"/>
      <c r="MZE126" s="109"/>
      <c r="MZF126" s="109"/>
      <c r="MZG126" s="109"/>
      <c r="MZH126" s="109"/>
      <c r="MZI126" s="109"/>
      <c r="MZJ126" s="109"/>
      <c r="MZK126" s="109"/>
      <c r="MZL126" s="109"/>
      <c r="MZM126" s="109"/>
      <c r="MZN126" s="109"/>
      <c r="MZO126" s="109"/>
      <c r="MZP126" s="109"/>
      <c r="MZQ126" s="109"/>
      <c r="MZR126" s="109"/>
      <c r="MZS126" s="109"/>
      <c r="MZT126" s="109"/>
      <c r="MZU126" s="109"/>
      <c r="MZV126" s="109"/>
      <c r="MZW126" s="109"/>
      <c r="MZX126" s="109"/>
      <c r="MZY126" s="109"/>
      <c r="MZZ126" s="109"/>
      <c r="NAA126" s="109"/>
      <c r="NAB126" s="109"/>
      <c r="NAC126" s="109"/>
      <c r="NAD126" s="109"/>
      <c r="NAE126" s="109"/>
      <c r="NAF126" s="109"/>
      <c r="NAG126" s="109"/>
      <c r="NAH126" s="109"/>
      <c r="NAI126" s="109"/>
      <c r="NAJ126" s="109"/>
      <c r="NAK126" s="109"/>
      <c r="NAL126" s="109"/>
      <c r="NAM126" s="109"/>
      <c r="NAN126" s="109"/>
      <c r="NAO126" s="109"/>
      <c r="NAP126" s="109"/>
      <c r="NAQ126" s="109"/>
      <c r="NAR126" s="109"/>
      <c r="NAS126" s="109"/>
      <c r="NAT126" s="109"/>
      <c r="NAU126" s="109"/>
      <c r="NAV126" s="109"/>
      <c r="NAW126" s="109"/>
      <c r="NAX126" s="109"/>
      <c r="NAY126" s="109"/>
      <c r="NAZ126" s="109"/>
      <c r="NBA126" s="109"/>
      <c r="NBB126" s="109"/>
      <c r="NBC126" s="109"/>
      <c r="NBD126" s="109"/>
      <c r="NBE126" s="109"/>
      <c r="NBF126" s="109"/>
      <c r="NBG126" s="109"/>
      <c r="NBH126" s="109"/>
      <c r="NBI126" s="109"/>
      <c r="NBJ126" s="109"/>
      <c r="NBK126" s="109"/>
      <c r="NBL126" s="109"/>
      <c r="NBM126" s="109"/>
      <c r="NBN126" s="109"/>
      <c r="NBO126" s="109"/>
      <c r="NBP126" s="109"/>
      <c r="NBQ126" s="109"/>
      <c r="NBR126" s="109"/>
      <c r="NBS126" s="109"/>
      <c r="NBT126" s="109"/>
      <c r="NBU126" s="109"/>
      <c r="NBV126" s="109"/>
      <c r="NBW126" s="109"/>
      <c r="NBX126" s="109"/>
      <c r="NBY126" s="109"/>
      <c r="NBZ126" s="109"/>
      <c r="NCA126" s="109"/>
      <c r="NCB126" s="109"/>
      <c r="NCC126" s="109"/>
      <c r="NCD126" s="109"/>
      <c r="NCE126" s="109"/>
      <c r="NCF126" s="109"/>
      <c r="NCG126" s="109"/>
      <c r="NCH126" s="109"/>
      <c r="NCI126" s="109"/>
      <c r="NCJ126" s="109"/>
      <c r="NCK126" s="109"/>
      <c r="NCL126" s="109"/>
      <c r="NCM126" s="109"/>
      <c r="NCN126" s="109"/>
      <c r="NCO126" s="109"/>
      <c r="NCP126" s="109"/>
      <c r="NCQ126" s="109"/>
      <c r="NCR126" s="109"/>
      <c r="NCS126" s="109"/>
      <c r="NCT126" s="109"/>
      <c r="NCU126" s="109"/>
      <c r="NCV126" s="109"/>
      <c r="NCW126" s="109"/>
      <c r="NCX126" s="109"/>
      <c r="NCY126" s="109"/>
      <c r="NCZ126" s="109"/>
      <c r="NDA126" s="109"/>
      <c r="NDB126" s="109"/>
      <c r="NDC126" s="109"/>
      <c r="NDD126" s="109"/>
      <c r="NDE126" s="109"/>
      <c r="NDF126" s="109"/>
      <c r="NDG126" s="109"/>
      <c r="NDH126" s="109"/>
      <c r="NDI126" s="109"/>
      <c r="NDJ126" s="109"/>
      <c r="NDK126" s="109"/>
      <c r="NDL126" s="109"/>
      <c r="NDM126" s="109"/>
      <c r="NDN126" s="109"/>
      <c r="NDO126" s="109"/>
      <c r="NDP126" s="109"/>
      <c r="NDQ126" s="109"/>
      <c r="NDR126" s="109"/>
      <c r="NDS126" s="109"/>
      <c r="NDT126" s="109"/>
      <c r="NDU126" s="109"/>
      <c r="NDV126" s="109"/>
      <c r="NDW126" s="109"/>
      <c r="NDX126" s="109"/>
      <c r="NDY126" s="109"/>
      <c r="NDZ126" s="109"/>
      <c r="NEA126" s="109"/>
      <c r="NEB126" s="109"/>
      <c r="NEC126" s="109"/>
      <c r="NED126" s="109"/>
      <c r="NEE126" s="109"/>
      <c r="NEF126" s="109"/>
      <c r="NEG126" s="109"/>
      <c r="NEH126" s="109"/>
      <c r="NEI126" s="109"/>
      <c r="NEJ126" s="109"/>
      <c r="NEK126" s="109"/>
      <c r="NEL126" s="109"/>
      <c r="NEM126" s="109"/>
      <c r="NEN126" s="109"/>
      <c r="NEO126" s="109"/>
      <c r="NEP126" s="109"/>
      <c r="NEQ126" s="109"/>
      <c r="NER126" s="109"/>
      <c r="NES126" s="109"/>
      <c r="NET126" s="109"/>
      <c r="NEU126" s="109"/>
      <c r="NEV126" s="109"/>
      <c r="NEW126" s="109"/>
      <c r="NEX126" s="109"/>
      <c r="NEY126" s="109"/>
      <c r="NEZ126" s="109"/>
      <c r="NFA126" s="109"/>
      <c r="NFB126" s="109"/>
      <c r="NFC126" s="109"/>
      <c r="NFD126" s="109"/>
      <c r="NFE126" s="109"/>
      <c r="NFF126" s="109"/>
      <c r="NFG126" s="109"/>
      <c r="NFH126" s="109"/>
      <c r="NFI126" s="109"/>
      <c r="NFJ126" s="109"/>
      <c r="NFK126" s="109"/>
      <c r="NFL126" s="109"/>
      <c r="NFM126" s="109"/>
      <c r="NFN126" s="109"/>
      <c r="NFO126" s="109"/>
      <c r="NFP126" s="109"/>
      <c r="NFQ126" s="109"/>
      <c r="NFR126" s="109"/>
      <c r="NFS126" s="109"/>
      <c r="NFT126" s="109"/>
      <c r="NFU126" s="109"/>
      <c r="NFV126" s="109"/>
      <c r="NFW126" s="109"/>
      <c r="NFX126" s="109"/>
      <c r="NFY126" s="109"/>
      <c r="NFZ126" s="109"/>
      <c r="NGA126" s="109"/>
      <c r="NGB126" s="109"/>
      <c r="NGC126" s="109"/>
      <c r="NGD126" s="109"/>
      <c r="NGE126" s="109"/>
      <c r="NGF126" s="109"/>
      <c r="NGG126" s="109"/>
      <c r="NGH126" s="109"/>
      <c r="NGI126" s="109"/>
      <c r="NGJ126" s="109"/>
      <c r="NGK126" s="109"/>
      <c r="NGL126" s="109"/>
      <c r="NGM126" s="109"/>
      <c r="NGN126" s="109"/>
      <c r="NGO126" s="109"/>
      <c r="NGP126" s="109"/>
      <c r="NGQ126" s="109"/>
      <c r="NGR126" s="109"/>
      <c r="NGS126" s="109"/>
      <c r="NGT126" s="109"/>
      <c r="NGU126" s="109"/>
      <c r="NGV126" s="109"/>
      <c r="NGW126" s="109"/>
      <c r="NGX126" s="109"/>
      <c r="NGY126" s="109"/>
      <c r="NGZ126" s="109"/>
      <c r="NHA126" s="109"/>
      <c r="NHB126" s="109"/>
      <c r="NHC126" s="109"/>
      <c r="NHD126" s="109"/>
      <c r="NHE126" s="109"/>
      <c r="NHF126" s="109"/>
      <c r="NHG126" s="109"/>
      <c r="NHH126" s="109"/>
      <c r="NHI126" s="109"/>
      <c r="NHJ126" s="109"/>
      <c r="NHK126" s="109"/>
      <c r="NHL126" s="109"/>
      <c r="NHM126" s="109"/>
      <c r="NHN126" s="109"/>
      <c r="NHO126" s="109"/>
      <c r="NHP126" s="109"/>
      <c r="NHQ126" s="109"/>
      <c r="NHR126" s="109"/>
      <c r="NHS126" s="109"/>
      <c r="NHT126" s="109"/>
      <c r="NHU126" s="109"/>
      <c r="NHV126" s="109"/>
      <c r="NHW126" s="109"/>
      <c r="NHX126" s="109"/>
      <c r="NHY126" s="109"/>
      <c r="NHZ126" s="109"/>
      <c r="NIA126" s="109"/>
      <c r="NIB126" s="109"/>
      <c r="NIC126" s="109"/>
      <c r="NID126" s="109"/>
      <c r="NIE126" s="109"/>
      <c r="NIF126" s="109"/>
      <c r="NIG126" s="109"/>
      <c r="NIH126" s="109"/>
      <c r="NII126" s="109"/>
      <c r="NIJ126" s="109"/>
      <c r="NIK126" s="109"/>
      <c r="NIL126" s="109"/>
      <c r="NIM126" s="109"/>
      <c r="NIN126" s="109"/>
      <c r="NIO126" s="109"/>
      <c r="NIP126" s="109"/>
      <c r="NIQ126" s="109"/>
      <c r="NIR126" s="109"/>
      <c r="NIS126" s="109"/>
      <c r="NIT126" s="109"/>
      <c r="NIU126" s="109"/>
      <c r="NIV126" s="109"/>
      <c r="NIW126" s="109"/>
      <c r="NIX126" s="109"/>
      <c r="NIY126" s="109"/>
      <c r="NIZ126" s="109"/>
      <c r="NJA126" s="109"/>
      <c r="NJB126" s="109"/>
      <c r="NJC126" s="109"/>
      <c r="NJD126" s="109"/>
      <c r="NJE126" s="109"/>
      <c r="NJF126" s="109"/>
      <c r="NJG126" s="109"/>
      <c r="NJH126" s="109"/>
      <c r="NJI126" s="109"/>
      <c r="NJJ126" s="109"/>
      <c r="NJK126" s="109"/>
      <c r="NJL126" s="109"/>
      <c r="NJM126" s="109"/>
      <c r="NJN126" s="109"/>
      <c r="NJO126" s="109"/>
      <c r="NJP126" s="109"/>
      <c r="NJQ126" s="109"/>
      <c r="NJR126" s="109"/>
      <c r="NJS126" s="109"/>
      <c r="NJT126" s="109"/>
      <c r="NJU126" s="109"/>
      <c r="NJV126" s="109"/>
      <c r="NJW126" s="109"/>
      <c r="NJX126" s="109"/>
      <c r="NJY126" s="109"/>
      <c r="NJZ126" s="109"/>
      <c r="NKA126" s="109"/>
      <c r="NKB126" s="109"/>
      <c r="NKC126" s="109"/>
      <c r="NKD126" s="109"/>
      <c r="NKE126" s="109"/>
      <c r="NKF126" s="109"/>
      <c r="NKG126" s="109"/>
      <c r="NKH126" s="109"/>
      <c r="NKI126" s="109"/>
      <c r="NKJ126" s="109"/>
      <c r="NKK126" s="109"/>
      <c r="NKL126" s="109"/>
      <c r="NKM126" s="109"/>
      <c r="NKN126" s="109"/>
      <c r="NKO126" s="109"/>
      <c r="NKP126" s="109"/>
      <c r="NKQ126" s="109"/>
      <c r="NKR126" s="109"/>
      <c r="NKS126" s="109"/>
      <c r="NKT126" s="109"/>
      <c r="NKU126" s="109"/>
      <c r="NKV126" s="109"/>
      <c r="NKW126" s="109"/>
      <c r="NKX126" s="109"/>
      <c r="NKY126" s="109"/>
      <c r="NKZ126" s="109"/>
      <c r="NLA126" s="109"/>
      <c r="NLB126" s="109"/>
      <c r="NLC126" s="109"/>
      <c r="NLD126" s="109"/>
      <c r="NLE126" s="109"/>
      <c r="NLF126" s="109"/>
      <c r="NLG126" s="109"/>
      <c r="NLH126" s="109"/>
      <c r="NLI126" s="109"/>
      <c r="NLJ126" s="109"/>
      <c r="NLK126" s="109"/>
      <c r="NLL126" s="109"/>
      <c r="NLM126" s="109"/>
      <c r="NLN126" s="109"/>
      <c r="NLO126" s="109"/>
      <c r="NLP126" s="109"/>
      <c r="NLQ126" s="109"/>
      <c r="NLR126" s="109"/>
      <c r="NLS126" s="109"/>
      <c r="NLT126" s="109"/>
      <c r="NLU126" s="109"/>
      <c r="NLV126" s="109"/>
      <c r="NLW126" s="109"/>
      <c r="NLX126" s="109"/>
      <c r="NLY126" s="109"/>
      <c r="NLZ126" s="109"/>
      <c r="NMA126" s="109"/>
      <c r="NMB126" s="109"/>
      <c r="NMC126" s="109"/>
      <c r="NMD126" s="109"/>
      <c r="NME126" s="109"/>
      <c r="NMF126" s="109"/>
      <c r="NMG126" s="109"/>
      <c r="NMH126" s="109"/>
      <c r="NMI126" s="109"/>
      <c r="NMJ126" s="109"/>
      <c r="NMK126" s="109"/>
      <c r="NML126" s="109"/>
      <c r="NMM126" s="109"/>
      <c r="NMN126" s="109"/>
      <c r="NMO126" s="109"/>
      <c r="NMP126" s="109"/>
      <c r="NMQ126" s="109"/>
      <c r="NMR126" s="109"/>
      <c r="NMS126" s="109"/>
      <c r="NMT126" s="109"/>
      <c r="NMU126" s="109"/>
      <c r="NMV126" s="109"/>
      <c r="NMW126" s="109"/>
      <c r="NMX126" s="109"/>
      <c r="NMY126" s="109"/>
      <c r="NMZ126" s="109"/>
      <c r="NNA126" s="109"/>
      <c r="NNB126" s="109"/>
      <c r="NNC126" s="109"/>
      <c r="NND126" s="109"/>
      <c r="NNE126" s="109"/>
      <c r="NNF126" s="109"/>
      <c r="NNG126" s="109"/>
      <c r="NNH126" s="109"/>
      <c r="NNI126" s="109"/>
      <c r="NNJ126" s="109"/>
      <c r="NNK126" s="109"/>
      <c r="NNL126" s="109"/>
      <c r="NNM126" s="109"/>
      <c r="NNN126" s="109"/>
      <c r="NNO126" s="109"/>
      <c r="NNP126" s="109"/>
      <c r="NNQ126" s="109"/>
      <c r="NNR126" s="109"/>
      <c r="NNS126" s="109"/>
      <c r="NNT126" s="109"/>
      <c r="NNU126" s="109"/>
      <c r="NNV126" s="109"/>
      <c r="NNW126" s="109"/>
      <c r="NNX126" s="109"/>
      <c r="NNY126" s="109"/>
      <c r="NNZ126" s="109"/>
      <c r="NOA126" s="109"/>
      <c r="NOB126" s="109"/>
      <c r="NOC126" s="109"/>
      <c r="NOD126" s="109"/>
      <c r="NOE126" s="109"/>
      <c r="NOF126" s="109"/>
      <c r="NOG126" s="109"/>
      <c r="NOH126" s="109"/>
      <c r="NOI126" s="109"/>
      <c r="NOJ126" s="109"/>
      <c r="NOK126" s="109"/>
      <c r="NOL126" s="109"/>
      <c r="NOM126" s="109"/>
      <c r="NON126" s="109"/>
      <c r="NOO126" s="109"/>
      <c r="NOP126" s="109"/>
      <c r="NOQ126" s="109"/>
      <c r="NOR126" s="109"/>
      <c r="NOS126" s="109"/>
      <c r="NOT126" s="109"/>
      <c r="NOU126" s="109"/>
      <c r="NOV126" s="109"/>
      <c r="NOW126" s="109"/>
      <c r="NOX126" s="109"/>
      <c r="NOY126" s="109"/>
      <c r="NOZ126" s="109"/>
      <c r="NPA126" s="109"/>
      <c r="NPB126" s="109"/>
      <c r="NPC126" s="109"/>
      <c r="NPD126" s="109"/>
      <c r="NPE126" s="109"/>
      <c r="NPF126" s="109"/>
      <c r="NPG126" s="109"/>
      <c r="NPH126" s="109"/>
      <c r="NPI126" s="109"/>
      <c r="NPJ126" s="109"/>
      <c r="NPK126" s="109"/>
      <c r="NPL126" s="109"/>
      <c r="NPM126" s="109"/>
      <c r="NPN126" s="109"/>
      <c r="NPO126" s="109"/>
      <c r="NPP126" s="109"/>
      <c r="NPQ126" s="109"/>
      <c r="NPR126" s="109"/>
      <c r="NPS126" s="109"/>
      <c r="NPT126" s="109"/>
      <c r="NPU126" s="109"/>
      <c r="NPV126" s="109"/>
      <c r="NPW126" s="109"/>
      <c r="NPX126" s="109"/>
      <c r="NPY126" s="109"/>
      <c r="NPZ126" s="109"/>
      <c r="NQA126" s="109"/>
      <c r="NQB126" s="109"/>
      <c r="NQC126" s="109"/>
      <c r="NQD126" s="109"/>
      <c r="NQE126" s="109"/>
      <c r="NQF126" s="109"/>
      <c r="NQG126" s="109"/>
      <c r="NQH126" s="109"/>
      <c r="NQI126" s="109"/>
      <c r="NQJ126" s="109"/>
      <c r="NQK126" s="109"/>
      <c r="NQL126" s="109"/>
      <c r="NQM126" s="109"/>
      <c r="NQN126" s="109"/>
      <c r="NQO126" s="109"/>
      <c r="NQP126" s="109"/>
      <c r="NQQ126" s="109"/>
      <c r="NQR126" s="109"/>
      <c r="NQS126" s="109"/>
      <c r="NQT126" s="109"/>
      <c r="NQU126" s="109"/>
      <c r="NQV126" s="109"/>
      <c r="NQW126" s="109"/>
      <c r="NQX126" s="109"/>
      <c r="NQY126" s="109"/>
      <c r="NQZ126" s="109"/>
      <c r="NRA126" s="109"/>
      <c r="NRB126" s="109"/>
      <c r="NRC126" s="109"/>
      <c r="NRD126" s="109"/>
      <c r="NRE126" s="109"/>
      <c r="NRF126" s="109"/>
      <c r="NRG126" s="109"/>
      <c r="NRH126" s="109"/>
      <c r="NRI126" s="109"/>
      <c r="NRJ126" s="109"/>
      <c r="NRK126" s="109"/>
      <c r="NRL126" s="109"/>
      <c r="NRM126" s="109"/>
      <c r="NRN126" s="109"/>
      <c r="NRO126" s="109"/>
      <c r="NRP126" s="109"/>
      <c r="NRQ126" s="109"/>
      <c r="NRR126" s="109"/>
      <c r="NRS126" s="109"/>
      <c r="NRT126" s="109"/>
      <c r="NRU126" s="109"/>
      <c r="NRV126" s="109"/>
      <c r="NRW126" s="109"/>
      <c r="NRX126" s="109"/>
      <c r="NRY126" s="109"/>
      <c r="NRZ126" s="109"/>
      <c r="NSA126" s="109"/>
      <c r="NSB126" s="109"/>
      <c r="NSC126" s="109"/>
      <c r="NSD126" s="109"/>
      <c r="NSE126" s="109"/>
      <c r="NSF126" s="109"/>
      <c r="NSG126" s="109"/>
      <c r="NSH126" s="109"/>
      <c r="NSI126" s="109"/>
      <c r="NSJ126" s="109"/>
      <c r="NSK126" s="109"/>
      <c r="NSL126" s="109"/>
      <c r="NSM126" s="109"/>
      <c r="NSN126" s="109"/>
      <c r="NSO126" s="109"/>
      <c r="NSP126" s="109"/>
      <c r="NSQ126" s="109"/>
      <c r="NSR126" s="109"/>
      <c r="NSS126" s="109"/>
      <c r="NST126" s="109"/>
      <c r="NSU126" s="109"/>
      <c r="NSV126" s="109"/>
      <c r="NSW126" s="109"/>
      <c r="NSX126" s="109"/>
      <c r="NSY126" s="109"/>
      <c r="NSZ126" s="109"/>
      <c r="NTA126" s="109"/>
      <c r="NTB126" s="109"/>
      <c r="NTC126" s="109"/>
      <c r="NTD126" s="109"/>
      <c r="NTE126" s="109"/>
      <c r="NTF126" s="109"/>
      <c r="NTG126" s="109"/>
      <c r="NTH126" s="109"/>
      <c r="NTI126" s="109"/>
      <c r="NTJ126" s="109"/>
      <c r="NTK126" s="109"/>
      <c r="NTL126" s="109"/>
      <c r="NTM126" s="109"/>
      <c r="NTN126" s="109"/>
      <c r="NTO126" s="109"/>
      <c r="NTP126" s="109"/>
      <c r="NTQ126" s="109"/>
      <c r="NTR126" s="109"/>
      <c r="NTS126" s="109"/>
      <c r="NTT126" s="109"/>
      <c r="NTU126" s="109"/>
      <c r="NTV126" s="109"/>
      <c r="NTW126" s="109"/>
      <c r="NTX126" s="109"/>
      <c r="NTY126" s="109"/>
      <c r="NTZ126" s="109"/>
      <c r="NUA126" s="109"/>
      <c r="NUB126" s="109"/>
      <c r="NUC126" s="109"/>
      <c r="NUD126" s="109"/>
      <c r="NUE126" s="109"/>
      <c r="NUF126" s="109"/>
      <c r="NUG126" s="109"/>
      <c r="NUH126" s="109"/>
      <c r="NUI126" s="109"/>
      <c r="NUJ126" s="109"/>
      <c r="NUK126" s="109"/>
      <c r="NUL126" s="109"/>
      <c r="NUM126" s="109"/>
      <c r="NUN126" s="109"/>
      <c r="NUO126" s="109"/>
      <c r="NUP126" s="109"/>
      <c r="NUQ126" s="109"/>
      <c r="NUR126" s="109"/>
      <c r="NUS126" s="109"/>
      <c r="NUT126" s="109"/>
      <c r="NUU126" s="109"/>
      <c r="NUV126" s="109"/>
      <c r="NUW126" s="109"/>
      <c r="NUX126" s="109"/>
      <c r="NUY126" s="109"/>
      <c r="NUZ126" s="109"/>
      <c r="NVA126" s="109"/>
      <c r="NVB126" s="109"/>
      <c r="NVC126" s="109"/>
      <c r="NVD126" s="109"/>
      <c r="NVE126" s="109"/>
      <c r="NVF126" s="109"/>
      <c r="NVG126" s="109"/>
      <c r="NVH126" s="109"/>
      <c r="NVI126" s="109"/>
      <c r="NVJ126" s="109"/>
      <c r="NVK126" s="109"/>
      <c r="NVL126" s="109"/>
      <c r="NVM126" s="109"/>
      <c r="NVN126" s="109"/>
      <c r="NVO126" s="109"/>
      <c r="NVP126" s="109"/>
      <c r="NVQ126" s="109"/>
      <c r="NVR126" s="109"/>
      <c r="NVS126" s="109"/>
      <c r="NVT126" s="109"/>
      <c r="NVU126" s="109"/>
      <c r="NVV126" s="109"/>
      <c r="NVW126" s="109"/>
      <c r="NVX126" s="109"/>
      <c r="NVY126" s="109"/>
      <c r="NVZ126" s="109"/>
      <c r="NWA126" s="109"/>
      <c r="NWB126" s="109"/>
      <c r="NWC126" s="109"/>
      <c r="NWD126" s="109"/>
      <c r="NWE126" s="109"/>
      <c r="NWF126" s="109"/>
      <c r="NWG126" s="109"/>
      <c r="NWH126" s="109"/>
      <c r="NWI126" s="109"/>
      <c r="NWJ126" s="109"/>
      <c r="NWK126" s="109"/>
      <c r="NWL126" s="109"/>
      <c r="NWM126" s="109"/>
      <c r="NWN126" s="109"/>
      <c r="NWO126" s="109"/>
      <c r="NWP126" s="109"/>
      <c r="NWQ126" s="109"/>
      <c r="NWR126" s="109"/>
      <c r="NWS126" s="109"/>
      <c r="NWT126" s="109"/>
      <c r="NWU126" s="109"/>
      <c r="NWV126" s="109"/>
      <c r="NWW126" s="109"/>
      <c r="NWX126" s="109"/>
      <c r="NWY126" s="109"/>
      <c r="NWZ126" s="109"/>
      <c r="NXA126" s="109"/>
      <c r="NXB126" s="109"/>
      <c r="NXC126" s="109"/>
      <c r="NXD126" s="109"/>
      <c r="NXE126" s="109"/>
      <c r="NXF126" s="109"/>
      <c r="NXG126" s="109"/>
      <c r="NXH126" s="109"/>
      <c r="NXI126" s="109"/>
      <c r="NXJ126" s="109"/>
      <c r="NXK126" s="109"/>
      <c r="NXL126" s="109"/>
      <c r="NXM126" s="109"/>
      <c r="NXN126" s="109"/>
      <c r="NXO126" s="109"/>
      <c r="NXP126" s="109"/>
      <c r="NXQ126" s="109"/>
      <c r="NXR126" s="109"/>
      <c r="NXS126" s="109"/>
      <c r="NXT126" s="109"/>
      <c r="NXU126" s="109"/>
      <c r="NXV126" s="109"/>
      <c r="NXW126" s="109"/>
      <c r="NXX126" s="109"/>
      <c r="NXY126" s="109"/>
      <c r="NXZ126" s="109"/>
      <c r="NYA126" s="109"/>
      <c r="NYB126" s="109"/>
      <c r="NYC126" s="109"/>
      <c r="NYD126" s="109"/>
      <c r="NYE126" s="109"/>
      <c r="NYF126" s="109"/>
      <c r="NYG126" s="109"/>
      <c r="NYH126" s="109"/>
      <c r="NYI126" s="109"/>
      <c r="NYJ126" s="109"/>
      <c r="NYK126" s="109"/>
      <c r="NYL126" s="109"/>
      <c r="NYM126" s="109"/>
      <c r="NYN126" s="109"/>
      <c r="NYO126" s="109"/>
      <c r="NYP126" s="109"/>
      <c r="NYQ126" s="109"/>
      <c r="NYR126" s="109"/>
      <c r="NYS126" s="109"/>
      <c r="NYT126" s="109"/>
      <c r="NYU126" s="109"/>
      <c r="NYV126" s="109"/>
      <c r="NYW126" s="109"/>
      <c r="NYX126" s="109"/>
      <c r="NYY126" s="109"/>
      <c r="NYZ126" s="109"/>
      <c r="NZA126" s="109"/>
      <c r="NZB126" s="109"/>
      <c r="NZC126" s="109"/>
      <c r="NZD126" s="109"/>
      <c r="NZE126" s="109"/>
      <c r="NZF126" s="109"/>
      <c r="NZG126" s="109"/>
      <c r="NZH126" s="109"/>
      <c r="NZI126" s="109"/>
      <c r="NZJ126" s="109"/>
      <c r="NZK126" s="109"/>
      <c r="NZL126" s="109"/>
      <c r="NZM126" s="109"/>
      <c r="NZN126" s="109"/>
      <c r="NZO126" s="109"/>
      <c r="NZP126" s="109"/>
      <c r="NZQ126" s="109"/>
      <c r="NZR126" s="109"/>
      <c r="NZS126" s="109"/>
      <c r="NZT126" s="109"/>
      <c r="NZU126" s="109"/>
      <c r="NZV126" s="109"/>
      <c r="NZW126" s="109"/>
      <c r="NZX126" s="109"/>
      <c r="NZY126" s="109"/>
      <c r="NZZ126" s="109"/>
      <c r="OAA126" s="109"/>
      <c r="OAB126" s="109"/>
      <c r="OAC126" s="109"/>
      <c r="OAD126" s="109"/>
      <c r="OAE126" s="109"/>
      <c r="OAF126" s="109"/>
      <c r="OAG126" s="109"/>
      <c r="OAH126" s="109"/>
      <c r="OAI126" s="109"/>
      <c r="OAJ126" s="109"/>
      <c r="OAK126" s="109"/>
      <c r="OAL126" s="109"/>
      <c r="OAM126" s="109"/>
      <c r="OAN126" s="109"/>
      <c r="OAO126" s="109"/>
      <c r="OAP126" s="109"/>
      <c r="OAQ126" s="109"/>
      <c r="OAR126" s="109"/>
      <c r="OAS126" s="109"/>
      <c r="OAT126" s="109"/>
      <c r="OAU126" s="109"/>
      <c r="OAV126" s="109"/>
      <c r="OAW126" s="109"/>
      <c r="OAX126" s="109"/>
      <c r="OAY126" s="109"/>
      <c r="OAZ126" s="109"/>
      <c r="OBA126" s="109"/>
      <c r="OBB126" s="109"/>
      <c r="OBC126" s="109"/>
      <c r="OBD126" s="109"/>
      <c r="OBE126" s="109"/>
      <c r="OBF126" s="109"/>
      <c r="OBG126" s="109"/>
      <c r="OBH126" s="109"/>
      <c r="OBI126" s="109"/>
      <c r="OBJ126" s="109"/>
      <c r="OBK126" s="109"/>
      <c r="OBL126" s="109"/>
      <c r="OBM126" s="109"/>
      <c r="OBN126" s="109"/>
      <c r="OBO126" s="109"/>
      <c r="OBP126" s="109"/>
      <c r="OBQ126" s="109"/>
      <c r="OBR126" s="109"/>
      <c r="OBS126" s="109"/>
      <c r="OBT126" s="109"/>
      <c r="OBU126" s="109"/>
      <c r="OBV126" s="109"/>
      <c r="OBW126" s="109"/>
      <c r="OBX126" s="109"/>
      <c r="OBY126" s="109"/>
      <c r="OBZ126" s="109"/>
      <c r="OCA126" s="109"/>
      <c r="OCB126" s="109"/>
      <c r="OCC126" s="109"/>
      <c r="OCD126" s="109"/>
      <c r="OCE126" s="109"/>
      <c r="OCF126" s="109"/>
      <c r="OCG126" s="109"/>
      <c r="OCH126" s="109"/>
      <c r="OCI126" s="109"/>
      <c r="OCJ126" s="109"/>
      <c r="OCK126" s="109"/>
      <c r="OCL126" s="109"/>
      <c r="OCM126" s="109"/>
      <c r="OCN126" s="109"/>
      <c r="OCO126" s="109"/>
      <c r="OCP126" s="109"/>
      <c r="OCQ126" s="109"/>
      <c r="OCR126" s="109"/>
      <c r="OCS126" s="109"/>
      <c r="OCT126" s="109"/>
      <c r="OCU126" s="109"/>
      <c r="OCV126" s="109"/>
      <c r="OCW126" s="109"/>
      <c r="OCX126" s="109"/>
      <c r="OCY126" s="109"/>
      <c r="OCZ126" s="109"/>
      <c r="ODA126" s="109"/>
      <c r="ODB126" s="109"/>
      <c r="ODC126" s="109"/>
      <c r="ODD126" s="109"/>
      <c r="ODE126" s="109"/>
      <c r="ODF126" s="109"/>
      <c r="ODG126" s="109"/>
      <c r="ODH126" s="109"/>
      <c r="ODI126" s="109"/>
      <c r="ODJ126" s="109"/>
      <c r="ODK126" s="109"/>
      <c r="ODL126" s="109"/>
      <c r="ODM126" s="109"/>
      <c r="ODN126" s="109"/>
      <c r="ODO126" s="109"/>
      <c r="ODP126" s="109"/>
      <c r="ODQ126" s="109"/>
      <c r="ODR126" s="109"/>
      <c r="ODS126" s="109"/>
      <c r="ODT126" s="109"/>
      <c r="ODU126" s="109"/>
      <c r="ODV126" s="109"/>
      <c r="ODW126" s="109"/>
      <c r="ODX126" s="109"/>
      <c r="ODY126" s="109"/>
      <c r="ODZ126" s="109"/>
      <c r="OEA126" s="109"/>
      <c r="OEB126" s="109"/>
      <c r="OEC126" s="109"/>
      <c r="OED126" s="109"/>
      <c r="OEE126" s="109"/>
      <c r="OEF126" s="109"/>
      <c r="OEG126" s="109"/>
      <c r="OEH126" s="109"/>
      <c r="OEI126" s="109"/>
      <c r="OEJ126" s="109"/>
      <c r="OEK126" s="109"/>
      <c r="OEL126" s="109"/>
      <c r="OEM126" s="109"/>
      <c r="OEN126" s="109"/>
      <c r="OEO126" s="109"/>
      <c r="OEP126" s="109"/>
      <c r="OEQ126" s="109"/>
      <c r="OER126" s="109"/>
      <c r="OES126" s="109"/>
      <c r="OET126" s="109"/>
      <c r="OEU126" s="109"/>
      <c r="OEV126" s="109"/>
      <c r="OEW126" s="109"/>
      <c r="OEX126" s="109"/>
      <c r="OEY126" s="109"/>
      <c r="OEZ126" s="109"/>
      <c r="OFA126" s="109"/>
      <c r="OFB126" s="109"/>
      <c r="OFC126" s="109"/>
      <c r="OFD126" s="109"/>
      <c r="OFE126" s="109"/>
      <c r="OFF126" s="109"/>
      <c r="OFG126" s="109"/>
      <c r="OFH126" s="109"/>
      <c r="OFI126" s="109"/>
      <c r="OFJ126" s="109"/>
      <c r="OFK126" s="109"/>
      <c r="OFL126" s="109"/>
      <c r="OFM126" s="109"/>
      <c r="OFN126" s="109"/>
      <c r="OFO126" s="109"/>
      <c r="OFP126" s="109"/>
      <c r="OFQ126" s="109"/>
      <c r="OFR126" s="109"/>
      <c r="OFS126" s="109"/>
      <c r="OFT126" s="109"/>
      <c r="OFU126" s="109"/>
      <c r="OFV126" s="109"/>
      <c r="OFW126" s="109"/>
      <c r="OFX126" s="109"/>
      <c r="OFY126" s="109"/>
      <c r="OFZ126" s="109"/>
      <c r="OGA126" s="109"/>
      <c r="OGB126" s="109"/>
      <c r="OGC126" s="109"/>
      <c r="OGD126" s="109"/>
      <c r="OGE126" s="109"/>
      <c r="OGF126" s="109"/>
      <c r="OGG126" s="109"/>
      <c r="OGH126" s="109"/>
      <c r="OGI126" s="109"/>
      <c r="OGJ126" s="109"/>
      <c r="OGK126" s="109"/>
      <c r="OGL126" s="109"/>
      <c r="OGM126" s="109"/>
      <c r="OGN126" s="109"/>
      <c r="OGO126" s="109"/>
      <c r="OGP126" s="109"/>
      <c r="OGQ126" s="109"/>
      <c r="OGR126" s="109"/>
      <c r="OGS126" s="109"/>
      <c r="OGT126" s="109"/>
      <c r="OGU126" s="109"/>
      <c r="OGV126" s="109"/>
      <c r="OGW126" s="109"/>
      <c r="OGX126" s="109"/>
      <c r="OGY126" s="109"/>
      <c r="OGZ126" s="109"/>
      <c r="OHA126" s="109"/>
      <c r="OHB126" s="109"/>
      <c r="OHC126" s="109"/>
      <c r="OHD126" s="109"/>
      <c r="OHE126" s="109"/>
      <c r="OHF126" s="109"/>
      <c r="OHG126" s="109"/>
      <c r="OHH126" s="109"/>
      <c r="OHI126" s="109"/>
      <c r="OHJ126" s="109"/>
      <c r="OHK126" s="109"/>
      <c r="OHL126" s="109"/>
      <c r="OHM126" s="109"/>
      <c r="OHN126" s="109"/>
      <c r="OHO126" s="109"/>
      <c r="OHP126" s="109"/>
      <c r="OHQ126" s="109"/>
      <c r="OHR126" s="109"/>
      <c r="OHS126" s="109"/>
      <c r="OHT126" s="109"/>
      <c r="OHU126" s="109"/>
      <c r="OHV126" s="109"/>
      <c r="OHW126" s="109"/>
      <c r="OHX126" s="109"/>
      <c r="OHY126" s="109"/>
      <c r="OHZ126" s="109"/>
      <c r="OIA126" s="109"/>
      <c r="OIB126" s="109"/>
      <c r="OIC126" s="109"/>
      <c r="OID126" s="109"/>
      <c r="OIE126" s="109"/>
      <c r="OIF126" s="109"/>
      <c r="OIG126" s="109"/>
      <c r="OIH126" s="109"/>
      <c r="OII126" s="109"/>
      <c r="OIJ126" s="109"/>
      <c r="OIK126" s="109"/>
      <c r="OIL126" s="109"/>
      <c r="OIM126" s="109"/>
      <c r="OIN126" s="109"/>
      <c r="OIO126" s="109"/>
      <c r="OIP126" s="109"/>
      <c r="OIQ126" s="109"/>
      <c r="OIR126" s="109"/>
      <c r="OIS126" s="109"/>
      <c r="OIT126" s="109"/>
      <c r="OIU126" s="109"/>
      <c r="OIV126" s="109"/>
      <c r="OIW126" s="109"/>
      <c r="OIX126" s="109"/>
      <c r="OIY126" s="109"/>
      <c r="OIZ126" s="109"/>
      <c r="OJA126" s="109"/>
      <c r="OJB126" s="109"/>
      <c r="OJC126" s="109"/>
      <c r="OJD126" s="109"/>
      <c r="OJE126" s="109"/>
      <c r="OJF126" s="109"/>
      <c r="OJG126" s="109"/>
      <c r="OJH126" s="109"/>
      <c r="OJI126" s="109"/>
      <c r="OJJ126" s="109"/>
      <c r="OJK126" s="109"/>
      <c r="OJL126" s="109"/>
      <c r="OJM126" s="109"/>
      <c r="OJN126" s="109"/>
      <c r="OJO126" s="109"/>
      <c r="OJP126" s="109"/>
      <c r="OJQ126" s="109"/>
      <c r="OJR126" s="109"/>
      <c r="OJS126" s="109"/>
      <c r="OJT126" s="109"/>
      <c r="OJU126" s="109"/>
      <c r="OJV126" s="109"/>
      <c r="OJW126" s="109"/>
      <c r="OJX126" s="109"/>
      <c r="OJY126" s="109"/>
      <c r="OJZ126" s="109"/>
      <c r="OKA126" s="109"/>
      <c r="OKB126" s="109"/>
      <c r="OKC126" s="109"/>
      <c r="OKD126" s="109"/>
      <c r="OKE126" s="109"/>
      <c r="OKF126" s="109"/>
      <c r="OKG126" s="109"/>
      <c r="OKH126" s="109"/>
      <c r="OKI126" s="109"/>
      <c r="OKJ126" s="109"/>
      <c r="OKK126" s="109"/>
      <c r="OKL126" s="109"/>
      <c r="OKM126" s="109"/>
      <c r="OKN126" s="109"/>
      <c r="OKO126" s="109"/>
      <c r="OKP126" s="109"/>
      <c r="OKQ126" s="109"/>
      <c r="OKR126" s="109"/>
      <c r="OKS126" s="109"/>
      <c r="OKT126" s="109"/>
      <c r="OKU126" s="109"/>
      <c r="OKV126" s="109"/>
      <c r="OKW126" s="109"/>
      <c r="OKX126" s="109"/>
      <c r="OKY126" s="109"/>
      <c r="OKZ126" s="109"/>
      <c r="OLA126" s="109"/>
      <c r="OLB126" s="109"/>
      <c r="OLC126" s="109"/>
      <c r="OLD126" s="109"/>
      <c r="OLE126" s="109"/>
      <c r="OLF126" s="109"/>
      <c r="OLG126" s="109"/>
      <c r="OLH126" s="109"/>
      <c r="OLI126" s="109"/>
      <c r="OLJ126" s="109"/>
      <c r="OLK126" s="109"/>
      <c r="OLL126" s="109"/>
      <c r="OLM126" s="109"/>
      <c r="OLN126" s="109"/>
      <c r="OLO126" s="109"/>
      <c r="OLP126" s="109"/>
      <c r="OLQ126" s="109"/>
      <c r="OLR126" s="109"/>
      <c r="OLS126" s="109"/>
      <c r="OLT126" s="109"/>
      <c r="OLU126" s="109"/>
      <c r="OLV126" s="109"/>
      <c r="OLW126" s="109"/>
      <c r="OLX126" s="109"/>
      <c r="OLY126" s="109"/>
      <c r="OLZ126" s="109"/>
      <c r="OMA126" s="109"/>
      <c r="OMB126" s="109"/>
      <c r="OMC126" s="109"/>
      <c r="OMD126" s="109"/>
      <c r="OME126" s="109"/>
      <c r="OMF126" s="109"/>
      <c r="OMG126" s="109"/>
      <c r="OMH126" s="109"/>
      <c r="OMI126" s="109"/>
      <c r="OMJ126" s="109"/>
      <c r="OMK126" s="109"/>
      <c r="OML126" s="109"/>
      <c r="OMM126" s="109"/>
      <c r="OMN126" s="109"/>
      <c r="OMO126" s="109"/>
      <c r="OMP126" s="109"/>
      <c r="OMQ126" s="109"/>
      <c r="OMR126" s="109"/>
      <c r="OMS126" s="109"/>
      <c r="OMT126" s="109"/>
      <c r="OMU126" s="109"/>
      <c r="OMV126" s="109"/>
      <c r="OMW126" s="109"/>
      <c r="OMX126" s="109"/>
      <c r="OMY126" s="109"/>
      <c r="OMZ126" s="109"/>
      <c r="ONA126" s="109"/>
      <c r="ONB126" s="109"/>
      <c r="ONC126" s="109"/>
      <c r="OND126" s="109"/>
      <c r="ONE126" s="109"/>
      <c r="ONF126" s="109"/>
      <c r="ONG126" s="109"/>
      <c r="ONH126" s="109"/>
      <c r="ONI126" s="109"/>
      <c r="ONJ126" s="109"/>
      <c r="ONK126" s="109"/>
      <c r="ONL126" s="109"/>
      <c r="ONM126" s="109"/>
      <c r="ONN126" s="109"/>
      <c r="ONO126" s="109"/>
      <c r="ONP126" s="109"/>
      <c r="ONQ126" s="109"/>
      <c r="ONR126" s="109"/>
      <c r="ONS126" s="109"/>
      <c r="ONT126" s="109"/>
      <c r="ONU126" s="109"/>
      <c r="ONV126" s="109"/>
      <c r="ONW126" s="109"/>
      <c r="ONX126" s="109"/>
      <c r="ONY126" s="109"/>
      <c r="ONZ126" s="109"/>
      <c r="OOA126" s="109"/>
      <c r="OOB126" s="109"/>
      <c r="OOC126" s="109"/>
      <c r="OOD126" s="109"/>
      <c r="OOE126" s="109"/>
      <c r="OOF126" s="109"/>
      <c r="OOG126" s="109"/>
      <c r="OOH126" s="109"/>
      <c r="OOI126" s="109"/>
      <c r="OOJ126" s="109"/>
      <c r="OOK126" s="109"/>
      <c r="OOL126" s="109"/>
      <c r="OOM126" s="109"/>
      <c r="OON126" s="109"/>
      <c r="OOO126" s="109"/>
      <c r="OOP126" s="109"/>
      <c r="OOQ126" s="109"/>
      <c r="OOR126" s="109"/>
      <c r="OOS126" s="109"/>
      <c r="OOT126" s="109"/>
      <c r="OOU126" s="109"/>
      <c r="OOV126" s="109"/>
      <c r="OOW126" s="109"/>
      <c r="OOX126" s="109"/>
      <c r="OOY126" s="109"/>
      <c r="OOZ126" s="109"/>
      <c r="OPA126" s="109"/>
      <c r="OPB126" s="109"/>
      <c r="OPC126" s="109"/>
      <c r="OPD126" s="109"/>
      <c r="OPE126" s="109"/>
      <c r="OPF126" s="109"/>
      <c r="OPG126" s="109"/>
      <c r="OPH126" s="109"/>
      <c r="OPI126" s="109"/>
      <c r="OPJ126" s="109"/>
      <c r="OPK126" s="109"/>
      <c r="OPL126" s="109"/>
      <c r="OPM126" s="109"/>
      <c r="OPN126" s="109"/>
      <c r="OPO126" s="109"/>
      <c r="OPP126" s="109"/>
      <c r="OPQ126" s="109"/>
      <c r="OPR126" s="109"/>
      <c r="OPS126" s="109"/>
      <c r="OPT126" s="109"/>
      <c r="OPU126" s="109"/>
      <c r="OPV126" s="109"/>
      <c r="OPW126" s="109"/>
      <c r="OPX126" s="109"/>
      <c r="OPY126" s="109"/>
      <c r="OPZ126" s="109"/>
      <c r="OQA126" s="109"/>
      <c r="OQB126" s="109"/>
      <c r="OQC126" s="109"/>
      <c r="OQD126" s="109"/>
      <c r="OQE126" s="109"/>
      <c r="OQF126" s="109"/>
      <c r="OQG126" s="109"/>
      <c r="OQH126" s="109"/>
      <c r="OQI126" s="109"/>
      <c r="OQJ126" s="109"/>
      <c r="OQK126" s="109"/>
      <c r="OQL126" s="109"/>
      <c r="OQM126" s="109"/>
      <c r="OQN126" s="109"/>
      <c r="OQO126" s="109"/>
      <c r="OQP126" s="109"/>
      <c r="OQQ126" s="109"/>
      <c r="OQR126" s="109"/>
      <c r="OQS126" s="109"/>
      <c r="OQT126" s="109"/>
      <c r="OQU126" s="109"/>
      <c r="OQV126" s="109"/>
      <c r="OQW126" s="109"/>
      <c r="OQX126" s="109"/>
      <c r="OQY126" s="109"/>
      <c r="OQZ126" s="109"/>
      <c r="ORA126" s="109"/>
      <c r="ORB126" s="109"/>
      <c r="ORC126" s="109"/>
      <c r="ORD126" s="109"/>
      <c r="ORE126" s="109"/>
      <c r="ORF126" s="109"/>
      <c r="ORG126" s="109"/>
      <c r="ORH126" s="109"/>
      <c r="ORI126" s="109"/>
      <c r="ORJ126" s="109"/>
      <c r="ORK126" s="109"/>
      <c r="ORL126" s="109"/>
      <c r="ORM126" s="109"/>
      <c r="ORN126" s="109"/>
      <c r="ORO126" s="109"/>
      <c r="ORP126" s="109"/>
      <c r="ORQ126" s="109"/>
      <c r="ORR126" s="109"/>
      <c r="ORS126" s="109"/>
      <c r="ORT126" s="109"/>
      <c r="ORU126" s="109"/>
      <c r="ORV126" s="109"/>
      <c r="ORW126" s="109"/>
      <c r="ORX126" s="109"/>
      <c r="ORY126" s="109"/>
      <c r="ORZ126" s="109"/>
      <c r="OSA126" s="109"/>
      <c r="OSB126" s="109"/>
      <c r="OSC126" s="109"/>
      <c r="OSD126" s="109"/>
      <c r="OSE126" s="109"/>
      <c r="OSF126" s="109"/>
      <c r="OSG126" s="109"/>
      <c r="OSH126" s="109"/>
      <c r="OSI126" s="109"/>
      <c r="OSJ126" s="109"/>
      <c r="OSK126" s="109"/>
      <c r="OSL126" s="109"/>
      <c r="OSM126" s="109"/>
      <c r="OSN126" s="109"/>
      <c r="OSO126" s="109"/>
      <c r="OSP126" s="109"/>
      <c r="OSQ126" s="109"/>
      <c r="OSR126" s="109"/>
      <c r="OSS126" s="109"/>
      <c r="OST126" s="109"/>
      <c r="OSU126" s="109"/>
      <c r="OSV126" s="109"/>
      <c r="OSW126" s="109"/>
      <c r="OSX126" s="109"/>
      <c r="OSY126" s="109"/>
      <c r="OSZ126" s="109"/>
      <c r="OTA126" s="109"/>
      <c r="OTB126" s="109"/>
      <c r="OTC126" s="109"/>
      <c r="OTD126" s="109"/>
      <c r="OTE126" s="109"/>
      <c r="OTF126" s="109"/>
      <c r="OTG126" s="109"/>
      <c r="OTH126" s="109"/>
      <c r="OTI126" s="109"/>
      <c r="OTJ126" s="109"/>
      <c r="OTK126" s="109"/>
      <c r="OTL126" s="109"/>
      <c r="OTM126" s="109"/>
      <c r="OTN126" s="109"/>
      <c r="OTO126" s="109"/>
      <c r="OTP126" s="109"/>
      <c r="OTQ126" s="109"/>
      <c r="OTR126" s="109"/>
      <c r="OTS126" s="109"/>
      <c r="OTT126" s="109"/>
      <c r="OTU126" s="109"/>
      <c r="OTV126" s="109"/>
      <c r="OTW126" s="109"/>
      <c r="OTX126" s="109"/>
      <c r="OTY126" s="109"/>
      <c r="OTZ126" s="109"/>
      <c r="OUA126" s="109"/>
      <c r="OUB126" s="109"/>
      <c r="OUC126" s="109"/>
      <c r="OUD126" s="109"/>
      <c r="OUE126" s="109"/>
      <c r="OUF126" s="109"/>
      <c r="OUG126" s="109"/>
      <c r="OUH126" s="109"/>
      <c r="OUI126" s="109"/>
      <c r="OUJ126" s="109"/>
      <c r="OUK126" s="109"/>
      <c r="OUL126" s="109"/>
      <c r="OUM126" s="109"/>
      <c r="OUN126" s="109"/>
      <c r="OUO126" s="109"/>
      <c r="OUP126" s="109"/>
      <c r="OUQ126" s="109"/>
      <c r="OUR126" s="109"/>
      <c r="OUS126" s="109"/>
      <c r="OUT126" s="109"/>
      <c r="OUU126" s="109"/>
      <c r="OUV126" s="109"/>
      <c r="OUW126" s="109"/>
      <c r="OUX126" s="109"/>
      <c r="OUY126" s="109"/>
      <c r="OUZ126" s="109"/>
      <c r="OVA126" s="109"/>
      <c r="OVB126" s="109"/>
      <c r="OVC126" s="109"/>
      <c r="OVD126" s="109"/>
      <c r="OVE126" s="109"/>
      <c r="OVF126" s="109"/>
      <c r="OVG126" s="109"/>
      <c r="OVH126" s="109"/>
      <c r="OVI126" s="109"/>
      <c r="OVJ126" s="109"/>
      <c r="OVK126" s="109"/>
      <c r="OVL126" s="109"/>
      <c r="OVM126" s="109"/>
      <c r="OVN126" s="109"/>
      <c r="OVO126" s="109"/>
      <c r="OVP126" s="109"/>
      <c r="OVQ126" s="109"/>
      <c r="OVR126" s="109"/>
      <c r="OVS126" s="109"/>
      <c r="OVT126" s="109"/>
      <c r="OVU126" s="109"/>
      <c r="OVV126" s="109"/>
      <c r="OVW126" s="109"/>
      <c r="OVX126" s="109"/>
      <c r="OVY126" s="109"/>
      <c r="OVZ126" s="109"/>
      <c r="OWA126" s="109"/>
      <c r="OWB126" s="109"/>
      <c r="OWC126" s="109"/>
      <c r="OWD126" s="109"/>
      <c r="OWE126" s="109"/>
      <c r="OWF126" s="109"/>
      <c r="OWG126" s="109"/>
      <c r="OWH126" s="109"/>
      <c r="OWI126" s="109"/>
      <c r="OWJ126" s="109"/>
      <c r="OWK126" s="109"/>
      <c r="OWL126" s="109"/>
      <c r="OWM126" s="109"/>
      <c r="OWN126" s="109"/>
      <c r="OWO126" s="109"/>
      <c r="OWP126" s="109"/>
      <c r="OWQ126" s="109"/>
      <c r="OWR126" s="109"/>
      <c r="OWS126" s="109"/>
      <c r="OWT126" s="109"/>
      <c r="OWU126" s="109"/>
      <c r="OWV126" s="109"/>
      <c r="OWW126" s="109"/>
      <c r="OWX126" s="109"/>
      <c r="OWY126" s="109"/>
      <c r="OWZ126" s="109"/>
      <c r="OXA126" s="109"/>
      <c r="OXB126" s="109"/>
      <c r="OXC126" s="109"/>
      <c r="OXD126" s="109"/>
      <c r="OXE126" s="109"/>
      <c r="OXF126" s="109"/>
      <c r="OXG126" s="109"/>
      <c r="OXH126" s="109"/>
      <c r="OXI126" s="109"/>
      <c r="OXJ126" s="109"/>
      <c r="OXK126" s="109"/>
      <c r="OXL126" s="109"/>
      <c r="OXM126" s="109"/>
      <c r="OXN126" s="109"/>
      <c r="OXO126" s="109"/>
      <c r="OXP126" s="109"/>
      <c r="OXQ126" s="109"/>
      <c r="OXR126" s="109"/>
      <c r="OXS126" s="109"/>
      <c r="OXT126" s="109"/>
      <c r="OXU126" s="109"/>
      <c r="OXV126" s="109"/>
      <c r="OXW126" s="109"/>
      <c r="OXX126" s="109"/>
      <c r="OXY126" s="109"/>
      <c r="OXZ126" s="109"/>
      <c r="OYA126" s="109"/>
      <c r="OYB126" s="109"/>
      <c r="OYC126" s="109"/>
      <c r="OYD126" s="109"/>
      <c r="OYE126" s="109"/>
      <c r="OYF126" s="109"/>
      <c r="OYG126" s="109"/>
      <c r="OYH126" s="109"/>
      <c r="OYI126" s="109"/>
      <c r="OYJ126" s="109"/>
      <c r="OYK126" s="109"/>
      <c r="OYL126" s="109"/>
      <c r="OYM126" s="109"/>
      <c r="OYN126" s="109"/>
      <c r="OYO126" s="109"/>
      <c r="OYP126" s="109"/>
      <c r="OYQ126" s="109"/>
      <c r="OYR126" s="109"/>
      <c r="OYS126" s="109"/>
      <c r="OYT126" s="109"/>
      <c r="OYU126" s="109"/>
      <c r="OYV126" s="109"/>
      <c r="OYW126" s="109"/>
      <c r="OYX126" s="109"/>
      <c r="OYY126" s="109"/>
      <c r="OYZ126" s="109"/>
      <c r="OZA126" s="109"/>
      <c r="OZB126" s="109"/>
      <c r="OZC126" s="109"/>
      <c r="OZD126" s="109"/>
      <c r="OZE126" s="109"/>
      <c r="OZF126" s="109"/>
      <c r="OZG126" s="109"/>
      <c r="OZH126" s="109"/>
      <c r="OZI126" s="109"/>
      <c r="OZJ126" s="109"/>
      <c r="OZK126" s="109"/>
      <c r="OZL126" s="109"/>
      <c r="OZM126" s="109"/>
      <c r="OZN126" s="109"/>
      <c r="OZO126" s="109"/>
      <c r="OZP126" s="109"/>
      <c r="OZQ126" s="109"/>
      <c r="OZR126" s="109"/>
      <c r="OZS126" s="109"/>
      <c r="OZT126" s="109"/>
      <c r="OZU126" s="109"/>
      <c r="OZV126" s="109"/>
      <c r="OZW126" s="109"/>
      <c r="OZX126" s="109"/>
      <c r="OZY126" s="109"/>
      <c r="OZZ126" s="109"/>
      <c r="PAA126" s="109"/>
      <c r="PAB126" s="109"/>
      <c r="PAC126" s="109"/>
      <c r="PAD126" s="109"/>
      <c r="PAE126" s="109"/>
      <c r="PAF126" s="109"/>
      <c r="PAG126" s="109"/>
      <c r="PAH126" s="109"/>
      <c r="PAI126" s="109"/>
      <c r="PAJ126" s="109"/>
      <c r="PAK126" s="109"/>
      <c r="PAL126" s="109"/>
      <c r="PAM126" s="109"/>
      <c r="PAN126" s="109"/>
      <c r="PAO126" s="109"/>
      <c r="PAP126" s="109"/>
      <c r="PAQ126" s="109"/>
      <c r="PAR126" s="109"/>
      <c r="PAS126" s="109"/>
      <c r="PAT126" s="109"/>
      <c r="PAU126" s="109"/>
      <c r="PAV126" s="109"/>
      <c r="PAW126" s="109"/>
      <c r="PAX126" s="109"/>
      <c r="PAY126" s="109"/>
      <c r="PAZ126" s="109"/>
      <c r="PBA126" s="109"/>
      <c r="PBB126" s="109"/>
      <c r="PBC126" s="109"/>
      <c r="PBD126" s="109"/>
      <c r="PBE126" s="109"/>
      <c r="PBF126" s="109"/>
      <c r="PBG126" s="109"/>
      <c r="PBH126" s="109"/>
      <c r="PBI126" s="109"/>
      <c r="PBJ126" s="109"/>
      <c r="PBK126" s="109"/>
      <c r="PBL126" s="109"/>
      <c r="PBM126" s="109"/>
      <c r="PBN126" s="109"/>
      <c r="PBO126" s="109"/>
      <c r="PBP126" s="109"/>
      <c r="PBQ126" s="109"/>
      <c r="PBR126" s="109"/>
      <c r="PBS126" s="109"/>
      <c r="PBT126" s="109"/>
      <c r="PBU126" s="109"/>
      <c r="PBV126" s="109"/>
      <c r="PBW126" s="109"/>
      <c r="PBX126" s="109"/>
      <c r="PBY126" s="109"/>
      <c r="PBZ126" s="109"/>
      <c r="PCA126" s="109"/>
      <c r="PCB126" s="109"/>
      <c r="PCC126" s="109"/>
      <c r="PCD126" s="109"/>
      <c r="PCE126" s="109"/>
      <c r="PCF126" s="109"/>
      <c r="PCG126" s="109"/>
      <c r="PCH126" s="109"/>
      <c r="PCI126" s="109"/>
      <c r="PCJ126" s="109"/>
      <c r="PCK126" s="109"/>
      <c r="PCL126" s="109"/>
      <c r="PCM126" s="109"/>
      <c r="PCN126" s="109"/>
      <c r="PCO126" s="109"/>
      <c r="PCP126" s="109"/>
      <c r="PCQ126" s="109"/>
      <c r="PCR126" s="109"/>
      <c r="PCS126" s="109"/>
      <c r="PCT126" s="109"/>
      <c r="PCU126" s="109"/>
      <c r="PCV126" s="109"/>
      <c r="PCW126" s="109"/>
      <c r="PCX126" s="109"/>
      <c r="PCY126" s="109"/>
      <c r="PCZ126" s="109"/>
      <c r="PDA126" s="109"/>
      <c r="PDB126" s="109"/>
      <c r="PDC126" s="109"/>
      <c r="PDD126" s="109"/>
      <c r="PDE126" s="109"/>
      <c r="PDF126" s="109"/>
      <c r="PDG126" s="109"/>
      <c r="PDH126" s="109"/>
      <c r="PDI126" s="109"/>
      <c r="PDJ126" s="109"/>
      <c r="PDK126" s="109"/>
      <c r="PDL126" s="109"/>
      <c r="PDM126" s="109"/>
      <c r="PDN126" s="109"/>
      <c r="PDO126" s="109"/>
      <c r="PDP126" s="109"/>
      <c r="PDQ126" s="109"/>
      <c r="PDR126" s="109"/>
      <c r="PDS126" s="109"/>
      <c r="PDT126" s="109"/>
      <c r="PDU126" s="109"/>
      <c r="PDV126" s="109"/>
      <c r="PDW126" s="109"/>
      <c r="PDX126" s="109"/>
      <c r="PDY126" s="109"/>
      <c r="PDZ126" s="109"/>
      <c r="PEA126" s="109"/>
      <c r="PEB126" s="109"/>
      <c r="PEC126" s="109"/>
      <c r="PED126" s="109"/>
      <c r="PEE126" s="109"/>
      <c r="PEF126" s="109"/>
      <c r="PEG126" s="109"/>
      <c r="PEH126" s="109"/>
      <c r="PEI126" s="109"/>
      <c r="PEJ126" s="109"/>
      <c r="PEK126" s="109"/>
      <c r="PEL126" s="109"/>
      <c r="PEM126" s="109"/>
      <c r="PEN126" s="109"/>
      <c r="PEO126" s="109"/>
      <c r="PEP126" s="109"/>
      <c r="PEQ126" s="109"/>
      <c r="PER126" s="109"/>
      <c r="PES126" s="109"/>
      <c r="PET126" s="109"/>
      <c r="PEU126" s="109"/>
      <c r="PEV126" s="109"/>
      <c r="PEW126" s="109"/>
      <c r="PEX126" s="109"/>
      <c r="PEY126" s="109"/>
      <c r="PEZ126" s="109"/>
      <c r="PFA126" s="109"/>
      <c r="PFB126" s="109"/>
      <c r="PFC126" s="109"/>
      <c r="PFD126" s="109"/>
      <c r="PFE126" s="109"/>
      <c r="PFF126" s="109"/>
      <c r="PFG126" s="109"/>
      <c r="PFH126" s="109"/>
      <c r="PFI126" s="109"/>
      <c r="PFJ126" s="109"/>
      <c r="PFK126" s="109"/>
      <c r="PFL126" s="109"/>
      <c r="PFM126" s="109"/>
      <c r="PFN126" s="109"/>
      <c r="PFO126" s="109"/>
      <c r="PFP126" s="109"/>
      <c r="PFQ126" s="109"/>
      <c r="PFR126" s="109"/>
      <c r="PFS126" s="109"/>
      <c r="PFT126" s="109"/>
      <c r="PFU126" s="109"/>
      <c r="PFV126" s="109"/>
      <c r="PFW126" s="109"/>
      <c r="PFX126" s="109"/>
      <c r="PFY126" s="109"/>
      <c r="PFZ126" s="109"/>
      <c r="PGA126" s="109"/>
      <c r="PGB126" s="109"/>
      <c r="PGC126" s="109"/>
      <c r="PGD126" s="109"/>
      <c r="PGE126" s="109"/>
      <c r="PGF126" s="109"/>
      <c r="PGG126" s="109"/>
      <c r="PGH126" s="109"/>
      <c r="PGI126" s="109"/>
      <c r="PGJ126" s="109"/>
      <c r="PGK126" s="109"/>
      <c r="PGL126" s="109"/>
      <c r="PGM126" s="109"/>
      <c r="PGN126" s="109"/>
      <c r="PGO126" s="109"/>
      <c r="PGP126" s="109"/>
      <c r="PGQ126" s="109"/>
      <c r="PGR126" s="109"/>
      <c r="PGS126" s="109"/>
      <c r="PGT126" s="109"/>
      <c r="PGU126" s="109"/>
      <c r="PGV126" s="109"/>
      <c r="PGW126" s="109"/>
      <c r="PGX126" s="109"/>
      <c r="PGY126" s="109"/>
      <c r="PGZ126" s="109"/>
      <c r="PHA126" s="109"/>
      <c r="PHB126" s="109"/>
      <c r="PHC126" s="109"/>
      <c r="PHD126" s="109"/>
      <c r="PHE126" s="109"/>
      <c r="PHF126" s="109"/>
      <c r="PHG126" s="109"/>
      <c r="PHH126" s="109"/>
      <c r="PHI126" s="109"/>
      <c r="PHJ126" s="109"/>
      <c r="PHK126" s="109"/>
      <c r="PHL126" s="109"/>
      <c r="PHM126" s="109"/>
      <c r="PHN126" s="109"/>
      <c r="PHO126" s="109"/>
      <c r="PHP126" s="109"/>
      <c r="PHQ126" s="109"/>
      <c r="PHR126" s="109"/>
      <c r="PHS126" s="109"/>
      <c r="PHT126" s="109"/>
      <c r="PHU126" s="109"/>
      <c r="PHV126" s="109"/>
      <c r="PHW126" s="109"/>
      <c r="PHX126" s="109"/>
      <c r="PHY126" s="109"/>
      <c r="PHZ126" s="109"/>
      <c r="PIA126" s="109"/>
      <c r="PIB126" s="109"/>
      <c r="PIC126" s="109"/>
      <c r="PID126" s="109"/>
      <c r="PIE126" s="109"/>
      <c r="PIF126" s="109"/>
      <c r="PIG126" s="109"/>
      <c r="PIH126" s="109"/>
      <c r="PII126" s="109"/>
      <c r="PIJ126" s="109"/>
      <c r="PIK126" s="109"/>
      <c r="PIL126" s="109"/>
      <c r="PIM126" s="109"/>
      <c r="PIN126" s="109"/>
      <c r="PIO126" s="109"/>
      <c r="PIP126" s="109"/>
      <c r="PIQ126" s="109"/>
      <c r="PIR126" s="109"/>
      <c r="PIS126" s="109"/>
      <c r="PIT126" s="109"/>
      <c r="PIU126" s="109"/>
      <c r="PIV126" s="109"/>
      <c r="PIW126" s="109"/>
      <c r="PIX126" s="109"/>
      <c r="PIY126" s="109"/>
      <c r="PIZ126" s="109"/>
      <c r="PJA126" s="109"/>
      <c r="PJB126" s="109"/>
      <c r="PJC126" s="109"/>
      <c r="PJD126" s="109"/>
      <c r="PJE126" s="109"/>
      <c r="PJF126" s="109"/>
      <c r="PJG126" s="109"/>
      <c r="PJH126" s="109"/>
      <c r="PJI126" s="109"/>
      <c r="PJJ126" s="109"/>
      <c r="PJK126" s="109"/>
      <c r="PJL126" s="109"/>
      <c r="PJM126" s="109"/>
      <c r="PJN126" s="109"/>
      <c r="PJO126" s="109"/>
      <c r="PJP126" s="109"/>
      <c r="PJQ126" s="109"/>
      <c r="PJR126" s="109"/>
      <c r="PJS126" s="109"/>
      <c r="PJT126" s="109"/>
      <c r="PJU126" s="109"/>
      <c r="PJV126" s="109"/>
      <c r="PJW126" s="109"/>
      <c r="PJX126" s="109"/>
      <c r="PJY126" s="109"/>
      <c r="PJZ126" s="109"/>
      <c r="PKA126" s="109"/>
      <c r="PKB126" s="109"/>
      <c r="PKC126" s="109"/>
      <c r="PKD126" s="109"/>
      <c r="PKE126" s="109"/>
      <c r="PKF126" s="109"/>
      <c r="PKG126" s="109"/>
      <c r="PKH126" s="109"/>
      <c r="PKI126" s="109"/>
      <c r="PKJ126" s="109"/>
      <c r="PKK126" s="109"/>
      <c r="PKL126" s="109"/>
      <c r="PKM126" s="109"/>
      <c r="PKN126" s="109"/>
      <c r="PKO126" s="109"/>
      <c r="PKP126" s="109"/>
      <c r="PKQ126" s="109"/>
      <c r="PKR126" s="109"/>
      <c r="PKS126" s="109"/>
      <c r="PKT126" s="109"/>
      <c r="PKU126" s="109"/>
      <c r="PKV126" s="109"/>
      <c r="PKW126" s="109"/>
      <c r="PKX126" s="109"/>
      <c r="PKY126" s="109"/>
      <c r="PKZ126" s="109"/>
      <c r="PLA126" s="109"/>
      <c r="PLB126" s="109"/>
      <c r="PLC126" s="109"/>
      <c r="PLD126" s="109"/>
      <c r="PLE126" s="109"/>
      <c r="PLF126" s="109"/>
      <c r="PLG126" s="109"/>
      <c r="PLH126" s="109"/>
      <c r="PLI126" s="109"/>
      <c r="PLJ126" s="109"/>
      <c r="PLK126" s="109"/>
      <c r="PLL126" s="109"/>
      <c r="PLM126" s="109"/>
      <c r="PLN126" s="109"/>
      <c r="PLO126" s="109"/>
      <c r="PLP126" s="109"/>
      <c r="PLQ126" s="109"/>
      <c r="PLR126" s="109"/>
      <c r="PLS126" s="109"/>
      <c r="PLT126" s="109"/>
      <c r="PLU126" s="109"/>
      <c r="PLV126" s="109"/>
      <c r="PLW126" s="109"/>
      <c r="PLX126" s="109"/>
      <c r="PLY126" s="109"/>
      <c r="PLZ126" s="109"/>
      <c r="PMA126" s="109"/>
      <c r="PMB126" s="109"/>
      <c r="PMC126" s="109"/>
      <c r="PMD126" s="109"/>
      <c r="PME126" s="109"/>
      <c r="PMF126" s="109"/>
      <c r="PMG126" s="109"/>
      <c r="PMH126" s="109"/>
      <c r="PMI126" s="109"/>
      <c r="PMJ126" s="109"/>
      <c r="PMK126" s="109"/>
      <c r="PML126" s="109"/>
      <c r="PMM126" s="109"/>
      <c r="PMN126" s="109"/>
      <c r="PMO126" s="109"/>
      <c r="PMP126" s="109"/>
      <c r="PMQ126" s="109"/>
      <c r="PMR126" s="109"/>
      <c r="PMS126" s="109"/>
      <c r="PMT126" s="109"/>
      <c r="PMU126" s="109"/>
      <c r="PMV126" s="109"/>
      <c r="PMW126" s="109"/>
      <c r="PMX126" s="109"/>
      <c r="PMY126" s="109"/>
      <c r="PMZ126" s="109"/>
      <c r="PNA126" s="109"/>
      <c r="PNB126" s="109"/>
      <c r="PNC126" s="109"/>
      <c r="PND126" s="109"/>
      <c r="PNE126" s="109"/>
      <c r="PNF126" s="109"/>
      <c r="PNG126" s="109"/>
      <c r="PNH126" s="109"/>
      <c r="PNI126" s="109"/>
      <c r="PNJ126" s="109"/>
      <c r="PNK126" s="109"/>
      <c r="PNL126" s="109"/>
      <c r="PNM126" s="109"/>
      <c r="PNN126" s="109"/>
      <c r="PNO126" s="109"/>
      <c r="PNP126" s="109"/>
      <c r="PNQ126" s="109"/>
      <c r="PNR126" s="109"/>
      <c r="PNS126" s="109"/>
      <c r="PNT126" s="109"/>
      <c r="PNU126" s="109"/>
      <c r="PNV126" s="109"/>
      <c r="PNW126" s="109"/>
      <c r="PNX126" s="109"/>
      <c r="PNY126" s="109"/>
      <c r="PNZ126" s="109"/>
      <c r="POA126" s="109"/>
      <c r="POB126" s="109"/>
      <c r="POC126" s="109"/>
      <c r="POD126" s="109"/>
      <c r="POE126" s="109"/>
      <c r="POF126" s="109"/>
      <c r="POG126" s="109"/>
      <c r="POH126" s="109"/>
      <c r="POI126" s="109"/>
      <c r="POJ126" s="109"/>
      <c r="POK126" s="109"/>
      <c r="POL126" s="109"/>
      <c r="POM126" s="109"/>
      <c r="PON126" s="109"/>
      <c r="POO126" s="109"/>
      <c r="POP126" s="109"/>
      <c r="POQ126" s="109"/>
      <c r="POR126" s="109"/>
      <c r="POS126" s="109"/>
      <c r="POT126" s="109"/>
      <c r="POU126" s="109"/>
      <c r="POV126" s="109"/>
      <c r="POW126" s="109"/>
      <c r="POX126" s="109"/>
      <c r="POY126" s="109"/>
      <c r="POZ126" s="109"/>
      <c r="PPA126" s="109"/>
      <c r="PPB126" s="109"/>
      <c r="PPC126" s="109"/>
      <c r="PPD126" s="109"/>
      <c r="PPE126" s="109"/>
      <c r="PPF126" s="109"/>
      <c r="PPG126" s="109"/>
      <c r="PPH126" s="109"/>
      <c r="PPI126" s="109"/>
      <c r="PPJ126" s="109"/>
      <c r="PPK126" s="109"/>
      <c r="PPL126" s="109"/>
      <c r="PPM126" s="109"/>
      <c r="PPN126" s="109"/>
      <c r="PPO126" s="109"/>
      <c r="PPP126" s="109"/>
      <c r="PPQ126" s="109"/>
      <c r="PPR126" s="109"/>
      <c r="PPS126" s="109"/>
      <c r="PPT126" s="109"/>
      <c r="PPU126" s="109"/>
      <c r="PPV126" s="109"/>
      <c r="PPW126" s="109"/>
      <c r="PPX126" s="109"/>
      <c r="PPY126" s="109"/>
      <c r="PPZ126" s="109"/>
      <c r="PQA126" s="109"/>
      <c r="PQB126" s="109"/>
      <c r="PQC126" s="109"/>
      <c r="PQD126" s="109"/>
      <c r="PQE126" s="109"/>
      <c r="PQF126" s="109"/>
      <c r="PQG126" s="109"/>
      <c r="PQH126" s="109"/>
      <c r="PQI126" s="109"/>
      <c r="PQJ126" s="109"/>
      <c r="PQK126" s="109"/>
      <c r="PQL126" s="109"/>
      <c r="PQM126" s="109"/>
      <c r="PQN126" s="109"/>
      <c r="PQO126" s="109"/>
      <c r="PQP126" s="109"/>
      <c r="PQQ126" s="109"/>
      <c r="PQR126" s="109"/>
      <c r="PQS126" s="109"/>
      <c r="PQT126" s="109"/>
      <c r="PQU126" s="109"/>
      <c r="PQV126" s="109"/>
      <c r="PQW126" s="109"/>
      <c r="PQX126" s="109"/>
      <c r="PQY126" s="109"/>
      <c r="PQZ126" s="109"/>
      <c r="PRA126" s="109"/>
      <c r="PRB126" s="109"/>
      <c r="PRC126" s="109"/>
      <c r="PRD126" s="109"/>
      <c r="PRE126" s="109"/>
      <c r="PRF126" s="109"/>
      <c r="PRG126" s="109"/>
      <c r="PRH126" s="109"/>
      <c r="PRI126" s="109"/>
      <c r="PRJ126" s="109"/>
      <c r="PRK126" s="109"/>
      <c r="PRL126" s="109"/>
      <c r="PRM126" s="109"/>
      <c r="PRN126" s="109"/>
      <c r="PRO126" s="109"/>
      <c r="PRP126" s="109"/>
      <c r="PRQ126" s="109"/>
      <c r="PRR126" s="109"/>
      <c r="PRS126" s="109"/>
      <c r="PRT126" s="109"/>
      <c r="PRU126" s="109"/>
      <c r="PRV126" s="109"/>
      <c r="PRW126" s="109"/>
      <c r="PRX126" s="109"/>
      <c r="PRY126" s="109"/>
      <c r="PRZ126" s="109"/>
      <c r="PSA126" s="109"/>
      <c r="PSB126" s="109"/>
      <c r="PSC126" s="109"/>
      <c r="PSD126" s="109"/>
      <c r="PSE126" s="109"/>
      <c r="PSF126" s="109"/>
      <c r="PSG126" s="109"/>
      <c r="PSH126" s="109"/>
      <c r="PSI126" s="109"/>
      <c r="PSJ126" s="109"/>
      <c r="PSK126" s="109"/>
      <c r="PSL126" s="109"/>
      <c r="PSM126" s="109"/>
      <c r="PSN126" s="109"/>
      <c r="PSO126" s="109"/>
      <c r="PSP126" s="109"/>
      <c r="PSQ126" s="109"/>
      <c r="PSR126" s="109"/>
      <c r="PSS126" s="109"/>
      <c r="PST126" s="109"/>
      <c r="PSU126" s="109"/>
      <c r="PSV126" s="109"/>
      <c r="PSW126" s="109"/>
      <c r="PSX126" s="109"/>
      <c r="PSY126" s="109"/>
      <c r="PSZ126" s="109"/>
      <c r="PTA126" s="109"/>
      <c r="PTB126" s="109"/>
      <c r="PTC126" s="109"/>
      <c r="PTD126" s="109"/>
      <c r="PTE126" s="109"/>
      <c r="PTF126" s="109"/>
      <c r="PTG126" s="109"/>
      <c r="PTH126" s="109"/>
      <c r="PTI126" s="109"/>
      <c r="PTJ126" s="109"/>
      <c r="PTK126" s="109"/>
      <c r="PTL126" s="109"/>
      <c r="PTM126" s="109"/>
      <c r="PTN126" s="109"/>
      <c r="PTO126" s="109"/>
      <c r="PTP126" s="109"/>
      <c r="PTQ126" s="109"/>
      <c r="PTR126" s="109"/>
      <c r="PTS126" s="109"/>
      <c r="PTT126" s="109"/>
      <c r="PTU126" s="109"/>
      <c r="PTV126" s="109"/>
      <c r="PTW126" s="109"/>
      <c r="PTX126" s="109"/>
      <c r="PTY126" s="109"/>
      <c r="PTZ126" s="109"/>
      <c r="PUA126" s="109"/>
      <c r="PUB126" s="109"/>
      <c r="PUC126" s="109"/>
      <c r="PUD126" s="109"/>
      <c r="PUE126" s="109"/>
      <c r="PUF126" s="109"/>
      <c r="PUG126" s="109"/>
      <c r="PUH126" s="109"/>
      <c r="PUI126" s="109"/>
      <c r="PUJ126" s="109"/>
      <c r="PUK126" s="109"/>
      <c r="PUL126" s="109"/>
      <c r="PUM126" s="109"/>
      <c r="PUN126" s="109"/>
      <c r="PUO126" s="109"/>
      <c r="PUP126" s="109"/>
      <c r="PUQ126" s="109"/>
      <c r="PUR126" s="109"/>
      <c r="PUS126" s="109"/>
      <c r="PUT126" s="109"/>
      <c r="PUU126" s="109"/>
      <c r="PUV126" s="109"/>
      <c r="PUW126" s="109"/>
      <c r="PUX126" s="109"/>
      <c r="PUY126" s="109"/>
      <c r="PUZ126" s="109"/>
      <c r="PVA126" s="109"/>
      <c r="PVB126" s="109"/>
      <c r="PVC126" s="109"/>
      <c r="PVD126" s="109"/>
      <c r="PVE126" s="109"/>
      <c r="PVF126" s="109"/>
      <c r="PVG126" s="109"/>
      <c r="PVH126" s="109"/>
      <c r="PVI126" s="109"/>
      <c r="PVJ126" s="109"/>
      <c r="PVK126" s="109"/>
      <c r="PVL126" s="109"/>
      <c r="PVM126" s="109"/>
      <c r="PVN126" s="109"/>
      <c r="PVO126" s="109"/>
      <c r="PVP126" s="109"/>
      <c r="PVQ126" s="109"/>
      <c r="PVR126" s="109"/>
      <c r="PVS126" s="109"/>
      <c r="PVT126" s="109"/>
      <c r="PVU126" s="109"/>
      <c r="PVV126" s="109"/>
      <c r="PVW126" s="109"/>
      <c r="PVX126" s="109"/>
      <c r="PVY126" s="109"/>
      <c r="PVZ126" s="109"/>
      <c r="PWA126" s="109"/>
      <c r="PWB126" s="109"/>
      <c r="PWC126" s="109"/>
      <c r="PWD126" s="109"/>
      <c r="PWE126" s="109"/>
      <c r="PWF126" s="109"/>
      <c r="PWG126" s="109"/>
      <c r="PWH126" s="109"/>
      <c r="PWI126" s="109"/>
      <c r="PWJ126" s="109"/>
      <c r="PWK126" s="109"/>
      <c r="PWL126" s="109"/>
      <c r="PWM126" s="109"/>
      <c r="PWN126" s="109"/>
      <c r="PWO126" s="109"/>
      <c r="PWP126" s="109"/>
      <c r="PWQ126" s="109"/>
      <c r="PWR126" s="109"/>
      <c r="PWS126" s="109"/>
      <c r="PWT126" s="109"/>
      <c r="PWU126" s="109"/>
      <c r="PWV126" s="109"/>
      <c r="PWW126" s="109"/>
      <c r="PWX126" s="109"/>
      <c r="PWY126" s="109"/>
      <c r="PWZ126" s="109"/>
      <c r="PXA126" s="109"/>
      <c r="PXB126" s="109"/>
      <c r="PXC126" s="109"/>
      <c r="PXD126" s="109"/>
      <c r="PXE126" s="109"/>
      <c r="PXF126" s="109"/>
      <c r="PXG126" s="109"/>
      <c r="PXH126" s="109"/>
      <c r="PXI126" s="109"/>
      <c r="PXJ126" s="109"/>
      <c r="PXK126" s="109"/>
      <c r="PXL126" s="109"/>
      <c r="PXM126" s="109"/>
      <c r="PXN126" s="109"/>
      <c r="PXO126" s="109"/>
      <c r="PXP126" s="109"/>
      <c r="PXQ126" s="109"/>
      <c r="PXR126" s="109"/>
      <c r="PXS126" s="109"/>
      <c r="PXT126" s="109"/>
      <c r="PXU126" s="109"/>
      <c r="PXV126" s="109"/>
      <c r="PXW126" s="109"/>
      <c r="PXX126" s="109"/>
      <c r="PXY126" s="109"/>
      <c r="PXZ126" s="109"/>
      <c r="PYA126" s="109"/>
      <c r="PYB126" s="109"/>
      <c r="PYC126" s="109"/>
      <c r="PYD126" s="109"/>
      <c r="PYE126" s="109"/>
      <c r="PYF126" s="109"/>
      <c r="PYG126" s="109"/>
      <c r="PYH126" s="109"/>
      <c r="PYI126" s="109"/>
      <c r="PYJ126" s="109"/>
      <c r="PYK126" s="109"/>
      <c r="PYL126" s="109"/>
      <c r="PYM126" s="109"/>
      <c r="PYN126" s="109"/>
      <c r="PYO126" s="109"/>
      <c r="PYP126" s="109"/>
      <c r="PYQ126" s="109"/>
      <c r="PYR126" s="109"/>
      <c r="PYS126" s="109"/>
      <c r="PYT126" s="109"/>
      <c r="PYU126" s="109"/>
      <c r="PYV126" s="109"/>
      <c r="PYW126" s="109"/>
      <c r="PYX126" s="109"/>
      <c r="PYY126" s="109"/>
      <c r="PYZ126" s="109"/>
      <c r="PZA126" s="109"/>
      <c r="PZB126" s="109"/>
      <c r="PZC126" s="109"/>
      <c r="PZD126" s="109"/>
      <c r="PZE126" s="109"/>
      <c r="PZF126" s="109"/>
      <c r="PZG126" s="109"/>
      <c r="PZH126" s="109"/>
      <c r="PZI126" s="109"/>
      <c r="PZJ126" s="109"/>
      <c r="PZK126" s="109"/>
      <c r="PZL126" s="109"/>
      <c r="PZM126" s="109"/>
      <c r="PZN126" s="109"/>
      <c r="PZO126" s="109"/>
      <c r="PZP126" s="109"/>
      <c r="PZQ126" s="109"/>
      <c r="PZR126" s="109"/>
      <c r="PZS126" s="109"/>
      <c r="PZT126" s="109"/>
      <c r="PZU126" s="109"/>
      <c r="PZV126" s="109"/>
      <c r="PZW126" s="109"/>
      <c r="PZX126" s="109"/>
      <c r="PZY126" s="109"/>
      <c r="PZZ126" s="109"/>
      <c r="QAA126" s="109"/>
      <c r="QAB126" s="109"/>
      <c r="QAC126" s="109"/>
      <c r="QAD126" s="109"/>
      <c r="QAE126" s="109"/>
      <c r="QAF126" s="109"/>
      <c r="QAG126" s="109"/>
      <c r="QAH126" s="109"/>
      <c r="QAI126" s="109"/>
      <c r="QAJ126" s="109"/>
      <c r="QAK126" s="109"/>
      <c r="QAL126" s="109"/>
      <c r="QAM126" s="109"/>
      <c r="QAN126" s="109"/>
      <c r="QAO126" s="109"/>
      <c r="QAP126" s="109"/>
      <c r="QAQ126" s="109"/>
      <c r="QAR126" s="109"/>
      <c r="QAS126" s="109"/>
      <c r="QAT126" s="109"/>
      <c r="QAU126" s="109"/>
      <c r="QAV126" s="109"/>
      <c r="QAW126" s="109"/>
      <c r="QAX126" s="109"/>
      <c r="QAY126" s="109"/>
      <c r="QAZ126" s="109"/>
      <c r="QBA126" s="109"/>
      <c r="QBB126" s="109"/>
      <c r="QBC126" s="109"/>
      <c r="QBD126" s="109"/>
      <c r="QBE126" s="109"/>
      <c r="QBF126" s="109"/>
      <c r="QBG126" s="109"/>
      <c r="QBH126" s="109"/>
      <c r="QBI126" s="109"/>
      <c r="QBJ126" s="109"/>
      <c r="QBK126" s="109"/>
      <c r="QBL126" s="109"/>
      <c r="QBM126" s="109"/>
      <c r="QBN126" s="109"/>
      <c r="QBO126" s="109"/>
      <c r="QBP126" s="109"/>
      <c r="QBQ126" s="109"/>
      <c r="QBR126" s="109"/>
      <c r="QBS126" s="109"/>
      <c r="QBT126" s="109"/>
      <c r="QBU126" s="109"/>
      <c r="QBV126" s="109"/>
      <c r="QBW126" s="109"/>
      <c r="QBX126" s="109"/>
      <c r="QBY126" s="109"/>
      <c r="QBZ126" s="109"/>
      <c r="QCA126" s="109"/>
      <c r="QCB126" s="109"/>
      <c r="QCC126" s="109"/>
      <c r="QCD126" s="109"/>
      <c r="QCE126" s="109"/>
      <c r="QCF126" s="109"/>
      <c r="QCG126" s="109"/>
      <c r="QCH126" s="109"/>
      <c r="QCI126" s="109"/>
      <c r="QCJ126" s="109"/>
      <c r="QCK126" s="109"/>
      <c r="QCL126" s="109"/>
      <c r="QCM126" s="109"/>
      <c r="QCN126" s="109"/>
      <c r="QCO126" s="109"/>
      <c r="QCP126" s="109"/>
      <c r="QCQ126" s="109"/>
      <c r="QCR126" s="109"/>
      <c r="QCS126" s="109"/>
      <c r="QCT126" s="109"/>
      <c r="QCU126" s="109"/>
      <c r="QCV126" s="109"/>
      <c r="QCW126" s="109"/>
      <c r="QCX126" s="109"/>
      <c r="QCY126" s="109"/>
      <c r="QCZ126" s="109"/>
      <c r="QDA126" s="109"/>
      <c r="QDB126" s="109"/>
      <c r="QDC126" s="109"/>
      <c r="QDD126" s="109"/>
      <c r="QDE126" s="109"/>
      <c r="QDF126" s="109"/>
      <c r="QDG126" s="109"/>
      <c r="QDH126" s="109"/>
      <c r="QDI126" s="109"/>
      <c r="QDJ126" s="109"/>
      <c r="QDK126" s="109"/>
      <c r="QDL126" s="109"/>
      <c r="QDM126" s="109"/>
      <c r="QDN126" s="109"/>
      <c r="QDO126" s="109"/>
      <c r="QDP126" s="109"/>
      <c r="QDQ126" s="109"/>
      <c r="QDR126" s="109"/>
      <c r="QDS126" s="109"/>
      <c r="QDT126" s="109"/>
      <c r="QDU126" s="109"/>
      <c r="QDV126" s="109"/>
      <c r="QDW126" s="109"/>
      <c r="QDX126" s="109"/>
      <c r="QDY126" s="109"/>
      <c r="QDZ126" s="109"/>
      <c r="QEA126" s="109"/>
      <c r="QEB126" s="109"/>
      <c r="QEC126" s="109"/>
      <c r="QED126" s="109"/>
      <c r="QEE126" s="109"/>
      <c r="QEF126" s="109"/>
      <c r="QEG126" s="109"/>
      <c r="QEH126" s="109"/>
      <c r="QEI126" s="109"/>
      <c r="QEJ126" s="109"/>
      <c r="QEK126" s="109"/>
      <c r="QEL126" s="109"/>
      <c r="QEM126" s="109"/>
      <c r="QEN126" s="109"/>
      <c r="QEO126" s="109"/>
      <c r="QEP126" s="109"/>
      <c r="QEQ126" s="109"/>
      <c r="QER126" s="109"/>
      <c r="QES126" s="109"/>
      <c r="QET126" s="109"/>
      <c r="QEU126" s="109"/>
      <c r="QEV126" s="109"/>
      <c r="QEW126" s="109"/>
      <c r="QEX126" s="109"/>
      <c r="QEY126" s="109"/>
      <c r="QEZ126" s="109"/>
      <c r="QFA126" s="109"/>
      <c r="QFB126" s="109"/>
      <c r="QFC126" s="109"/>
      <c r="QFD126" s="109"/>
      <c r="QFE126" s="109"/>
      <c r="QFF126" s="109"/>
      <c r="QFG126" s="109"/>
      <c r="QFH126" s="109"/>
      <c r="QFI126" s="109"/>
      <c r="QFJ126" s="109"/>
      <c r="QFK126" s="109"/>
      <c r="QFL126" s="109"/>
      <c r="QFM126" s="109"/>
      <c r="QFN126" s="109"/>
      <c r="QFO126" s="109"/>
      <c r="QFP126" s="109"/>
      <c r="QFQ126" s="109"/>
      <c r="QFR126" s="109"/>
      <c r="QFS126" s="109"/>
      <c r="QFT126" s="109"/>
      <c r="QFU126" s="109"/>
      <c r="QFV126" s="109"/>
      <c r="QFW126" s="109"/>
      <c r="QFX126" s="109"/>
      <c r="QFY126" s="109"/>
      <c r="QFZ126" s="109"/>
      <c r="QGA126" s="109"/>
      <c r="QGB126" s="109"/>
      <c r="QGC126" s="109"/>
      <c r="QGD126" s="109"/>
      <c r="QGE126" s="109"/>
      <c r="QGF126" s="109"/>
      <c r="QGG126" s="109"/>
      <c r="QGH126" s="109"/>
      <c r="QGI126" s="109"/>
      <c r="QGJ126" s="109"/>
      <c r="QGK126" s="109"/>
      <c r="QGL126" s="109"/>
      <c r="QGM126" s="109"/>
      <c r="QGN126" s="109"/>
      <c r="QGO126" s="109"/>
      <c r="QGP126" s="109"/>
      <c r="QGQ126" s="109"/>
      <c r="QGR126" s="109"/>
      <c r="QGS126" s="109"/>
      <c r="QGT126" s="109"/>
      <c r="QGU126" s="109"/>
      <c r="QGV126" s="109"/>
      <c r="QGW126" s="109"/>
      <c r="QGX126" s="109"/>
      <c r="QGY126" s="109"/>
      <c r="QGZ126" s="109"/>
      <c r="QHA126" s="109"/>
      <c r="QHB126" s="109"/>
      <c r="QHC126" s="109"/>
      <c r="QHD126" s="109"/>
      <c r="QHE126" s="109"/>
      <c r="QHF126" s="109"/>
      <c r="QHG126" s="109"/>
      <c r="QHH126" s="109"/>
      <c r="QHI126" s="109"/>
      <c r="QHJ126" s="109"/>
      <c r="QHK126" s="109"/>
      <c r="QHL126" s="109"/>
      <c r="QHM126" s="109"/>
      <c r="QHN126" s="109"/>
      <c r="QHO126" s="109"/>
      <c r="QHP126" s="109"/>
      <c r="QHQ126" s="109"/>
      <c r="QHR126" s="109"/>
      <c r="QHS126" s="109"/>
      <c r="QHT126" s="109"/>
      <c r="QHU126" s="109"/>
      <c r="QHV126" s="109"/>
      <c r="QHW126" s="109"/>
      <c r="QHX126" s="109"/>
      <c r="QHY126" s="109"/>
      <c r="QHZ126" s="109"/>
      <c r="QIA126" s="109"/>
      <c r="QIB126" s="109"/>
      <c r="QIC126" s="109"/>
      <c r="QID126" s="109"/>
      <c r="QIE126" s="109"/>
      <c r="QIF126" s="109"/>
      <c r="QIG126" s="109"/>
      <c r="QIH126" s="109"/>
      <c r="QII126" s="109"/>
      <c r="QIJ126" s="109"/>
      <c r="QIK126" s="109"/>
      <c r="QIL126" s="109"/>
      <c r="QIM126" s="109"/>
      <c r="QIN126" s="109"/>
      <c r="QIO126" s="109"/>
      <c r="QIP126" s="109"/>
      <c r="QIQ126" s="109"/>
      <c r="QIR126" s="109"/>
      <c r="QIS126" s="109"/>
      <c r="QIT126" s="109"/>
      <c r="QIU126" s="109"/>
      <c r="QIV126" s="109"/>
      <c r="QIW126" s="109"/>
      <c r="QIX126" s="109"/>
      <c r="QIY126" s="109"/>
      <c r="QIZ126" s="109"/>
      <c r="QJA126" s="109"/>
      <c r="QJB126" s="109"/>
      <c r="QJC126" s="109"/>
      <c r="QJD126" s="109"/>
      <c r="QJE126" s="109"/>
      <c r="QJF126" s="109"/>
      <c r="QJG126" s="109"/>
      <c r="QJH126" s="109"/>
      <c r="QJI126" s="109"/>
      <c r="QJJ126" s="109"/>
      <c r="QJK126" s="109"/>
      <c r="QJL126" s="109"/>
      <c r="QJM126" s="109"/>
      <c r="QJN126" s="109"/>
      <c r="QJO126" s="109"/>
      <c r="QJP126" s="109"/>
      <c r="QJQ126" s="109"/>
      <c r="QJR126" s="109"/>
      <c r="QJS126" s="109"/>
      <c r="QJT126" s="109"/>
      <c r="QJU126" s="109"/>
      <c r="QJV126" s="109"/>
      <c r="QJW126" s="109"/>
      <c r="QJX126" s="109"/>
      <c r="QJY126" s="109"/>
      <c r="QJZ126" s="109"/>
      <c r="QKA126" s="109"/>
      <c r="QKB126" s="109"/>
      <c r="QKC126" s="109"/>
      <c r="QKD126" s="109"/>
      <c r="QKE126" s="109"/>
      <c r="QKF126" s="109"/>
      <c r="QKG126" s="109"/>
      <c r="QKH126" s="109"/>
      <c r="QKI126" s="109"/>
      <c r="QKJ126" s="109"/>
      <c r="QKK126" s="109"/>
      <c r="QKL126" s="109"/>
      <c r="QKM126" s="109"/>
      <c r="QKN126" s="109"/>
      <c r="QKO126" s="109"/>
      <c r="QKP126" s="109"/>
      <c r="QKQ126" s="109"/>
      <c r="QKR126" s="109"/>
      <c r="QKS126" s="109"/>
      <c r="QKT126" s="109"/>
      <c r="QKU126" s="109"/>
      <c r="QKV126" s="109"/>
      <c r="QKW126" s="109"/>
      <c r="QKX126" s="109"/>
      <c r="QKY126" s="109"/>
      <c r="QKZ126" s="109"/>
      <c r="QLA126" s="109"/>
      <c r="QLB126" s="109"/>
      <c r="QLC126" s="109"/>
      <c r="QLD126" s="109"/>
      <c r="QLE126" s="109"/>
      <c r="QLF126" s="109"/>
      <c r="QLG126" s="109"/>
      <c r="QLH126" s="109"/>
      <c r="QLI126" s="109"/>
      <c r="QLJ126" s="109"/>
      <c r="QLK126" s="109"/>
      <c r="QLL126" s="109"/>
      <c r="QLM126" s="109"/>
      <c r="QLN126" s="109"/>
      <c r="QLO126" s="109"/>
      <c r="QLP126" s="109"/>
      <c r="QLQ126" s="109"/>
      <c r="QLR126" s="109"/>
      <c r="QLS126" s="109"/>
      <c r="QLT126" s="109"/>
      <c r="QLU126" s="109"/>
      <c r="QLV126" s="109"/>
      <c r="QLW126" s="109"/>
      <c r="QLX126" s="109"/>
      <c r="QLY126" s="109"/>
      <c r="QLZ126" s="109"/>
      <c r="QMA126" s="109"/>
      <c r="QMB126" s="109"/>
      <c r="QMC126" s="109"/>
      <c r="QMD126" s="109"/>
      <c r="QME126" s="109"/>
      <c r="QMF126" s="109"/>
      <c r="QMG126" s="109"/>
      <c r="QMH126" s="109"/>
      <c r="QMI126" s="109"/>
      <c r="QMJ126" s="109"/>
      <c r="QMK126" s="109"/>
      <c r="QML126" s="109"/>
      <c r="QMM126" s="109"/>
      <c r="QMN126" s="109"/>
      <c r="QMO126" s="109"/>
      <c r="QMP126" s="109"/>
      <c r="QMQ126" s="109"/>
      <c r="QMR126" s="109"/>
      <c r="QMS126" s="109"/>
      <c r="QMT126" s="109"/>
      <c r="QMU126" s="109"/>
      <c r="QMV126" s="109"/>
      <c r="QMW126" s="109"/>
      <c r="QMX126" s="109"/>
      <c r="QMY126" s="109"/>
      <c r="QMZ126" s="109"/>
      <c r="QNA126" s="109"/>
      <c r="QNB126" s="109"/>
      <c r="QNC126" s="109"/>
      <c r="QND126" s="109"/>
      <c r="QNE126" s="109"/>
      <c r="QNF126" s="109"/>
      <c r="QNG126" s="109"/>
      <c r="QNH126" s="109"/>
      <c r="QNI126" s="109"/>
      <c r="QNJ126" s="109"/>
      <c r="QNK126" s="109"/>
      <c r="QNL126" s="109"/>
      <c r="QNM126" s="109"/>
      <c r="QNN126" s="109"/>
      <c r="QNO126" s="109"/>
      <c r="QNP126" s="109"/>
      <c r="QNQ126" s="109"/>
      <c r="QNR126" s="109"/>
      <c r="QNS126" s="109"/>
      <c r="QNT126" s="109"/>
      <c r="QNU126" s="109"/>
      <c r="QNV126" s="109"/>
      <c r="QNW126" s="109"/>
      <c r="QNX126" s="109"/>
      <c r="QNY126" s="109"/>
      <c r="QNZ126" s="109"/>
      <c r="QOA126" s="109"/>
      <c r="QOB126" s="109"/>
      <c r="QOC126" s="109"/>
      <c r="QOD126" s="109"/>
      <c r="QOE126" s="109"/>
      <c r="QOF126" s="109"/>
      <c r="QOG126" s="109"/>
      <c r="QOH126" s="109"/>
      <c r="QOI126" s="109"/>
      <c r="QOJ126" s="109"/>
      <c r="QOK126" s="109"/>
      <c r="QOL126" s="109"/>
      <c r="QOM126" s="109"/>
      <c r="QON126" s="109"/>
      <c r="QOO126" s="109"/>
      <c r="QOP126" s="109"/>
      <c r="QOQ126" s="109"/>
      <c r="QOR126" s="109"/>
      <c r="QOS126" s="109"/>
      <c r="QOT126" s="109"/>
      <c r="QOU126" s="109"/>
      <c r="QOV126" s="109"/>
      <c r="QOW126" s="109"/>
      <c r="QOX126" s="109"/>
      <c r="QOY126" s="109"/>
      <c r="QOZ126" s="109"/>
      <c r="QPA126" s="109"/>
      <c r="QPB126" s="109"/>
      <c r="QPC126" s="109"/>
      <c r="QPD126" s="109"/>
      <c r="QPE126" s="109"/>
      <c r="QPF126" s="109"/>
      <c r="QPG126" s="109"/>
      <c r="QPH126" s="109"/>
      <c r="QPI126" s="109"/>
      <c r="QPJ126" s="109"/>
      <c r="QPK126" s="109"/>
      <c r="QPL126" s="109"/>
      <c r="QPM126" s="109"/>
      <c r="QPN126" s="109"/>
      <c r="QPO126" s="109"/>
      <c r="QPP126" s="109"/>
      <c r="QPQ126" s="109"/>
      <c r="QPR126" s="109"/>
      <c r="QPS126" s="109"/>
      <c r="QPT126" s="109"/>
      <c r="QPU126" s="109"/>
      <c r="QPV126" s="109"/>
      <c r="QPW126" s="109"/>
      <c r="QPX126" s="109"/>
      <c r="QPY126" s="109"/>
      <c r="QPZ126" s="109"/>
      <c r="QQA126" s="109"/>
      <c r="QQB126" s="109"/>
      <c r="QQC126" s="109"/>
      <c r="QQD126" s="109"/>
      <c r="QQE126" s="109"/>
      <c r="QQF126" s="109"/>
      <c r="QQG126" s="109"/>
      <c r="QQH126" s="109"/>
      <c r="QQI126" s="109"/>
      <c r="QQJ126" s="109"/>
      <c r="QQK126" s="109"/>
      <c r="QQL126" s="109"/>
      <c r="QQM126" s="109"/>
      <c r="QQN126" s="109"/>
      <c r="QQO126" s="109"/>
      <c r="QQP126" s="109"/>
      <c r="QQQ126" s="109"/>
      <c r="QQR126" s="109"/>
      <c r="QQS126" s="109"/>
      <c r="QQT126" s="109"/>
      <c r="QQU126" s="109"/>
      <c r="QQV126" s="109"/>
      <c r="QQW126" s="109"/>
      <c r="QQX126" s="109"/>
      <c r="QQY126" s="109"/>
      <c r="QQZ126" s="109"/>
      <c r="QRA126" s="109"/>
      <c r="QRB126" s="109"/>
      <c r="QRC126" s="109"/>
      <c r="QRD126" s="109"/>
      <c r="QRE126" s="109"/>
      <c r="QRF126" s="109"/>
      <c r="QRG126" s="109"/>
      <c r="QRH126" s="109"/>
      <c r="QRI126" s="109"/>
      <c r="QRJ126" s="109"/>
      <c r="QRK126" s="109"/>
      <c r="QRL126" s="109"/>
      <c r="QRM126" s="109"/>
      <c r="QRN126" s="109"/>
      <c r="QRO126" s="109"/>
      <c r="QRP126" s="109"/>
      <c r="QRQ126" s="109"/>
      <c r="QRR126" s="109"/>
      <c r="QRS126" s="109"/>
      <c r="QRT126" s="109"/>
      <c r="QRU126" s="109"/>
      <c r="QRV126" s="109"/>
      <c r="QRW126" s="109"/>
      <c r="QRX126" s="109"/>
      <c r="QRY126" s="109"/>
      <c r="QRZ126" s="109"/>
      <c r="QSA126" s="109"/>
      <c r="QSB126" s="109"/>
      <c r="QSC126" s="109"/>
      <c r="QSD126" s="109"/>
      <c r="QSE126" s="109"/>
      <c r="QSF126" s="109"/>
      <c r="QSG126" s="109"/>
      <c r="QSH126" s="109"/>
      <c r="QSI126" s="109"/>
      <c r="QSJ126" s="109"/>
      <c r="QSK126" s="109"/>
      <c r="QSL126" s="109"/>
      <c r="QSM126" s="109"/>
      <c r="QSN126" s="109"/>
      <c r="QSO126" s="109"/>
      <c r="QSP126" s="109"/>
      <c r="QSQ126" s="109"/>
      <c r="QSR126" s="109"/>
      <c r="QSS126" s="109"/>
      <c r="QST126" s="109"/>
      <c r="QSU126" s="109"/>
      <c r="QSV126" s="109"/>
      <c r="QSW126" s="109"/>
      <c r="QSX126" s="109"/>
      <c r="QSY126" s="109"/>
      <c r="QSZ126" s="109"/>
      <c r="QTA126" s="109"/>
      <c r="QTB126" s="109"/>
      <c r="QTC126" s="109"/>
      <c r="QTD126" s="109"/>
      <c r="QTE126" s="109"/>
      <c r="QTF126" s="109"/>
      <c r="QTG126" s="109"/>
      <c r="QTH126" s="109"/>
      <c r="QTI126" s="109"/>
      <c r="QTJ126" s="109"/>
      <c r="QTK126" s="109"/>
      <c r="QTL126" s="109"/>
      <c r="QTM126" s="109"/>
      <c r="QTN126" s="109"/>
      <c r="QTO126" s="109"/>
      <c r="QTP126" s="109"/>
      <c r="QTQ126" s="109"/>
      <c r="QTR126" s="109"/>
      <c r="QTS126" s="109"/>
      <c r="QTT126" s="109"/>
      <c r="QTU126" s="109"/>
      <c r="QTV126" s="109"/>
      <c r="QTW126" s="109"/>
      <c r="QTX126" s="109"/>
      <c r="QTY126" s="109"/>
      <c r="QTZ126" s="109"/>
      <c r="QUA126" s="109"/>
      <c r="QUB126" s="109"/>
      <c r="QUC126" s="109"/>
      <c r="QUD126" s="109"/>
      <c r="QUE126" s="109"/>
      <c r="QUF126" s="109"/>
      <c r="QUG126" s="109"/>
      <c r="QUH126" s="109"/>
      <c r="QUI126" s="109"/>
      <c r="QUJ126" s="109"/>
      <c r="QUK126" s="109"/>
      <c r="QUL126" s="109"/>
      <c r="QUM126" s="109"/>
      <c r="QUN126" s="109"/>
      <c r="QUO126" s="109"/>
      <c r="QUP126" s="109"/>
      <c r="QUQ126" s="109"/>
      <c r="QUR126" s="109"/>
      <c r="QUS126" s="109"/>
      <c r="QUT126" s="109"/>
      <c r="QUU126" s="109"/>
      <c r="QUV126" s="109"/>
      <c r="QUW126" s="109"/>
      <c r="QUX126" s="109"/>
      <c r="QUY126" s="109"/>
      <c r="QUZ126" s="109"/>
      <c r="QVA126" s="109"/>
      <c r="QVB126" s="109"/>
      <c r="QVC126" s="109"/>
      <c r="QVD126" s="109"/>
      <c r="QVE126" s="109"/>
      <c r="QVF126" s="109"/>
      <c r="QVG126" s="109"/>
      <c r="QVH126" s="109"/>
      <c r="QVI126" s="109"/>
      <c r="QVJ126" s="109"/>
      <c r="QVK126" s="109"/>
      <c r="QVL126" s="109"/>
      <c r="QVM126" s="109"/>
      <c r="QVN126" s="109"/>
      <c r="QVO126" s="109"/>
      <c r="QVP126" s="109"/>
      <c r="QVQ126" s="109"/>
      <c r="QVR126" s="109"/>
      <c r="QVS126" s="109"/>
      <c r="QVT126" s="109"/>
      <c r="QVU126" s="109"/>
      <c r="QVV126" s="109"/>
      <c r="QVW126" s="109"/>
      <c r="QVX126" s="109"/>
      <c r="QVY126" s="109"/>
      <c r="QVZ126" s="109"/>
      <c r="QWA126" s="109"/>
      <c r="QWB126" s="109"/>
      <c r="QWC126" s="109"/>
      <c r="QWD126" s="109"/>
      <c r="QWE126" s="109"/>
      <c r="QWF126" s="109"/>
      <c r="QWG126" s="109"/>
      <c r="QWH126" s="109"/>
      <c r="QWI126" s="109"/>
      <c r="QWJ126" s="109"/>
      <c r="QWK126" s="109"/>
      <c r="QWL126" s="109"/>
      <c r="QWM126" s="109"/>
      <c r="QWN126" s="109"/>
      <c r="QWO126" s="109"/>
      <c r="QWP126" s="109"/>
      <c r="QWQ126" s="109"/>
      <c r="QWR126" s="109"/>
      <c r="QWS126" s="109"/>
      <c r="QWT126" s="109"/>
      <c r="QWU126" s="109"/>
      <c r="QWV126" s="109"/>
      <c r="QWW126" s="109"/>
      <c r="QWX126" s="109"/>
      <c r="QWY126" s="109"/>
      <c r="QWZ126" s="109"/>
      <c r="QXA126" s="109"/>
      <c r="QXB126" s="109"/>
      <c r="QXC126" s="109"/>
      <c r="QXD126" s="109"/>
      <c r="QXE126" s="109"/>
      <c r="QXF126" s="109"/>
      <c r="QXG126" s="109"/>
      <c r="QXH126" s="109"/>
      <c r="QXI126" s="109"/>
      <c r="QXJ126" s="109"/>
      <c r="QXK126" s="109"/>
      <c r="QXL126" s="109"/>
      <c r="QXM126" s="109"/>
      <c r="QXN126" s="109"/>
      <c r="QXO126" s="109"/>
      <c r="QXP126" s="109"/>
      <c r="QXQ126" s="109"/>
      <c r="QXR126" s="109"/>
      <c r="QXS126" s="109"/>
      <c r="QXT126" s="109"/>
      <c r="QXU126" s="109"/>
      <c r="QXV126" s="109"/>
      <c r="QXW126" s="109"/>
      <c r="QXX126" s="109"/>
      <c r="QXY126" s="109"/>
      <c r="QXZ126" s="109"/>
      <c r="QYA126" s="109"/>
      <c r="QYB126" s="109"/>
      <c r="QYC126" s="109"/>
      <c r="QYD126" s="109"/>
      <c r="QYE126" s="109"/>
      <c r="QYF126" s="109"/>
      <c r="QYG126" s="109"/>
      <c r="QYH126" s="109"/>
      <c r="QYI126" s="109"/>
      <c r="QYJ126" s="109"/>
      <c r="QYK126" s="109"/>
      <c r="QYL126" s="109"/>
      <c r="QYM126" s="109"/>
      <c r="QYN126" s="109"/>
      <c r="QYO126" s="109"/>
      <c r="QYP126" s="109"/>
      <c r="QYQ126" s="109"/>
      <c r="QYR126" s="109"/>
      <c r="QYS126" s="109"/>
      <c r="QYT126" s="109"/>
      <c r="QYU126" s="109"/>
      <c r="QYV126" s="109"/>
      <c r="QYW126" s="109"/>
      <c r="QYX126" s="109"/>
      <c r="QYY126" s="109"/>
      <c r="QYZ126" s="109"/>
      <c r="QZA126" s="109"/>
      <c r="QZB126" s="109"/>
      <c r="QZC126" s="109"/>
      <c r="QZD126" s="109"/>
      <c r="QZE126" s="109"/>
      <c r="QZF126" s="109"/>
      <c r="QZG126" s="109"/>
      <c r="QZH126" s="109"/>
      <c r="QZI126" s="109"/>
      <c r="QZJ126" s="109"/>
      <c r="QZK126" s="109"/>
      <c r="QZL126" s="109"/>
      <c r="QZM126" s="109"/>
      <c r="QZN126" s="109"/>
      <c r="QZO126" s="109"/>
      <c r="QZP126" s="109"/>
      <c r="QZQ126" s="109"/>
      <c r="QZR126" s="109"/>
      <c r="QZS126" s="109"/>
      <c r="QZT126" s="109"/>
      <c r="QZU126" s="109"/>
      <c r="QZV126" s="109"/>
      <c r="QZW126" s="109"/>
      <c r="QZX126" s="109"/>
      <c r="QZY126" s="109"/>
      <c r="QZZ126" s="109"/>
      <c r="RAA126" s="109"/>
      <c r="RAB126" s="109"/>
      <c r="RAC126" s="109"/>
      <c r="RAD126" s="109"/>
      <c r="RAE126" s="109"/>
      <c r="RAF126" s="109"/>
      <c r="RAG126" s="109"/>
      <c r="RAH126" s="109"/>
      <c r="RAI126" s="109"/>
      <c r="RAJ126" s="109"/>
      <c r="RAK126" s="109"/>
      <c r="RAL126" s="109"/>
      <c r="RAM126" s="109"/>
      <c r="RAN126" s="109"/>
      <c r="RAO126" s="109"/>
      <c r="RAP126" s="109"/>
      <c r="RAQ126" s="109"/>
      <c r="RAR126" s="109"/>
      <c r="RAS126" s="109"/>
      <c r="RAT126" s="109"/>
      <c r="RAU126" s="109"/>
      <c r="RAV126" s="109"/>
      <c r="RAW126" s="109"/>
      <c r="RAX126" s="109"/>
      <c r="RAY126" s="109"/>
      <c r="RAZ126" s="109"/>
      <c r="RBA126" s="109"/>
      <c r="RBB126" s="109"/>
      <c r="RBC126" s="109"/>
      <c r="RBD126" s="109"/>
      <c r="RBE126" s="109"/>
      <c r="RBF126" s="109"/>
      <c r="RBG126" s="109"/>
      <c r="RBH126" s="109"/>
      <c r="RBI126" s="109"/>
      <c r="RBJ126" s="109"/>
      <c r="RBK126" s="109"/>
      <c r="RBL126" s="109"/>
      <c r="RBM126" s="109"/>
      <c r="RBN126" s="109"/>
      <c r="RBO126" s="109"/>
      <c r="RBP126" s="109"/>
      <c r="RBQ126" s="109"/>
      <c r="RBR126" s="109"/>
      <c r="RBS126" s="109"/>
      <c r="RBT126" s="109"/>
      <c r="RBU126" s="109"/>
      <c r="RBV126" s="109"/>
      <c r="RBW126" s="109"/>
      <c r="RBX126" s="109"/>
      <c r="RBY126" s="109"/>
      <c r="RBZ126" s="109"/>
      <c r="RCA126" s="109"/>
      <c r="RCB126" s="109"/>
      <c r="RCC126" s="109"/>
      <c r="RCD126" s="109"/>
      <c r="RCE126" s="109"/>
      <c r="RCF126" s="109"/>
      <c r="RCG126" s="109"/>
      <c r="RCH126" s="109"/>
      <c r="RCI126" s="109"/>
      <c r="RCJ126" s="109"/>
      <c r="RCK126" s="109"/>
      <c r="RCL126" s="109"/>
      <c r="RCM126" s="109"/>
      <c r="RCN126" s="109"/>
      <c r="RCO126" s="109"/>
      <c r="RCP126" s="109"/>
      <c r="RCQ126" s="109"/>
      <c r="RCR126" s="109"/>
      <c r="RCS126" s="109"/>
      <c r="RCT126" s="109"/>
      <c r="RCU126" s="109"/>
      <c r="RCV126" s="109"/>
      <c r="RCW126" s="109"/>
      <c r="RCX126" s="109"/>
      <c r="RCY126" s="109"/>
      <c r="RCZ126" s="109"/>
      <c r="RDA126" s="109"/>
      <c r="RDB126" s="109"/>
      <c r="RDC126" s="109"/>
      <c r="RDD126" s="109"/>
      <c r="RDE126" s="109"/>
      <c r="RDF126" s="109"/>
      <c r="RDG126" s="109"/>
      <c r="RDH126" s="109"/>
      <c r="RDI126" s="109"/>
      <c r="RDJ126" s="109"/>
      <c r="RDK126" s="109"/>
      <c r="RDL126" s="109"/>
      <c r="RDM126" s="109"/>
      <c r="RDN126" s="109"/>
      <c r="RDO126" s="109"/>
      <c r="RDP126" s="109"/>
      <c r="RDQ126" s="109"/>
      <c r="RDR126" s="109"/>
      <c r="RDS126" s="109"/>
      <c r="RDT126" s="109"/>
      <c r="RDU126" s="109"/>
      <c r="RDV126" s="109"/>
      <c r="RDW126" s="109"/>
      <c r="RDX126" s="109"/>
      <c r="RDY126" s="109"/>
      <c r="RDZ126" s="109"/>
      <c r="REA126" s="109"/>
      <c r="REB126" s="109"/>
      <c r="REC126" s="109"/>
      <c r="RED126" s="109"/>
      <c r="REE126" s="109"/>
      <c r="REF126" s="109"/>
      <c r="REG126" s="109"/>
      <c r="REH126" s="109"/>
      <c r="REI126" s="109"/>
      <c r="REJ126" s="109"/>
      <c r="REK126" s="109"/>
      <c r="REL126" s="109"/>
      <c r="REM126" s="109"/>
      <c r="REN126" s="109"/>
      <c r="REO126" s="109"/>
      <c r="REP126" s="109"/>
      <c r="REQ126" s="109"/>
      <c r="RER126" s="109"/>
      <c r="RES126" s="109"/>
      <c r="RET126" s="109"/>
      <c r="REU126" s="109"/>
      <c r="REV126" s="109"/>
      <c r="REW126" s="109"/>
      <c r="REX126" s="109"/>
      <c r="REY126" s="109"/>
      <c r="REZ126" s="109"/>
      <c r="RFA126" s="109"/>
      <c r="RFB126" s="109"/>
      <c r="RFC126" s="109"/>
      <c r="RFD126" s="109"/>
      <c r="RFE126" s="109"/>
      <c r="RFF126" s="109"/>
      <c r="RFG126" s="109"/>
      <c r="RFH126" s="109"/>
      <c r="RFI126" s="109"/>
      <c r="RFJ126" s="109"/>
      <c r="RFK126" s="109"/>
      <c r="RFL126" s="109"/>
      <c r="RFM126" s="109"/>
      <c r="RFN126" s="109"/>
      <c r="RFO126" s="109"/>
      <c r="RFP126" s="109"/>
      <c r="RFQ126" s="109"/>
      <c r="RFR126" s="109"/>
      <c r="RFS126" s="109"/>
      <c r="RFT126" s="109"/>
      <c r="RFU126" s="109"/>
      <c r="RFV126" s="109"/>
      <c r="RFW126" s="109"/>
      <c r="RFX126" s="109"/>
      <c r="RFY126" s="109"/>
      <c r="RFZ126" s="109"/>
      <c r="RGA126" s="109"/>
      <c r="RGB126" s="109"/>
      <c r="RGC126" s="109"/>
      <c r="RGD126" s="109"/>
      <c r="RGE126" s="109"/>
      <c r="RGF126" s="109"/>
      <c r="RGG126" s="109"/>
      <c r="RGH126" s="109"/>
      <c r="RGI126" s="109"/>
      <c r="RGJ126" s="109"/>
      <c r="RGK126" s="109"/>
      <c r="RGL126" s="109"/>
      <c r="RGM126" s="109"/>
      <c r="RGN126" s="109"/>
      <c r="RGO126" s="109"/>
      <c r="RGP126" s="109"/>
      <c r="RGQ126" s="109"/>
      <c r="RGR126" s="109"/>
      <c r="RGS126" s="109"/>
      <c r="RGT126" s="109"/>
      <c r="RGU126" s="109"/>
      <c r="RGV126" s="109"/>
      <c r="RGW126" s="109"/>
      <c r="RGX126" s="109"/>
      <c r="RGY126" s="109"/>
      <c r="RGZ126" s="109"/>
      <c r="RHA126" s="109"/>
      <c r="RHB126" s="109"/>
      <c r="RHC126" s="109"/>
      <c r="RHD126" s="109"/>
      <c r="RHE126" s="109"/>
      <c r="RHF126" s="109"/>
      <c r="RHG126" s="109"/>
      <c r="RHH126" s="109"/>
      <c r="RHI126" s="109"/>
      <c r="RHJ126" s="109"/>
      <c r="RHK126" s="109"/>
      <c r="RHL126" s="109"/>
      <c r="RHM126" s="109"/>
      <c r="RHN126" s="109"/>
      <c r="RHO126" s="109"/>
      <c r="RHP126" s="109"/>
      <c r="RHQ126" s="109"/>
      <c r="RHR126" s="109"/>
      <c r="RHS126" s="109"/>
      <c r="RHT126" s="109"/>
      <c r="RHU126" s="109"/>
      <c r="RHV126" s="109"/>
      <c r="RHW126" s="109"/>
      <c r="RHX126" s="109"/>
      <c r="RHY126" s="109"/>
      <c r="RHZ126" s="109"/>
      <c r="RIA126" s="109"/>
      <c r="RIB126" s="109"/>
      <c r="RIC126" s="109"/>
      <c r="RID126" s="109"/>
      <c r="RIE126" s="109"/>
      <c r="RIF126" s="109"/>
      <c r="RIG126" s="109"/>
      <c r="RIH126" s="109"/>
      <c r="RII126" s="109"/>
      <c r="RIJ126" s="109"/>
      <c r="RIK126" s="109"/>
      <c r="RIL126" s="109"/>
      <c r="RIM126" s="109"/>
      <c r="RIN126" s="109"/>
      <c r="RIO126" s="109"/>
      <c r="RIP126" s="109"/>
      <c r="RIQ126" s="109"/>
      <c r="RIR126" s="109"/>
      <c r="RIS126" s="109"/>
      <c r="RIT126" s="109"/>
      <c r="RIU126" s="109"/>
      <c r="RIV126" s="109"/>
      <c r="RIW126" s="109"/>
      <c r="RIX126" s="109"/>
      <c r="RIY126" s="109"/>
      <c r="RIZ126" s="109"/>
      <c r="RJA126" s="109"/>
      <c r="RJB126" s="109"/>
      <c r="RJC126" s="109"/>
      <c r="RJD126" s="109"/>
      <c r="RJE126" s="109"/>
      <c r="RJF126" s="109"/>
      <c r="RJG126" s="109"/>
      <c r="RJH126" s="109"/>
      <c r="RJI126" s="109"/>
      <c r="RJJ126" s="109"/>
      <c r="RJK126" s="109"/>
      <c r="RJL126" s="109"/>
      <c r="RJM126" s="109"/>
      <c r="RJN126" s="109"/>
      <c r="RJO126" s="109"/>
      <c r="RJP126" s="109"/>
      <c r="RJQ126" s="109"/>
      <c r="RJR126" s="109"/>
      <c r="RJS126" s="109"/>
      <c r="RJT126" s="109"/>
      <c r="RJU126" s="109"/>
      <c r="RJV126" s="109"/>
      <c r="RJW126" s="109"/>
      <c r="RJX126" s="109"/>
      <c r="RJY126" s="109"/>
      <c r="RJZ126" s="109"/>
      <c r="RKA126" s="109"/>
      <c r="RKB126" s="109"/>
      <c r="RKC126" s="109"/>
      <c r="RKD126" s="109"/>
      <c r="RKE126" s="109"/>
      <c r="RKF126" s="109"/>
      <c r="RKG126" s="109"/>
      <c r="RKH126" s="109"/>
      <c r="RKI126" s="109"/>
      <c r="RKJ126" s="109"/>
      <c r="RKK126" s="109"/>
      <c r="RKL126" s="109"/>
      <c r="RKM126" s="109"/>
      <c r="RKN126" s="109"/>
      <c r="RKO126" s="109"/>
      <c r="RKP126" s="109"/>
      <c r="RKQ126" s="109"/>
      <c r="RKR126" s="109"/>
      <c r="RKS126" s="109"/>
      <c r="RKT126" s="109"/>
      <c r="RKU126" s="109"/>
      <c r="RKV126" s="109"/>
      <c r="RKW126" s="109"/>
      <c r="RKX126" s="109"/>
      <c r="RKY126" s="109"/>
      <c r="RKZ126" s="109"/>
      <c r="RLA126" s="109"/>
      <c r="RLB126" s="109"/>
      <c r="RLC126" s="109"/>
      <c r="RLD126" s="109"/>
      <c r="RLE126" s="109"/>
      <c r="RLF126" s="109"/>
      <c r="RLG126" s="109"/>
      <c r="RLH126" s="109"/>
      <c r="RLI126" s="109"/>
      <c r="RLJ126" s="109"/>
      <c r="RLK126" s="109"/>
      <c r="RLL126" s="109"/>
      <c r="RLM126" s="109"/>
      <c r="RLN126" s="109"/>
      <c r="RLO126" s="109"/>
      <c r="RLP126" s="109"/>
      <c r="RLQ126" s="109"/>
      <c r="RLR126" s="109"/>
      <c r="RLS126" s="109"/>
      <c r="RLT126" s="109"/>
      <c r="RLU126" s="109"/>
      <c r="RLV126" s="109"/>
      <c r="RLW126" s="109"/>
      <c r="RLX126" s="109"/>
      <c r="RLY126" s="109"/>
      <c r="RLZ126" s="109"/>
      <c r="RMA126" s="109"/>
      <c r="RMB126" s="109"/>
      <c r="RMC126" s="109"/>
      <c r="RMD126" s="109"/>
      <c r="RME126" s="109"/>
      <c r="RMF126" s="109"/>
      <c r="RMG126" s="109"/>
      <c r="RMH126" s="109"/>
      <c r="RMI126" s="109"/>
      <c r="RMJ126" s="109"/>
      <c r="RMK126" s="109"/>
      <c r="RML126" s="109"/>
      <c r="RMM126" s="109"/>
      <c r="RMN126" s="109"/>
      <c r="RMO126" s="109"/>
      <c r="RMP126" s="109"/>
      <c r="RMQ126" s="109"/>
      <c r="RMR126" s="109"/>
      <c r="RMS126" s="109"/>
      <c r="RMT126" s="109"/>
      <c r="RMU126" s="109"/>
      <c r="RMV126" s="109"/>
      <c r="RMW126" s="109"/>
      <c r="RMX126" s="109"/>
      <c r="RMY126" s="109"/>
      <c r="RMZ126" s="109"/>
      <c r="RNA126" s="109"/>
      <c r="RNB126" s="109"/>
      <c r="RNC126" s="109"/>
      <c r="RND126" s="109"/>
      <c r="RNE126" s="109"/>
      <c r="RNF126" s="109"/>
      <c r="RNG126" s="109"/>
      <c r="RNH126" s="109"/>
      <c r="RNI126" s="109"/>
      <c r="RNJ126" s="109"/>
      <c r="RNK126" s="109"/>
      <c r="RNL126" s="109"/>
      <c r="RNM126" s="109"/>
      <c r="RNN126" s="109"/>
      <c r="RNO126" s="109"/>
      <c r="RNP126" s="109"/>
      <c r="RNQ126" s="109"/>
      <c r="RNR126" s="109"/>
      <c r="RNS126" s="109"/>
      <c r="RNT126" s="109"/>
      <c r="RNU126" s="109"/>
      <c r="RNV126" s="109"/>
      <c r="RNW126" s="109"/>
      <c r="RNX126" s="109"/>
      <c r="RNY126" s="109"/>
      <c r="RNZ126" s="109"/>
      <c r="ROA126" s="109"/>
      <c r="ROB126" s="109"/>
      <c r="ROC126" s="109"/>
      <c r="ROD126" s="109"/>
      <c r="ROE126" s="109"/>
      <c r="ROF126" s="109"/>
      <c r="ROG126" s="109"/>
      <c r="ROH126" s="109"/>
      <c r="ROI126" s="109"/>
      <c r="ROJ126" s="109"/>
      <c r="ROK126" s="109"/>
      <c r="ROL126" s="109"/>
      <c r="ROM126" s="109"/>
      <c r="RON126" s="109"/>
      <c r="ROO126" s="109"/>
      <c r="ROP126" s="109"/>
      <c r="ROQ126" s="109"/>
      <c r="ROR126" s="109"/>
      <c r="ROS126" s="109"/>
      <c r="ROT126" s="109"/>
      <c r="ROU126" s="109"/>
      <c r="ROV126" s="109"/>
      <c r="ROW126" s="109"/>
      <c r="ROX126" s="109"/>
      <c r="ROY126" s="109"/>
      <c r="ROZ126" s="109"/>
      <c r="RPA126" s="109"/>
      <c r="RPB126" s="109"/>
      <c r="RPC126" s="109"/>
      <c r="RPD126" s="109"/>
      <c r="RPE126" s="109"/>
      <c r="RPF126" s="109"/>
      <c r="RPG126" s="109"/>
      <c r="RPH126" s="109"/>
      <c r="RPI126" s="109"/>
      <c r="RPJ126" s="109"/>
      <c r="RPK126" s="109"/>
      <c r="RPL126" s="109"/>
      <c r="RPM126" s="109"/>
      <c r="RPN126" s="109"/>
      <c r="RPO126" s="109"/>
      <c r="RPP126" s="109"/>
      <c r="RPQ126" s="109"/>
      <c r="RPR126" s="109"/>
      <c r="RPS126" s="109"/>
      <c r="RPT126" s="109"/>
      <c r="RPU126" s="109"/>
      <c r="RPV126" s="109"/>
      <c r="RPW126" s="109"/>
      <c r="RPX126" s="109"/>
      <c r="RPY126" s="109"/>
      <c r="RPZ126" s="109"/>
      <c r="RQA126" s="109"/>
      <c r="RQB126" s="109"/>
      <c r="RQC126" s="109"/>
      <c r="RQD126" s="109"/>
      <c r="RQE126" s="109"/>
      <c r="RQF126" s="109"/>
      <c r="RQG126" s="109"/>
      <c r="RQH126" s="109"/>
      <c r="RQI126" s="109"/>
      <c r="RQJ126" s="109"/>
      <c r="RQK126" s="109"/>
      <c r="RQL126" s="109"/>
      <c r="RQM126" s="109"/>
      <c r="RQN126" s="109"/>
      <c r="RQO126" s="109"/>
      <c r="RQP126" s="109"/>
      <c r="RQQ126" s="109"/>
      <c r="RQR126" s="109"/>
      <c r="RQS126" s="109"/>
      <c r="RQT126" s="109"/>
      <c r="RQU126" s="109"/>
      <c r="RQV126" s="109"/>
      <c r="RQW126" s="109"/>
      <c r="RQX126" s="109"/>
      <c r="RQY126" s="109"/>
      <c r="RQZ126" s="109"/>
      <c r="RRA126" s="109"/>
      <c r="RRB126" s="109"/>
      <c r="RRC126" s="109"/>
      <c r="RRD126" s="109"/>
      <c r="RRE126" s="109"/>
      <c r="RRF126" s="109"/>
      <c r="RRG126" s="109"/>
      <c r="RRH126" s="109"/>
      <c r="RRI126" s="109"/>
      <c r="RRJ126" s="109"/>
      <c r="RRK126" s="109"/>
      <c r="RRL126" s="109"/>
      <c r="RRM126" s="109"/>
      <c r="RRN126" s="109"/>
      <c r="RRO126" s="109"/>
      <c r="RRP126" s="109"/>
      <c r="RRQ126" s="109"/>
      <c r="RRR126" s="109"/>
      <c r="RRS126" s="109"/>
      <c r="RRT126" s="109"/>
      <c r="RRU126" s="109"/>
      <c r="RRV126" s="109"/>
      <c r="RRW126" s="109"/>
      <c r="RRX126" s="109"/>
      <c r="RRY126" s="109"/>
      <c r="RRZ126" s="109"/>
      <c r="RSA126" s="109"/>
      <c r="RSB126" s="109"/>
      <c r="RSC126" s="109"/>
      <c r="RSD126" s="109"/>
      <c r="RSE126" s="109"/>
      <c r="RSF126" s="109"/>
      <c r="RSG126" s="109"/>
      <c r="RSH126" s="109"/>
      <c r="RSI126" s="109"/>
      <c r="RSJ126" s="109"/>
      <c r="RSK126" s="109"/>
      <c r="RSL126" s="109"/>
      <c r="RSM126" s="109"/>
      <c r="RSN126" s="109"/>
      <c r="RSO126" s="109"/>
      <c r="RSP126" s="109"/>
      <c r="RSQ126" s="109"/>
      <c r="RSR126" s="109"/>
      <c r="RSS126" s="109"/>
      <c r="RST126" s="109"/>
      <c r="RSU126" s="109"/>
      <c r="RSV126" s="109"/>
      <c r="RSW126" s="109"/>
      <c r="RSX126" s="109"/>
      <c r="RSY126" s="109"/>
      <c r="RSZ126" s="109"/>
      <c r="RTA126" s="109"/>
      <c r="RTB126" s="109"/>
      <c r="RTC126" s="109"/>
      <c r="RTD126" s="109"/>
      <c r="RTE126" s="109"/>
      <c r="RTF126" s="109"/>
      <c r="RTG126" s="109"/>
      <c r="RTH126" s="109"/>
      <c r="RTI126" s="109"/>
      <c r="RTJ126" s="109"/>
      <c r="RTK126" s="109"/>
      <c r="RTL126" s="109"/>
      <c r="RTM126" s="109"/>
      <c r="RTN126" s="109"/>
      <c r="RTO126" s="109"/>
      <c r="RTP126" s="109"/>
      <c r="RTQ126" s="109"/>
      <c r="RTR126" s="109"/>
      <c r="RTS126" s="109"/>
      <c r="RTT126" s="109"/>
      <c r="RTU126" s="109"/>
      <c r="RTV126" s="109"/>
      <c r="RTW126" s="109"/>
      <c r="RTX126" s="109"/>
      <c r="RTY126" s="109"/>
      <c r="RTZ126" s="109"/>
      <c r="RUA126" s="109"/>
      <c r="RUB126" s="109"/>
      <c r="RUC126" s="109"/>
      <c r="RUD126" s="109"/>
      <c r="RUE126" s="109"/>
      <c r="RUF126" s="109"/>
      <c r="RUG126" s="109"/>
      <c r="RUH126" s="109"/>
      <c r="RUI126" s="109"/>
      <c r="RUJ126" s="109"/>
      <c r="RUK126" s="109"/>
      <c r="RUL126" s="109"/>
      <c r="RUM126" s="109"/>
      <c r="RUN126" s="109"/>
      <c r="RUO126" s="109"/>
      <c r="RUP126" s="109"/>
      <c r="RUQ126" s="109"/>
      <c r="RUR126" s="109"/>
      <c r="RUS126" s="109"/>
      <c r="RUT126" s="109"/>
      <c r="RUU126" s="109"/>
      <c r="RUV126" s="109"/>
      <c r="RUW126" s="109"/>
      <c r="RUX126" s="109"/>
      <c r="RUY126" s="109"/>
      <c r="RUZ126" s="109"/>
      <c r="RVA126" s="109"/>
      <c r="RVB126" s="109"/>
      <c r="RVC126" s="109"/>
      <c r="RVD126" s="109"/>
      <c r="RVE126" s="109"/>
      <c r="RVF126" s="109"/>
      <c r="RVG126" s="109"/>
      <c r="RVH126" s="109"/>
      <c r="RVI126" s="109"/>
      <c r="RVJ126" s="109"/>
      <c r="RVK126" s="109"/>
      <c r="RVL126" s="109"/>
      <c r="RVM126" s="109"/>
      <c r="RVN126" s="109"/>
      <c r="RVO126" s="109"/>
      <c r="RVP126" s="109"/>
      <c r="RVQ126" s="109"/>
      <c r="RVR126" s="109"/>
      <c r="RVS126" s="109"/>
      <c r="RVT126" s="109"/>
      <c r="RVU126" s="109"/>
      <c r="RVV126" s="109"/>
      <c r="RVW126" s="109"/>
      <c r="RVX126" s="109"/>
      <c r="RVY126" s="109"/>
      <c r="RVZ126" s="109"/>
      <c r="RWA126" s="109"/>
      <c r="RWB126" s="109"/>
      <c r="RWC126" s="109"/>
      <c r="RWD126" s="109"/>
      <c r="RWE126" s="109"/>
      <c r="RWF126" s="109"/>
      <c r="RWG126" s="109"/>
      <c r="RWH126" s="109"/>
      <c r="RWI126" s="109"/>
      <c r="RWJ126" s="109"/>
      <c r="RWK126" s="109"/>
      <c r="RWL126" s="109"/>
      <c r="RWM126" s="109"/>
      <c r="RWN126" s="109"/>
      <c r="RWO126" s="109"/>
      <c r="RWP126" s="109"/>
      <c r="RWQ126" s="109"/>
      <c r="RWR126" s="109"/>
      <c r="RWS126" s="109"/>
      <c r="RWT126" s="109"/>
      <c r="RWU126" s="109"/>
      <c r="RWV126" s="109"/>
      <c r="RWW126" s="109"/>
      <c r="RWX126" s="109"/>
      <c r="RWY126" s="109"/>
      <c r="RWZ126" s="109"/>
      <c r="RXA126" s="109"/>
      <c r="RXB126" s="109"/>
      <c r="RXC126" s="109"/>
      <c r="RXD126" s="109"/>
      <c r="RXE126" s="109"/>
      <c r="RXF126" s="109"/>
      <c r="RXG126" s="109"/>
      <c r="RXH126" s="109"/>
      <c r="RXI126" s="109"/>
      <c r="RXJ126" s="109"/>
      <c r="RXK126" s="109"/>
      <c r="RXL126" s="109"/>
      <c r="RXM126" s="109"/>
      <c r="RXN126" s="109"/>
      <c r="RXO126" s="109"/>
      <c r="RXP126" s="109"/>
      <c r="RXQ126" s="109"/>
      <c r="RXR126" s="109"/>
      <c r="RXS126" s="109"/>
      <c r="RXT126" s="109"/>
      <c r="RXU126" s="109"/>
      <c r="RXV126" s="109"/>
      <c r="RXW126" s="109"/>
      <c r="RXX126" s="109"/>
      <c r="RXY126" s="109"/>
      <c r="RXZ126" s="109"/>
      <c r="RYA126" s="109"/>
      <c r="RYB126" s="109"/>
      <c r="RYC126" s="109"/>
      <c r="RYD126" s="109"/>
      <c r="RYE126" s="109"/>
      <c r="RYF126" s="109"/>
      <c r="RYG126" s="109"/>
      <c r="RYH126" s="109"/>
      <c r="RYI126" s="109"/>
      <c r="RYJ126" s="109"/>
      <c r="RYK126" s="109"/>
      <c r="RYL126" s="109"/>
      <c r="RYM126" s="109"/>
      <c r="RYN126" s="109"/>
      <c r="RYO126" s="109"/>
      <c r="RYP126" s="109"/>
      <c r="RYQ126" s="109"/>
      <c r="RYR126" s="109"/>
      <c r="RYS126" s="109"/>
      <c r="RYT126" s="109"/>
      <c r="RYU126" s="109"/>
      <c r="RYV126" s="109"/>
      <c r="RYW126" s="109"/>
      <c r="RYX126" s="109"/>
      <c r="RYY126" s="109"/>
      <c r="RYZ126" s="109"/>
      <c r="RZA126" s="109"/>
      <c r="RZB126" s="109"/>
      <c r="RZC126" s="109"/>
      <c r="RZD126" s="109"/>
      <c r="RZE126" s="109"/>
      <c r="RZF126" s="109"/>
      <c r="RZG126" s="109"/>
      <c r="RZH126" s="109"/>
      <c r="RZI126" s="109"/>
      <c r="RZJ126" s="109"/>
      <c r="RZK126" s="109"/>
      <c r="RZL126" s="109"/>
      <c r="RZM126" s="109"/>
      <c r="RZN126" s="109"/>
      <c r="RZO126" s="109"/>
      <c r="RZP126" s="109"/>
      <c r="RZQ126" s="109"/>
      <c r="RZR126" s="109"/>
      <c r="RZS126" s="109"/>
      <c r="RZT126" s="109"/>
      <c r="RZU126" s="109"/>
      <c r="RZV126" s="109"/>
      <c r="RZW126" s="109"/>
      <c r="RZX126" s="109"/>
      <c r="RZY126" s="109"/>
      <c r="RZZ126" s="109"/>
      <c r="SAA126" s="109"/>
      <c r="SAB126" s="109"/>
      <c r="SAC126" s="109"/>
      <c r="SAD126" s="109"/>
      <c r="SAE126" s="109"/>
      <c r="SAF126" s="109"/>
      <c r="SAG126" s="109"/>
      <c r="SAH126" s="109"/>
      <c r="SAI126" s="109"/>
      <c r="SAJ126" s="109"/>
      <c r="SAK126" s="109"/>
      <c r="SAL126" s="109"/>
      <c r="SAM126" s="109"/>
      <c r="SAN126" s="109"/>
      <c r="SAO126" s="109"/>
      <c r="SAP126" s="109"/>
      <c r="SAQ126" s="109"/>
      <c r="SAR126" s="109"/>
      <c r="SAS126" s="109"/>
      <c r="SAT126" s="109"/>
      <c r="SAU126" s="109"/>
      <c r="SAV126" s="109"/>
      <c r="SAW126" s="109"/>
      <c r="SAX126" s="109"/>
      <c r="SAY126" s="109"/>
      <c r="SAZ126" s="109"/>
      <c r="SBA126" s="109"/>
      <c r="SBB126" s="109"/>
      <c r="SBC126" s="109"/>
      <c r="SBD126" s="109"/>
      <c r="SBE126" s="109"/>
      <c r="SBF126" s="109"/>
      <c r="SBG126" s="109"/>
      <c r="SBH126" s="109"/>
      <c r="SBI126" s="109"/>
      <c r="SBJ126" s="109"/>
      <c r="SBK126" s="109"/>
      <c r="SBL126" s="109"/>
      <c r="SBM126" s="109"/>
      <c r="SBN126" s="109"/>
      <c r="SBO126" s="109"/>
      <c r="SBP126" s="109"/>
      <c r="SBQ126" s="109"/>
      <c r="SBR126" s="109"/>
      <c r="SBS126" s="109"/>
      <c r="SBT126" s="109"/>
      <c r="SBU126" s="109"/>
      <c r="SBV126" s="109"/>
      <c r="SBW126" s="109"/>
      <c r="SBX126" s="109"/>
      <c r="SBY126" s="109"/>
      <c r="SBZ126" s="109"/>
      <c r="SCA126" s="109"/>
      <c r="SCB126" s="109"/>
      <c r="SCC126" s="109"/>
      <c r="SCD126" s="109"/>
      <c r="SCE126" s="109"/>
      <c r="SCF126" s="109"/>
      <c r="SCG126" s="109"/>
      <c r="SCH126" s="109"/>
      <c r="SCI126" s="109"/>
      <c r="SCJ126" s="109"/>
      <c r="SCK126" s="109"/>
      <c r="SCL126" s="109"/>
      <c r="SCM126" s="109"/>
      <c r="SCN126" s="109"/>
      <c r="SCO126" s="109"/>
      <c r="SCP126" s="109"/>
      <c r="SCQ126" s="109"/>
      <c r="SCR126" s="109"/>
      <c r="SCS126" s="109"/>
      <c r="SCT126" s="109"/>
      <c r="SCU126" s="109"/>
      <c r="SCV126" s="109"/>
      <c r="SCW126" s="109"/>
      <c r="SCX126" s="109"/>
      <c r="SCY126" s="109"/>
      <c r="SCZ126" s="109"/>
      <c r="SDA126" s="109"/>
      <c r="SDB126" s="109"/>
      <c r="SDC126" s="109"/>
      <c r="SDD126" s="109"/>
      <c r="SDE126" s="109"/>
      <c r="SDF126" s="109"/>
      <c r="SDG126" s="109"/>
      <c r="SDH126" s="109"/>
      <c r="SDI126" s="109"/>
      <c r="SDJ126" s="109"/>
      <c r="SDK126" s="109"/>
      <c r="SDL126" s="109"/>
      <c r="SDM126" s="109"/>
      <c r="SDN126" s="109"/>
      <c r="SDO126" s="109"/>
      <c r="SDP126" s="109"/>
      <c r="SDQ126" s="109"/>
      <c r="SDR126" s="109"/>
      <c r="SDS126" s="109"/>
      <c r="SDT126" s="109"/>
      <c r="SDU126" s="109"/>
      <c r="SDV126" s="109"/>
      <c r="SDW126" s="109"/>
      <c r="SDX126" s="109"/>
      <c r="SDY126" s="109"/>
      <c r="SDZ126" s="109"/>
      <c r="SEA126" s="109"/>
      <c r="SEB126" s="109"/>
      <c r="SEC126" s="109"/>
      <c r="SED126" s="109"/>
      <c r="SEE126" s="109"/>
      <c r="SEF126" s="109"/>
      <c r="SEG126" s="109"/>
      <c r="SEH126" s="109"/>
      <c r="SEI126" s="109"/>
      <c r="SEJ126" s="109"/>
      <c r="SEK126" s="109"/>
      <c r="SEL126" s="109"/>
      <c r="SEM126" s="109"/>
      <c r="SEN126" s="109"/>
      <c r="SEO126" s="109"/>
      <c r="SEP126" s="109"/>
      <c r="SEQ126" s="109"/>
      <c r="SER126" s="109"/>
      <c r="SES126" s="109"/>
      <c r="SET126" s="109"/>
      <c r="SEU126" s="109"/>
      <c r="SEV126" s="109"/>
      <c r="SEW126" s="109"/>
      <c r="SEX126" s="109"/>
      <c r="SEY126" s="109"/>
      <c r="SEZ126" s="109"/>
      <c r="SFA126" s="109"/>
      <c r="SFB126" s="109"/>
      <c r="SFC126" s="109"/>
      <c r="SFD126" s="109"/>
      <c r="SFE126" s="109"/>
      <c r="SFF126" s="109"/>
      <c r="SFG126" s="109"/>
      <c r="SFH126" s="109"/>
      <c r="SFI126" s="109"/>
      <c r="SFJ126" s="109"/>
      <c r="SFK126" s="109"/>
      <c r="SFL126" s="109"/>
      <c r="SFM126" s="109"/>
      <c r="SFN126" s="109"/>
      <c r="SFO126" s="109"/>
      <c r="SFP126" s="109"/>
      <c r="SFQ126" s="109"/>
      <c r="SFR126" s="109"/>
      <c r="SFS126" s="109"/>
      <c r="SFT126" s="109"/>
      <c r="SFU126" s="109"/>
      <c r="SFV126" s="109"/>
      <c r="SFW126" s="109"/>
      <c r="SFX126" s="109"/>
      <c r="SFY126" s="109"/>
      <c r="SFZ126" s="109"/>
      <c r="SGA126" s="109"/>
      <c r="SGB126" s="109"/>
      <c r="SGC126" s="109"/>
      <c r="SGD126" s="109"/>
      <c r="SGE126" s="109"/>
      <c r="SGF126" s="109"/>
      <c r="SGG126" s="109"/>
      <c r="SGH126" s="109"/>
      <c r="SGI126" s="109"/>
      <c r="SGJ126" s="109"/>
      <c r="SGK126" s="109"/>
      <c r="SGL126" s="109"/>
      <c r="SGM126" s="109"/>
      <c r="SGN126" s="109"/>
      <c r="SGO126" s="109"/>
      <c r="SGP126" s="109"/>
      <c r="SGQ126" s="109"/>
      <c r="SGR126" s="109"/>
      <c r="SGS126" s="109"/>
      <c r="SGT126" s="109"/>
      <c r="SGU126" s="109"/>
      <c r="SGV126" s="109"/>
      <c r="SGW126" s="109"/>
      <c r="SGX126" s="109"/>
      <c r="SGY126" s="109"/>
      <c r="SGZ126" s="109"/>
      <c r="SHA126" s="109"/>
      <c r="SHB126" s="109"/>
      <c r="SHC126" s="109"/>
      <c r="SHD126" s="109"/>
      <c r="SHE126" s="109"/>
      <c r="SHF126" s="109"/>
      <c r="SHG126" s="109"/>
      <c r="SHH126" s="109"/>
      <c r="SHI126" s="109"/>
      <c r="SHJ126" s="109"/>
      <c r="SHK126" s="109"/>
      <c r="SHL126" s="109"/>
      <c r="SHM126" s="109"/>
      <c r="SHN126" s="109"/>
      <c r="SHO126" s="109"/>
      <c r="SHP126" s="109"/>
      <c r="SHQ126" s="109"/>
      <c r="SHR126" s="109"/>
      <c r="SHS126" s="109"/>
      <c r="SHT126" s="109"/>
      <c r="SHU126" s="109"/>
      <c r="SHV126" s="109"/>
      <c r="SHW126" s="109"/>
      <c r="SHX126" s="109"/>
      <c r="SHY126" s="109"/>
      <c r="SHZ126" s="109"/>
      <c r="SIA126" s="109"/>
      <c r="SIB126" s="109"/>
      <c r="SIC126" s="109"/>
      <c r="SID126" s="109"/>
      <c r="SIE126" s="109"/>
      <c r="SIF126" s="109"/>
      <c r="SIG126" s="109"/>
      <c r="SIH126" s="109"/>
      <c r="SII126" s="109"/>
      <c r="SIJ126" s="109"/>
      <c r="SIK126" s="109"/>
      <c r="SIL126" s="109"/>
      <c r="SIM126" s="109"/>
      <c r="SIN126" s="109"/>
      <c r="SIO126" s="109"/>
      <c r="SIP126" s="109"/>
      <c r="SIQ126" s="109"/>
      <c r="SIR126" s="109"/>
      <c r="SIS126" s="109"/>
      <c r="SIT126" s="109"/>
      <c r="SIU126" s="109"/>
      <c r="SIV126" s="109"/>
      <c r="SIW126" s="109"/>
      <c r="SIX126" s="109"/>
      <c r="SIY126" s="109"/>
      <c r="SIZ126" s="109"/>
      <c r="SJA126" s="109"/>
      <c r="SJB126" s="109"/>
      <c r="SJC126" s="109"/>
      <c r="SJD126" s="109"/>
      <c r="SJE126" s="109"/>
      <c r="SJF126" s="109"/>
      <c r="SJG126" s="109"/>
      <c r="SJH126" s="109"/>
      <c r="SJI126" s="109"/>
      <c r="SJJ126" s="109"/>
      <c r="SJK126" s="109"/>
      <c r="SJL126" s="109"/>
      <c r="SJM126" s="109"/>
      <c r="SJN126" s="109"/>
      <c r="SJO126" s="109"/>
      <c r="SJP126" s="109"/>
      <c r="SJQ126" s="109"/>
      <c r="SJR126" s="109"/>
      <c r="SJS126" s="109"/>
      <c r="SJT126" s="109"/>
      <c r="SJU126" s="109"/>
      <c r="SJV126" s="109"/>
      <c r="SJW126" s="109"/>
      <c r="SJX126" s="109"/>
      <c r="SJY126" s="109"/>
      <c r="SJZ126" s="109"/>
      <c r="SKA126" s="109"/>
      <c r="SKB126" s="109"/>
      <c r="SKC126" s="109"/>
      <c r="SKD126" s="109"/>
      <c r="SKE126" s="109"/>
      <c r="SKF126" s="109"/>
      <c r="SKG126" s="109"/>
      <c r="SKH126" s="109"/>
      <c r="SKI126" s="109"/>
      <c r="SKJ126" s="109"/>
      <c r="SKK126" s="109"/>
      <c r="SKL126" s="109"/>
      <c r="SKM126" s="109"/>
      <c r="SKN126" s="109"/>
      <c r="SKO126" s="109"/>
      <c r="SKP126" s="109"/>
      <c r="SKQ126" s="109"/>
      <c r="SKR126" s="109"/>
      <c r="SKS126" s="109"/>
      <c r="SKT126" s="109"/>
      <c r="SKU126" s="109"/>
      <c r="SKV126" s="109"/>
      <c r="SKW126" s="109"/>
      <c r="SKX126" s="109"/>
      <c r="SKY126" s="109"/>
      <c r="SKZ126" s="109"/>
      <c r="SLA126" s="109"/>
      <c r="SLB126" s="109"/>
      <c r="SLC126" s="109"/>
      <c r="SLD126" s="109"/>
      <c r="SLE126" s="109"/>
      <c r="SLF126" s="109"/>
      <c r="SLG126" s="109"/>
      <c r="SLH126" s="109"/>
      <c r="SLI126" s="109"/>
      <c r="SLJ126" s="109"/>
      <c r="SLK126" s="109"/>
      <c r="SLL126" s="109"/>
      <c r="SLM126" s="109"/>
      <c r="SLN126" s="109"/>
      <c r="SLO126" s="109"/>
      <c r="SLP126" s="109"/>
      <c r="SLQ126" s="109"/>
      <c r="SLR126" s="109"/>
      <c r="SLS126" s="109"/>
      <c r="SLT126" s="109"/>
      <c r="SLU126" s="109"/>
      <c r="SLV126" s="109"/>
      <c r="SLW126" s="109"/>
      <c r="SLX126" s="109"/>
      <c r="SLY126" s="109"/>
      <c r="SLZ126" s="109"/>
      <c r="SMA126" s="109"/>
      <c r="SMB126" s="109"/>
      <c r="SMC126" s="109"/>
      <c r="SMD126" s="109"/>
      <c r="SME126" s="109"/>
      <c r="SMF126" s="109"/>
      <c r="SMG126" s="109"/>
      <c r="SMH126" s="109"/>
      <c r="SMI126" s="109"/>
      <c r="SMJ126" s="109"/>
      <c r="SMK126" s="109"/>
      <c r="SML126" s="109"/>
      <c r="SMM126" s="109"/>
      <c r="SMN126" s="109"/>
      <c r="SMO126" s="109"/>
      <c r="SMP126" s="109"/>
      <c r="SMQ126" s="109"/>
      <c r="SMR126" s="109"/>
      <c r="SMS126" s="109"/>
      <c r="SMT126" s="109"/>
      <c r="SMU126" s="109"/>
      <c r="SMV126" s="109"/>
      <c r="SMW126" s="109"/>
      <c r="SMX126" s="109"/>
      <c r="SMY126" s="109"/>
      <c r="SMZ126" s="109"/>
      <c r="SNA126" s="109"/>
      <c r="SNB126" s="109"/>
      <c r="SNC126" s="109"/>
      <c r="SND126" s="109"/>
      <c r="SNE126" s="109"/>
      <c r="SNF126" s="109"/>
      <c r="SNG126" s="109"/>
      <c r="SNH126" s="109"/>
      <c r="SNI126" s="109"/>
      <c r="SNJ126" s="109"/>
      <c r="SNK126" s="109"/>
      <c r="SNL126" s="109"/>
      <c r="SNM126" s="109"/>
      <c r="SNN126" s="109"/>
      <c r="SNO126" s="109"/>
      <c r="SNP126" s="109"/>
      <c r="SNQ126" s="109"/>
      <c r="SNR126" s="109"/>
      <c r="SNS126" s="109"/>
      <c r="SNT126" s="109"/>
      <c r="SNU126" s="109"/>
      <c r="SNV126" s="109"/>
      <c r="SNW126" s="109"/>
      <c r="SNX126" s="109"/>
      <c r="SNY126" s="109"/>
      <c r="SNZ126" s="109"/>
      <c r="SOA126" s="109"/>
      <c r="SOB126" s="109"/>
      <c r="SOC126" s="109"/>
      <c r="SOD126" s="109"/>
      <c r="SOE126" s="109"/>
      <c r="SOF126" s="109"/>
      <c r="SOG126" s="109"/>
      <c r="SOH126" s="109"/>
      <c r="SOI126" s="109"/>
      <c r="SOJ126" s="109"/>
      <c r="SOK126" s="109"/>
      <c r="SOL126" s="109"/>
      <c r="SOM126" s="109"/>
      <c r="SON126" s="109"/>
      <c r="SOO126" s="109"/>
      <c r="SOP126" s="109"/>
      <c r="SOQ126" s="109"/>
      <c r="SOR126" s="109"/>
      <c r="SOS126" s="109"/>
      <c r="SOT126" s="109"/>
      <c r="SOU126" s="109"/>
      <c r="SOV126" s="109"/>
      <c r="SOW126" s="109"/>
      <c r="SOX126" s="109"/>
      <c r="SOY126" s="109"/>
      <c r="SOZ126" s="109"/>
      <c r="SPA126" s="109"/>
      <c r="SPB126" s="109"/>
      <c r="SPC126" s="109"/>
      <c r="SPD126" s="109"/>
      <c r="SPE126" s="109"/>
      <c r="SPF126" s="109"/>
      <c r="SPG126" s="109"/>
      <c r="SPH126" s="109"/>
      <c r="SPI126" s="109"/>
      <c r="SPJ126" s="109"/>
      <c r="SPK126" s="109"/>
      <c r="SPL126" s="109"/>
      <c r="SPM126" s="109"/>
      <c r="SPN126" s="109"/>
      <c r="SPO126" s="109"/>
      <c r="SPP126" s="109"/>
      <c r="SPQ126" s="109"/>
      <c r="SPR126" s="109"/>
      <c r="SPS126" s="109"/>
      <c r="SPT126" s="109"/>
      <c r="SPU126" s="109"/>
      <c r="SPV126" s="109"/>
      <c r="SPW126" s="109"/>
      <c r="SPX126" s="109"/>
      <c r="SPY126" s="109"/>
      <c r="SPZ126" s="109"/>
      <c r="SQA126" s="109"/>
      <c r="SQB126" s="109"/>
      <c r="SQC126" s="109"/>
      <c r="SQD126" s="109"/>
      <c r="SQE126" s="109"/>
      <c r="SQF126" s="109"/>
      <c r="SQG126" s="109"/>
      <c r="SQH126" s="109"/>
      <c r="SQI126" s="109"/>
      <c r="SQJ126" s="109"/>
      <c r="SQK126" s="109"/>
      <c r="SQL126" s="109"/>
      <c r="SQM126" s="109"/>
      <c r="SQN126" s="109"/>
      <c r="SQO126" s="109"/>
      <c r="SQP126" s="109"/>
      <c r="SQQ126" s="109"/>
      <c r="SQR126" s="109"/>
      <c r="SQS126" s="109"/>
      <c r="SQT126" s="109"/>
      <c r="SQU126" s="109"/>
      <c r="SQV126" s="109"/>
      <c r="SQW126" s="109"/>
      <c r="SQX126" s="109"/>
      <c r="SQY126" s="109"/>
      <c r="SQZ126" s="109"/>
      <c r="SRA126" s="109"/>
      <c r="SRB126" s="109"/>
      <c r="SRC126" s="109"/>
      <c r="SRD126" s="109"/>
      <c r="SRE126" s="109"/>
      <c r="SRF126" s="109"/>
      <c r="SRG126" s="109"/>
      <c r="SRH126" s="109"/>
      <c r="SRI126" s="109"/>
      <c r="SRJ126" s="109"/>
      <c r="SRK126" s="109"/>
      <c r="SRL126" s="109"/>
      <c r="SRM126" s="109"/>
      <c r="SRN126" s="109"/>
      <c r="SRO126" s="109"/>
      <c r="SRP126" s="109"/>
      <c r="SRQ126" s="109"/>
      <c r="SRR126" s="109"/>
      <c r="SRS126" s="109"/>
      <c r="SRT126" s="109"/>
      <c r="SRU126" s="109"/>
      <c r="SRV126" s="109"/>
      <c r="SRW126" s="109"/>
      <c r="SRX126" s="109"/>
      <c r="SRY126" s="109"/>
      <c r="SRZ126" s="109"/>
      <c r="SSA126" s="109"/>
      <c r="SSB126" s="109"/>
      <c r="SSC126" s="109"/>
      <c r="SSD126" s="109"/>
      <c r="SSE126" s="109"/>
      <c r="SSF126" s="109"/>
      <c r="SSG126" s="109"/>
      <c r="SSH126" s="109"/>
      <c r="SSI126" s="109"/>
      <c r="SSJ126" s="109"/>
      <c r="SSK126" s="109"/>
      <c r="SSL126" s="109"/>
      <c r="SSM126" s="109"/>
      <c r="SSN126" s="109"/>
      <c r="SSO126" s="109"/>
      <c r="SSP126" s="109"/>
      <c r="SSQ126" s="109"/>
      <c r="SSR126" s="109"/>
      <c r="SSS126" s="109"/>
      <c r="SST126" s="109"/>
      <c r="SSU126" s="109"/>
      <c r="SSV126" s="109"/>
      <c r="SSW126" s="109"/>
      <c r="SSX126" s="109"/>
      <c r="SSY126" s="109"/>
      <c r="SSZ126" s="109"/>
      <c r="STA126" s="109"/>
      <c r="STB126" s="109"/>
      <c r="STC126" s="109"/>
      <c r="STD126" s="109"/>
      <c r="STE126" s="109"/>
      <c r="STF126" s="109"/>
      <c r="STG126" s="109"/>
      <c r="STH126" s="109"/>
      <c r="STI126" s="109"/>
      <c r="STJ126" s="109"/>
      <c r="STK126" s="109"/>
      <c r="STL126" s="109"/>
      <c r="STM126" s="109"/>
      <c r="STN126" s="109"/>
      <c r="STO126" s="109"/>
      <c r="STP126" s="109"/>
      <c r="STQ126" s="109"/>
      <c r="STR126" s="109"/>
      <c r="STS126" s="109"/>
      <c r="STT126" s="109"/>
      <c r="STU126" s="109"/>
      <c r="STV126" s="109"/>
      <c r="STW126" s="109"/>
      <c r="STX126" s="109"/>
      <c r="STY126" s="109"/>
      <c r="STZ126" s="109"/>
      <c r="SUA126" s="109"/>
      <c r="SUB126" s="109"/>
      <c r="SUC126" s="109"/>
      <c r="SUD126" s="109"/>
      <c r="SUE126" s="109"/>
      <c r="SUF126" s="109"/>
      <c r="SUG126" s="109"/>
      <c r="SUH126" s="109"/>
      <c r="SUI126" s="109"/>
      <c r="SUJ126" s="109"/>
      <c r="SUK126" s="109"/>
      <c r="SUL126" s="109"/>
      <c r="SUM126" s="109"/>
      <c r="SUN126" s="109"/>
      <c r="SUO126" s="109"/>
      <c r="SUP126" s="109"/>
      <c r="SUQ126" s="109"/>
      <c r="SUR126" s="109"/>
      <c r="SUS126" s="109"/>
      <c r="SUT126" s="109"/>
      <c r="SUU126" s="109"/>
      <c r="SUV126" s="109"/>
      <c r="SUW126" s="109"/>
      <c r="SUX126" s="109"/>
      <c r="SUY126" s="109"/>
      <c r="SUZ126" s="109"/>
      <c r="SVA126" s="109"/>
      <c r="SVB126" s="109"/>
      <c r="SVC126" s="109"/>
      <c r="SVD126" s="109"/>
      <c r="SVE126" s="109"/>
      <c r="SVF126" s="109"/>
      <c r="SVG126" s="109"/>
      <c r="SVH126" s="109"/>
      <c r="SVI126" s="109"/>
      <c r="SVJ126" s="109"/>
      <c r="SVK126" s="109"/>
      <c r="SVL126" s="109"/>
      <c r="SVM126" s="109"/>
      <c r="SVN126" s="109"/>
      <c r="SVO126" s="109"/>
      <c r="SVP126" s="109"/>
      <c r="SVQ126" s="109"/>
      <c r="SVR126" s="109"/>
      <c r="SVS126" s="109"/>
      <c r="SVT126" s="109"/>
      <c r="SVU126" s="109"/>
      <c r="SVV126" s="109"/>
      <c r="SVW126" s="109"/>
      <c r="SVX126" s="109"/>
      <c r="SVY126" s="109"/>
      <c r="SVZ126" s="109"/>
      <c r="SWA126" s="109"/>
      <c r="SWB126" s="109"/>
      <c r="SWC126" s="109"/>
      <c r="SWD126" s="109"/>
      <c r="SWE126" s="109"/>
      <c r="SWF126" s="109"/>
      <c r="SWG126" s="109"/>
      <c r="SWH126" s="109"/>
      <c r="SWI126" s="109"/>
      <c r="SWJ126" s="109"/>
      <c r="SWK126" s="109"/>
      <c r="SWL126" s="109"/>
      <c r="SWM126" s="109"/>
      <c r="SWN126" s="109"/>
      <c r="SWO126" s="109"/>
      <c r="SWP126" s="109"/>
      <c r="SWQ126" s="109"/>
      <c r="SWR126" s="109"/>
      <c r="SWS126" s="109"/>
      <c r="SWT126" s="109"/>
      <c r="SWU126" s="109"/>
      <c r="SWV126" s="109"/>
      <c r="SWW126" s="109"/>
      <c r="SWX126" s="109"/>
      <c r="SWY126" s="109"/>
      <c r="SWZ126" s="109"/>
      <c r="SXA126" s="109"/>
      <c r="SXB126" s="109"/>
      <c r="SXC126" s="109"/>
      <c r="SXD126" s="109"/>
      <c r="SXE126" s="109"/>
      <c r="SXF126" s="109"/>
      <c r="SXG126" s="109"/>
      <c r="SXH126" s="109"/>
      <c r="SXI126" s="109"/>
      <c r="SXJ126" s="109"/>
      <c r="SXK126" s="109"/>
      <c r="SXL126" s="109"/>
      <c r="SXM126" s="109"/>
      <c r="SXN126" s="109"/>
      <c r="SXO126" s="109"/>
      <c r="SXP126" s="109"/>
      <c r="SXQ126" s="109"/>
      <c r="SXR126" s="109"/>
      <c r="SXS126" s="109"/>
      <c r="SXT126" s="109"/>
      <c r="SXU126" s="109"/>
      <c r="SXV126" s="109"/>
      <c r="SXW126" s="109"/>
      <c r="SXX126" s="109"/>
      <c r="SXY126" s="109"/>
      <c r="SXZ126" s="109"/>
      <c r="SYA126" s="109"/>
      <c r="SYB126" s="109"/>
      <c r="SYC126" s="109"/>
      <c r="SYD126" s="109"/>
      <c r="SYE126" s="109"/>
      <c r="SYF126" s="109"/>
      <c r="SYG126" s="109"/>
      <c r="SYH126" s="109"/>
      <c r="SYI126" s="109"/>
      <c r="SYJ126" s="109"/>
      <c r="SYK126" s="109"/>
      <c r="SYL126" s="109"/>
      <c r="SYM126" s="109"/>
      <c r="SYN126" s="109"/>
      <c r="SYO126" s="109"/>
      <c r="SYP126" s="109"/>
      <c r="SYQ126" s="109"/>
      <c r="SYR126" s="109"/>
      <c r="SYS126" s="109"/>
      <c r="SYT126" s="109"/>
      <c r="SYU126" s="109"/>
      <c r="SYV126" s="109"/>
      <c r="SYW126" s="109"/>
      <c r="SYX126" s="109"/>
      <c r="SYY126" s="109"/>
      <c r="SYZ126" s="109"/>
      <c r="SZA126" s="109"/>
      <c r="SZB126" s="109"/>
      <c r="SZC126" s="109"/>
      <c r="SZD126" s="109"/>
      <c r="SZE126" s="109"/>
      <c r="SZF126" s="109"/>
      <c r="SZG126" s="109"/>
      <c r="SZH126" s="109"/>
      <c r="SZI126" s="109"/>
      <c r="SZJ126" s="109"/>
      <c r="SZK126" s="109"/>
      <c r="SZL126" s="109"/>
      <c r="SZM126" s="109"/>
      <c r="SZN126" s="109"/>
      <c r="SZO126" s="109"/>
      <c r="SZP126" s="109"/>
      <c r="SZQ126" s="109"/>
      <c r="SZR126" s="109"/>
      <c r="SZS126" s="109"/>
      <c r="SZT126" s="109"/>
      <c r="SZU126" s="109"/>
      <c r="SZV126" s="109"/>
      <c r="SZW126" s="109"/>
      <c r="SZX126" s="109"/>
      <c r="SZY126" s="109"/>
      <c r="SZZ126" s="109"/>
      <c r="TAA126" s="109"/>
      <c r="TAB126" s="109"/>
      <c r="TAC126" s="109"/>
      <c r="TAD126" s="109"/>
      <c r="TAE126" s="109"/>
      <c r="TAF126" s="109"/>
      <c r="TAG126" s="109"/>
      <c r="TAH126" s="109"/>
      <c r="TAI126" s="109"/>
      <c r="TAJ126" s="109"/>
      <c r="TAK126" s="109"/>
      <c r="TAL126" s="109"/>
      <c r="TAM126" s="109"/>
      <c r="TAN126" s="109"/>
      <c r="TAO126" s="109"/>
      <c r="TAP126" s="109"/>
      <c r="TAQ126" s="109"/>
      <c r="TAR126" s="109"/>
      <c r="TAS126" s="109"/>
      <c r="TAT126" s="109"/>
      <c r="TAU126" s="109"/>
      <c r="TAV126" s="109"/>
      <c r="TAW126" s="109"/>
      <c r="TAX126" s="109"/>
      <c r="TAY126" s="109"/>
      <c r="TAZ126" s="109"/>
      <c r="TBA126" s="109"/>
      <c r="TBB126" s="109"/>
      <c r="TBC126" s="109"/>
      <c r="TBD126" s="109"/>
      <c r="TBE126" s="109"/>
      <c r="TBF126" s="109"/>
      <c r="TBG126" s="109"/>
      <c r="TBH126" s="109"/>
      <c r="TBI126" s="109"/>
      <c r="TBJ126" s="109"/>
      <c r="TBK126" s="109"/>
      <c r="TBL126" s="109"/>
      <c r="TBM126" s="109"/>
      <c r="TBN126" s="109"/>
      <c r="TBO126" s="109"/>
      <c r="TBP126" s="109"/>
      <c r="TBQ126" s="109"/>
      <c r="TBR126" s="109"/>
      <c r="TBS126" s="109"/>
      <c r="TBT126" s="109"/>
      <c r="TBU126" s="109"/>
      <c r="TBV126" s="109"/>
      <c r="TBW126" s="109"/>
      <c r="TBX126" s="109"/>
      <c r="TBY126" s="109"/>
      <c r="TBZ126" s="109"/>
      <c r="TCA126" s="109"/>
      <c r="TCB126" s="109"/>
      <c r="TCC126" s="109"/>
      <c r="TCD126" s="109"/>
      <c r="TCE126" s="109"/>
      <c r="TCF126" s="109"/>
      <c r="TCG126" s="109"/>
      <c r="TCH126" s="109"/>
      <c r="TCI126" s="109"/>
      <c r="TCJ126" s="109"/>
      <c r="TCK126" s="109"/>
      <c r="TCL126" s="109"/>
      <c r="TCM126" s="109"/>
      <c r="TCN126" s="109"/>
      <c r="TCO126" s="109"/>
      <c r="TCP126" s="109"/>
      <c r="TCQ126" s="109"/>
      <c r="TCR126" s="109"/>
      <c r="TCS126" s="109"/>
      <c r="TCT126" s="109"/>
      <c r="TCU126" s="109"/>
      <c r="TCV126" s="109"/>
      <c r="TCW126" s="109"/>
      <c r="TCX126" s="109"/>
      <c r="TCY126" s="109"/>
      <c r="TCZ126" s="109"/>
      <c r="TDA126" s="109"/>
      <c r="TDB126" s="109"/>
      <c r="TDC126" s="109"/>
      <c r="TDD126" s="109"/>
      <c r="TDE126" s="109"/>
      <c r="TDF126" s="109"/>
      <c r="TDG126" s="109"/>
      <c r="TDH126" s="109"/>
      <c r="TDI126" s="109"/>
      <c r="TDJ126" s="109"/>
      <c r="TDK126" s="109"/>
      <c r="TDL126" s="109"/>
      <c r="TDM126" s="109"/>
      <c r="TDN126" s="109"/>
      <c r="TDO126" s="109"/>
      <c r="TDP126" s="109"/>
      <c r="TDQ126" s="109"/>
      <c r="TDR126" s="109"/>
      <c r="TDS126" s="109"/>
      <c r="TDT126" s="109"/>
      <c r="TDU126" s="109"/>
      <c r="TDV126" s="109"/>
      <c r="TDW126" s="109"/>
      <c r="TDX126" s="109"/>
      <c r="TDY126" s="109"/>
      <c r="TDZ126" s="109"/>
      <c r="TEA126" s="109"/>
      <c r="TEB126" s="109"/>
      <c r="TEC126" s="109"/>
      <c r="TED126" s="109"/>
      <c r="TEE126" s="109"/>
      <c r="TEF126" s="109"/>
      <c r="TEG126" s="109"/>
      <c r="TEH126" s="109"/>
      <c r="TEI126" s="109"/>
      <c r="TEJ126" s="109"/>
      <c r="TEK126" s="109"/>
      <c r="TEL126" s="109"/>
      <c r="TEM126" s="109"/>
      <c r="TEN126" s="109"/>
      <c r="TEO126" s="109"/>
      <c r="TEP126" s="109"/>
      <c r="TEQ126" s="109"/>
      <c r="TER126" s="109"/>
      <c r="TES126" s="109"/>
      <c r="TET126" s="109"/>
      <c r="TEU126" s="109"/>
      <c r="TEV126" s="109"/>
      <c r="TEW126" s="109"/>
      <c r="TEX126" s="109"/>
      <c r="TEY126" s="109"/>
      <c r="TEZ126" s="109"/>
      <c r="TFA126" s="109"/>
      <c r="TFB126" s="109"/>
      <c r="TFC126" s="109"/>
      <c r="TFD126" s="109"/>
      <c r="TFE126" s="109"/>
      <c r="TFF126" s="109"/>
      <c r="TFG126" s="109"/>
      <c r="TFH126" s="109"/>
      <c r="TFI126" s="109"/>
      <c r="TFJ126" s="109"/>
      <c r="TFK126" s="109"/>
      <c r="TFL126" s="109"/>
      <c r="TFM126" s="109"/>
      <c r="TFN126" s="109"/>
      <c r="TFO126" s="109"/>
      <c r="TFP126" s="109"/>
      <c r="TFQ126" s="109"/>
      <c r="TFR126" s="109"/>
      <c r="TFS126" s="109"/>
      <c r="TFT126" s="109"/>
      <c r="TFU126" s="109"/>
      <c r="TFV126" s="109"/>
      <c r="TFW126" s="109"/>
      <c r="TFX126" s="109"/>
      <c r="TFY126" s="109"/>
      <c r="TFZ126" s="109"/>
      <c r="TGA126" s="109"/>
      <c r="TGB126" s="109"/>
      <c r="TGC126" s="109"/>
      <c r="TGD126" s="109"/>
      <c r="TGE126" s="109"/>
      <c r="TGF126" s="109"/>
      <c r="TGG126" s="109"/>
      <c r="TGH126" s="109"/>
      <c r="TGI126" s="109"/>
      <c r="TGJ126" s="109"/>
      <c r="TGK126" s="109"/>
      <c r="TGL126" s="109"/>
      <c r="TGM126" s="109"/>
      <c r="TGN126" s="109"/>
      <c r="TGO126" s="109"/>
      <c r="TGP126" s="109"/>
      <c r="TGQ126" s="109"/>
      <c r="TGR126" s="109"/>
      <c r="TGS126" s="109"/>
      <c r="TGT126" s="109"/>
      <c r="TGU126" s="109"/>
      <c r="TGV126" s="109"/>
      <c r="TGW126" s="109"/>
      <c r="TGX126" s="109"/>
      <c r="TGY126" s="109"/>
      <c r="TGZ126" s="109"/>
      <c r="THA126" s="109"/>
      <c r="THB126" s="109"/>
      <c r="THC126" s="109"/>
      <c r="THD126" s="109"/>
      <c r="THE126" s="109"/>
      <c r="THF126" s="109"/>
      <c r="THG126" s="109"/>
      <c r="THH126" s="109"/>
      <c r="THI126" s="109"/>
      <c r="THJ126" s="109"/>
      <c r="THK126" s="109"/>
      <c r="THL126" s="109"/>
      <c r="THM126" s="109"/>
      <c r="THN126" s="109"/>
      <c r="THO126" s="109"/>
      <c r="THP126" s="109"/>
      <c r="THQ126" s="109"/>
      <c r="THR126" s="109"/>
      <c r="THS126" s="109"/>
      <c r="THT126" s="109"/>
      <c r="THU126" s="109"/>
      <c r="THV126" s="109"/>
      <c r="THW126" s="109"/>
      <c r="THX126" s="109"/>
      <c r="THY126" s="109"/>
      <c r="THZ126" s="109"/>
      <c r="TIA126" s="109"/>
      <c r="TIB126" s="109"/>
      <c r="TIC126" s="109"/>
      <c r="TID126" s="109"/>
      <c r="TIE126" s="109"/>
      <c r="TIF126" s="109"/>
      <c r="TIG126" s="109"/>
      <c r="TIH126" s="109"/>
      <c r="TII126" s="109"/>
      <c r="TIJ126" s="109"/>
      <c r="TIK126" s="109"/>
      <c r="TIL126" s="109"/>
      <c r="TIM126" s="109"/>
      <c r="TIN126" s="109"/>
      <c r="TIO126" s="109"/>
      <c r="TIP126" s="109"/>
      <c r="TIQ126" s="109"/>
      <c r="TIR126" s="109"/>
      <c r="TIS126" s="109"/>
      <c r="TIT126" s="109"/>
      <c r="TIU126" s="109"/>
      <c r="TIV126" s="109"/>
      <c r="TIW126" s="109"/>
      <c r="TIX126" s="109"/>
      <c r="TIY126" s="109"/>
      <c r="TIZ126" s="109"/>
      <c r="TJA126" s="109"/>
      <c r="TJB126" s="109"/>
      <c r="TJC126" s="109"/>
      <c r="TJD126" s="109"/>
      <c r="TJE126" s="109"/>
      <c r="TJF126" s="109"/>
      <c r="TJG126" s="109"/>
      <c r="TJH126" s="109"/>
      <c r="TJI126" s="109"/>
      <c r="TJJ126" s="109"/>
      <c r="TJK126" s="109"/>
      <c r="TJL126" s="109"/>
      <c r="TJM126" s="109"/>
      <c r="TJN126" s="109"/>
      <c r="TJO126" s="109"/>
      <c r="TJP126" s="109"/>
      <c r="TJQ126" s="109"/>
      <c r="TJR126" s="109"/>
      <c r="TJS126" s="109"/>
      <c r="TJT126" s="109"/>
      <c r="TJU126" s="109"/>
      <c r="TJV126" s="109"/>
      <c r="TJW126" s="109"/>
      <c r="TJX126" s="109"/>
      <c r="TJY126" s="109"/>
      <c r="TJZ126" s="109"/>
      <c r="TKA126" s="109"/>
      <c r="TKB126" s="109"/>
      <c r="TKC126" s="109"/>
      <c r="TKD126" s="109"/>
      <c r="TKE126" s="109"/>
      <c r="TKF126" s="109"/>
      <c r="TKG126" s="109"/>
      <c r="TKH126" s="109"/>
      <c r="TKI126" s="109"/>
      <c r="TKJ126" s="109"/>
      <c r="TKK126" s="109"/>
      <c r="TKL126" s="109"/>
      <c r="TKM126" s="109"/>
      <c r="TKN126" s="109"/>
      <c r="TKO126" s="109"/>
      <c r="TKP126" s="109"/>
      <c r="TKQ126" s="109"/>
      <c r="TKR126" s="109"/>
      <c r="TKS126" s="109"/>
      <c r="TKT126" s="109"/>
      <c r="TKU126" s="109"/>
      <c r="TKV126" s="109"/>
      <c r="TKW126" s="109"/>
      <c r="TKX126" s="109"/>
      <c r="TKY126" s="109"/>
      <c r="TKZ126" s="109"/>
      <c r="TLA126" s="109"/>
      <c r="TLB126" s="109"/>
      <c r="TLC126" s="109"/>
      <c r="TLD126" s="109"/>
      <c r="TLE126" s="109"/>
      <c r="TLF126" s="109"/>
      <c r="TLG126" s="109"/>
      <c r="TLH126" s="109"/>
      <c r="TLI126" s="109"/>
      <c r="TLJ126" s="109"/>
      <c r="TLK126" s="109"/>
      <c r="TLL126" s="109"/>
      <c r="TLM126" s="109"/>
      <c r="TLN126" s="109"/>
      <c r="TLO126" s="109"/>
      <c r="TLP126" s="109"/>
      <c r="TLQ126" s="109"/>
      <c r="TLR126" s="109"/>
      <c r="TLS126" s="109"/>
      <c r="TLT126" s="109"/>
      <c r="TLU126" s="109"/>
      <c r="TLV126" s="109"/>
      <c r="TLW126" s="109"/>
      <c r="TLX126" s="109"/>
      <c r="TLY126" s="109"/>
      <c r="TLZ126" s="109"/>
      <c r="TMA126" s="109"/>
      <c r="TMB126" s="109"/>
      <c r="TMC126" s="109"/>
      <c r="TMD126" s="109"/>
      <c r="TME126" s="109"/>
      <c r="TMF126" s="109"/>
      <c r="TMG126" s="109"/>
      <c r="TMH126" s="109"/>
      <c r="TMI126" s="109"/>
      <c r="TMJ126" s="109"/>
      <c r="TMK126" s="109"/>
      <c r="TML126" s="109"/>
      <c r="TMM126" s="109"/>
      <c r="TMN126" s="109"/>
      <c r="TMO126" s="109"/>
      <c r="TMP126" s="109"/>
      <c r="TMQ126" s="109"/>
      <c r="TMR126" s="109"/>
      <c r="TMS126" s="109"/>
      <c r="TMT126" s="109"/>
      <c r="TMU126" s="109"/>
      <c r="TMV126" s="109"/>
      <c r="TMW126" s="109"/>
      <c r="TMX126" s="109"/>
      <c r="TMY126" s="109"/>
      <c r="TMZ126" s="109"/>
      <c r="TNA126" s="109"/>
      <c r="TNB126" s="109"/>
      <c r="TNC126" s="109"/>
      <c r="TND126" s="109"/>
      <c r="TNE126" s="109"/>
      <c r="TNF126" s="109"/>
      <c r="TNG126" s="109"/>
      <c r="TNH126" s="109"/>
      <c r="TNI126" s="109"/>
      <c r="TNJ126" s="109"/>
      <c r="TNK126" s="109"/>
      <c r="TNL126" s="109"/>
      <c r="TNM126" s="109"/>
      <c r="TNN126" s="109"/>
      <c r="TNO126" s="109"/>
      <c r="TNP126" s="109"/>
      <c r="TNQ126" s="109"/>
      <c r="TNR126" s="109"/>
      <c r="TNS126" s="109"/>
      <c r="TNT126" s="109"/>
      <c r="TNU126" s="109"/>
      <c r="TNV126" s="109"/>
      <c r="TNW126" s="109"/>
      <c r="TNX126" s="109"/>
      <c r="TNY126" s="109"/>
      <c r="TNZ126" s="109"/>
      <c r="TOA126" s="109"/>
      <c r="TOB126" s="109"/>
      <c r="TOC126" s="109"/>
      <c r="TOD126" s="109"/>
      <c r="TOE126" s="109"/>
      <c r="TOF126" s="109"/>
      <c r="TOG126" s="109"/>
      <c r="TOH126" s="109"/>
      <c r="TOI126" s="109"/>
      <c r="TOJ126" s="109"/>
      <c r="TOK126" s="109"/>
      <c r="TOL126" s="109"/>
      <c r="TOM126" s="109"/>
      <c r="TON126" s="109"/>
      <c r="TOO126" s="109"/>
      <c r="TOP126" s="109"/>
      <c r="TOQ126" s="109"/>
      <c r="TOR126" s="109"/>
      <c r="TOS126" s="109"/>
      <c r="TOT126" s="109"/>
      <c r="TOU126" s="109"/>
      <c r="TOV126" s="109"/>
      <c r="TOW126" s="109"/>
      <c r="TOX126" s="109"/>
      <c r="TOY126" s="109"/>
      <c r="TOZ126" s="109"/>
      <c r="TPA126" s="109"/>
      <c r="TPB126" s="109"/>
      <c r="TPC126" s="109"/>
      <c r="TPD126" s="109"/>
      <c r="TPE126" s="109"/>
      <c r="TPF126" s="109"/>
      <c r="TPG126" s="109"/>
      <c r="TPH126" s="109"/>
      <c r="TPI126" s="109"/>
      <c r="TPJ126" s="109"/>
      <c r="TPK126" s="109"/>
      <c r="TPL126" s="109"/>
      <c r="TPM126" s="109"/>
      <c r="TPN126" s="109"/>
      <c r="TPO126" s="109"/>
      <c r="TPP126" s="109"/>
      <c r="TPQ126" s="109"/>
      <c r="TPR126" s="109"/>
      <c r="TPS126" s="109"/>
      <c r="TPT126" s="109"/>
      <c r="TPU126" s="109"/>
      <c r="TPV126" s="109"/>
      <c r="TPW126" s="109"/>
      <c r="TPX126" s="109"/>
      <c r="TPY126" s="109"/>
      <c r="TPZ126" s="109"/>
      <c r="TQA126" s="109"/>
      <c r="TQB126" s="109"/>
      <c r="TQC126" s="109"/>
      <c r="TQD126" s="109"/>
      <c r="TQE126" s="109"/>
      <c r="TQF126" s="109"/>
      <c r="TQG126" s="109"/>
      <c r="TQH126" s="109"/>
      <c r="TQI126" s="109"/>
      <c r="TQJ126" s="109"/>
      <c r="TQK126" s="109"/>
      <c r="TQL126" s="109"/>
      <c r="TQM126" s="109"/>
      <c r="TQN126" s="109"/>
      <c r="TQO126" s="109"/>
      <c r="TQP126" s="109"/>
      <c r="TQQ126" s="109"/>
      <c r="TQR126" s="109"/>
      <c r="TQS126" s="109"/>
      <c r="TQT126" s="109"/>
      <c r="TQU126" s="109"/>
      <c r="TQV126" s="109"/>
      <c r="TQW126" s="109"/>
      <c r="TQX126" s="109"/>
      <c r="TQY126" s="109"/>
      <c r="TQZ126" s="109"/>
      <c r="TRA126" s="109"/>
      <c r="TRB126" s="109"/>
      <c r="TRC126" s="109"/>
      <c r="TRD126" s="109"/>
      <c r="TRE126" s="109"/>
      <c r="TRF126" s="109"/>
      <c r="TRG126" s="109"/>
      <c r="TRH126" s="109"/>
      <c r="TRI126" s="109"/>
      <c r="TRJ126" s="109"/>
      <c r="TRK126" s="109"/>
      <c r="TRL126" s="109"/>
      <c r="TRM126" s="109"/>
      <c r="TRN126" s="109"/>
      <c r="TRO126" s="109"/>
      <c r="TRP126" s="109"/>
      <c r="TRQ126" s="109"/>
      <c r="TRR126" s="109"/>
      <c r="TRS126" s="109"/>
      <c r="TRT126" s="109"/>
      <c r="TRU126" s="109"/>
      <c r="TRV126" s="109"/>
      <c r="TRW126" s="109"/>
      <c r="TRX126" s="109"/>
      <c r="TRY126" s="109"/>
      <c r="TRZ126" s="109"/>
      <c r="TSA126" s="109"/>
      <c r="TSB126" s="109"/>
      <c r="TSC126" s="109"/>
      <c r="TSD126" s="109"/>
      <c r="TSE126" s="109"/>
      <c r="TSF126" s="109"/>
      <c r="TSG126" s="109"/>
      <c r="TSH126" s="109"/>
      <c r="TSI126" s="109"/>
      <c r="TSJ126" s="109"/>
      <c r="TSK126" s="109"/>
      <c r="TSL126" s="109"/>
      <c r="TSM126" s="109"/>
      <c r="TSN126" s="109"/>
      <c r="TSO126" s="109"/>
      <c r="TSP126" s="109"/>
      <c r="TSQ126" s="109"/>
      <c r="TSR126" s="109"/>
      <c r="TSS126" s="109"/>
      <c r="TST126" s="109"/>
      <c r="TSU126" s="109"/>
      <c r="TSV126" s="109"/>
      <c r="TSW126" s="109"/>
      <c r="TSX126" s="109"/>
      <c r="TSY126" s="109"/>
      <c r="TSZ126" s="109"/>
      <c r="TTA126" s="109"/>
      <c r="TTB126" s="109"/>
      <c r="TTC126" s="109"/>
      <c r="TTD126" s="109"/>
      <c r="TTE126" s="109"/>
      <c r="TTF126" s="109"/>
      <c r="TTG126" s="109"/>
      <c r="TTH126" s="109"/>
      <c r="TTI126" s="109"/>
      <c r="TTJ126" s="109"/>
      <c r="TTK126" s="109"/>
      <c r="TTL126" s="109"/>
      <c r="TTM126" s="109"/>
      <c r="TTN126" s="109"/>
      <c r="TTO126" s="109"/>
      <c r="TTP126" s="109"/>
      <c r="TTQ126" s="109"/>
      <c r="TTR126" s="109"/>
      <c r="TTS126" s="109"/>
      <c r="TTT126" s="109"/>
      <c r="TTU126" s="109"/>
      <c r="TTV126" s="109"/>
      <c r="TTW126" s="109"/>
      <c r="TTX126" s="109"/>
      <c r="TTY126" s="109"/>
      <c r="TTZ126" s="109"/>
      <c r="TUA126" s="109"/>
      <c r="TUB126" s="109"/>
      <c r="TUC126" s="109"/>
      <c r="TUD126" s="109"/>
      <c r="TUE126" s="109"/>
      <c r="TUF126" s="109"/>
      <c r="TUG126" s="109"/>
      <c r="TUH126" s="109"/>
      <c r="TUI126" s="109"/>
      <c r="TUJ126" s="109"/>
      <c r="TUK126" s="109"/>
      <c r="TUL126" s="109"/>
      <c r="TUM126" s="109"/>
      <c r="TUN126" s="109"/>
      <c r="TUO126" s="109"/>
      <c r="TUP126" s="109"/>
      <c r="TUQ126" s="109"/>
      <c r="TUR126" s="109"/>
      <c r="TUS126" s="109"/>
      <c r="TUT126" s="109"/>
      <c r="TUU126" s="109"/>
      <c r="TUV126" s="109"/>
      <c r="TUW126" s="109"/>
      <c r="TUX126" s="109"/>
      <c r="TUY126" s="109"/>
      <c r="TUZ126" s="109"/>
      <c r="TVA126" s="109"/>
      <c r="TVB126" s="109"/>
      <c r="TVC126" s="109"/>
      <c r="TVD126" s="109"/>
      <c r="TVE126" s="109"/>
      <c r="TVF126" s="109"/>
      <c r="TVG126" s="109"/>
      <c r="TVH126" s="109"/>
      <c r="TVI126" s="109"/>
      <c r="TVJ126" s="109"/>
      <c r="TVK126" s="109"/>
      <c r="TVL126" s="109"/>
      <c r="TVM126" s="109"/>
      <c r="TVN126" s="109"/>
      <c r="TVO126" s="109"/>
      <c r="TVP126" s="109"/>
      <c r="TVQ126" s="109"/>
      <c r="TVR126" s="109"/>
      <c r="TVS126" s="109"/>
      <c r="TVT126" s="109"/>
      <c r="TVU126" s="109"/>
      <c r="TVV126" s="109"/>
      <c r="TVW126" s="109"/>
      <c r="TVX126" s="109"/>
      <c r="TVY126" s="109"/>
      <c r="TVZ126" s="109"/>
      <c r="TWA126" s="109"/>
      <c r="TWB126" s="109"/>
      <c r="TWC126" s="109"/>
      <c r="TWD126" s="109"/>
      <c r="TWE126" s="109"/>
      <c r="TWF126" s="109"/>
      <c r="TWG126" s="109"/>
      <c r="TWH126" s="109"/>
      <c r="TWI126" s="109"/>
      <c r="TWJ126" s="109"/>
      <c r="TWK126" s="109"/>
      <c r="TWL126" s="109"/>
      <c r="TWM126" s="109"/>
      <c r="TWN126" s="109"/>
      <c r="TWO126" s="109"/>
      <c r="TWP126" s="109"/>
      <c r="TWQ126" s="109"/>
      <c r="TWR126" s="109"/>
      <c r="TWS126" s="109"/>
      <c r="TWT126" s="109"/>
      <c r="TWU126" s="109"/>
      <c r="TWV126" s="109"/>
      <c r="TWW126" s="109"/>
      <c r="TWX126" s="109"/>
      <c r="TWY126" s="109"/>
      <c r="TWZ126" s="109"/>
      <c r="TXA126" s="109"/>
      <c r="TXB126" s="109"/>
      <c r="TXC126" s="109"/>
      <c r="TXD126" s="109"/>
      <c r="TXE126" s="109"/>
      <c r="TXF126" s="109"/>
      <c r="TXG126" s="109"/>
      <c r="TXH126" s="109"/>
      <c r="TXI126" s="109"/>
      <c r="TXJ126" s="109"/>
      <c r="TXK126" s="109"/>
      <c r="TXL126" s="109"/>
      <c r="TXM126" s="109"/>
      <c r="TXN126" s="109"/>
      <c r="TXO126" s="109"/>
      <c r="TXP126" s="109"/>
      <c r="TXQ126" s="109"/>
      <c r="TXR126" s="109"/>
      <c r="TXS126" s="109"/>
      <c r="TXT126" s="109"/>
      <c r="TXU126" s="109"/>
      <c r="TXV126" s="109"/>
      <c r="TXW126" s="109"/>
      <c r="TXX126" s="109"/>
      <c r="TXY126" s="109"/>
      <c r="TXZ126" s="109"/>
      <c r="TYA126" s="109"/>
      <c r="TYB126" s="109"/>
      <c r="TYC126" s="109"/>
      <c r="TYD126" s="109"/>
      <c r="TYE126" s="109"/>
      <c r="TYF126" s="109"/>
      <c r="TYG126" s="109"/>
      <c r="TYH126" s="109"/>
      <c r="TYI126" s="109"/>
      <c r="TYJ126" s="109"/>
      <c r="TYK126" s="109"/>
      <c r="TYL126" s="109"/>
      <c r="TYM126" s="109"/>
      <c r="TYN126" s="109"/>
      <c r="TYO126" s="109"/>
      <c r="TYP126" s="109"/>
      <c r="TYQ126" s="109"/>
      <c r="TYR126" s="109"/>
      <c r="TYS126" s="109"/>
      <c r="TYT126" s="109"/>
      <c r="TYU126" s="109"/>
      <c r="TYV126" s="109"/>
      <c r="TYW126" s="109"/>
      <c r="TYX126" s="109"/>
      <c r="TYY126" s="109"/>
      <c r="TYZ126" s="109"/>
      <c r="TZA126" s="109"/>
      <c r="TZB126" s="109"/>
      <c r="TZC126" s="109"/>
      <c r="TZD126" s="109"/>
      <c r="TZE126" s="109"/>
      <c r="TZF126" s="109"/>
      <c r="TZG126" s="109"/>
      <c r="TZH126" s="109"/>
      <c r="TZI126" s="109"/>
      <c r="TZJ126" s="109"/>
      <c r="TZK126" s="109"/>
      <c r="TZL126" s="109"/>
      <c r="TZM126" s="109"/>
      <c r="TZN126" s="109"/>
      <c r="TZO126" s="109"/>
      <c r="TZP126" s="109"/>
      <c r="TZQ126" s="109"/>
      <c r="TZR126" s="109"/>
      <c r="TZS126" s="109"/>
      <c r="TZT126" s="109"/>
      <c r="TZU126" s="109"/>
      <c r="TZV126" s="109"/>
      <c r="TZW126" s="109"/>
      <c r="TZX126" s="109"/>
      <c r="TZY126" s="109"/>
      <c r="TZZ126" s="109"/>
      <c r="UAA126" s="109"/>
      <c r="UAB126" s="109"/>
      <c r="UAC126" s="109"/>
      <c r="UAD126" s="109"/>
      <c r="UAE126" s="109"/>
      <c r="UAF126" s="109"/>
      <c r="UAG126" s="109"/>
      <c r="UAH126" s="109"/>
      <c r="UAI126" s="109"/>
      <c r="UAJ126" s="109"/>
      <c r="UAK126" s="109"/>
      <c r="UAL126" s="109"/>
      <c r="UAM126" s="109"/>
      <c r="UAN126" s="109"/>
      <c r="UAO126" s="109"/>
      <c r="UAP126" s="109"/>
      <c r="UAQ126" s="109"/>
      <c r="UAR126" s="109"/>
      <c r="UAS126" s="109"/>
      <c r="UAT126" s="109"/>
      <c r="UAU126" s="109"/>
      <c r="UAV126" s="109"/>
      <c r="UAW126" s="109"/>
      <c r="UAX126" s="109"/>
      <c r="UAY126" s="109"/>
      <c r="UAZ126" s="109"/>
      <c r="UBA126" s="109"/>
      <c r="UBB126" s="109"/>
      <c r="UBC126" s="109"/>
      <c r="UBD126" s="109"/>
      <c r="UBE126" s="109"/>
      <c r="UBF126" s="109"/>
      <c r="UBG126" s="109"/>
      <c r="UBH126" s="109"/>
      <c r="UBI126" s="109"/>
      <c r="UBJ126" s="109"/>
      <c r="UBK126" s="109"/>
      <c r="UBL126" s="109"/>
      <c r="UBM126" s="109"/>
      <c r="UBN126" s="109"/>
      <c r="UBO126" s="109"/>
      <c r="UBP126" s="109"/>
      <c r="UBQ126" s="109"/>
      <c r="UBR126" s="109"/>
      <c r="UBS126" s="109"/>
      <c r="UBT126" s="109"/>
      <c r="UBU126" s="109"/>
      <c r="UBV126" s="109"/>
      <c r="UBW126" s="109"/>
      <c r="UBX126" s="109"/>
      <c r="UBY126" s="109"/>
      <c r="UBZ126" s="109"/>
      <c r="UCA126" s="109"/>
      <c r="UCB126" s="109"/>
      <c r="UCC126" s="109"/>
      <c r="UCD126" s="109"/>
      <c r="UCE126" s="109"/>
      <c r="UCF126" s="109"/>
      <c r="UCG126" s="109"/>
      <c r="UCH126" s="109"/>
      <c r="UCI126" s="109"/>
      <c r="UCJ126" s="109"/>
      <c r="UCK126" s="109"/>
      <c r="UCL126" s="109"/>
      <c r="UCM126" s="109"/>
      <c r="UCN126" s="109"/>
      <c r="UCO126" s="109"/>
      <c r="UCP126" s="109"/>
      <c r="UCQ126" s="109"/>
      <c r="UCR126" s="109"/>
      <c r="UCS126" s="109"/>
      <c r="UCT126" s="109"/>
      <c r="UCU126" s="109"/>
      <c r="UCV126" s="109"/>
      <c r="UCW126" s="109"/>
      <c r="UCX126" s="109"/>
      <c r="UCY126" s="109"/>
      <c r="UCZ126" s="109"/>
      <c r="UDA126" s="109"/>
      <c r="UDB126" s="109"/>
      <c r="UDC126" s="109"/>
      <c r="UDD126" s="109"/>
      <c r="UDE126" s="109"/>
      <c r="UDF126" s="109"/>
      <c r="UDG126" s="109"/>
      <c r="UDH126" s="109"/>
      <c r="UDI126" s="109"/>
      <c r="UDJ126" s="109"/>
      <c r="UDK126" s="109"/>
      <c r="UDL126" s="109"/>
      <c r="UDM126" s="109"/>
      <c r="UDN126" s="109"/>
      <c r="UDO126" s="109"/>
      <c r="UDP126" s="109"/>
      <c r="UDQ126" s="109"/>
      <c r="UDR126" s="109"/>
      <c r="UDS126" s="109"/>
      <c r="UDT126" s="109"/>
      <c r="UDU126" s="109"/>
      <c r="UDV126" s="109"/>
      <c r="UDW126" s="109"/>
      <c r="UDX126" s="109"/>
      <c r="UDY126" s="109"/>
      <c r="UDZ126" s="109"/>
      <c r="UEA126" s="109"/>
      <c r="UEB126" s="109"/>
      <c r="UEC126" s="109"/>
      <c r="UED126" s="109"/>
      <c r="UEE126" s="109"/>
      <c r="UEF126" s="109"/>
      <c r="UEG126" s="109"/>
      <c r="UEH126" s="109"/>
      <c r="UEI126" s="109"/>
      <c r="UEJ126" s="109"/>
      <c r="UEK126" s="109"/>
      <c r="UEL126" s="109"/>
      <c r="UEM126" s="109"/>
      <c r="UEN126" s="109"/>
      <c r="UEO126" s="109"/>
      <c r="UEP126" s="109"/>
      <c r="UEQ126" s="109"/>
      <c r="UER126" s="109"/>
      <c r="UES126" s="109"/>
      <c r="UET126" s="109"/>
      <c r="UEU126" s="109"/>
      <c r="UEV126" s="109"/>
      <c r="UEW126" s="109"/>
      <c r="UEX126" s="109"/>
      <c r="UEY126" s="109"/>
      <c r="UEZ126" s="109"/>
      <c r="UFA126" s="109"/>
      <c r="UFB126" s="109"/>
      <c r="UFC126" s="109"/>
      <c r="UFD126" s="109"/>
      <c r="UFE126" s="109"/>
      <c r="UFF126" s="109"/>
      <c r="UFG126" s="109"/>
      <c r="UFH126" s="109"/>
      <c r="UFI126" s="109"/>
      <c r="UFJ126" s="109"/>
      <c r="UFK126" s="109"/>
      <c r="UFL126" s="109"/>
      <c r="UFM126" s="109"/>
      <c r="UFN126" s="109"/>
      <c r="UFO126" s="109"/>
      <c r="UFP126" s="109"/>
      <c r="UFQ126" s="109"/>
      <c r="UFR126" s="109"/>
      <c r="UFS126" s="109"/>
      <c r="UFT126" s="109"/>
      <c r="UFU126" s="109"/>
      <c r="UFV126" s="109"/>
      <c r="UFW126" s="109"/>
      <c r="UFX126" s="109"/>
      <c r="UFY126" s="109"/>
      <c r="UFZ126" s="109"/>
      <c r="UGA126" s="109"/>
      <c r="UGB126" s="109"/>
      <c r="UGC126" s="109"/>
      <c r="UGD126" s="109"/>
      <c r="UGE126" s="109"/>
      <c r="UGF126" s="109"/>
      <c r="UGG126" s="109"/>
      <c r="UGH126" s="109"/>
      <c r="UGI126" s="109"/>
      <c r="UGJ126" s="109"/>
      <c r="UGK126" s="109"/>
      <c r="UGL126" s="109"/>
      <c r="UGM126" s="109"/>
      <c r="UGN126" s="109"/>
      <c r="UGO126" s="109"/>
      <c r="UGP126" s="109"/>
      <c r="UGQ126" s="109"/>
      <c r="UGR126" s="109"/>
      <c r="UGS126" s="109"/>
      <c r="UGT126" s="109"/>
      <c r="UGU126" s="109"/>
      <c r="UGV126" s="109"/>
      <c r="UGW126" s="109"/>
      <c r="UGX126" s="109"/>
      <c r="UGY126" s="109"/>
      <c r="UGZ126" s="109"/>
      <c r="UHA126" s="109"/>
      <c r="UHB126" s="109"/>
      <c r="UHC126" s="109"/>
      <c r="UHD126" s="109"/>
      <c r="UHE126" s="109"/>
      <c r="UHF126" s="109"/>
      <c r="UHG126" s="109"/>
      <c r="UHH126" s="109"/>
      <c r="UHI126" s="109"/>
      <c r="UHJ126" s="109"/>
      <c r="UHK126" s="109"/>
      <c r="UHL126" s="109"/>
      <c r="UHM126" s="109"/>
      <c r="UHN126" s="109"/>
      <c r="UHO126" s="109"/>
      <c r="UHP126" s="109"/>
      <c r="UHQ126" s="109"/>
      <c r="UHR126" s="109"/>
      <c r="UHS126" s="109"/>
      <c r="UHT126" s="109"/>
      <c r="UHU126" s="109"/>
      <c r="UHV126" s="109"/>
      <c r="UHW126" s="109"/>
      <c r="UHX126" s="109"/>
      <c r="UHY126" s="109"/>
      <c r="UHZ126" s="109"/>
      <c r="UIA126" s="109"/>
      <c r="UIB126" s="109"/>
      <c r="UIC126" s="109"/>
      <c r="UID126" s="109"/>
      <c r="UIE126" s="109"/>
      <c r="UIF126" s="109"/>
      <c r="UIG126" s="109"/>
      <c r="UIH126" s="109"/>
      <c r="UII126" s="109"/>
      <c r="UIJ126" s="109"/>
      <c r="UIK126" s="109"/>
      <c r="UIL126" s="109"/>
      <c r="UIM126" s="109"/>
      <c r="UIN126" s="109"/>
      <c r="UIO126" s="109"/>
      <c r="UIP126" s="109"/>
      <c r="UIQ126" s="109"/>
      <c r="UIR126" s="109"/>
      <c r="UIS126" s="109"/>
      <c r="UIT126" s="109"/>
      <c r="UIU126" s="109"/>
      <c r="UIV126" s="109"/>
      <c r="UIW126" s="109"/>
      <c r="UIX126" s="109"/>
      <c r="UIY126" s="109"/>
      <c r="UIZ126" s="109"/>
      <c r="UJA126" s="109"/>
      <c r="UJB126" s="109"/>
      <c r="UJC126" s="109"/>
      <c r="UJD126" s="109"/>
      <c r="UJE126" s="109"/>
      <c r="UJF126" s="109"/>
      <c r="UJG126" s="109"/>
      <c r="UJH126" s="109"/>
      <c r="UJI126" s="109"/>
      <c r="UJJ126" s="109"/>
      <c r="UJK126" s="109"/>
      <c r="UJL126" s="109"/>
      <c r="UJM126" s="109"/>
      <c r="UJN126" s="109"/>
      <c r="UJO126" s="109"/>
      <c r="UJP126" s="109"/>
      <c r="UJQ126" s="109"/>
      <c r="UJR126" s="109"/>
      <c r="UJS126" s="109"/>
      <c r="UJT126" s="109"/>
      <c r="UJU126" s="109"/>
      <c r="UJV126" s="109"/>
      <c r="UJW126" s="109"/>
      <c r="UJX126" s="109"/>
      <c r="UJY126" s="109"/>
      <c r="UJZ126" s="109"/>
      <c r="UKA126" s="109"/>
      <c r="UKB126" s="109"/>
      <c r="UKC126" s="109"/>
      <c r="UKD126" s="109"/>
      <c r="UKE126" s="109"/>
      <c r="UKF126" s="109"/>
      <c r="UKG126" s="109"/>
      <c r="UKH126" s="109"/>
      <c r="UKI126" s="109"/>
      <c r="UKJ126" s="109"/>
      <c r="UKK126" s="109"/>
      <c r="UKL126" s="109"/>
      <c r="UKM126" s="109"/>
      <c r="UKN126" s="109"/>
      <c r="UKO126" s="109"/>
      <c r="UKP126" s="109"/>
      <c r="UKQ126" s="109"/>
      <c r="UKR126" s="109"/>
      <c r="UKS126" s="109"/>
      <c r="UKT126" s="109"/>
      <c r="UKU126" s="109"/>
      <c r="UKV126" s="109"/>
      <c r="UKW126" s="109"/>
      <c r="UKX126" s="109"/>
      <c r="UKY126" s="109"/>
      <c r="UKZ126" s="109"/>
      <c r="ULA126" s="109"/>
      <c r="ULB126" s="109"/>
      <c r="ULC126" s="109"/>
      <c r="ULD126" s="109"/>
      <c r="ULE126" s="109"/>
      <c r="ULF126" s="109"/>
      <c r="ULG126" s="109"/>
      <c r="ULH126" s="109"/>
      <c r="ULI126" s="109"/>
      <c r="ULJ126" s="109"/>
      <c r="ULK126" s="109"/>
      <c r="ULL126" s="109"/>
      <c r="ULM126" s="109"/>
      <c r="ULN126" s="109"/>
      <c r="ULO126" s="109"/>
      <c r="ULP126" s="109"/>
      <c r="ULQ126" s="109"/>
      <c r="ULR126" s="109"/>
      <c r="ULS126" s="109"/>
      <c r="ULT126" s="109"/>
      <c r="ULU126" s="109"/>
      <c r="ULV126" s="109"/>
      <c r="ULW126" s="109"/>
      <c r="ULX126" s="109"/>
      <c r="ULY126" s="109"/>
      <c r="ULZ126" s="109"/>
      <c r="UMA126" s="109"/>
      <c r="UMB126" s="109"/>
      <c r="UMC126" s="109"/>
      <c r="UMD126" s="109"/>
      <c r="UME126" s="109"/>
      <c r="UMF126" s="109"/>
      <c r="UMG126" s="109"/>
      <c r="UMH126" s="109"/>
      <c r="UMI126" s="109"/>
      <c r="UMJ126" s="109"/>
      <c r="UMK126" s="109"/>
      <c r="UML126" s="109"/>
      <c r="UMM126" s="109"/>
      <c r="UMN126" s="109"/>
      <c r="UMO126" s="109"/>
      <c r="UMP126" s="109"/>
      <c r="UMQ126" s="109"/>
      <c r="UMR126" s="109"/>
      <c r="UMS126" s="109"/>
      <c r="UMT126" s="109"/>
      <c r="UMU126" s="109"/>
      <c r="UMV126" s="109"/>
      <c r="UMW126" s="109"/>
      <c r="UMX126" s="109"/>
      <c r="UMY126" s="109"/>
      <c r="UMZ126" s="109"/>
      <c r="UNA126" s="109"/>
      <c r="UNB126" s="109"/>
      <c r="UNC126" s="109"/>
      <c r="UND126" s="109"/>
      <c r="UNE126" s="109"/>
      <c r="UNF126" s="109"/>
      <c r="UNG126" s="109"/>
      <c r="UNH126" s="109"/>
      <c r="UNI126" s="109"/>
      <c r="UNJ126" s="109"/>
      <c r="UNK126" s="109"/>
      <c r="UNL126" s="109"/>
      <c r="UNM126" s="109"/>
      <c r="UNN126" s="109"/>
      <c r="UNO126" s="109"/>
      <c r="UNP126" s="109"/>
      <c r="UNQ126" s="109"/>
      <c r="UNR126" s="109"/>
      <c r="UNS126" s="109"/>
      <c r="UNT126" s="109"/>
      <c r="UNU126" s="109"/>
      <c r="UNV126" s="109"/>
      <c r="UNW126" s="109"/>
      <c r="UNX126" s="109"/>
      <c r="UNY126" s="109"/>
      <c r="UNZ126" s="109"/>
      <c r="UOA126" s="109"/>
      <c r="UOB126" s="109"/>
      <c r="UOC126" s="109"/>
      <c r="UOD126" s="109"/>
      <c r="UOE126" s="109"/>
      <c r="UOF126" s="109"/>
      <c r="UOG126" s="109"/>
      <c r="UOH126" s="109"/>
      <c r="UOI126" s="109"/>
      <c r="UOJ126" s="109"/>
      <c r="UOK126" s="109"/>
      <c r="UOL126" s="109"/>
      <c r="UOM126" s="109"/>
      <c r="UON126" s="109"/>
      <c r="UOO126" s="109"/>
      <c r="UOP126" s="109"/>
      <c r="UOQ126" s="109"/>
      <c r="UOR126" s="109"/>
      <c r="UOS126" s="109"/>
      <c r="UOT126" s="109"/>
      <c r="UOU126" s="109"/>
      <c r="UOV126" s="109"/>
      <c r="UOW126" s="109"/>
      <c r="UOX126" s="109"/>
      <c r="UOY126" s="109"/>
      <c r="UOZ126" s="109"/>
      <c r="UPA126" s="109"/>
      <c r="UPB126" s="109"/>
      <c r="UPC126" s="109"/>
      <c r="UPD126" s="109"/>
      <c r="UPE126" s="109"/>
      <c r="UPF126" s="109"/>
      <c r="UPG126" s="109"/>
      <c r="UPH126" s="109"/>
      <c r="UPI126" s="109"/>
      <c r="UPJ126" s="109"/>
      <c r="UPK126" s="109"/>
      <c r="UPL126" s="109"/>
      <c r="UPM126" s="109"/>
      <c r="UPN126" s="109"/>
      <c r="UPO126" s="109"/>
      <c r="UPP126" s="109"/>
      <c r="UPQ126" s="109"/>
      <c r="UPR126" s="109"/>
      <c r="UPS126" s="109"/>
      <c r="UPT126" s="109"/>
      <c r="UPU126" s="109"/>
      <c r="UPV126" s="109"/>
      <c r="UPW126" s="109"/>
      <c r="UPX126" s="109"/>
      <c r="UPY126" s="109"/>
      <c r="UPZ126" s="109"/>
      <c r="UQA126" s="109"/>
      <c r="UQB126" s="109"/>
      <c r="UQC126" s="109"/>
      <c r="UQD126" s="109"/>
      <c r="UQE126" s="109"/>
      <c r="UQF126" s="109"/>
      <c r="UQG126" s="109"/>
      <c r="UQH126" s="109"/>
      <c r="UQI126" s="109"/>
      <c r="UQJ126" s="109"/>
      <c r="UQK126" s="109"/>
      <c r="UQL126" s="109"/>
      <c r="UQM126" s="109"/>
      <c r="UQN126" s="109"/>
      <c r="UQO126" s="109"/>
      <c r="UQP126" s="109"/>
      <c r="UQQ126" s="109"/>
      <c r="UQR126" s="109"/>
      <c r="UQS126" s="109"/>
      <c r="UQT126" s="109"/>
      <c r="UQU126" s="109"/>
      <c r="UQV126" s="109"/>
      <c r="UQW126" s="109"/>
      <c r="UQX126" s="109"/>
      <c r="UQY126" s="109"/>
      <c r="UQZ126" s="109"/>
      <c r="URA126" s="109"/>
      <c r="URB126" s="109"/>
      <c r="URC126" s="109"/>
      <c r="URD126" s="109"/>
      <c r="URE126" s="109"/>
      <c r="URF126" s="109"/>
      <c r="URG126" s="109"/>
      <c r="URH126" s="109"/>
      <c r="URI126" s="109"/>
      <c r="URJ126" s="109"/>
      <c r="URK126" s="109"/>
      <c r="URL126" s="109"/>
      <c r="URM126" s="109"/>
      <c r="URN126" s="109"/>
      <c r="URO126" s="109"/>
      <c r="URP126" s="109"/>
      <c r="URQ126" s="109"/>
      <c r="URR126" s="109"/>
      <c r="URS126" s="109"/>
      <c r="URT126" s="109"/>
      <c r="URU126" s="109"/>
      <c r="URV126" s="109"/>
      <c r="URW126" s="109"/>
      <c r="URX126" s="109"/>
      <c r="URY126" s="109"/>
      <c r="URZ126" s="109"/>
      <c r="USA126" s="109"/>
      <c r="USB126" s="109"/>
      <c r="USC126" s="109"/>
      <c r="USD126" s="109"/>
      <c r="USE126" s="109"/>
      <c r="USF126" s="109"/>
      <c r="USG126" s="109"/>
      <c r="USH126" s="109"/>
      <c r="USI126" s="109"/>
      <c r="USJ126" s="109"/>
      <c r="USK126" s="109"/>
      <c r="USL126" s="109"/>
      <c r="USM126" s="109"/>
      <c r="USN126" s="109"/>
      <c r="USO126" s="109"/>
      <c r="USP126" s="109"/>
      <c r="USQ126" s="109"/>
      <c r="USR126" s="109"/>
      <c r="USS126" s="109"/>
      <c r="UST126" s="109"/>
      <c r="USU126" s="109"/>
      <c r="USV126" s="109"/>
      <c r="USW126" s="109"/>
      <c r="USX126" s="109"/>
      <c r="USY126" s="109"/>
      <c r="USZ126" s="109"/>
      <c r="UTA126" s="109"/>
      <c r="UTB126" s="109"/>
      <c r="UTC126" s="109"/>
      <c r="UTD126" s="109"/>
      <c r="UTE126" s="109"/>
      <c r="UTF126" s="109"/>
      <c r="UTG126" s="109"/>
      <c r="UTH126" s="109"/>
      <c r="UTI126" s="109"/>
      <c r="UTJ126" s="109"/>
      <c r="UTK126" s="109"/>
      <c r="UTL126" s="109"/>
      <c r="UTM126" s="109"/>
      <c r="UTN126" s="109"/>
      <c r="UTO126" s="109"/>
      <c r="UTP126" s="109"/>
      <c r="UTQ126" s="109"/>
      <c r="UTR126" s="109"/>
      <c r="UTS126" s="109"/>
      <c r="UTT126" s="109"/>
      <c r="UTU126" s="109"/>
      <c r="UTV126" s="109"/>
      <c r="UTW126" s="109"/>
      <c r="UTX126" s="109"/>
      <c r="UTY126" s="109"/>
      <c r="UTZ126" s="109"/>
      <c r="UUA126" s="109"/>
      <c r="UUB126" s="109"/>
      <c r="UUC126" s="109"/>
      <c r="UUD126" s="109"/>
      <c r="UUE126" s="109"/>
      <c r="UUF126" s="109"/>
      <c r="UUG126" s="109"/>
      <c r="UUH126" s="109"/>
      <c r="UUI126" s="109"/>
      <c r="UUJ126" s="109"/>
      <c r="UUK126" s="109"/>
      <c r="UUL126" s="109"/>
      <c r="UUM126" s="109"/>
      <c r="UUN126" s="109"/>
      <c r="UUO126" s="109"/>
      <c r="UUP126" s="109"/>
      <c r="UUQ126" s="109"/>
      <c r="UUR126" s="109"/>
      <c r="UUS126" s="109"/>
      <c r="UUT126" s="109"/>
      <c r="UUU126" s="109"/>
      <c r="UUV126" s="109"/>
      <c r="UUW126" s="109"/>
      <c r="UUX126" s="109"/>
      <c r="UUY126" s="109"/>
      <c r="UUZ126" s="109"/>
      <c r="UVA126" s="109"/>
      <c r="UVB126" s="109"/>
      <c r="UVC126" s="109"/>
      <c r="UVD126" s="109"/>
      <c r="UVE126" s="109"/>
      <c r="UVF126" s="109"/>
      <c r="UVG126" s="109"/>
      <c r="UVH126" s="109"/>
      <c r="UVI126" s="109"/>
      <c r="UVJ126" s="109"/>
      <c r="UVK126" s="109"/>
      <c r="UVL126" s="109"/>
      <c r="UVM126" s="109"/>
      <c r="UVN126" s="109"/>
      <c r="UVO126" s="109"/>
      <c r="UVP126" s="109"/>
      <c r="UVQ126" s="109"/>
      <c r="UVR126" s="109"/>
      <c r="UVS126" s="109"/>
      <c r="UVT126" s="109"/>
      <c r="UVU126" s="109"/>
      <c r="UVV126" s="109"/>
      <c r="UVW126" s="109"/>
      <c r="UVX126" s="109"/>
      <c r="UVY126" s="109"/>
      <c r="UVZ126" s="109"/>
      <c r="UWA126" s="109"/>
      <c r="UWB126" s="109"/>
      <c r="UWC126" s="109"/>
      <c r="UWD126" s="109"/>
      <c r="UWE126" s="109"/>
      <c r="UWF126" s="109"/>
      <c r="UWG126" s="109"/>
      <c r="UWH126" s="109"/>
      <c r="UWI126" s="109"/>
      <c r="UWJ126" s="109"/>
      <c r="UWK126" s="109"/>
      <c r="UWL126" s="109"/>
      <c r="UWM126" s="109"/>
      <c r="UWN126" s="109"/>
      <c r="UWO126" s="109"/>
      <c r="UWP126" s="109"/>
      <c r="UWQ126" s="109"/>
      <c r="UWR126" s="109"/>
      <c r="UWS126" s="109"/>
      <c r="UWT126" s="109"/>
      <c r="UWU126" s="109"/>
      <c r="UWV126" s="109"/>
      <c r="UWW126" s="109"/>
      <c r="UWX126" s="109"/>
      <c r="UWY126" s="109"/>
      <c r="UWZ126" s="109"/>
      <c r="UXA126" s="109"/>
      <c r="UXB126" s="109"/>
      <c r="UXC126" s="109"/>
      <c r="UXD126" s="109"/>
      <c r="UXE126" s="109"/>
      <c r="UXF126" s="109"/>
      <c r="UXG126" s="109"/>
      <c r="UXH126" s="109"/>
      <c r="UXI126" s="109"/>
      <c r="UXJ126" s="109"/>
      <c r="UXK126" s="109"/>
      <c r="UXL126" s="109"/>
      <c r="UXM126" s="109"/>
      <c r="UXN126" s="109"/>
      <c r="UXO126" s="109"/>
      <c r="UXP126" s="109"/>
      <c r="UXQ126" s="109"/>
      <c r="UXR126" s="109"/>
      <c r="UXS126" s="109"/>
      <c r="UXT126" s="109"/>
      <c r="UXU126" s="109"/>
      <c r="UXV126" s="109"/>
      <c r="UXW126" s="109"/>
      <c r="UXX126" s="109"/>
      <c r="UXY126" s="109"/>
      <c r="UXZ126" s="109"/>
      <c r="UYA126" s="109"/>
      <c r="UYB126" s="109"/>
      <c r="UYC126" s="109"/>
      <c r="UYD126" s="109"/>
      <c r="UYE126" s="109"/>
      <c r="UYF126" s="109"/>
      <c r="UYG126" s="109"/>
      <c r="UYH126" s="109"/>
      <c r="UYI126" s="109"/>
      <c r="UYJ126" s="109"/>
      <c r="UYK126" s="109"/>
      <c r="UYL126" s="109"/>
      <c r="UYM126" s="109"/>
      <c r="UYN126" s="109"/>
      <c r="UYO126" s="109"/>
      <c r="UYP126" s="109"/>
      <c r="UYQ126" s="109"/>
      <c r="UYR126" s="109"/>
      <c r="UYS126" s="109"/>
      <c r="UYT126" s="109"/>
      <c r="UYU126" s="109"/>
      <c r="UYV126" s="109"/>
      <c r="UYW126" s="109"/>
      <c r="UYX126" s="109"/>
      <c r="UYY126" s="109"/>
      <c r="UYZ126" s="109"/>
      <c r="UZA126" s="109"/>
      <c r="UZB126" s="109"/>
      <c r="UZC126" s="109"/>
      <c r="UZD126" s="109"/>
      <c r="UZE126" s="109"/>
      <c r="UZF126" s="109"/>
      <c r="UZG126" s="109"/>
      <c r="UZH126" s="109"/>
      <c r="UZI126" s="109"/>
      <c r="UZJ126" s="109"/>
      <c r="UZK126" s="109"/>
      <c r="UZL126" s="109"/>
      <c r="UZM126" s="109"/>
      <c r="UZN126" s="109"/>
      <c r="UZO126" s="109"/>
      <c r="UZP126" s="109"/>
      <c r="UZQ126" s="109"/>
      <c r="UZR126" s="109"/>
      <c r="UZS126" s="109"/>
      <c r="UZT126" s="109"/>
      <c r="UZU126" s="109"/>
      <c r="UZV126" s="109"/>
      <c r="UZW126" s="109"/>
      <c r="UZX126" s="109"/>
      <c r="UZY126" s="109"/>
      <c r="UZZ126" s="109"/>
      <c r="VAA126" s="109"/>
      <c r="VAB126" s="109"/>
      <c r="VAC126" s="109"/>
      <c r="VAD126" s="109"/>
      <c r="VAE126" s="109"/>
      <c r="VAF126" s="109"/>
      <c r="VAG126" s="109"/>
      <c r="VAH126" s="109"/>
      <c r="VAI126" s="109"/>
      <c r="VAJ126" s="109"/>
      <c r="VAK126" s="109"/>
      <c r="VAL126" s="109"/>
      <c r="VAM126" s="109"/>
      <c r="VAN126" s="109"/>
      <c r="VAO126" s="109"/>
      <c r="VAP126" s="109"/>
      <c r="VAQ126" s="109"/>
      <c r="VAR126" s="109"/>
      <c r="VAS126" s="109"/>
      <c r="VAT126" s="109"/>
      <c r="VAU126" s="109"/>
      <c r="VAV126" s="109"/>
      <c r="VAW126" s="109"/>
      <c r="VAX126" s="109"/>
      <c r="VAY126" s="109"/>
      <c r="VAZ126" s="109"/>
      <c r="VBA126" s="109"/>
      <c r="VBB126" s="109"/>
      <c r="VBC126" s="109"/>
      <c r="VBD126" s="109"/>
      <c r="VBE126" s="109"/>
      <c r="VBF126" s="109"/>
      <c r="VBG126" s="109"/>
      <c r="VBH126" s="109"/>
      <c r="VBI126" s="109"/>
      <c r="VBJ126" s="109"/>
      <c r="VBK126" s="109"/>
      <c r="VBL126" s="109"/>
      <c r="VBM126" s="109"/>
      <c r="VBN126" s="109"/>
      <c r="VBO126" s="109"/>
      <c r="VBP126" s="109"/>
      <c r="VBQ126" s="109"/>
      <c r="VBR126" s="109"/>
      <c r="VBS126" s="109"/>
      <c r="VBT126" s="109"/>
      <c r="VBU126" s="109"/>
      <c r="VBV126" s="109"/>
      <c r="VBW126" s="109"/>
      <c r="VBX126" s="109"/>
      <c r="VBY126" s="109"/>
      <c r="VBZ126" s="109"/>
      <c r="VCA126" s="109"/>
      <c r="VCB126" s="109"/>
      <c r="VCC126" s="109"/>
      <c r="VCD126" s="109"/>
      <c r="VCE126" s="109"/>
      <c r="VCF126" s="109"/>
      <c r="VCG126" s="109"/>
      <c r="VCH126" s="109"/>
      <c r="VCI126" s="109"/>
      <c r="VCJ126" s="109"/>
      <c r="VCK126" s="109"/>
      <c r="VCL126" s="109"/>
      <c r="VCM126" s="109"/>
      <c r="VCN126" s="109"/>
      <c r="VCO126" s="109"/>
      <c r="VCP126" s="109"/>
      <c r="VCQ126" s="109"/>
      <c r="VCR126" s="109"/>
      <c r="VCS126" s="109"/>
      <c r="VCT126" s="109"/>
      <c r="VCU126" s="109"/>
      <c r="VCV126" s="109"/>
      <c r="VCW126" s="109"/>
      <c r="VCX126" s="109"/>
      <c r="VCY126" s="109"/>
      <c r="VCZ126" s="109"/>
      <c r="VDA126" s="109"/>
      <c r="VDB126" s="109"/>
      <c r="VDC126" s="109"/>
      <c r="VDD126" s="109"/>
      <c r="VDE126" s="109"/>
      <c r="VDF126" s="109"/>
      <c r="VDG126" s="109"/>
      <c r="VDH126" s="109"/>
      <c r="VDI126" s="109"/>
      <c r="VDJ126" s="109"/>
      <c r="VDK126" s="109"/>
      <c r="VDL126" s="109"/>
      <c r="VDM126" s="109"/>
      <c r="VDN126" s="109"/>
      <c r="VDO126" s="109"/>
      <c r="VDP126" s="109"/>
      <c r="VDQ126" s="109"/>
      <c r="VDR126" s="109"/>
      <c r="VDS126" s="109"/>
      <c r="VDT126" s="109"/>
      <c r="VDU126" s="109"/>
      <c r="VDV126" s="109"/>
      <c r="VDW126" s="109"/>
      <c r="VDX126" s="109"/>
      <c r="VDY126" s="109"/>
      <c r="VDZ126" s="109"/>
      <c r="VEA126" s="109"/>
      <c r="VEB126" s="109"/>
      <c r="VEC126" s="109"/>
      <c r="VED126" s="109"/>
      <c r="VEE126" s="109"/>
      <c r="VEF126" s="109"/>
      <c r="VEG126" s="109"/>
      <c r="VEH126" s="109"/>
      <c r="VEI126" s="109"/>
      <c r="VEJ126" s="109"/>
      <c r="VEK126" s="109"/>
      <c r="VEL126" s="109"/>
      <c r="VEM126" s="109"/>
      <c r="VEN126" s="109"/>
      <c r="VEO126" s="109"/>
      <c r="VEP126" s="109"/>
      <c r="VEQ126" s="109"/>
      <c r="VER126" s="109"/>
      <c r="VES126" s="109"/>
      <c r="VET126" s="109"/>
      <c r="VEU126" s="109"/>
      <c r="VEV126" s="109"/>
      <c r="VEW126" s="109"/>
      <c r="VEX126" s="109"/>
      <c r="VEY126" s="109"/>
      <c r="VEZ126" s="109"/>
      <c r="VFA126" s="109"/>
      <c r="VFB126" s="109"/>
      <c r="VFC126" s="109"/>
      <c r="VFD126" s="109"/>
      <c r="VFE126" s="109"/>
      <c r="VFF126" s="109"/>
      <c r="VFG126" s="109"/>
      <c r="VFH126" s="109"/>
      <c r="VFI126" s="109"/>
      <c r="VFJ126" s="109"/>
      <c r="VFK126" s="109"/>
      <c r="VFL126" s="109"/>
      <c r="VFM126" s="109"/>
      <c r="VFN126" s="109"/>
      <c r="VFO126" s="109"/>
      <c r="VFP126" s="109"/>
      <c r="VFQ126" s="109"/>
      <c r="VFR126" s="109"/>
      <c r="VFS126" s="109"/>
      <c r="VFT126" s="109"/>
      <c r="VFU126" s="109"/>
      <c r="VFV126" s="109"/>
      <c r="VFW126" s="109"/>
      <c r="VFX126" s="109"/>
      <c r="VFY126" s="109"/>
      <c r="VFZ126" s="109"/>
      <c r="VGA126" s="109"/>
      <c r="VGB126" s="109"/>
      <c r="VGC126" s="109"/>
      <c r="VGD126" s="109"/>
      <c r="VGE126" s="109"/>
      <c r="VGF126" s="109"/>
      <c r="VGG126" s="109"/>
      <c r="VGH126" s="109"/>
      <c r="VGI126" s="109"/>
      <c r="VGJ126" s="109"/>
      <c r="VGK126" s="109"/>
      <c r="VGL126" s="109"/>
      <c r="VGM126" s="109"/>
      <c r="VGN126" s="109"/>
      <c r="VGO126" s="109"/>
      <c r="VGP126" s="109"/>
      <c r="VGQ126" s="109"/>
      <c r="VGR126" s="109"/>
      <c r="VGS126" s="109"/>
      <c r="VGT126" s="109"/>
      <c r="VGU126" s="109"/>
      <c r="VGV126" s="109"/>
      <c r="VGW126" s="109"/>
      <c r="VGX126" s="109"/>
      <c r="VGY126" s="109"/>
      <c r="VGZ126" s="109"/>
      <c r="VHA126" s="109"/>
      <c r="VHB126" s="109"/>
      <c r="VHC126" s="109"/>
      <c r="VHD126" s="109"/>
      <c r="VHE126" s="109"/>
      <c r="VHF126" s="109"/>
      <c r="VHG126" s="109"/>
      <c r="VHH126" s="109"/>
      <c r="VHI126" s="109"/>
      <c r="VHJ126" s="109"/>
      <c r="VHK126" s="109"/>
      <c r="VHL126" s="109"/>
      <c r="VHM126" s="109"/>
      <c r="VHN126" s="109"/>
      <c r="VHO126" s="109"/>
      <c r="VHP126" s="109"/>
      <c r="VHQ126" s="109"/>
      <c r="VHR126" s="109"/>
      <c r="VHS126" s="109"/>
      <c r="VHT126" s="109"/>
      <c r="VHU126" s="109"/>
      <c r="VHV126" s="109"/>
      <c r="VHW126" s="109"/>
      <c r="VHX126" s="109"/>
      <c r="VHY126" s="109"/>
      <c r="VHZ126" s="109"/>
      <c r="VIA126" s="109"/>
      <c r="VIB126" s="109"/>
      <c r="VIC126" s="109"/>
      <c r="VID126" s="109"/>
      <c r="VIE126" s="109"/>
      <c r="VIF126" s="109"/>
      <c r="VIG126" s="109"/>
      <c r="VIH126" s="109"/>
      <c r="VII126" s="109"/>
      <c r="VIJ126" s="109"/>
      <c r="VIK126" s="109"/>
      <c r="VIL126" s="109"/>
      <c r="VIM126" s="109"/>
      <c r="VIN126" s="109"/>
      <c r="VIO126" s="109"/>
      <c r="VIP126" s="109"/>
      <c r="VIQ126" s="109"/>
      <c r="VIR126" s="109"/>
      <c r="VIS126" s="109"/>
      <c r="VIT126" s="109"/>
      <c r="VIU126" s="109"/>
      <c r="VIV126" s="109"/>
      <c r="VIW126" s="109"/>
      <c r="VIX126" s="109"/>
      <c r="VIY126" s="109"/>
      <c r="VIZ126" s="109"/>
      <c r="VJA126" s="109"/>
      <c r="VJB126" s="109"/>
      <c r="VJC126" s="109"/>
      <c r="VJD126" s="109"/>
      <c r="VJE126" s="109"/>
      <c r="VJF126" s="109"/>
      <c r="VJG126" s="109"/>
      <c r="VJH126" s="109"/>
      <c r="VJI126" s="109"/>
      <c r="VJJ126" s="109"/>
      <c r="VJK126" s="109"/>
      <c r="VJL126" s="109"/>
      <c r="VJM126" s="109"/>
      <c r="VJN126" s="109"/>
      <c r="VJO126" s="109"/>
      <c r="VJP126" s="109"/>
      <c r="VJQ126" s="109"/>
      <c r="VJR126" s="109"/>
      <c r="VJS126" s="109"/>
      <c r="VJT126" s="109"/>
      <c r="VJU126" s="109"/>
      <c r="VJV126" s="109"/>
      <c r="VJW126" s="109"/>
      <c r="VJX126" s="109"/>
      <c r="VJY126" s="109"/>
      <c r="VJZ126" s="109"/>
      <c r="VKA126" s="109"/>
      <c r="VKB126" s="109"/>
      <c r="VKC126" s="109"/>
      <c r="VKD126" s="109"/>
      <c r="VKE126" s="109"/>
      <c r="VKF126" s="109"/>
      <c r="VKG126" s="109"/>
      <c r="VKH126" s="109"/>
      <c r="VKI126" s="109"/>
      <c r="VKJ126" s="109"/>
      <c r="VKK126" s="109"/>
      <c r="VKL126" s="109"/>
      <c r="VKM126" s="109"/>
      <c r="VKN126" s="109"/>
      <c r="VKO126" s="109"/>
      <c r="VKP126" s="109"/>
      <c r="VKQ126" s="109"/>
      <c r="VKR126" s="109"/>
      <c r="VKS126" s="109"/>
      <c r="VKT126" s="109"/>
      <c r="VKU126" s="109"/>
      <c r="VKV126" s="109"/>
      <c r="VKW126" s="109"/>
      <c r="VKX126" s="109"/>
      <c r="VKY126" s="109"/>
      <c r="VKZ126" s="109"/>
      <c r="VLA126" s="109"/>
      <c r="VLB126" s="109"/>
      <c r="VLC126" s="109"/>
      <c r="VLD126" s="109"/>
      <c r="VLE126" s="109"/>
      <c r="VLF126" s="109"/>
      <c r="VLG126" s="109"/>
      <c r="VLH126" s="109"/>
      <c r="VLI126" s="109"/>
      <c r="VLJ126" s="109"/>
      <c r="VLK126" s="109"/>
      <c r="VLL126" s="109"/>
      <c r="VLM126" s="109"/>
      <c r="VLN126" s="109"/>
      <c r="VLO126" s="109"/>
      <c r="VLP126" s="109"/>
      <c r="VLQ126" s="109"/>
      <c r="VLR126" s="109"/>
      <c r="VLS126" s="109"/>
      <c r="VLT126" s="109"/>
      <c r="VLU126" s="109"/>
      <c r="VLV126" s="109"/>
      <c r="VLW126" s="109"/>
      <c r="VLX126" s="109"/>
      <c r="VLY126" s="109"/>
      <c r="VLZ126" s="109"/>
      <c r="VMA126" s="109"/>
      <c r="VMB126" s="109"/>
      <c r="VMC126" s="109"/>
      <c r="VMD126" s="109"/>
      <c r="VME126" s="109"/>
      <c r="VMF126" s="109"/>
      <c r="VMG126" s="109"/>
      <c r="VMH126" s="109"/>
      <c r="VMI126" s="109"/>
      <c r="VMJ126" s="109"/>
      <c r="VMK126" s="109"/>
      <c r="VML126" s="109"/>
      <c r="VMM126" s="109"/>
      <c r="VMN126" s="109"/>
      <c r="VMO126" s="109"/>
      <c r="VMP126" s="109"/>
      <c r="VMQ126" s="109"/>
      <c r="VMR126" s="109"/>
      <c r="VMS126" s="109"/>
      <c r="VMT126" s="109"/>
      <c r="VMU126" s="109"/>
      <c r="VMV126" s="109"/>
      <c r="VMW126" s="109"/>
      <c r="VMX126" s="109"/>
      <c r="VMY126" s="109"/>
      <c r="VMZ126" s="109"/>
      <c r="VNA126" s="109"/>
      <c r="VNB126" s="109"/>
      <c r="VNC126" s="109"/>
      <c r="VND126" s="109"/>
      <c r="VNE126" s="109"/>
      <c r="VNF126" s="109"/>
      <c r="VNG126" s="109"/>
      <c r="VNH126" s="109"/>
      <c r="VNI126" s="109"/>
      <c r="VNJ126" s="109"/>
      <c r="VNK126" s="109"/>
      <c r="VNL126" s="109"/>
      <c r="VNM126" s="109"/>
      <c r="VNN126" s="109"/>
      <c r="VNO126" s="109"/>
      <c r="VNP126" s="109"/>
      <c r="VNQ126" s="109"/>
      <c r="VNR126" s="109"/>
      <c r="VNS126" s="109"/>
      <c r="VNT126" s="109"/>
      <c r="VNU126" s="109"/>
      <c r="VNV126" s="109"/>
      <c r="VNW126" s="109"/>
      <c r="VNX126" s="109"/>
      <c r="VNY126" s="109"/>
      <c r="VNZ126" s="109"/>
      <c r="VOA126" s="109"/>
      <c r="VOB126" s="109"/>
      <c r="VOC126" s="109"/>
      <c r="VOD126" s="109"/>
      <c r="VOE126" s="109"/>
      <c r="VOF126" s="109"/>
      <c r="VOG126" s="109"/>
      <c r="VOH126" s="109"/>
      <c r="VOI126" s="109"/>
      <c r="VOJ126" s="109"/>
      <c r="VOK126" s="109"/>
      <c r="VOL126" s="109"/>
      <c r="VOM126" s="109"/>
      <c r="VON126" s="109"/>
      <c r="VOO126" s="109"/>
      <c r="VOP126" s="109"/>
      <c r="VOQ126" s="109"/>
      <c r="VOR126" s="109"/>
      <c r="VOS126" s="109"/>
      <c r="VOT126" s="109"/>
      <c r="VOU126" s="109"/>
      <c r="VOV126" s="109"/>
      <c r="VOW126" s="109"/>
      <c r="VOX126" s="109"/>
      <c r="VOY126" s="109"/>
      <c r="VOZ126" s="109"/>
      <c r="VPA126" s="109"/>
      <c r="VPB126" s="109"/>
      <c r="VPC126" s="109"/>
      <c r="VPD126" s="109"/>
      <c r="VPE126" s="109"/>
      <c r="VPF126" s="109"/>
      <c r="VPG126" s="109"/>
      <c r="VPH126" s="109"/>
      <c r="VPI126" s="109"/>
      <c r="VPJ126" s="109"/>
      <c r="VPK126" s="109"/>
      <c r="VPL126" s="109"/>
      <c r="VPM126" s="109"/>
      <c r="VPN126" s="109"/>
      <c r="VPO126" s="109"/>
      <c r="VPP126" s="109"/>
      <c r="VPQ126" s="109"/>
      <c r="VPR126" s="109"/>
      <c r="VPS126" s="109"/>
      <c r="VPT126" s="109"/>
      <c r="VPU126" s="109"/>
      <c r="VPV126" s="109"/>
      <c r="VPW126" s="109"/>
      <c r="VPX126" s="109"/>
      <c r="VPY126" s="109"/>
      <c r="VPZ126" s="109"/>
      <c r="VQA126" s="109"/>
      <c r="VQB126" s="109"/>
      <c r="VQC126" s="109"/>
      <c r="VQD126" s="109"/>
      <c r="VQE126" s="109"/>
      <c r="VQF126" s="109"/>
      <c r="VQG126" s="109"/>
      <c r="VQH126" s="109"/>
      <c r="VQI126" s="109"/>
      <c r="VQJ126" s="109"/>
      <c r="VQK126" s="109"/>
      <c r="VQL126" s="109"/>
      <c r="VQM126" s="109"/>
      <c r="VQN126" s="109"/>
      <c r="VQO126" s="109"/>
      <c r="VQP126" s="109"/>
      <c r="VQQ126" s="109"/>
      <c r="VQR126" s="109"/>
      <c r="VQS126" s="109"/>
      <c r="VQT126" s="109"/>
      <c r="VQU126" s="109"/>
      <c r="VQV126" s="109"/>
      <c r="VQW126" s="109"/>
      <c r="VQX126" s="109"/>
      <c r="VQY126" s="109"/>
      <c r="VQZ126" s="109"/>
      <c r="VRA126" s="109"/>
      <c r="VRB126" s="109"/>
      <c r="VRC126" s="109"/>
      <c r="VRD126" s="109"/>
      <c r="VRE126" s="109"/>
      <c r="VRF126" s="109"/>
      <c r="VRG126" s="109"/>
      <c r="VRH126" s="109"/>
      <c r="VRI126" s="109"/>
      <c r="VRJ126" s="109"/>
      <c r="VRK126" s="109"/>
      <c r="VRL126" s="109"/>
      <c r="VRM126" s="109"/>
      <c r="VRN126" s="109"/>
      <c r="VRO126" s="109"/>
      <c r="VRP126" s="109"/>
      <c r="VRQ126" s="109"/>
      <c r="VRR126" s="109"/>
      <c r="VRS126" s="109"/>
      <c r="VRT126" s="109"/>
      <c r="VRU126" s="109"/>
      <c r="VRV126" s="109"/>
      <c r="VRW126" s="109"/>
      <c r="VRX126" s="109"/>
      <c r="VRY126" s="109"/>
      <c r="VRZ126" s="109"/>
      <c r="VSA126" s="109"/>
      <c r="VSB126" s="109"/>
      <c r="VSC126" s="109"/>
      <c r="VSD126" s="109"/>
      <c r="VSE126" s="109"/>
      <c r="VSF126" s="109"/>
      <c r="VSG126" s="109"/>
      <c r="VSH126" s="109"/>
      <c r="VSI126" s="109"/>
      <c r="VSJ126" s="109"/>
      <c r="VSK126" s="109"/>
      <c r="VSL126" s="109"/>
      <c r="VSM126" s="109"/>
      <c r="VSN126" s="109"/>
      <c r="VSO126" s="109"/>
      <c r="VSP126" s="109"/>
      <c r="VSQ126" s="109"/>
      <c r="VSR126" s="109"/>
      <c r="VSS126" s="109"/>
      <c r="VST126" s="109"/>
      <c r="VSU126" s="109"/>
      <c r="VSV126" s="109"/>
      <c r="VSW126" s="109"/>
      <c r="VSX126" s="109"/>
      <c r="VSY126" s="109"/>
      <c r="VSZ126" s="109"/>
      <c r="VTA126" s="109"/>
      <c r="VTB126" s="109"/>
      <c r="VTC126" s="109"/>
      <c r="VTD126" s="109"/>
      <c r="VTE126" s="109"/>
      <c r="VTF126" s="109"/>
      <c r="VTG126" s="109"/>
      <c r="VTH126" s="109"/>
      <c r="VTI126" s="109"/>
      <c r="VTJ126" s="109"/>
      <c r="VTK126" s="109"/>
      <c r="VTL126" s="109"/>
      <c r="VTM126" s="109"/>
      <c r="VTN126" s="109"/>
      <c r="VTO126" s="109"/>
      <c r="VTP126" s="109"/>
      <c r="VTQ126" s="109"/>
      <c r="VTR126" s="109"/>
      <c r="VTS126" s="109"/>
      <c r="VTT126" s="109"/>
      <c r="VTU126" s="109"/>
      <c r="VTV126" s="109"/>
      <c r="VTW126" s="109"/>
      <c r="VTX126" s="109"/>
      <c r="VTY126" s="109"/>
      <c r="VTZ126" s="109"/>
      <c r="VUA126" s="109"/>
      <c r="VUB126" s="109"/>
      <c r="VUC126" s="109"/>
      <c r="VUD126" s="109"/>
      <c r="VUE126" s="109"/>
      <c r="VUF126" s="109"/>
      <c r="VUG126" s="109"/>
      <c r="VUH126" s="109"/>
      <c r="VUI126" s="109"/>
      <c r="VUJ126" s="109"/>
      <c r="VUK126" s="109"/>
      <c r="VUL126" s="109"/>
      <c r="VUM126" s="109"/>
      <c r="VUN126" s="109"/>
      <c r="VUO126" s="109"/>
      <c r="VUP126" s="109"/>
      <c r="VUQ126" s="109"/>
      <c r="VUR126" s="109"/>
      <c r="VUS126" s="109"/>
      <c r="VUT126" s="109"/>
      <c r="VUU126" s="109"/>
      <c r="VUV126" s="109"/>
      <c r="VUW126" s="109"/>
      <c r="VUX126" s="109"/>
      <c r="VUY126" s="109"/>
      <c r="VUZ126" s="109"/>
      <c r="VVA126" s="109"/>
      <c r="VVB126" s="109"/>
      <c r="VVC126" s="109"/>
      <c r="VVD126" s="109"/>
      <c r="VVE126" s="109"/>
      <c r="VVF126" s="109"/>
      <c r="VVG126" s="109"/>
      <c r="VVH126" s="109"/>
      <c r="VVI126" s="109"/>
      <c r="VVJ126" s="109"/>
      <c r="VVK126" s="109"/>
      <c r="VVL126" s="109"/>
      <c r="VVM126" s="109"/>
      <c r="VVN126" s="109"/>
      <c r="VVO126" s="109"/>
      <c r="VVP126" s="109"/>
      <c r="VVQ126" s="109"/>
      <c r="VVR126" s="109"/>
      <c r="VVS126" s="109"/>
      <c r="VVT126" s="109"/>
      <c r="VVU126" s="109"/>
      <c r="VVV126" s="109"/>
      <c r="VVW126" s="109"/>
      <c r="VVX126" s="109"/>
      <c r="VVY126" s="109"/>
      <c r="VVZ126" s="109"/>
      <c r="VWA126" s="109"/>
      <c r="VWB126" s="109"/>
      <c r="VWC126" s="109"/>
      <c r="VWD126" s="109"/>
      <c r="VWE126" s="109"/>
      <c r="VWF126" s="109"/>
      <c r="VWG126" s="109"/>
      <c r="VWH126" s="109"/>
      <c r="VWI126" s="109"/>
      <c r="VWJ126" s="109"/>
      <c r="VWK126" s="109"/>
      <c r="VWL126" s="109"/>
      <c r="VWM126" s="109"/>
      <c r="VWN126" s="109"/>
      <c r="VWO126" s="109"/>
      <c r="VWP126" s="109"/>
      <c r="VWQ126" s="109"/>
      <c r="VWR126" s="109"/>
      <c r="VWS126" s="109"/>
      <c r="VWT126" s="109"/>
      <c r="VWU126" s="109"/>
      <c r="VWV126" s="109"/>
      <c r="VWW126" s="109"/>
      <c r="VWX126" s="109"/>
      <c r="VWY126" s="109"/>
      <c r="VWZ126" s="109"/>
      <c r="VXA126" s="109"/>
      <c r="VXB126" s="109"/>
      <c r="VXC126" s="109"/>
      <c r="VXD126" s="109"/>
      <c r="VXE126" s="109"/>
      <c r="VXF126" s="109"/>
      <c r="VXG126" s="109"/>
      <c r="VXH126" s="109"/>
      <c r="VXI126" s="109"/>
      <c r="VXJ126" s="109"/>
      <c r="VXK126" s="109"/>
      <c r="VXL126" s="109"/>
      <c r="VXM126" s="109"/>
      <c r="VXN126" s="109"/>
      <c r="VXO126" s="109"/>
      <c r="VXP126" s="109"/>
      <c r="VXQ126" s="109"/>
      <c r="VXR126" s="109"/>
      <c r="VXS126" s="109"/>
      <c r="VXT126" s="109"/>
      <c r="VXU126" s="109"/>
      <c r="VXV126" s="109"/>
      <c r="VXW126" s="109"/>
      <c r="VXX126" s="109"/>
      <c r="VXY126" s="109"/>
      <c r="VXZ126" s="109"/>
      <c r="VYA126" s="109"/>
      <c r="VYB126" s="109"/>
      <c r="VYC126" s="109"/>
      <c r="VYD126" s="109"/>
      <c r="VYE126" s="109"/>
      <c r="VYF126" s="109"/>
      <c r="VYG126" s="109"/>
      <c r="VYH126" s="109"/>
      <c r="VYI126" s="109"/>
      <c r="VYJ126" s="109"/>
      <c r="VYK126" s="109"/>
      <c r="VYL126" s="109"/>
      <c r="VYM126" s="109"/>
      <c r="VYN126" s="109"/>
      <c r="VYO126" s="109"/>
      <c r="VYP126" s="109"/>
      <c r="VYQ126" s="109"/>
      <c r="VYR126" s="109"/>
      <c r="VYS126" s="109"/>
      <c r="VYT126" s="109"/>
      <c r="VYU126" s="109"/>
      <c r="VYV126" s="109"/>
      <c r="VYW126" s="109"/>
      <c r="VYX126" s="109"/>
      <c r="VYY126" s="109"/>
      <c r="VYZ126" s="109"/>
      <c r="VZA126" s="109"/>
      <c r="VZB126" s="109"/>
      <c r="VZC126" s="109"/>
      <c r="VZD126" s="109"/>
      <c r="VZE126" s="109"/>
      <c r="VZF126" s="109"/>
      <c r="VZG126" s="109"/>
      <c r="VZH126" s="109"/>
      <c r="VZI126" s="109"/>
      <c r="VZJ126" s="109"/>
      <c r="VZK126" s="109"/>
      <c r="VZL126" s="109"/>
      <c r="VZM126" s="109"/>
      <c r="VZN126" s="109"/>
      <c r="VZO126" s="109"/>
      <c r="VZP126" s="109"/>
      <c r="VZQ126" s="109"/>
      <c r="VZR126" s="109"/>
      <c r="VZS126" s="109"/>
      <c r="VZT126" s="109"/>
      <c r="VZU126" s="109"/>
      <c r="VZV126" s="109"/>
      <c r="VZW126" s="109"/>
      <c r="VZX126" s="109"/>
      <c r="VZY126" s="109"/>
      <c r="VZZ126" s="109"/>
      <c r="WAA126" s="109"/>
      <c r="WAB126" s="109"/>
      <c r="WAC126" s="109"/>
      <c r="WAD126" s="109"/>
      <c r="WAE126" s="109"/>
      <c r="WAF126" s="109"/>
      <c r="WAG126" s="109"/>
      <c r="WAH126" s="109"/>
      <c r="WAI126" s="109"/>
      <c r="WAJ126" s="109"/>
      <c r="WAK126" s="109"/>
      <c r="WAL126" s="109"/>
      <c r="WAM126" s="109"/>
      <c r="WAN126" s="109"/>
      <c r="WAO126" s="109"/>
      <c r="WAP126" s="109"/>
      <c r="WAQ126" s="109"/>
      <c r="WAR126" s="109"/>
      <c r="WAS126" s="109"/>
      <c r="WAT126" s="109"/>
      <c r="WAU126" s="109"/>
      <c r="WAV126" s="109"/>
      <c r="WAW126" s="109"/>
      <c r="WAX126" s="109"/>
      <c r="WAY126" s="109"/>
      <c r="WAZ126" s="109"/>
      <c r="WBA126" s="109"/>
      <c r="WBB126" s="109"/>
      <c r="WBC126" s="109"/>
      <c r="WBD126" s="109"/>
      <c r="WBE126" s="109"/>
      <c r="WBF126" s="109"/>
      <c r="WBG126" s="109"/>
      <c r="WBH126" s="109"/>
      <c r="WBI126" s="109"/>
      <c r="WBJ126" s="109"/>
      <c r="WBK126" s="109"/>
      <c r="WBL126" s="109"/>
      <c r="WBM126" s="109"/>
      <c r="WBN126" s="109"/>
      <c r="WBO126" s="109"/>
      <c r="WBP126" s="109"/>
      <c r="WBQ126" s="109"/>
      <c r="WBR126" s="109"/>
      <c r="WBS126" s="109"/>
      <c r="WBT126" s="109"/>
      <c r="WBU126" s="109"/>
      <c r="WBV126" s="109"/>
      <c r="WBW126" s="109"/>
      <c r="WBX126" s="109"/>
      <c r="WBY126" s="109"/>
      <c r="WBZ126" s="109"/>
      <c r="WCA126" s="109"/>
      <c r="WCB126" s="109"/>
      <c r="WCC126" s="109"/>
      <c r="WCD126" s="109"/>
      <c r="WCE126" s="109"/>
      <c r="WCF126" s="109"/>
      <c r="WCG126" s="109"/>
      <c r="WCH126" s="109"/>
      <c r="WCI126" s="109"/>
      <c r="WCJ126" s="109"/>
      <c r="WCK126" s="109"/>
      <c r="WCL126" s="109"/>
      <c r="WCM126" s="109"/>
      <c r="WCN126" s="109"/>
      <c r="WCO126" s="109"/>
      <c r="WCP126" s="109"/>
      <c r="WCQ126" s="109"/>
      <c r="WCR126" s="109"/>
      <c r="WCS126" s="109"/>
      <c r="WCT126" s="109"/>
      <c r="WCU126" s="109"/>
      <c r="WCV126" s="109"/>
      <c r="WCW126" s="109"/>
      <c r="WCX126" s="109"/>
      <c r="WCY126" s="109"/>
      <c r="WCZ126" s="109"/>
      <c r="WDA126" s="109"/>
      <c r="WDB126" s="109"/>
      <c r="WDC126" s="109"/>
      <c r="WDD126" s="109"/>
      <c r="WDE126" s="109"/>
      <c r="WDF126" s="109"/>
      <c r="WDG126" s="109"/>
      <c r="WDH126" s="109"/>
      <c r="WDI126" s="109"/>
      <c r="WDJ126" s="109"/>
      <c r="WDK126" s="109"/>
      <c r="WDL126" s="109"/>
      <c r="WDM126" s="109"/>
      <c r="WDN126" s="109"/>
      <c r="WDO126" s="109"/>
      <c r="WDP126" s="109"/>
      <c r="WDQ126" s="109"/>
      <c r="WDR126" s="109"/>
      <c r="WDS126" s="109"/>
      <c r="WDT126" s="109"/>
      <c r="WDU126" s="109"/>
      <c r="WDV126" s="109"/>
      <c r="WDW126" s="109"/>
      <c r="WDX126" s="109"/>
      <c r="WDY126" s="109"/>
      <c r="WDZ126" s="109"/>
      <c r="WEA126" s="109"/>
      <c r="WEB126" s="109"/>
      <c r="WEC126" s="109"/>
      <c r="WED126" s="109"/>
      <c r="WEE126" s="109"/>
      <c r="WEF126" s="109"/>
      <c r="WEG126" s="109"/>
      <c r="WEH126" s="109"/>
      <c r="WEI126" s="109"/>
      <c r="WEJ126" s="109"/>
      <c r="WEK126" s="109"/>
      <c r="WEL126" s="109"/>
      <c r="WEM126" s="109"/>
      <c r="WEN126" s="109"/>
      <c r="WEO126" s="109"/>
      <c r="WEP126" s="109"/>
      <c r="WEQ126" s="109"/>
      <c r="WER126" s="109"/>
      <c r="WES126" s="109"/>
      <c r="WET126" s="109"/>
      <c r="WEU126" s="109"/>
      <c r="WEV126" s="109"/>
      <c r="WEW126" s="109"/>
      <c r="WEX126" s="109"/>
      <c r="WEY126" s="109"/>
      <c r="WEZ126" s="109"/>
      <c r="WFA126" s="109"/>
      <c r="WFB126" s="109"/>
      <c r="WFC126" s="109"/>
      <c r="WFD126" s="109"/>
      <c r="WFE126" s="109"/>
      <c r="WFF126" s="109"/>
      <c r="WFG126" s="109"/>
      <c r="WFH126" s="109"/>
      <c r="WFI126" s="109"/>
      <c r="WFJ126" s="109"/>
      <c r="WFK126" s="109"/>
      <c r="WFL126" s="109"/>
      <c r="WFM126" s="109"/>
      <c r="WFN126" s="109"/>
      <c r="WFO126" s="109"/>
      <c r="WFP126" s="109"/>
      <c r="WFQ126" s="109"/>
      <c r="WFR126" s="109"/>
      <c r="WFS126" s="109"/>
      <c r="WFT126" s="109"/>
      <c r="WFU126" s="109"/>
      <c r="WFV126" s="109"/>
      <c r="WFW126" s="109"/>
      <c r="WFX126" s="109"/>
      <c r="WFY126" s="109"/>
      <c r="WFZ126" s="109"/>
      <c r="WGA126" s="109"/>
      <c r="WGB126" s="109"/>
      <c r="WGC126" s="109"/>
      <c r="WGD126" s="109"/>
      <c r="WGE126" s="109"/>
      <c r="WGF126" s="109"/>
      <c r="WGG126" s="109"/>
      <c r="WGH126" s="109"/>
      <c r="WGI126" s="109"/>
      <c r="WGJ126" s="109"/>
      <c r="WGK126" s="109"/>
      <c r="WGL126" s="109"/>
      <c r="WGM126" s="109"/>
      <c r="WGN126" s="109"/>
      <c r="WGO126" s="109"/>
      <c r="WGP126" s="109"/>
      <c r="WGQ126" s="109"/>
      <c r="WGR126" s="109"/>
      <c r="WGS126" s="109"/>
      <c r="WGT126" s="109"/>
      <c r="WGU126" s="109"/>
      <c r="WGV126" s="109"/>
      <c r="WGW126" s="109"/>
      <c r="WGX126" s="109"/>
      <c r="WGY126" s="109"/>
      <c r="WGZ126" s="109"/>
      <c r="WHA126" s="109"/>
      <c r="WHB126" s="109"/>
      <c r="WHC126" s="109"/>
      <c r="WHD126" s="109"/>
      <c r="WHE126" s="109"/>
      <c r="WHF126" s="109"/>
      <c r="WHG126" s="109"/>
      <c r="WHH126" s="109"/>
      <c r="WHI126" s="109"/>
      <c r="WHJ126" s="109"/>
      <c r="WHK126" s="109"/>
      <c r="WHL126" s="109"/>
      <c r="WHM126" s="109"/>
      <c r="WHN126" s="109"/>
      <c r="WHO126" s="109"/>
      <c r="WHP126" s="109"/>
      <c r="WHQ126" s="109"/>
      <c r="WHR126" s="109"/>
      <c r="WHS126" s="109"/>
      <c r="WHT126" s="109"/>
      <c r="WHU126" s="109"/>
      <c r="WHV126" s="109"/>
      <c r="WHW126" s="109"/>
      <c r="WHX126" s="109"/>
      <c r="WHY126" s="109"/>
      <c r="WHZ126" s="109"/>
      <c r="WIA126" s="109"/>
      <c r="WIB126" s="109"/>
      <c r="WIC126" s="109"/>
      <c r="WID126" s="109"/>
      <c r="WIE126" s="109"/>
      <c r="WIF126" s="109"/>
      <c r="WIG126" s="109"/>
      <c r="WIH126" s="109"/>
      <c r="WII126" s="109"/>
      <c r="WIJ126" s="109"/>
      <c r="WIK126" s="109"/>
      <c r="WIL126" s="109"/>
      <c r="WIM126" s="109"/>
      <c r="WIN126" s="109"/>
      <c r="WIO126" s="109"/>
      <c r="WIP126" s="109"/>
      <c r="WIQ126" s="109"/>
      <c r="WIR126" s="109"/>
      <c r="WIS126" s="109"/>
      <c r="WIT126" s="109"/>
      <c r="WIU126" s="109"/>
      <c r="WIV126" s="109"/>
      <c r="WIW126" s="109"/>
      <c r="WIX126" s="109"/>
      <c r="WIY126" s="109"/>
      <c r="WIZ126" s="109"/>
      <c r="WJA126" s="109"/>
      <c r="WJB126" s="109"/>
      <c r="WJC126" s="109"/>
      <c r="WJD126" s="109"/>
      <c r="WJE126" s="109"/>
      <c r="WJF126" s="109"/>
      <c r="WJG126" s="109"/>
      <c r="WJH126" s="109"/>
      <c r="WJI126" s="109"/>
      <c r="WJJ126" s="109"/>
      <c r="WJK126" s="109"/>
      <c r="WJL126" s="109"/>
      <c r="WJM126" s="109"/>
      <c r="WJN126" s="109"/>
      <c r="WJO126" s="109"/>
      <c r="WJP126" s="109"/>
      <c r="WJQ126" s="109"/>
      <c r="WJR126" s="109"/>
      <c r="WJS126" s="109"/>
      <c r="WJT126" s="109"/>
      <c r="WJU126" s="109"/>
      <c r="WJV126" s="109"/>
      <c r="WJW126" s="109"/>
      <c r="WJX126" s="109"/>
      <c r="WJY126" s="109"/>
      <c r="WJZ126" s="109"/>
      <c r="WKA126" s="109"/>
      <c r="WKB126" s="109"/>
      <c r="WKC126" s="109"/>
      <c r="WKD126" s="109"/>
      <c r="WKE126" s="109"/>
      <c r="WKF126" s="109"/>
      <c r="WKG126" s="109"/>
      <c r="WKH126" s="109"/>
      <c r="WKI126" s="109"/>
      <c r="WKJ126" s="109"/>
      <c r="WKK126" s="109"/>
      <c r="WKL126" s="109"/>
      <c r="WKM126" s="109"/>
      <c r="WKN126" s="109"/>
      <c r="WKO126" s="109"/>
      <c r="WKP126" s="109"/>
      <c r="WKQ126" s="109"/>
      <c r="WKR126" s="109"/>
      <c r="WKS126" s="109"/>
      <c r="WKT126" s="109"/>
      <c r="WKU126" s="109"/>
      <c r="WKV126" s="109"/>
      <c r="WKW126" s="109"/>
      <c r="WKX126" s="109"/>
      <c r="WKY126" s="109"/>
      <c r="WKZ126" s="109"/>
      <c r="WLA126" s="109"/>
      <c r="WLB126" s="109"/>
      <c r="WLC126" s="109"/>
      <c r="WLD126" s="109"/>
      <c r="WLE126" s="109"/>
      <c r="WLF126" s="109"/>
      <c r="WLG126" s="109"/>
      <c r="WLH126" s="109"/>
      <c r="WLI126" s="109"/>
      <c r="WLJ126" s="109"/>
      <c r="WLK126" s="109"/>
      <c r="WLL126" s="109"/>
      <c r="WLM126" s="109"/>
      <c r="WLN126" s="109"/>
      <c r="WLO126" s="109"/>
      <c r="WLP126" s="109"/>
      <c r="WLQ126" s="109"/>
      <c r="WLR126" s="109"/>
      <c r="WLS126" s="109"/>
      <c r="WLT126" s="109"/>
      <c r="WLU126" s="109"/>
      <c r="WLV126" s="109"/>
      <c r="WLW126" s="109"/>
      <c r="WLX126" s="109"/>
      <c r="WLY126" s="109"/>
      <c r="WLZ126" s="109"/>
      <c r="WMA126" s="109"/>
      <c r="WMB126" s="109"/>
      <c r="WMC126" s="109"/>
      <c r="WMD126" s="109"/>
      <c r="WME126" s="109"/>
      <c r="WMF126" s="109"/>
      <c r="WMG126" s="109"/>
      <c r="WMH126" s="109"/>
      <c r="WMI126" s="109"/>
      <c r="WMJ126" s="109"/>
      <c r="WMK126" s="109"/>
      <c r="WML126" s="109"/>
      <c r="WMM126" s="109"/>
      <c r="WMN126" s="109"/>
      <c r="WMO126" s="109"/>
      <c r="WMP126" s="109"/>
      <c r="WMQ126" s="109"/>
      <c r="WMR126" s="109"/>
      <c r="WMS126" s="109"/>
      <c r="WMT126" s="109"/>
      <c r="WMU126" s="109"/>
      <c r="WMV126" s="109"/>
      <c r="WMW126" s="109"/>
      <c r="WMX126" s="109"/>
      <c r="WMY126" s="109"/>
      <c r="WMZ126" s="109"/>
      <c r="WNA126" s="109"/>
      <c r="WNB126" s="109"/>
      <c r="WNC126" s="109"/>
      <c r="WND126" s="109"/>
      <c r="WNE126" s="109"/>
      <c r="WNF126" s="109"/>
      <c r="WNG126" s="109"/>
      <c r="WNH126" s="109"/>
      <c r="WNI126" s="109"/>
      <c r="WNJ126" s="109"/>
      <c r="WNK126" s="109"/>
      <c r="WNL126" s="109"/>
      <c r="WNM126" s="109"/>
      <c r="WNN126" s="109"/>
      <c r="WNO126" s="109"/>
      <c r="WNP126" s="109"/>
      <c r="WNQ126" s="109"/>
      <c r="WNR126" s="109"/>
      <c r="WNS126" s="109"/>
      <c r="WNT126" s="109"/>
      <c r="WNU126" s="109"/>
      <c r="WNV126" s="109"/>
      <c r="WNW126" s="109"/>
      <c r="WNX126" s="109"/>
      <c r="WNY126" s="109"/>
      <c r="WNZ126" s="109"/>
      <c r="WOA126" s="109"/>
      <c r="WOB126" s="109"/>
      <c r="WOC126" s="109"/>
      <c r="WOD126" s="109"/>
      <c r="WOE126" s="109"/>
      <c r="WOF126" s="109"/>
      <c r="WOG126" s="109"/>
      <c r="WOH126" s="109"/>
      <c r="WOI126" s="109"/>
      <c r="WOJ126" s="109"/>
      <c r="WOK126" s="109"/>
      <c r="WOL126" s="109"/>
      <c r="WOM126" s="109"/>
      <c r="WON126" s="109"/>
      <c r="WOO126" s="109"/>
      <c r="WOP126" s="109"/>
      <c r="WOQ126" s="109"/>
      <c r="WOR126" s="109"/>
      <c r="WOS126" s="109"/>
      <c r="WOT126" s="109"/>
      <c r="WOU126" s="109"/>
      <c r="WOV126" s="109"/>
      <c r="WOW126" s="109"/>
      <c r="WOX126" s="109"/>
      <c r="WOY126" s="109"/>
      <c r="WOZ126" s="109"/>
      <c r="WPA126" s="109"/>
      <c r="WPB126" s="109"/>
      <c r="WPC126" s="109"/>
      <c r="WPD126" s="109"/>
      <c r="WPE126" s="109"/>
      <c r="WPF126" s="109"/>
      <c r="WPG126" s="109"/>
      <c r="WPH126" s="109"/>
      <c r="WPI126" s="109"/>
      <c r="WPJ126" s="109"/>
      <c r="WPK126" s="109"/>
      <c r="WPL126" s="109"/>
      <c r="WPM126" s="109"/>
      <c r="WPN126" s="109"/>
      <c r="WPO126" s="109"/>
      <c r="WPP126" s="109"/>
      <c r="WPQ126" s="109"/>
      <c r="WPR126" s="109"/>
      <c r="WPS126" s="109"/>
      <c r="WPT126" s="109"/>
      <c r="WPU126" s="109"/>
      <c r="WPV126" s="109"/>
      <c r="WPW126" s="109"/>
      <c r="WPX126" s="109"/>
      <c r="WPY126" s="109"/>
      <c r="WPZ126" s="109"/>
      <c r="WQA126" s="109"/>
      <c r="WQB126" s="109"/>
      <c r="WQC126" s="109"/>
      <c r="WQD126" s="109"/>
      <c r="WQE126" s="109"/>
      <c r="WQF126" s="109"/>
      <c r="WQG126" s="109"/>
      <c r="WQH126" s="109"/>
      <c r="WQI126" s="109"/>
      <c r="WQJ126" s="109"/>
      <c r="WQK126" s="109"/>
      <c r="WQL126" s="109"/>
      <c r="WQM126" s="109"/>
      <c r="WQN126" s="109"/>
      <c r="WQO126" s="109"/>
      <c r="WQP126" s="109"/>
      <c r="WQQ126" s="109"/>
      <c r="WQR126" s="109"/>
      <c r="WQS126" s="109"/>
      <c r="WQT126" s="109"/>
      <c r="WQU126" s="109"/>
      <c r="WQV126" s="109"/>
      <c r="WQW126" s="109"/>
      <c r="WQX126" s="109"/>
      <c r="WQY126" s="109"/>
      <c r="WQZ126" s="109"/>
      <c r="WRA126" s="109"/>
      <c r="WRB126" s="109"/>
      <c r="WRC126" s="109"/>
      <c r="WRD126" s="109"/>
      <c r="WRE126" s="109"/>
      <c r="WRF126" s="109"/>
      <c r="WRG126" s="109"/>
      <c r="WRH126" s="109"/>
      <c r="WRI126" s="109"/>
      <c r="WRJ126" s="109"/>
      <c r="WRK126" s="109"/>
      <c r="WRL126" s="109"/>
      <c r="WRM126" s="109"/>
      <c r="WRN126" s="109"/>
      <c r="WRO126" s="109"/>
      <c r="WRP126" s="109"/>
      <c r="WRQ126" s="109"/>
      <c r="WRR126" s="109"/>
      <c r="WRS126" s="109"/>
      <c r="WRT126" s="109"/>
      <c r="WRU126" s="109"/>
      <c r="WRV126" s="109"/>
      <c r="WRW126" s="109"/>
      <c r="WRX126" s="109"/>
      <c r="WRY126" s="109"/>
      <c r="WRZ126" s="109"/>
      <c r="WSA126" s="109"/>
      <c r="WSB126" s="109"/>
      <c r="WSC126" s="109"/>
      <c r="WSD126" s="109"/>
      <c r="WSE126" s="109"/>
      <c r="WSF126" s="109"/>
      <c r="WSG126" s="109"/>
      <c r="WSH126" s="109"/>
      <c r="WSI126" s="109"/>
      <c r="WSJ126" s="109"/>
      <c r="WSK126" s="109"/>
      <c r="WSL126" s="109"/>
      <c r="WSM126" s="109"/>
      <c r="WSN126" s="109"/>
      <c r="WSO126" s="109"/>
      <c r="WSP126" s="109"/>
      <c r="WSQ126" s="109"/>
      <c r="WSR126" s="109"/>
      <c r="WSS126" s="109"/>
      <c r="WST126" s="109"/>
      <c r="WSU126" s="109"/>
      <c r="WSV126" s="109"/>
      <c r="WSW126" s="109"/>
      <c r="WSX126" s="109"/>
      <c r="WSY126" s="109"/>
      <c r="WSZ126" s="109"/>
      <c r="WTA126" s="109"/>
      <c r="WTB126" s="109"/>
      <c r="WTC126" s="109"/>
      <c r="WTD126" s="109"/>
      <c r="WTE126" s="109"/>
      <c r="WTF126" s="109"/>
      <c r="WTG126" s="109"/>
      <c r="WTH126" s="109"/>
      <c r="WTI126" s="109"/>
      <c r="WTJ126" s="109"/>
      <c r="WTK126" s="109"/>
      <c r="WTL126" s="109"/>
      <c r="WTM126" s="109"/>
      <c r="WTN126" s="109"/>
      <c r="WTO126" s="109"/>
      <c r="WTP126" s="109"/>
      <c r="WTQ126" s="109"/>
      <c r="WTR126" s="109"/>
      <c r="WTS126" s="109"/>
      <c r="WTT126" s="109"/>
      <c r="WTU126" s="109"/>
      <c r="WTV126" s="109"/>
      <c r="WTW126" s="109"/>
      <c r="WTX126" s="109"/>
      <c r="WTY126" s="109"/>
      <c r="WTZ126" s="109"/>
      <c r="WUA126" s="109"/>
      <c r="WUB126" s="109"/>
      <c r="WUC126" s="109"/>
      <c r="WUD126" s="109"/>
      <c r="WUE126" s="109"/>
      <c r="WUF126" s="109"/>
      <c r="WUG126" s="109"/>
      <c r="WUH126" s="109"/>
      <c r="WUI126" s="109"/>
      <c r="WUJ126" s="109"/>
      <c r="WUK126" s="109"/>
      <c r="WUL126" s="109"/>
      <c r="WUM126" s="109"/>
      <c r="WUN126" s="109"/>
      <c r="WUO126" s="109"/>
      <c r="WUP126" s="109"/>
      <c r="WUQ126" s="109"/>
      <c r="WUR126" s="109"/>
      <c r="WUS126" s="109"/>
      <c r="WUT126" s="109"/>
      <c r="WUU126" s="109"/>
      <c r="WUV126" s="109"/>
      <c r="WUW126" s="109"/>
      <c r="WUX126" s="109"/>
      <c r="WUY126" s="109"/>
      <c r="WUZ126" s="109"/>
      <c r="WVA126" s="109"/>
      <c r="WVB126" s="109"/>
      <c r="WVC126" s="109"/>
      <c r="WVD126" s="109"/>
      <c r="WVE126" s="109"/>
      <c r="WVF126" s="109"/>
      <c r="WVG126" s="109"/>
      <c r="WVH126" s="109"/>
      <c r="WVI126" s="109"/>
      <c r="WVJ126" s="109"/>
      <c r="WVK126" s="109"/>
      <c r="WVL126" s="109"/>
      <c r="WVM126" s="109"/>
      <c r="WVN126" s="109"/>
      <c r="WVO126" s="109"/>
      <c r="WVP126" s="109"/>
      <c r="WVQ126" s="109"/>
      <c r="WVR126" s="109"/>
      <c r="WVS126" s="109"/>
      <c r="WVT126" s="109"/>
      <c r="WVU126" s="109"/>
      <c r="WVV126" s="109"/>
      <c r="WVW126" s="109"/>
      <c r="WVX126" s="109"/>
      <c r="WVY126" s="109"/>
      <c r="WVZ126" s="109"/>
      <c r="WWA126" s="109"/>
      <c r="WWB126" s="109"/>
      <c r="WWC126" s="109"/>
      <c r="WWD126" s="109"/>
      <c r="WWE126" s="109"/>
      <c r="WWF126" s="109"/>
      <c r="WWG126" s="109"/>
      <c r="WWH126" s="109"/>
      <c r="WWI126" s="109"/>
      <c r="WWJ126" s="109"/>
      <c r="WWK126" s="109"/>
      <c r="WWL126" s="109"/>
      <c r="WWM126" s="109"/>
      <c r="WWN126" s="109"/>
      <c r="WWO126" s="109"/>
      <c r="WWP126" s="109"/>
      <c r="WWQ126" s="109"/>
      <c r="WWR126" s="109"/>
      <c r="WWS126" s="109"/>
      <c r="WWT126" s="109"/>
      <c r="WWU126" s="109"/>
      <c r="WWV126" s="109"/>
      <c r="WWW126" s="109"/>
      <c r="WWX126" s="109"/>
      <c r="WWY126" s="109"/>
      <c r="WWZ126" s="109"/>
      <c r="WXA126" s="109"/>
      <c r="WXB126" s="109"/>
      <c r="WXC126" s="109"/>
      <c r="WXD126" s="109"/>
      <c r="WXE126" s="109"/>
      <c r="WXF126" s="109"/>
      <c r="WXG126" s="109"/>
      <c r="WXH126" s="109"/>
      <c r="WXI126" s="109"/>
      <c r="WXJ126" s="109"/>
      <c r="WXK126" s="109"/>
      <c r="WXL126" s="109"/>
      <c r="WXM126" s="109"/>
      <c r="WXN126" s="109"/>
      <c r="WXO126" s="109"/>
      <c r="WXP126" s="109"/>
      <c r="WXQ126" s="109"/>
      <c r="WXR126" s="109"/>
      <c r="WXS126" s="109"/>
      <c r="WXT126" s="109"/>
      <c r="WXU126" s="109"/>
      <c r="WXV126" s="109"/>
      <c r="WXW126" s="109"/>
      <c r="WXX126" s="109"/>
      <c r="WXY126" s="109"/>
      <c r="WXZ126" s="109"/>
      <c r="WYA126" s="109"/>
      <c r="WYB126" s="109"/>
      <c r="WYC126" s="109"/>
      <c r="WYD126" s="109"/>
      <c r="WYE126" s="109"/>
      <c r="WYF126" s="109"/>
      <c r="WYG126" s="109"/>
      <c r="WYH126" s="109"/>
      <c r="WYI126" s="109"/>
      <c r="WYJ126" s="109"/>
      <c r="WYK126" s="109"/>
      <c r="WYL126" s="109"/>
      <c r="WYM126" s="109"/>
      <c r="WYN126" s="109"/>
      <c r="WYO126" s="109"/>
      <c r="WYP126" s="109"/>
      <c r="WYQ126" s="109"/>
      <c r="WYR126" s="109"/>
      <c r="WYS126" s="109"/>
      <c r="WYT126" s="109"/>
      <c r="WYU126" s="109"/>
      <c r="WYV126" s="109"/>
      <c r="WYW126" s="109"/>
      <c r="WYX126" s="109"/>
      <c r="WYY126" s="109"/>
      <c r="WYZ126" s="109"/>
      <c r="WZA126" s="109"/>
      <c r="WZB126" s="109"/>
      <c r="WZC126" s="109"/>
      <c r="WZD126" s="109"/>
      <c r="WZE126" s="109"/>
      <c r="WZF126" s="109"/>
      <c r="WZG126" s="109"/>
      <c r="WZH126" s="109"/>
      <c r="WZI126" s="109"/>
      <c r="WZJ126" s="109"/>
      <c r="WZK126" s="109"/>
      <c r="WZL126" s="109"/>
      <c r="WZM126" s="109"/>
      <c r="WZN126" s="109"/>
      <c r="WZO126" s="109"/>
      <c r="WZP126" s="109"/>
      <c r="WZQ126" s="109"/>
      <c r="WZR126" s="109"/>
      <c r="WZS126" s="109"/>
      <c r="WZT126" s="109"/>
      <c r="WZU126" s="109"/>
      <c r="WZV126" s="109"/>
      <c r="WZW126" s="109"/>
      <c r="WZX126" s="109"/>
      <c r="WZY126" s="109"/>
      <c r="WZZ126" s="109"/>
      <c r="XAA126" s="109"/>
      <c r="XAB126" s="109"/>
      <c r="XAC126" s="109"/>
      <c r="XAD126" s="109"/>
      <c r="XAE126" s="109"/>
      <c r="XAF126" s="109"/>
      <c r="XAG126" s="109"/>
      <c r="XAH126" s="109"/>
      <c r="XAI126" s="109"/>
      <c r="XAJ126" s="109"/>
      <c r="XAK126" s="109"/>
      <c r="XAL126" s="109"/>
      <c r="XAM126" s="109"/>
      <c r="XAN126" s="109"/>
      <c r="XAO126" s="109"/>
      <c r="XAP126" s="109"/>
      <c r="XAQ126" s="109"/>
      <c r="XAR126" s="109"/>
      <c r="XAS126" s="109"/>
      <c r="XAT126" s="109"/>
      <c r="XAU126" s="109"/>
      <c r="XAV126" s="109"/>
      <c r="XAW126" s="109"/>
      <c r="XAX126" s="109"/>
      <c r="XAY126" s="109"/>
      <c r="XAZ126" s="109"/>
      <c r="XBA126" s="109"/>
      <c r="XBB126" s="109"/>
      <c r="XBC126" s="109"/>
      <c r="XBD126" s="109"/>
      <c r="XBE126" s="109"/>
      <c r="XBF126" s="109"/>
      <c r="XBG126" s="109"/>
      <c r="XBH126" s="109"/>
      <c r="XBI126" s="109"/>
      <c r="XBJ126" s="109"/>
      <c r="XBK126" s="109"/>
      <c r="XBL126" s="109"/>
      <c r="XBM126" s="109"/>
      <c r="XBN126" s="109"/>
      <c r="XBO126" s="109"/>
      <c r="XBP126" s="109"/>
      <c r="XBQ126" s="109"/>
      <c r="XBR126" s="109"/>
      <c r="XBS126" s="109"/>
      <c r="XBT126" s="109"/>
      <c r="XBU126" s="109"/>
      <c r="XBV126" s="109"/>
      <c r="XBW126" s="109"/>
      <c r="XBX126" s="109"/>
      <c r="XBY126" s="109"/>
      <c r="XBZ126" s="109"/>
      <c r="XCA126" s="109"/>
      <c r="XCB126" s="109"/>
      <c r="XCC126" s="109"/>
      <c r="XCD126" s="109"/>
      <c r="XCE126" s="109"/>
      <c r="XCF126" s="109"/>
      <c r="XCG126" s="109"/>
      <c r="XCH126" s="109"/>
      <c r="XCI126" s="109"/>
      <c r="XCJ126" s="109"/>
      <c r="XCK126" s="109"/>
      <c r="XCL126" s="109"/>
      <c r="XCM126" s="109"/>
      <c r="XCN126" s="109"/>
      <c r="XCO126" s="109"/>
      <c r="XCP126" s="109"/>
      <c r="XCQ126" s="109"/>
      <c r="XCR126" s="109"/>
      <c r="XCS126" s="109"/>
      <c r="XCT126" s="109"/>
      <c r="XCU126" s="109"/>
      <c r="XCV126" s="109"/>
      <c r="XCW126" s="109"/>
      <c r="XCX126" s="109"/>
      <c r="XCY126" s="109"/>
      <c r="XCZ126" s="109"/>
      <c r="XDA126" s="109"/>
      <c r="XDB126" s="109"/>
      <c r="XDC126" s="109"/>
      <c r="XDD126" s="109"/>
      <c r="XDE126" s="109"/>
      <c r="XDF126" s="109"/>
      <c r="XDG126" s="109"/>
      <c r="XDH126" s="109"/>
      <c r="XDI126" s="109"/>
      <c r="XDJ126" s="109"/>
      <c r="XDK126" s="109"/>
      <c r="XDL126" s="109"/>
      <c r="XDM126" s="109"/>
      <c r="XDN126" s="109"/>
      <c r="XDO126" s="109"/>
      <c r="XDP126" s="109"/>
      <c r="XDQ126" s="109"/>
      <c r="XDR126" s="109"/>
      <c r="XDS126" s="109"/>
      <c r="XDT126" s="109"/>
      <c r="XDU126" s="109"/>
      <c r="XDV126" s="109"/>
      <c r="XDW126" s="109"/>
      <c r="XDX126" s="109"/>
      <c r="XDY126" s="109"/>
      <c r="XDZ126" s="109"/>
      <c r="XEA126" s="109"/>
      <c r="XEB126" s="109"/>
      <c r="XEC126" s="109"/>
      <c r="XED126" s="109"/>
      <c r="XEE126" s="109"/>
      <c r="XEF126" s="109"/>
      <c r="XEG126" s="109"/>
      <c r="XEH126" s="109"/>
      <c r="XEI126" s="109"/>
      <c r="XEJ126" s="109"/>
      <c r="XEK126" s="109"/>
      <c r="XEL126" s="109"/>
      <c r="XEM126" s="109"/>
      <c r="XEN126" s="109"/>
      <c r="XEO126" s="109"/>
      <c r="XEP126" s="109"/>
      <c r="XEQ126" s="109"/>
      <c r="XER126" s="109"/>
      <c r="XES126" s="109"/>
    </row>
    <row r="127" spans="1:16373" s="109" customFormat="1" ht="42.75" customHeight="1">
      <c r="A127" s="359" t="s">
        <v>510</v>
      </c>
      <c r="B127" s="103" t="s">
        <v>146</v>
      </c>
      <c r="C127" s="160" t="s">
        <v>206</v>
      </c>
      <c r="D127" s="103" t="s">
        <v>191</v>
      </c>
      <c r="E127" s="160" t="s">
        <v>40</v>
      </c>
      <c r="F127" s="104"/>
      <c r="G127" s="104"/>
      <c r="H127" s="104" t="s">
        <v>547</v>
      </c>
      <c r="I127" s="161">
        <f>4500000/1000/3.85</f>
        <v>1168.8311688311687</v>
      </c>
      <c r="J127" s="105">
        <v>100</v>
      </c>
      <c r="K127" s="192">
        <v>0</v>
      </c>
      <c r="L127" s="104" t="s">
        <v>521</v>
      </c>
      <c r="M127" s="193" t="s">
        <v>4</v>
      </c>
      <c r="N127" s="186">
        <v>42690</v>
      </c>
      <c r="O127" s="186">
        <v>42856</v>
      </c>
      <c r="P127" s="212"/>
      <c r="Q127" s="104"/>
      <c r="R127" s="360" t="s">
        <v>22</v>
      </c>
      <c r="S127" s="135" t="s">
        <v>670</v>
      </c>
      <c r="T127" s="191"/>
      <c r="U127" s="107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</row>
    <row r="128" spans="1:16373" s="109" customFormat="1" ht="37.5" customHeight="1">
      <c r="A128" s="359" t="s">
        <v>563</v>
      </c>
      <c r="B128" s="103" t="s">
        <v>146</v>
      </c>
      <c r="C128" s="103" t="s">
        <v>431</v>
      </c>
      <c r="D128" s="103" t="s">
        <v>908</v>
      </c>
      <c r="E128" s="270" t="s">
        <v>39</v>
      </c>
      <c r="F128" s="104"/>
      <c r="G128" s="104"/>
      <c r="H128" s="104"/>
      <c r="I128" s="272">
        <f>24175000/1000/3.27</f>
        <v>7392.9663608562687</v>
      </c>
      <c r="J128" s="105">
        <v>100</v>
      </c>
      <c r="K128" s="192">
        <v>0</v>
      </c>
      <c r="L128" s="104" t="s">
        <v>564</v>
      </c>
      <c r="M128" s="385" t="s">
        <v>4</v>
      </c>
      <c r="N128" s="186">
        <v>42979</v>
      </c>
      <c r="O128" s="186">
        <f>N128+120</f>
        <v>43099</v>
      </c>
      <c r="P128" s="212"/>
      <c r="Q128" s="104"/>
      <c r="R128" s="360" t="s">
        <v>1</v>
      </c>
      <c r="S128" s="135" t="s">
        <v>665</v>
      </c>
      <c r="T128" s="191"/>
      <c r="U128" s="107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</row>
    <row r="129" spans="1:41" ht="52.5" customHeight="1">
      <c r="A129" s="359" t="s">
        <v>566</v>
      </c>
      <c r="B129" s="103" t="s">
        <v>146</v>
      </c>
      <c r="C129" s="103" t="s">
        <v>675</v>
      </c>
      <c r="D129" s="103" t="s">
        <v>565</v>
      </c>
      <c r="E129" s="160" t="s">
        <v>38</v>
      </c>
      <c r="F129" s="104"/>
      <c r="G129" s="104"/>
      <c r="H129" s="104"/>
      <c r="I129" s="161">
        <f>1200/3.25</f>
        <v>369.23076923076923</v>
      </c>
      <c r="J129" s="105">
        <v>100</v>
      </c>
      <c r="K129" s="192">
        <v>0</v>
      </c>
      <c r="L129" s="104" t="s">
        <v>927</v>
      </c>
      <c r="M129" s="193" t="s">
        <v>5</v>
      </c>
      <c r="N129" s="186">
        <v>43009</v>
      </c>
      <c r="O129" s="186">
        <f t="shared" ref="O129:O137" si="0">N129+90</f>
        <v>43099</v>
      </c>
      <c r="P129" s="212" t="s">
        <v>79</v>
      </c>
      <c r="Q129" s="104"/>
      <c r="R129" s="360" t="s">
        <v>1</v>
      </c>
      <c r="S129" s="130" t="s">
        <v>676</v>
      </c>
      <c r="T129" s="191"/>
      <c r="U129" s="107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</row>
    <row r="130" spans="1:41" ht="42.75" customHeight="1">
      <c r="A130" s="359" t="s">
        <v>569</v>
      </c>
      <c r="B130" s="103" t="s">
        <v>146</v>
      </c>
      <c r="C130" s="160" t="s">
        <v>567</v>
      </c>
      <c r="D130" s="103" t="s">
        <v>568</v>
      </c>
      <c r="E130" s="160" t="s">
        <v>38</v>
      </c>
      <c r="F130" s="104"/>
      <c r="G130" s="104"/>
      <c r="H130" s="104"/>
      <c r="I130" s="161">
        <f>850/3.24</f>
        <v>262.34567901234567</v>
      </c>
      <c r="J130" s="105">
        <v>100</v>
      </c>
      <c r="K130" s="192">
        <v>0</v>
      </c>
      <c r="L130" s="104" t="s">
        <v>928</v>
      </c>
      <c r="M130" s="193" t="s">
        <v>5</v>
      </c>
      <c r="N130" s="186">
        <v>43024</v>
      </c>
      <c r="O130" s="186">
        <f t="shared" si="0"/>
        <v>43114</v>
      </c>
      <c r="P130" s="212" t="s">
        <v>79</v>
      </c>
      <c r="Q130" s="104"/>
      <c r="R130" s="360" t="s">
        <v>1</v>
      </c>
      <c r="S130" s="130" t="s">
        <v>676</v>
      </c>
      <c r="T130" s="191"/>
      <c r="U130" s="107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</row>
    <row r="131" spans="1:41" ht="31.5">
      <c r="A131" s="359" t="s">
        <v>571</v>
      </c>
      <c r="B131" s="103" t="s">
        <v>146</v>
      </c>
      <c r="C131" s="160" t="s">
        <v>570</v>
      </c>
      <c r="D131" s="103" t="s">
        <v>782</v>
      </c>
      <c r="E131" s="160" t="s">
        <v>38</v>
      </c>
      <c r="F131" s="104"/>
      <c r="G131" s="104"/>
      <c r="H131" s="104"/>
      <c r="I131" s="161">
        <f>1500/3.24</f>
        <v>462.96296296296293</v>
      </c>
      <c r="J131" s="105">
        <v>100</v>
      </c>
      <c r="K131" s="192">
        <v>0</v>
      </c>
      <c r="L131" s="104" t="s">
        <v>929</v>
      </c>
      <c r="M131" s="193" t="s">
        <v>5</v>
      </c>
      <c r="N131" s="186">
        <v>43024</v>
      </c>
      <c r="O131" s="186">
        <f t="shared" si="0"/>
        <v>43114</v>
      </c>
      <c r="P131" s="212" t="s">
        <v>79</v>
      </c>
      <c r="Q131" s="104"/>
      <c r="R131" s="360" t="s">
        <v>1</v>
      </c>
      <c r="S131" s="130" t="s">
        <v>676</v>
      </c>
      <c r="T131" s="191"/>
      <c r="U131" s="107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</row>
    <row r="132" spans="1:41" ht="31.5">
      <c r="A132" s="359" t="s">
        <v>615</v>
      </c>
      <c r="B132" s="103" t="s">
        <v>146</v>
      </c>
      <c r="C132" s="160" t="s">
        <v>572</v>
      </c>
      <c r="D132" s="162"/>
      <c r="E132" s="160" t="s">
        <v>38</v>
      </c>
      <c r="F132" s="104"/>
      <c r="G132" s="104"/>
      <c r="H132" s="104"/>
      <c r="I132" s="161">
        <f>200/3.24</f>
        <v>61.728395061728392</v>
      </c>
      <c r="J132" s="105">
        <v>100</v>
      </c>
      <c r="K132" s="192">
        <v>0</v>
      </c>
      <c r="L132" s="104" t="s">
        <v>930</v>
      </c>
      <c r="M132" s="193" t="s">
        <v>5</v>
      </c>
      <c r="N132" s="186">
        <v>43024</v>
      </c>
      <c r="O132" s="186">
        <f t="shared" si="0"/>
        <v>43114</v>
      </c>
      <c r="P132" s="212" t="s">
        <v>79</v>
      </c>
      <c r="Q132" s="104"/>
      <c r="R132" s="360" t="s">
        <v>1</v>
      </c>
      <c r="S132" s="130" t="s">
        <v>676</v>
      </c>
      <c r="T132" s="191"/>
      <c r="U132" s="107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</row>
    <row r="133" spans="1:41" ht="52.5" customHeight="1">
      <c r="A133" s="359" t="s">
        <v>616</v>
      </c>
      <c r="B133" s="103" t="s">
        <v>146</v>
      </c>
      <c r="C133" s="103" t="s">
        <v>825</v>
      </c>
      <c r="D133" s="162" t="s">
        <v>824</v>
      </c>
      <c r="E133" s="160" t="s">
        <v>38</v>
      </c>
      <c r="F133" s="104"/>
      <c r="G133" s="104"/>
      <c r="H133" s="104"/>
      <c r="I133" s="161">
        <f>(3438123.1/3.24/1000)-569.23</f>
        <v>491.9191049382714</v>
      </c>
      <c r="J133" s="105">
        <v>100</v>
      </c>
      <c r="K133" s="192">
        <v>0</v>
      </c>
      <c r="L133" s="195">
        <v>0</v>
      </c>
      <c r="M133" s="193" t="s">
        <v>5</v>
      </c>
      <c r="N133" s="186">
        <v>43024</v>
      </c>
      <c r="O133" s="186">
        <f t="shared" si="0"/>
        <v>43114</v>
      </c>
      <c r="P133" s="212" t="s">
        <v>79</v>
      </c>
      <c r="Q133" s="104"/>
      <c r="R133" s="360" t="s">
        <v>1</v>
      </c>
      <c r="S133" s="130" t="s">
        <v>669</v>
      </c>
      <c r="T133" s="191"/>
      <c r="U133" s="107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</row>
    <row r="134" spans="1:41" ht="46.5" customHeight="1">
      <c r="A134" s="359" t="s">
        <v>617</v>
      </c>
      <c r="B134" s="103" t="s">
        <v>146</v>
      </c>
      <c r="C134" s="103" t="s">
        <v>653</v>
      </c>
      <c r="D134" s="162" t="s">
        <v>618</v>
      </c>
      <c r="E134" s="160" t="s">
        <v>38</v>
      </c>
      <c r="F134" s="104"/>
      <c r="G134" s="104"/>
      <c r="H134" s="104"/>
      <c r="I134" s="161">
        <f>925263.16/3.24/1000</f>
        <v>285.57504938271609</v>
      </c>
      <c r="J134" s="105">
        <v>100</v>
      </c>
      <c r="K134" s="192">
        <v>0</v>
      </c>
      <c r="L134" s="276" t="s">
        <v>851</v>
      </c>
      <c r="M134" s="193" t="s">
        <v>5</v>
      </c>
      <c r="N134" s="186">
        <v>43024</v>
      </c>
      <c r="O134" s="186">
        <f t="shared" si="0"/>
        <v>43114</v>
      </c>
      <c r="P134" s="212" t="s">
        <v>79</v>
      </c>
      <c r="Q134" s="104"/>
      <c r="R134" s="360" t="s">
        <v>1</v>
      </c>
      <c r="S134" s="130" t="s">
        <v>669</v>
      </c>
      <c r="T134" s="191"/>
      <c r="U134" s="107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</row>
    <row r="135" spans="1:41" ht="50.25" customHeight="1">
      <c r="A135" s="359" t="s">
        <v>622</v>
      </c>
      <c r="B135" s="103" t="s">
        <v>146</v>
      </c>
      <c r="C135" s="103" t="s">
        <v>654</v>
      </c>
      <c r="D135" s="162" t="s">
        <v>619</v>
      </c>
      <c r="E135" s="160" t="s">
        <v>38</v>
      </c>
      <c r="F135" s="104"/>
      <c r="G135" s="104"/>
      <c r="H135" s="104"/>
      <c r="I135" s="161">
        <f>3637719.3/3.24/1000</f>
        <v>1122.7528703703704</v>
      </c>
      <c r="J135" s="105">
        <v>100</v>
      </c>
      <c r="K135" s="192">
        <v>0</v>
      </c>
      <c r="L135" s="276" t="s">
        <v>852</v>
      </c>
      <c r="M135" s="193" t="s">
        <v>5</v>
      </c>
      <c r="N135" s="186">
        <v>43024</v>
      </c>
      <c r="O135" s="186">
        <f t="shared" si="0"/>
        <v>43114</v>
      </c>
      <c r="P135" s="212" t="s">
        <v>79</v>
      </c>
      <c r="Q135" s="104"/>
      <c r="R135" s="360" t="s">
        <v>1</v>
      </c>
      <c r="S135" s="130" t="s">
        <v>669</v>
      </c>
      <c r="T135" s="191"/>
      <c r="U135" s="107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</row>
    <row r="136" spans="1:41" s="109" customFormat="1" ht="51.75" customHeight="1">
      <c r="A136" s="359" t="s">
        <v>635</v>
      </c>
      <c r="B136" s="103" t="s">
        <v>146</v>
      </c>
      <c r="C136" s="103" t="s">
        <v>621</v>
      </c>
      <c r="D136" s="162"/>
      <c r="E136" s="160" t="s">
        <v>38</v>
      </c>
      <c r="F136" s="104"/>
      <c r="G136" s="104"/>
      <c r="H136" s="104"/>
      <c r="I136" s="161">
        <v>321.3</v>
      </c>
      <c r="J136" s="105">
        <v>100</v>
      </c>
      <c r="K136" s="192">
        <v>0</v>
      </c>
      <c r="L136" s="104" t="s">
        <v>853</v>
      </c>
      <c r="M136" s="193" t="s">
        <v>5</v>
      </c>
      <c r="N136" s="186">
        <v>43054</v>
      </c>
      <c r="O136" s="186">
        <f t="shared" si="0"/>
        <v>43144</v>
      </c>
      <c r="P136" s="212" t="s">
        <v>79</v>
      </c>
      <c r="Q136" s="104"/>
      <c r="R136" s="360" t="s">
        <v>1</v>
      </c>
      <c r="S136" s="135" t="s">
        <v>669</v>
      </c>
      <c r="T136" s="191"/>
      <c r="U136" s="107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</row>
    <row r="137" spans="1:41" s="109" customFormat="1" ht="51.75" customHeight="1">
      <c r="A137" s="359" t="s">
        <v>637</v>
      </c>
      <c r="B137" s="103" t="s">
        <v>146</v>
      </c>
      <c r="C137" s="103" t="s">
        <v>667</v>
      </c>
      <c r="D137" s="103" t="s">
        <v>636</v>
      </c>
      <c r="E137" s="160" t="s">
        <v>38</v>
      </c>
      <c r="F137" s="104"/>
      <c r="G137" s="195" t="s">
        <v>769</v>
      </c>
      <c r="H137" s="104"/>
      <c r="I137" s="161">
        <f>(960000+2304000)/3.24/1000</f>
        <v>1007.4074074074073</v>
      </c>
      <c r="J137" s="105">
        <v>100</v>
      </c>
      <c r="K137" s="192">
        <v>0</v>
      </c>
      <c r="L137" s="195" t="s">
        <v>768</v>
      </c>
      <c r="M137" s="193" t="s">
        <v>5</v>
      </c>
      <c r="N137" s="186">
        <v>43024</v>
      </c>
      <c r="O137" s="186">
        <f t="shared" si="0"/>
        <v>43114</v>
      </c>
      <c r="P137" s="212" t="s">
        <v>79</v>
      </c>
      <c r="Q137" s="104"/>
      <c r="R137" s="360" t="s">
        <v>1</v>
      </c>
      <c r="S137" s="130" t="s">
        <v>668</v>
      </c>
      <c r="T137" s="191"/>
      <c r="U137" s="107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</row>
    <row r="138" spans="1:41" s="109" customFormat="1" ht="52.5" customHeight="1">
      <c r="A138" s="359" t="s">
        <v>639</v>
      </c>
      <c r="B138" s="103" t="s">
        <v>146</v>
      </c>
      <c r="C138" s="103" t="s">
        <v>638</v>
      </c>
      <c r="D138" s="245">
        <v>6135</v>
      </c>
      <c r="E138" s="160" t="s">
        <v>38</v>
      </c>
      <c r="F138" s="104"/>
      <c r="G138" s="104">
        <v>6135</v>
      </c>
      <c r="H138" s="104"/>
      <c r="I138" s="161">
        <f>880000/3.25/1000</f>
        <v>270.76923076923077</v>
      </c>
      <c r="J138" s="105">
        <v>100</v>
      </c>
      <c r="K138" s="192">
        <v>0</v>
      </c>
      <c r="L138" s="104" t="s">
        <v>644</v>
      </c>
      <c r="M138" s="193" t="s">
        <v>5</v>
      </c>
      <c r="N138" s="186">
        <v>42736</v>
      </c>
      <c r="O138" s="186">
        <f>N138+60</f>
        <v>42796</v>
      </c>
      <c r="P138" s="212" t="s">
        <v>79</v>
      </c>
      <c r="Q138" s="104"/>
      <c r="R138" s="360" t="s">
        <v>22</v>
      </c>
      <c r="S138" s="130" t="s">
        <v>666</v>
      </c>
      <c r="T138" s="191"/>
      <c r="U138" s="107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</row>
    <row r="139" spans="1:41" s="109" customFormat="1" ht="48" customHeight="1">
      <c r="A139" s="359" t="s">
        <v>640</v>
      </c>
      <c r="B139" s="103" t="s">
        <v>146</v>
      </c>
      <c r="C139" s="103" t="s">
        <v>641</v>
      </c>
      <c r="D139" s="274">
        <v>5669</v>
      </c>
      <c r="E139" s="115" t="s">
        <v>38</v>
      </c>
      <c r="F139" s="91"/>
      <c r="G139" s="91">
        <v>5669</v>
      </c>
      <c r="H139" s="91"/>
      <c r="I139" s="272">
        <f>(6992000/3.245/1000)-285.03</f>
        <v>1869.6695377503854</v>
      </c>
      <c r="J139" s="125">
        <v>100</v>
      </c>
      <c r="K139" s="106">
        <v>0</v>
      </c>
      <c r="L139" s="91" t="s">
        <v>716</v>
      </c>
      <c r="M139" s="92" t="s">
        <v>5</v>
      </c>
      <c r="N139" s="186">
        <v>43009</v>
      </c>
      <c r="O139" s="186">
        <f t="shared" ref="O139:O152" si="1">N139+90</f>
        <v>43099</v>
      </c>
      <c r="P139" s="212" t="s">
        <v>79</v>
      </c>
      <c r="Q139" s="104"/>
      <c r="R139" s="360" t="s">
        <v>1</v>
      </c>
      <c r="S139" s="130" t="s">
        <v>666</v>
      </c>
      <c r="T139" s="191"/>
      <c r="U139" s="107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</row>
    <row r="140" spans="1:41" s="109" customFormat="1" ht="33.75" customHeight="1">
      <c r="A140" s="359" t="s">
        <v>650</v>
      </c>
      <c r="B140" s="103" t="s">
        <v>146</v>
      </c>
      <c r="C140" s="160" t="s">
        <v>642</v>
      </c>
      <c r="D140" s="245">
        <v>5673</v>
      </c>
      <c r="E140" s="160" t="s">
        <v>38</v>
      </c>
      <c r="F140" s="104"/>
      <c r="G140" s="104">
        <v>5673</v>
      </c>
      <c r="H140" s="104"/>
      <c r="I140" s="161">
        <f>200000/3.24/1000</f>
        <v>61.728395061728392</v>
      </c>
      <c r="J140" s="105">
        <v>100</v>
      </c>
      <c r="K140" s="192">
        <v>0</v>
      </c>
      <c r="L140" s="104" t="s">
        <v>455</v>
      </c>
      <c r="M140" s="193" t="s">
        <v>5</v>
      </c>
      <c r="N140" s="186">
        <v>43009</v>
      </c>
      <c r="O140" s="186">
        <f t="shared" si="1"/>
        <v>43099</v>
      </c>
      <c r="P140" s="212" t="s">
        <v>79</v>
      </c>
      <c r="Q140" s="104"/>
      <c r="R140" s="360" t="s">
        <v>1</v>
      </c>
      <c r="S140" s="130" t="s">
        <v>666</v>
      </c>
      <c r="T140" s="191"/>
      <c r="U140" s="107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</row>
    <row r="141" spans="1:41" s="109" customFormat="1" ht="31.5">
      <c r="A141" s="359" t="s">
        <v>700</v>
      </c>
      <c r="B141" s="103"/>
      <c r="C141" s="160" t="s">
        <v>709</v>
      </c>
      <c r="D141" s="245">
        <v>6164</v>
      </c>
      <c r="E141" s="160" t="s">
        <v>38</v>
      </c>
      <c r="F141" s="104"/>
      <c r="G141" s="104"/>
      <c r="H141" s="226"/>
      <c r="I141" s="161">
        <v>154.32</v>
      </c>
      <c r="J141" s="105">
        <v>100</v>
      </c>
      <c r="K141" s="192">
        <v>0</v>
      </c>
      <c r="L141" s="104" t="s">
        <v>645</v>
      </c>
      <c r="M141" s="193" t="s">
        <v>5</v>
      </c>
      <c r="N141" s="186">
        <v>43024</v>
      </c>
      <c r="O141" s="186">
        <f t="shared" si="1"/>
        <v>43114</v>
      </c>
      <c r="P141" s="212" t="s">
        <v>79</v>
      </c>
      <c r="Q141" s="104"/>
      <c r="R141" s="360" t="s">
        <v>1</v>
      </c>
      <c r="S141" s="135" t="s">
        <v>666</v>
      </c>
      <c r="T141" s="191"/>
      <c r="U141" s="107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</row>
    <row r="142" spans="1:41" s="109" customFormat="1" ht="37.5" customHeight="1">
      <c r="A142" s="359" t="s">
        <v>701</v>
      </c>
      <c r="B142" s="103"/>
      <c r="C142" s="160" t="s">
        <v>835</v>
      </c>
      <c r="D142" s="245">
        <v>6194</v>
      </c>
      <c r="E142" s="160" t="s">
        <v>38</v>
      </c>
      <c r="F142" s="104"/>
      <c r="G142" s="104"/>
      <c r="H142" s="226"/>
      <c r="I142" s="161">
        <v>111.11</v>
      </c>
      <c r="J142" s="105">
        <v>100</v>
      </c>
      <c r="K142" s="192">
        <v>0</v>
      </c>
      <c r="L142" s="104" t="s">
        <v>714</v>
      </c>
      <c r="M142" s="193" t="s">
        <v>5</v>
      </c>
      <c r="N142" s="186">
        <v>43024</v>
      </c>
      <c r="O142" s="186">
        <f t="shared" si="1"/>
        <v>43114</v>
      </c>
      <c r="P142" s="212" t="s">
        <v>79</v>
      </c>
      <c r="Q142" s="104"/>
      <c r="R142" s="360" t="s">
        <v>1</v>
      </c>
      <c r="S142" s="135" t="s">
        <v>666</v>
      </c>
      <c r="T142" s="191"/>
      <c r="U142" s="107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</row>
    <row r="143" spans="1:41" s="109" customFormat="1" ht="42.75" customHeight="1">
      <c r="A143" s="359" t="s">
        <v>702</v>
      </c>
      <c r="B143" s="103"/>
      <c r="C143" s="160" t="s">
        <v>707</v>
      </c>
      <c r="D143" s="245">
        <v>4430</v>
      </c>
      <c r="E143" s="160" t="s">
        <v>38</v>
      </c>
      <c r="F143" s="104"/>
      <c r="G143" s="104"/>
      <c r="H143" s="226"/>
      <c r="I143" s="161">
        <f>514000/1000/3.24</f>
        <v>158.64197530864197</v>
      </c>
      <c r="J143" s="105">
        <v>100</v>
      </c>
      <c r="K143" s="192">
        <v>0</v>
      </c>
      <c r="L143" s="104" t="s">
        <v>715</v>
      </c>
      <c r="M143" s="193" t="s">
        <v>5</v>
      </c>
      <c r="N143" s="186">
        <v>42979</v>
      </c>
      <c r="O143" s="186">
        <f t="shared" si="1"/>
        <v>43069</v>
      </c>
      <c r="P143" s="212" t="s">
        <v>79</v>
      </c>
      <c r="Q143" s="104"/>
      <c r="R143" s="360" t="s">
        <v>1</v>
      </c>
      <c r="S143" s="135" t="s">
        <v>666</v>
      </c>
      <c r="T143" s="191"/>
      <c r="U143" s="107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</row>
    <row r="144" spans="1:41" s="109" customFormat="1" ht="31.5">
      <c r="A144" s="359" t="s">
        <v>703</v>
      </c>
      <c r="B144" s="103"/>
      <c r="C144" s="160" t="s">
        <v>708</v>
      </c>
      <c r="D144" s="245">
        <v>5703</v>
      </c>
      <c r="E144" s="160" t="s">
        <v>38</v>
      </c>
      <c r="F144" s="104"/>
      <c r="G144" s="104"/>
      <c r="H144" s="226"/>
      <c r="I144" s="161">
        <f>600/3.24</f>
        <v>185.18518518518516</v>
      </c>
      <c r="J144" s="105">
        <v>100</v>
      </c>
      <c r="K144" s="192">
        <v>0</v>
      </c>
      <c r="L144" s="104" t="s">
        <v>643</v>
      </c>
      <c r="M144" s="193" t="s">
        <v>5</v>
      </c>
      <c r="N144" s="186">
        <v>42996</v>
      </c>
      <c r="O144" s="186">
        <f t="shared" si="1"/>
        <v>43086</v>
      </c>
      <c r="P144" s="212" t="s">
        <v>79</v>
      </c>
      <c r="Q144" s="104"/>
      <c r="R144" s="360" t="s">
        <v>1</v>
      </c>
      <c r="S144" s="135" t="s">
        <v>666</v>
      </c>
      <c r="T144" s="191"/>
      <c r="U144" s="107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</row>
    <row r="145" spans="1:16373" s="109" customFormat="1" ht="106.5" customHeight="1">
      <c r="A145" s="359" t="s">
        <v>704</v>
      </c>
      <c r="B145" s="103"/>
      <c r="C145" s="160" t="s">
        <v>828</v>
      </c>
      <c r="D145" s="245" t="s">
        <v>935</v>
      </c>
      <c r="E145" s="160" t="s">
        <v>38</v>
      </c>
      <c r="F145" s="104"/>
      <c r="G145" s="104"/>
      <c r="H145" s="226"/>
      <c r="I145" s="161">
        <f>177207/1000</f>
        <v>177.20699999999999</v>
      </c>
      <c r="J145" s="105">
        <v>100</v>
      </c>
      <c r="K145" s="192">
        <v>0</v>
      </c>
      <c r="L145" s="195" t="s">
        <v>832</v>
      </c>
      <c r="M145" s="193" t="s">
        <v>5</v>
      </c>
      <c r="N145" s="186">
        <v>42979</v>
      </c>
      <c r="O145" s="186">
        <f t="shared" si="1"/>
        <v>43069</v>
      </c>
      <c r="P145" s="212" t="s">
        <v>79</v>
      </c>
      <c r="Q145" s="104"/>
      <c r="R145" s="360" t="s">
        <v>1</v>
      </c>
      <c r="S145" s="135" t="s">
        <v>666</v>
      </c>
      <c r="T145" s="191"/>
      <c r="U145" s="107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</row>
    <row r="146" spans="1:16373" s="109" customFormat="1" ht="31.5">
      <c r="A146" s="359" t="s">
        <v>705</v>
      </c>
      <c r="B146" s="103"/>
      <c r="C146" s="160" t="s">
        <v>712</v>
      </c>
      <c r="D146" s="103"/>
      <c r="E146" s="160" t="s">
        <v>38</v>
      </c>
      <c r="F146" s="104"/>
      <c r="G146" s="104"/>
      <c r="H146" s="227"/>
      <c r="I146" s="161">
        <f>200000/3.24/1000</f>
        <v>61.728395061728392</v>
      </c>
      <c r="J146" s="105">
        <v>100</v>
      </c>
      <c r="K146" s="192">
        <v>0</v>
      </c>
      <c r="L146" s="104" t="s">
        <v>783</v>
      </c>
      <c r="M146" s="193" t="s">
        <v>5</v>
      </c>
      <c r="N146" s="186">
        <v>42993</v>
      </c>
      <c r="O146" s="186">
        <f t="shared" si="1"/>
        <v>43083</v>
      </c>
      <c r="P146" s="212" t="s">
        <v>79</v>
      </c>
      <c r="Q146" s="104"/>
      <c r="R146" s="360" t="s">
        <v>1</v>
      </c>
      <c r="S146" s="135" t="s">
        <v>666</v>
      </c>
      <c r="T146" s="191"/>
      <c r="U146" s="107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</row>
    <row r="147" spans="1:16373" s="109" customFormat="1" ht="73.5" customHeight="1">
      <c r="A147" s="359" t="s">
        <v>706</v>
      </c>
      <c r="B147" s="103" t="s">
        <v>146</v>
      </c>
      <c r="C147" s="160" t="s">
        <v>747</v>
      </c>
      <c r="D147" s="103" t="s">
        <v>789</v>
      </c>
      <c r="E147" s="160" t="s">
        <v>38</v>
      </c>
      <c r="F147" s="104"/>
      <c r="G147" s="104"/>
      <c r="H147" s="104"/>
      <c r="I147" s="222">
        <f>135000/3.24/1000</f>
        <v>41.666666666666664</v>
      </c>
      <c r="J147" s="105">
        <v>100</v>
      </c>
      <c r="K147" s="192">
        <v>0</v>
      </c>
      <c r="L147" s="195" t="s">
        <v>784</v>
      </c>
      <c r="M147" s="193" t="s">
        <v>5</v>
      </c>
      <c r="N147" s="186">
        <v>42979</v>
      </c>
      <c r="O147" s="186">
        <f t="shared" si="1"/>
        <v>43069</v>
      </c>
      <c r="P147" s="212" t="s">
        <v>79</v>
      </c>
      <c r="Q147" s="104"/>
      <c r="R147" s="360" t="s">
        <v>1</v>
      </c>
      <c r="S147" s="135" t="s">
        <v>683</v>
      </c>
      <c r="T147" s="191"/>
      <c r="U147" s="107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8"/>
      <c r="DL147" s="118"/>
      <c r="DM147" s="118"/>
      <c r="DN147" s="118"/>
      <c r="DO147" s="118"/>
      <c r="DP147" s="118"/>
      <c r="DQ147" s="118"/>
      <c r="DR147" s="118"/>
      <c r="DS147" s="118"/>
      <c r="DT147" s="118"/>
      <c r="DU147" s="118"/>
      <c r="DV147" s="118"/>
      <c r="DW147" s="118"/>
      <c r="DX147" s="118"/>
      <c r="DY147" s="118"/>
      <c r="DZ147" s="118"/>
      <c r="EA147" s="118"/>
      <c r="EB147" s="118"/>
      <c r="EC147" s="118"/>
      <c r="ED147" s="118"/>
      <c r="EE147" s="118"/>
      <c r="EF147" s="118"/>
      <c r="EG147" s="118"/>
      <c r="EH147" s="118"/>
      <c r="EI147" s="118"/>
      <c r="EJ147" s="118"/>
      <c r="EK147" s="118"/>
      <c r="EL147" s="118"/>
      <c r="EM147" s="118"/>
      <c r="EN147" s="118"/>
      <c r="EO147" s="118"/>
      <c r="EP147" s="118"/>
      <c r="EQ147" s="118"/>
      <c r="ER147" s="118"/>
      <c r="ES147" s="118"/>
      <c r="ET147" s="118"/>
      <c r="EU147" s="118"/>
      <c r="EV147" s="118"/>
      <c r="EW147" s="118"/>
      <c r="EX147" s="118"/>
      <c r="EY147" s="118"/>
      <c r="EZ147" s="118"/>
      <c r="FA147" s="118"/>
      <c r="FB147" s="118"/>
      <c r="FC147" s="118"/>
      <c r="FD147" s="118"/>
      <c r="FE147" s="118"/>
      <c r="FF147" s="118"/>
      <c r="FG147" s="118"/>
      <c r="FH147" s="118"/>
      <c r="FI147" s="118"/>
      <c r="FJ147" s="118"/>
      <c r="FK147" s="118"/>
      <c r="FL147" s="118"/>
      <c r="FM147" s="118"/>
      <c r="FN147" s="118"/>
      <c r="FO147" s="118"/>
      <c r="FP147" s="118"/>
      <c r="FQ147" s="118"/>
      <c r="FR147" s="118"/>
      <c r="FS147" s="118"/>
      <c r="FT147" s="118"/>
      <c r="FU147" s="118"/>
      <c r="FV147" s="118"/>
      <c r="FW147" s="118"/>
      <c r="FX147" s="118"/>
      <c r="FY147" s="118"/>
      <c r="FZ147" s="118"/>
      <c r="GA147" s="118"/>
      <c r="GB147" s="118"/>
      <c r="GC147" s="118"/>
      <c r="GD147" s="118"/>
      <c r="GE147" s="118"/>
      <c r="GF147" s="118"/>
      <c r="GG147" s="118"/>
      <c r="GH147" s="118"/>
      <c r="GI147" s="118"/>
      <c r="GJ147" s="118"/>
      <c r="GK147" s="118"/>
      <c r="GL147" s="118"/>
      <c r="GM147" s="118"/>
      <c r="GN147" s="118"/>
      <c r="GO147" s="118"/>
      <c r="GP147" s="118"/>
      <c r="GQ147" s="118"/>
      <c r="GR147" s="118"/>
      <c r="GS147" s="118"/>
      <c r="GT147" s="118"/>
      <c r="GU147" s="118"/>
      <c r="GV147" s="118"/>
      <c r="GW147" s="118"/>
      <c r="GX147" s="118"/>
      <c r="GY147" s="118"/>
      <c r="GZ147" s="118"/>
      <c r="HA147" s="118"/>
      <c r="HB147" s="118"/>
      <c r="HC147" s="118"/>
      <c r="HD147" s="118"/>
      <c r="HE147" s="118"/>
      <c r="HF147" s="118"/>
      <c r="HG147" s="118"/>
      <c r="HH147" s="118"/>
      <c r="HI147" s="118"/>
      <c r="HJ147" s="118"/>
      <c r="HK147" s="118"/>
      <c r="HL147" s="118"/>
      <c r="HM147" s="118"/>
      <c r="HN147" s="118"/>
      <c r="HO147" s="118"/>
      <c r="HP147" s="118"/>
      <c r="HQ147" s="118"/>
      <c r="HR147" s="118"/>
      <c r="HS147" s="118"/>
      <c r="HT147" s="118"/>
      <c r="HU147" s="118"/>
      <c r="HV147" s="118"/>
      <c r="HW147" s="118"/>
      <c r="HX147" s="118"/>
      <c r="HY147" s="118"/>
      <c r="HZ147" s="118"/>
      <c r="IA147" s="118"/>
      <c r="IB147" s="118"/>
      <c r="IC147" s="118"/>
      <c r="ID147" s="118"/>
      <c r="IE147" s="118"/>
      <c r="IF147" s="118"/>
      <c r="IG147" s="118"/>
      <c r="IH147" s="118"/>
      <c r="II147" s="118"/>
      <c r="IJ147" s="118"/>
      <c r="IK147" s="118"/>
      <c r="IL147" s="118"/>
      <c r="IM147" s="118"/>
      <c r="IN147" s="118"/>
      <c r="IO147" s="118"/>
      <c r="IP147" s="118"/>
      <c r="IQ147" s="118"/>
      <c r="IR147" s="118"/>
      <c r="IS147" s="118"/>
      <c r="IT147" s="118"/>
      <c r="IU147" s="118"/>
      <c r="IV147" s="118"/>
      <c r="IW147" s="118"/>
      <c r="IX147" s="118"/>
      <c r="IY147" s="118"/>
      <c r="IZ147" s="118"/>
      <c r="JA147" s="118"/>
      <c r="JB147" s="118"/>
      <c r="JC147" s="118"/>
      <c r="JD147" s="118"/>
      <c r="JE147" s="118"/>
      <c r="JF147" s="118"/>
      <c r="JG147" s="118"/>
      <c r="JH147" s="118"/>
      <c r="JI147" s="118"/>
      <c r="JJ147" s="118"/>
      <c r="JK147" s="118"/>
      <c r="JL147" s="118"/>
      <c r="JM147" s="118"/>
      <c r="JN147" s="118"/>
      <c r="JO147" s="118"/>
      <c r="JP147" s="118"/>
      <c r="JQ147" s="118"/>
      <c r="JR147" s="118"/>
      <c r="JS147" s="118"/>
      <c r="JT147" s="118"/>
      <c r="JU147" s="118"/>
      <c r="JV147" s="118"/>
      <c r="JW147" s="118"/>
      <c r="JX147" s="118"/>
      <c r="JY147" s="118"/>
      <c r="JZ147" s="118"/>
      <c r="KA147" s="118"/>
      <c r="KB147" s="118"/>
      <c r="KC147" s="118"/>
      <c r="KD147" s="118"/>
      <c r="KE147" s="118"/>
      <c r="KF147" s="118"/>
      <c r="KG147" s="118"/>
      <c r="KH147" s="118"/>
      <c r="KI147" s="118"/>
      <c r="KJ147" s="118"/>
      <c r="KK147" s="118"/>
      <c r="KL147" s="118"/>
      <c r="KM147" s="118"/>
      <c r="KN147" s="118"/>
      <c r="KO147" s="118"/>
      <c r="KP147" s="118"/>
      <c r="KQ147" s="118"/>
      <c r="KR147" s="118"/>
      <c r="KS147" s="118"/>
      <c r="KT147" s="118"/>
      <c r="KU147" s="118"/>
      <c r="KV147" s="118"/>
      <c r="KW147" s="118"/>
      <c r="KX147" s="118"/>
      <c r="KY147" s="118"/>
      <c r="KZ147" s="118"/>
      <c r="LA147" s="118"/>
      <c r="LB147" s="118"/>
      <c r="LC147" s="118"/>
      <c r="LD147" s="118"/>
      <c r="LE147" s="118"/>
      <c r="LF147" s="118"/>
      <c r="LG147" s="118"/>
      <c r="LH147" s="118"/>
      <c r="LI147" s="118"/>
      <c r="LJ147" s="118"/>
      <c r="LK147" s="118"/>
      <c r="LL147" s="118"/>
      <c r="LM147" s="118"/>
      <c r="LN147" s="118"/>
      <c r="LO147" s="118"/>
      <c r="LP147" s="118"/>
      <c r="LQ147" s="118"/>
      <c r="LR147" s="118"/>
      <c r="LS147" s="118"/>
      <c r="LT147" s="118"/>
      <c r="LU147" s="118"/>
      <c r="LV147" s="118"/>
      <c r="LW147" s="118"/>
      <c r="LX147" s="118"/>
      <c r="LY147" s="118"/>
      <c r="LZ147" s="118"/>
      <c r="MA147" s="118"/>
      <c r="MB147" s="118"/>
      <c r="MC147" s="118"/>
      <c r="MD147" s="118"/>
      <c r="ME147" s="118"/>
      <c r="MF147" s="118"/>
      <c r="MG147" s="118"/>
      <c r="MH147" s="118"/>
      <c r="MI147" s="118"/>
      <c r="MJ147" s="118"/>
      <c r="MK147" s="118"/>
      <c r="ML147" s="118"/>
      <c r="MM147" s="118"/>
      <c r="MN147" s="118"/>
      <c r="MO147" s="118"/>
      <c r="MP147" s="118"/>
      <c r="MQ147" s="118"/>
      <c r="MR147" s="118"/>
      <c r="MS147" s="118"/>
      <c r="MT147" s="118"/>
      <c r="MU147" s="118"/>
      <c r="MV147" s="118"/>
      <c r="MW147" s="118"/>
      <c r="MX147" s="118"/>
      <c r="MY147" s="118"/>
      <c r="MZ147" s="118"/>
      <c r="NA147" s="118"/>
      <c r="NB147" s="118"/>
      <c r="NC147" s="118"/>
      <c r="ND147" s="118"/>
      <c r="NE147" s="118"/>
      <c r="NF147" s="118"/>
      <c r="NG147" s="118"/>
      <c r="NH147" s="118"/>
      <c r="NI147" s="118"/>
      <c r="NJ147" s="118"/>
      <c r="NK147" s="118"/>
      <c r="NL147" s="118"/>
      <c r="NM147" s="118"/>
      <c r="NN147" s="118"/>
      <c r="NO147" s="118"/>
      <c r="NP147" s="118"/>
      <c r="NQ147" s="118"/>
      <c r="NR147" s="118"/>
      <c r="NS147" s="118"/>
      <c r="NT147" s="118"/>
      <c r="NU147" s="118"/>
      <c r="NV147" s="118"/>
      <c r="NW147" s="118"/>
      <c r="NX147" s="118"/>
      <c r="NY147" s="118"/>
      <c r="NZ147" s="118"/>
      <c r="OA147" s="118"/>
      <c r="OB147" s="118"/>
      <c r="OC147" s="118"/>
      <c r="OD147" s="118"/>
      <c r="OE147" s="118"/>
      <c r="OF147" s="118"/>
      <c r="OG147" s="118"/>
      <c r="OH147" s="118"/>
      <c r="OI147" s="118"/>
      <c r="OJ147" s="118"/>
      <c r="OK147" s="118"/>
      <c r="OL147" s="118"/>
      <c r="OM147" s="118"/>
      <c r="ON147" s="118"/>
      <c r="OO147" s="118"/>
      <c r="OP147" s="118"/>
      <c r="OQ147" s="118"/>
      <c r="OR147" s="118"/>
      <c r="OS147" s="118"/>
      <c r="OT147" s="118"/>
      <c r="OU147" s="118"/>
      <c r="OV147" s="118"/>
      <c r="OW147" s="118"/>
      <c r="OX147" s="118"/>
      <c r="OY147" s="118"/>
      <c r="OZ147" s="118"/>
      <c r="PA147" s="118"/>
      <c r="PB147" s="118"/>
      <c r="PC147" s="118"/>
      <c r="PD147" s="118"/>
      <c r="PE147" s="118"/>
      <c r="PF147" s="118"/>
      <c r="PG147" s="118"/>
      <c r="PH147" s="118"/>
      <c r="PI147" s="118"/>
      <c r="PJ147" s="118"/>
      <c r="PK147" s="118"/>
      <c r="PL147" s="118"/>
      <c r="PM147" s="118"/>
      <c r="PN147" s="118"/>
      <c r="PO147" s="118"/>
      <c r="PP147" s="118"/>
      <c r="PQ147" s="118"/>
      <c r="PR147" s="118"/>
      <c r="PS147" s="118"/>
      <c r="PT147" s="118"/>
      <c r="PU147" s="118"/>
      <c r="PV147" s="118"/>
      <c r="PW147" s="118"/>
      <c r="PX147" s="118"/>
      <c r="PY147" s="118"/>
      <c r="PZ147" s="118"/>
      <c r="QA147" s="118"/>
      <c r="QB147" s="118"/>
      <c r="QC147" s="118"/>
      <c r="QD147" s="118"/>
      <c r="QE147" s="118"/>
      <c r="QF147" s="118"/>
      <c r="QG147" s="118"/>
      <c r="QH147" s="118"/>
      <c r="QI147" s="118"/>
      <c r="QJ147" s="118"/>
      <c r="QK147" s="118"/>
      <c r="QL147" s="118"/>
      <c r="QM147" s="118"/>
      <c r="QN147" s="118"/>
      <c r="QO147" s="118"/>
      <c r="QP147" s="118"/>
      <c r="QQ147" s="118"/>
      <c r="QR147" s="118"/>
      <c r="QS147" s="118"/>
      <c r="QT147" s="118"/>
      <c r="QU147" s="118"/>
      <c r="QV147" s="118"/>
      <c r="QW147" s="118"/>
      <c r="QX147" s="118"/>
      <c r="QY147" s="118"/>
      <c r="QZ147" s="118"/>
      <c r="RA147" s="118"/>
      <c r="RB147" s="118"/>
      <c r="RC147" s="118"/>
      <c r="RD147" s="118"/>
      <c r="RE147" s="118"/>
      <c r="RF147" s="118"/>
      <c r="RG147" s="118"/>
      <c r="RH147" s="118"/>
      <c r="RI147" s="118"/>
      <c r="RJ147" s="118"/>
      <c r="RK147" s="118"/>
      <c r="RL147" s="118"/>
      <c r="RM147" s="118"/>
      <c r="RN147" s="118"/>
      <c r="RO147" s="118"/>
      <c r="RP147" s="118"/>
      <c r="RQ147" s="118"/>
      <c r="RR147" s="118"/>
      <c r="RS147" s="118"/>
      <c r="RT147" s="118"/>
      <c r="RU147" s="118"/>
      <c r="RV147" s="118"/>
      <c r="RW147" s="118"/>
      <c r="RX147" s="118"/>
      <c r="RY147" s="118"/>
      <c r="RZ147" s="118"/>
      <c r="SA147" s="118"/>
      <c r="SB147" s="118"/>
      <c r="SC147" s="118"/>
      <c r="SD147" s="118"/>
      <c r="SE147" s="118"/>
      <c r="SF147" s="118"/>
      <c r="SG147" s="118"/>
      <c r="SH147" s="118"/>
      <c r="SI147" s="118"/>
      <c r="SJ147" s="118"/>
      <c r="SK147" s="118"/>
      <c r="SL147" s="118"/>
      <c r="SM147" s="118"/>
      <c r="SN147" s="118"/>
      <c r="SO147" s="118"/>
      <c r="SP147" s="118"/>
      <c r="SQ147" s="118"/>
      <c r="SR147" s="118"/>
      <c r="SS147" s="118"/>
      <c r="ST147" s="118"/>
      <c r="SU147" s="118"/>
      <c r="SV147" s="118"/>
      <c r="SW147" s="118"/>
      <c r="SX147" s="118"/>
      <c r="SY147" s="118"/>
      <c r="SZ147" s="118"/>
      <c r="TA147" s="118"/>
      <c r="TB147" s="118"/>
      <c r="TC147" s="118"/>
      <c r="TD147" s="118"/>
      <c r="TE147" s="118"/>
      <c r="TF147" s="118"/>
      <c r="TG147" s="118"/>
      <c r="TH147" s="118"/>
      <c r="TI147" s="118"/>
      <c r="TJ147" s="118"/>
      <c r="TK147" s="118"/>
      <c r="TL147" s="118"/>
      <c r="TM147" s="118"/>
      <c r="TN147" s="118"/>
      <c r="TO147" s="118"/>
      <c r="TP147" s="118"/>
      <c r="TQ147" s="118"/>
      <c r="TR147" s="118"/>
      <c r="TS147" s="118"/>
      <c r="TT147" s="118"/>
      <c r="TU147" s="118"/>
      <c r="TV147" s="118"/>
      <c r="TW147" s="118"/>
      <c r="TX147" s="118"/>
      <c r="TY147" s="118"/>
      <c r="TZ147" s="118"/>
      <c r="UA147" s="118"/>
      <c r="UB147" s="118"/>
      <c r="UC147" s="118"/>
      <c r="UD147" s="118"/>
      <c r="UE147" s="118"/>
      <c r="UF147" s="118"/>
      <c r="UG147" s="118"/>
      <c r="UH147" s="118"/>
      <c r="UI147" s="118"/>
      <c r="UJ147" s="118"/>
      <c r="UK147" s="118"/>
      <c r="UL147" s="118"/>
      <c r="UM147" s="118"/>
      <c r="UN147" s="118"/>
      <c r="UO147" s="118"/>
      <c r="UP147" s="118"/>
      <c r="UQ147" s="118"/>
      <c r="UR147" s="118"/>
      <c r="US147" s="118"/>
      <c r="UT147" s="118"/>
      <c r="UU147" s="118"/>
      <c r="UV147" s="118"/>
      <c r="UW147" s="118"/>
      <c r="UX147" s="118"/>
      <c r="UY147" s="118"/>
      <c r="UZ147" s="118"/>
      <c r="VA147" s="118"/>
      <c r="VB147" s="118"/>
      <c r="VC147" s="118"/>
      <c r="VD147" s="118"/>
      <c r="VE147" s="118"/>
      <c r="VF147" s="118"/>
      <c r="VG147" s="118"/>
      <c r="VH147" s="118"/>
      <c r="VI147" s="118"/>
      <c r="VJ147" s="118"/>
      <c r="VK147" s="118"/>
      <c r="VL147" s="118"/>
      <c r="VM147" s="118"/>
      <c r="VN147" s="118"/>
      <c r="VO147" s="118"/>
      <c r="VP147" s="118"/>
      <c r="VQ147" s="118"/>
      <c r="VR147" s="118"/>
      <c r="VS147" s="118"/>
      <c r="VT147" s="118"/>
      <c r="VU147" s="118"/>
      <c r="VV147" s="118"/>
      <c r="VW147" s="118"/>
      <c r="VX147" s="118"/>
      <c r="VY147" s="118"/>
      <c r="VZ147" s="118"/>
      <c r="WA147" s="118"/>
      <c r="WB147" s="118"/>
      <c r="WC147" s="118"/>
      <c r="WD147" s="118"/>
      <c r="WE147" s="118"/>
      <c r="WF147" s="118"/>
      <c r="WG147" s="118"/>
      <c r="WH147" s="118"/>
      <c r="WI147" s="118"/>
      <c r="WJ147" s="118"/>
      <c r="WK147" s="118"/>
      <c r="WL147" s="118"/>
      <c r="WM147" s="118"/>
      <c r="WN147" s="118"/>
      <c r="WO147" s="118"/>
      <c r="WP147" s="118"/>
      <c r="WQ147" s="118"/>
      <c r="WR147" s="118"/>
      <c r="WS147" s="118"/>
      <c r="WT147" s="118"/>
      <c r="WU147" s="118"/>
      <c r="WV147" s="118"/>
      <c r="WW147" s="118"/>
      <c r="WX147" s="118"/>
      <c r="WY147" s="118"/>
      <c r="WZ147" s="118"/>
      <c r="XA147" s="118"/>
      <c r="XB147" s="118"/>
      <c r="XC147" s="118"/>
      <c r="XD147" s="118"/>
      <c r="XE147" s="118"/>
      <c r="XF147" s="118"/>
      <c r="XG147" s="118"/>
      <c r="XH147" s="118"/>
      <c r="XI147" s="118"/>
      <c r="XJ147" s="118"/>
      <c r="XK147" s="118"/>
      <c r="XL147" s="118"/>
      <c r="XM147" s="118"/>
      <c r="XN147" s="118"/>
      <c r="XO147" s="118"/>
      <c r="XP147" s="118"/>
      <c r="XQ147" s="118"/>
      <c r="XR147" s="118"/>
      <c r="XS147" s="118"/>
      <c r="XT147" s="118"/>
      <c r="XU147" s="118"/>
      <c r="XV147" s="118"/>
      <c r="XW147" s="118"/>
      <c r="XX147" s="118"/>
      <c r="XY147" s="118"/>
      <c r="XZ147" s="118"/>
      <c r="YA147" s="118"/>
      <c r="YB147" s="118"/>
      <c r="YC147" s="118"/>
      <c r="YD147" s="118"/>
      <c r="YE147" s="118"/>
      <c r="YF147" s="118"/>
      <c r="YG147" s="118"/>
      <c r="YH147" s="118"/>
      <c r="YI147" s="118"/>
      <c r="YJ147" s="118"/>
      <c r="YK147" s="118"/>
      <c r="YL147" s="118"/>
      <c r="YM147" s="118"/>
      <c r="YN147" s="118"/>
      <c r="YO147" s="118"/>
      <c r="YP147" s="118"/>
      <c r="YQ147" s="118"/>
      <c r="YR147" s="118"/>
      <c r="YS147" s="118"/>
      <c r="YT147" s="118"/>
      <c r="YU147" s="118"/>
      <c r="YV147" s="118"/>
      <c r="YW147" s="118"/>
      <c r="YX147" s="118"/>
      <c r="YY147" s="118"/>
      <c r="YZ147" s="118"/>
      <c r="ZA147" s="118"/>
      <c r="ZB147" s="118"/>
      <c r="ZC147" s="118"/>
      <c r="ZD147" s="118"/>
      <c r="ZE147" s="118"/>
      <c r="ZF147" s="118"/>
      <c r="ZG147" s="118"/>
      <c r="ZH147" s="118"/>
      <c r="ZI147" s="118"/>
      <c r="ZJ147" s="118"/>
      <c r="ZK147" s="118"/>
      <c r="ZL147" s="118"/>
      <c r="ZM147" s="118"/>
      <c r="ZN147" s="118"/>
      <c r="ZO147" s="118"/>
      <c r="ZP147" s="118"/>
      <c r="ZQ147" s="118"/>
      <c r="ZR147" s="118"/>
      <c r="ZS147" s="118"/>
      <c r="ZT147" s="118"/>
      <c r="ZU147" s="118"/>
      <c r="ZV147" s="118"/>
      <c r="ZW147" s="118"/>
      <c r="ZX147" s="118"/>
      <c r="ZY147" s="118"/>
      <c r="ZZ147" s="118"/>
      <c r="AAA147" s="118"/>
      <c r="AAB147" s="118"/>
      <c r="AAC147" s="118"/>
      <c r="AAD147" s="118"/>
      <c r="AAE147" s="118"/>
      <c r="AAF147" s="118"/>
      <c r="AAG147" s="118"/>
      <c r="AAH147" s="118"/>
      <c r="AAI147" s="118"/>
      <c r="AAJ147" s="118"/>
      <c r="AAK147" s="118"/>
      <c r="AAL147" s="118"/>
      <c r="AAM147" s="118"/>
      <c r="AAN147" s="118"/>
      <c r="AAO147" s="118"/>
      <c r="AAP147" s="118"/>
      <c r="AAQ147" s="118"/>
      <c r="AAR147" s="118"/>
      <c r="AAS147" s="118"/>
      <c r="AAT147" s="118"/>
      <c r="AAU147" s="118"/>
      <c r="AAV147" s="118"/>
      <c r="AAW147" s="118"/>
      <c r="AAX147" s="118"/>
      <c r="AAY147" s="118"/>
      <c r="AAZ147" s="118"/>
      <c r="ABA147" s="118"/>
      <c r="ABB147" s="118"/>
      <c r="ABC147" s="118"/>
      <c r="ABD147" s="118"/>
      <c r="ABE147" s="118"/>
      <c r="ABF147" s="118"/>
      <c r="ABG147" s="118"/>
      <c r="ABH147" s="118"/>
      <c r="ABI147" s="118"/>
      <c r="ABJ147" s="118"/>
      <c r="ABK147" s="118"/>
      <c r="ABL147" s="118"/>
      <c r="ABM147" s="118"/>
      <c r="ABN147" s="118"/>
      <c r="ABO147" s="118"/>
      <c r="ABP147" s="118"/>
      <c r="ABQ147" s="118"/>
      <c r="ABR147" s="118"/>
      <c r="ABS147" s="118"/>
      <c r="ABT147" s="118"/>
      <c r="ABU147" s="118"/>
      <c r="ABV147" s="118"/>
      <c r="ABW147" s="118"/>
      <c r="ABX147" s="118"/>
      <c r="ABY147" s="118"/>
      <c r="ABZ147" s="118"/>
      <c r="ACA147" s="118"/>
      <c r="ACB147" s="118"/>
      <c r="ACC147" s="118"/>
      <c r="ACD147" s="118"/>
      <c r="ACE147" s="118"/>
      <c r="ACF147" s="118"/>
      <c r="ACG147" s="118"/>
      <c r="ACH147" s="118"/>
      <c r="ACI147" s="118"/>
      <c r="ACJ147" s="118"/>
      <c r="ACK147" s="118"/>
      <c r="ACL147" s="118"/>
      <c r="ACM147" s="118"/>
      <c r="ACN147" s="118"/>
      <c r="ACO147" s="118"/>
      <c r="ACP147" s="118"/>
      <c r="ACQ147" s="118"/>
      <c r="ACR147" s="118"/>
      <c r="ACS147" s="118"/>
      <c r="ACT147" s="118"/>
      <c r="ACU147" s="118"/>
      <c r="ACV147" s="118"/>
      <c r="ACW147" s="118"/>
      <c r="ACX147" s="118"/>
      <c r="ACY147" s="118"/>
      <c r="ACZ147" s="118"/>
      <c r="ADA147" s="118"/>
      <c r="ADB147" s="118"/>
      <c r="ADC147" s="118"/>
      <c r="ADD147" s="118"/>
      <c r="ADE147" s="118"/>
      <c r="ADF147" s="118"/>
      <c r="ADG147" s="118"/>
      <c r="ADH147" s="118"/>
      <c r="ADI147" s="118"/>
      <c r="ADJ147" s="118"/>
      <c r="ADK147" s="118"/>
      <c r="ADL147" s="118"/>
      <c r="ADM147" s="118"/>
      <c r="ADN147" s="118"/>
      <c r="ADO147" s="118"/>
      <c r="ADP147" s="118"/>
      <c r="ADQ147" s="118"/>
      <c r="ADR147" s="118"/>
      <c r="ADS147" s="118"/>
      <c r="ADT147" s="118"/>
      <c r="ADU147" s="118"/>
      <c r="ADV147" s="118"/>
      <c r="ADW147" s="118"/>
      <c r="ADX147" s="118"/>
      <c r="ADY147" s="118"/>
      <c r="ADZ147" s="118"/>
      <c r="AEA147" s="118"/>
      <c r="AEB147" s="118"/>
      <c r="AEC147" s="118"/>
      <c r="AED147" s="118"/>
      <c r="AEE147" s="118"/>
      <c r="AEF147" s="118"/>
      <c r="AEG147" s="118"/>
      <c r="AEH147" s="118"/>
      <c r="AEI147" s="118"/>
      <c r="AEJ147" s="118"/>
      <c r="AEK147" s="118"/>
      <c r="AEL147" s="118"/>
      <c r="AEM147" s="118"/>
      <c r="AEN147" s="118"/>
      <c r="AEO147" s="118"/>
      <c r="AEP147" s="118"/>
      <c r="AEQ147" s="118"/>
      <c r="AER147" s="118"/>
      <c r="AES147" s="118"/>
      <c r="AET147" s="118"/>
      <c r="AEU147" s="118"/>
      <c r="AEV147" s="118"/>
      <c r="AEW147" s="118"/>
      <c r="AEX147" s="118"/>
      <c r="AEY147" s="118"/>
      <c r="AEZ147" s="118"/>
      <c r="AFA147" s="118"/>
      <c r="AFB147" s="118"/>
      <c r="AFC147" s="118"/>
      <c r="AFD147" s="118"/>
      <c r="AFE147" s="118"/>
      <c r="AFF147" s="118"/>
      <c r="AFG147" s="118"/>
      <c r="AFH147" s="118"/>
      <c r="AFI147" s="118"/>
      <c r="AFJ147" s="118"/>
      <c r="AFK147" s="118"/>
      <c r="AFL147" s="118"/>
      <c r="AFM147" s="118"/>
      <c r="AFN147" s="118"/>
      <c r="AFO147" s="118"/>
      <c r="AFP147" s="118"/>
      <c r="AFQ147" s="118"/>
      <c r="AFR147" s="118"/>
      <c r="AFS147" s="118"/>
      <c r="AFT147" s="118"/>
      <c r="AFU147" s="118"/>
      <c r="AFV147" s="118"/>
      <c r="AFW147" s="118"/>
      <c r="AFX147" s="118"/>
      <c r="AFY147" s="118"/>
      <c r="AFZ147" s="118"/>
      <c r="AGA147" s="118"/>
      <c r="AGB147" s="118"/>
      <c r="AGC147" s="118"/>
      <c r="AGD147" s="118"/>
      <c r="AGE147" s="118"/>
      <c r="AGF147" s="118"/>
      <c r="AGG147" s="118"/>
      <c r="AGH147" s="118"/>
      <c r="AGI147" s="118"/>
      <c r="AGJ147" s="118"/>
      <c r="AGK147" s="118"/>
      <c r="AGL147" s="118"/>
      <c r="AGM147" s="118"/>
      <c r="AGN147" s="118"/>
      <c r="AGO147" s="118"/>
      <c r="AGP147" s="118"/>
      <c r="AGQ147" s="118"/>
      <c r="AGR147" s="118"/>
      <c r="AGS147" s="118"/>
      <c r="AGT147" s="118"/>
      <c r="AGU147" s="118"/>
      <c r="AGV147" s="118"/>
      <c r="AGW147" s="118"/>
      <c r="AGX147" s="118"/>
      <c r="AGY147" s="118"/>
      <c r="AGZ147" s="118"/>
      <c r="AHA147" s="118"/>
      <c r="AHB147" s="118"/>
      <c r="AHC147" s="118"/>
      <c r="AHD147" s="118"/>
      <c r="AHE147" s="118"/>
      <c r="AHF147" s="118"/>
      <c r="AHG147" s="118"/>
      <c r="AHH147" s="118"/>
      <c r="AHI147" s="118"/>
      <c r="AHJ147" s="118"/>
      <c r="AHK147" s="118"/>
      <c r="AHL147" s="118"/>
      <c r="AHM147" s="118"/>
      <c r="AHN147" s="118"/>
      <c r="AHO147" s="118"/>
      <c r="AHP147" s="118"/>
      <c r="AHQ147" s="118"/>
      <c r="AHR147" s="118"/>
      <c r="AHS147" s="118"/>
      <c r="AHT147" s="118"/>
      <c r="AHU147" s="118"/>
      <c r="AHV147" s="118"/>
      <c r="AHW147" s="118"/>
      <c r="AHX147" s="118"/>
      <c r="AHY147" s="118"/>
      <c r="AHZ147" s="118"/>
      <c r="AIA147" s="118"/>
      <c r="AIB147" s="118"/>
      <c r="AIC147" s="118"/>
      <c r="AID147" s="118"/>
      <c r="AIE147" s="118"/>
      <c r="AIF147" s="118"/>
      <c r="AIG147" s="118"/>
      <c r="AIH147" s="118"/>
      <c r="AII147" s="118"/>
      <c r="AIJ147" s="118"/>
      <c r="AIK147" s="118"/>
      <c r="AIL147" s="118"/>
      <c r="AIM147" s="118"/>
      <c r="AIN147" s="118"/>
      <c r="AIO147" s="118"/>
      <c r="AIP147" s="118"/>
      <c r="AIQ147" s="118"/>
      <c r="AIR147" s="118"/>
      <c r="AIS147" s="118"/>
      <c r="AIT147" s="118"/>
      <c r="AIU147" s="118"/>
      <c r="AIV147" s="118"/>
      <c r="AIW147" s="118"/>
      <c r="AIX147" s="118"/>
      <c r="AIY147" s="118"/>
      <c r="AIZ147" s="118"/>
      <c r="AJA147" s="118"/>
      <c r="AJB147" s="118"/>
      <c r="AJC147" s="118"/>
      <c r="AJD147" s="118"/>
      <c r="AJE147" s="118"/>
      <c r="AJF147" s="118"/>
      <c r="AJG147" s="118"/>
      <c r="AJH147" s="118"/>
      <c r="AJI147" s="118"/>
      <c r="AJJ147" s="118"/>
      <c r="AJK147" s="118"/>
      <c r="AJL147" s="118"/>
      <c r="AJM147" s="118"/>
      <c r="AJN147" s="118"/>
      <c r="AJO147" s="118"/>
      <c r="AJP147" s="118"/>
      <c r="AJQ147" s="118"/>
      <c r="AJR147" s="118"/>
      <c r="AJS147" s="118"/>
      <c r="AJT147" s="118"/>
      <c r="AJU147" s="118"/>
      <c r="AJV147" s="118"/>
      <c r="AJW147" s="118"/>
      <c r="AJX147" s="118"/>
      <c r="AJY147" s="118"/>
      <c r="AJZ147" s="118"/>
      <c r="AKA147" s="118"/>
      <c r="AKB147" s="118"/>
      <c r="AKC147" s="118"/>
      <c r="AKD147" s="118"/>
      <c r="AKE147" s="118"/>
      <c r="AKF147" s="118"/>
      <c r="AKG147" s="118"/>
      <c r="AKH147" s="118"/>
      <c r="AKI147" s="118"/>
      <c r="AKJ147" s="118"/>
      <c r="AKK147" s="118"/>
      <c r="AKL147" s="118"/>
      <c r="AKM147" s="118"/>
      <c r="AKN147" s="118"/>
      <c r="AKO147" s="118"/>
      <c r="AKP147" s="118"/>
      <c r="AKQ147" s="118"/>
      <c r="AKR147" s="118"/>
      <c r="AKS147" s="118"/>
      <c r="AKT147" s="118"/>
      <c r="AKU147" s="118"/>
      <c r="AKV147" s="118"/>
      <c r="AKW147" s="118"/>
      <c r="AKX147" s="118"/>
      <c r="AKY147" s="118"/>
      <c r="AKZ147" s="118"/>
      <c r="ALA147" s="118"/>
      <c r="ALB147" s="118"/>
      <c r="ALC147" s="118"/>
      <c r="ALD147" s="118"/>
      <c r="ALE147" s="118"/>
      <c r="ALF147" s="118"/>
      <c r="ALG147" s="118"/>
      <c r="ALH147" s="118"/>
      <c r="ALI147" s="118"/>
      <c r="ALJ147" s="118"/>
      <c r="ALK147" s="118"/>
      <c r="ALL147" s="118"/>
      <c r="ALM147" s="118"/>
      <c r="ALN147" s="118"/>
      <c r="ALO147" s="118"/>
      <c r="ALP147" s="118"/>
      <c r="ALQ147" s="118"/>
      <c r="ALR147" s="118"/>
      <c r="ALS147" s="118"/>
      <c r="ALT147" s="118"/>
      <c r="ALU147" s="118"/>
      <c r="ALV147" s="118"/>
      <c r="ALW147" s="118"/>
      <c r="ALX147" s="118"/>
      <c r="ALY147" s="118"/>
      <c r="ALZ147" s="118"/>
      <c r="AMA147" s="118"/>
      <c r="AMB147" s="118"/>
      <c r="AMC147" s="118"/>
      <c r="AMD147" s="118"/>
      <c r="AME147" s="118"/>
      <c r="AMF147" s="118"/>
      <c r="AMG147" s="118"/>
      <c r="AMH147" s="118"/>
      <c r="AMI147" s="118"/>
      <c r="AMJ147" s="118"/>
      <c r="AMK147" s="118"/>
      <c r="AML147" s="118"/>
      <c r="AMM147" s="118"/>
      <c r="AMN147" s="118"/>
      <c r="AMO147" s="118"/>
      <c r="AMP147" s="118"/>
      <c r="AMQ147" s="118"/>
      <c r="AMR147" s="118"/>
      <c r="AMS147" s="118"/>
      <c r="AMT147" s="118"/>
      <c r="AMU147" s="118"/>
      <c r="AMV147" s="118"/>
      <c r="AMW147" s="118"/>
      <c r="AMX147" s="118"/>
      <c r="AMY147" s="118"/>
      <c r="AMZ147" s="118"/>
      <c r="ANA147" s="118"/>
      <c r="ANB147" s="118"/>
      <c r="ANC147" s="118"/>
      <c r="AND147" s="118"/>
      <c r="ANE147" s="118"/>
      <c r="ANF147" s="118"/>
      <c r="ANG147" s="118"/>
      <c r="ANH147" s="118"/>
      <c r="ANI147" s="118"/>
      <c r="ANJ147" s="118"/>
      <c r="ANK147" s="118"/>
      <c r="ANL147" s="118"/>
      <c r="ANM147" s="118"/>
      <c r="ANN147" s="118"/>
      <c r="ANO147" s="118"/>
      <c r="ANP147" s="118"/>
      <c r="ANQ147" s="118"/>
      <c r="ANR147" s="118"/>
      <c r="ANS147" s="118"/>
      <c r="ANT147" s="118"/>
      <c r="ANU147" s="118"/>
      <c r="ANV147" s="118"/>
      <c r="ANW147" s="118"/>
      <c r="ANX147" s="118"/>
      <c r="ANY147" s="118"/>
      <c r="ANZ147" s="118"/>
      <c r="AOA147" s="118"/>
      <c r="AOB147" s="118"/>
      <c r="AOC147" s="118"/>
      <c r="AOD147" s="118"/>
      <c r="AOE147" s="118"/>
      <c r="AOF147" s="118"/>
      <c r="AOG147" s="118"/>
      <c r="AOH147" s="118"/>
      <c r="AOI147" s="118"/>
      <c r="AOJ147" s="118"/>
      <c r="AOK147" s="118"/>
      <c r="AOL147" s="118"/>
      <c r="AOM147" s="118"/>
      <c r="AON147" s="118"/>
      <c r="AOO147" s="118"/>
      <c r="AOP147" s="118"/>
      <c r="AOQ147" s="118"/>
      <c r="AOR147" s="118"/>
      <c r="AOS147" s="118"/>
      <c r="AOT147" s="118"/>
      <c r="AOU147" s="118"/>
      <c r="AOV147" s="118"/>
      <c r="AOW147" s="118"/>
      <c r="AOX147" s="118"/>
      <c r="AOY147" s="118"/>
      <c r="AOZ147" s="118"/>
      <c r="APA147" s="118"/>
      <c r="APB147" s="118"/>
      <c r="APC147" s="118"/>
      <c r="APD147" s="118"/>
      <c r="APE147" s="118"/>
      <c r="APF147" s="118"/>
      <c r="APG147" s="118"/>
      <c r="APH147" s="118"/>
      <c r="API147" s="118"/>
      <c r="APJ147" s="118"/>
      <c r="APK147" s="118"/>
      <c r="APL147" s="118"/>
      <c r="APM147" s="118"/>
      <c r="APN147" s="118"/>
      <c r="APO147" s="118"/>
      <c r="APP147" s="118"/>
      <c r="APQ147" s="118"/>
      <c r="APR147" s="118"/>
      <c r="APS147" s="118"/>
      <c r="APT147" s="118"/>
      <c r="APU147" s="118"/>
      <c r="APV147" s="118"/>
      <c r="APW147" s="118"/>
      <c r="APX147" s="118"/>
      <c r="APY147" s="118"/>
      <c r="APZ147" s="118"/>
      <c r="AQA147" s="118"/>
      <c r="AQB147" s="118"/>
      <c r="AQC147" s="118"/>
      <c r="AQD147" s="118"/>
      <c r="AQE147" s="118"/>
      <c r="AQF147" s="118"/>
      <c r="AQG147" s="118"/>
      <c r="AQH147" s="118"/>
      <c r="AQI147" s="118"/>
      <c r="AQJ147" s="118"/>
      <c r="AQK147" s="118"/>
      <c r="AQL147" s="118"/>
      <c r="AQM147" s="118"/>
      <c r="AQN147" s="118"/>
      <c r="AQO147" s="118"/>
      <c r="AQP147" s="118"/>
      <c r="AQQ147" s="118"/>
      <c r="AQR147" s="118"/>
      <c r="AQS147" s="118"/>
      <c r="AQT147" s="118"/>
      <c r="AQU147" s="118"/>
      <c r="AQV147" s="118"/>
      <c r="AQW147" s="118"/>
      <c r="AQX147" s="118"/>
      <c r="AQY147" s="118"/>
      <c r="AQZ147" s="118"/>
      <c r="ARA147" s="118"/>
      <c r="ARB147" s="118"/>
      <c r="ARC147" s="118"/>
      <c r="ARD147" s="118"/>
      <c r="ARE147" s="118"/>
      <c r="ARF147" s="118"/>
      <c r="ARG147" s="118"/>
      <c r="ARH147" s="118"/>
      <c r="ARI147" s="118"/>
      <c r="ARJ147" s="118"/>
      <c r="ARK147" s="118"/>
      <c r="ARL147" s="118"/>
      <c r="ARM147" s="118"/>
      <c r="ARN147" s="118"/>
      <c r="ARO147" s="118"/>
      <c r="ARP147" s="118"/>
      <c r="ARQ147" s="118"/>
      <c r="ARR147" s="118"/>
      <c r="ARS147" s="118"/>
      <c r="ART147" s="118"/>
      <c r="ARU147" s="118"/>
      <c r="ARV147" s="118"/>
      <c r="ARW147" s="118"/>
      <c r="ARX147" s="118"/>
      <c r="ARY147" s="118"/>
      <c r="ARZ147" s="118"/>
      <c r="ASA147" s="118"/>
      <c r="ASB147" s="118"/>
      <c r="ASC147" s="118"/>
      <c r="ASD147" s="118"/>
      <c r="ASE147" s="118"/>
      <c r="ASF147" s="118"/>
      <c r="ASG147" s="118"/>
      <c r="ASH147" s="118"/>
      <c r="ASI147" s="118"/>
      <c r="ASJ147" s="118"/>
      <c r="ASK147" s="118"/>
      <c r="ASL147" s="118"/>
      <c r="ASM147" s="118"/>
      <c r="ASN147" s="118"/>
      <c r="ASO147" s="118"/>
      <c r="ASP147" s="118"/>
      <c r="ASQ147" s="118"/>
      <c r="ASR147" s="118"/>
      <c r="ASS147" s="118"/>
      <c r="AST147" s="118"/>
      <c r="ASU147" s="118"/>
      <c r="ASV147" s="118"/>
      <c r="ASW147" s="118"/>
      <c r="ASX147" s="118"/>
      <c r="ASY147" s="118"/>
      <c r="ASZ147" s="118"/>
      <c r="ATA147" s="118"/>
      <c r="ATB147" s="118"/>
      <c r="ATC147" s="118"/>
      <c r="ATD147" s="118"/>
      <c r="ATE147" s="118"/>
      <c r="ATF147" s="118"/>
      <c r="ATG147" s="118"/>
      <c r="ATH147" s="118"/>
      <c r="ATI147" s="118"/>
      <c r="ATJ147" s="118"/>
      <c r="ATK147" s="118"/>
      <c r="ATL147" s="118"/>
      <c r="ATM147" s="118"/>
      <c r="ATN147" s="118"/>
      <c r="ATO147" s="118"/>
      <c r="ATP147" s="118"/>
      <c r="ATQ147" s="118"/>
      <c r="ATR147" s="118"/>
      <c r="ATS147" s="118"/>
      <c r="ATT147" s="118"/>
      <c r="ATU147" s="118"/>
      <c r="ATV147" s="118"/>
      <c r="ATW147" s="118"/>
      <c r="ATX147" s="118"/>
      <c r="ATY147" s="118"/>
      <c r="ATZ147" s="118"/>
      <c r="AUA147" s="118"/>
      <c r="AUB147" s="118"/>
      <c r="AUC147" s="118"/>
      <c r="AUD147" s="118"/>
      <c r="AUE147" s="118"/>
      <c r="AUF147" s="118"/>
      <c r="AUG147" s="118"/>
      <c r="AUH147" s="118"/>
      <c r="AUI147" s="118"/>
      <c r="AUJ147" s="118"/>
      <c r="AUK147" s="118"/>
      <c r="AUL147" s="118"/>
      <c r="AUM147" s="118"/>
      <c r="AUN147" s="118"/>
      <c r="AUO147" s="118"/>
      <c r="AUP147" s="118"/>
      <c r="AUQ147" s="118"/>
      <c r="AUR147" s="118"/>
      <c r="AUS147" s="118"/>
      <c r="AUT147" s="118"/>
      <c r="AUU147" s="118"/>
      <c r="AUV147" s="118"/>
      <c r="AUW147" s="118"/>
      <c r="AUX147" s="118"/>
      <c r="AUY147" s="118"/>
      <c r="AUZ147" s="118"/>
      <c r="AVA147" s="118"/>
      <c r="AVB147" s="118"/>
      <c r="AVC147" s="118"/>
      <c r="AVD147" s="118"/>
      <c r="AVE147" s="118"/>
      <c r="AVF147" s="118"/>
      <c r="AVG147" s="118"/>
      <c r="AVH147" s="118"/>
      <c r="AVI147" s="118"/>
      <c r="AVJ147" s="118"/>
      <c r="AVK147" s="118"/>
      <c r="AVL147" s="118"/>
      <c r="AVM147" s="118"/>
      <c r="AVN147" s="118"/>
      <c r="AVO147" s="118"/>
      <c r="AVP147" s="118"/>
      <c r="AVQ147" s="118"/>
      <c r="AVR147" s="118"/>
      <c r="AVS147" s="118"/>
      <c r="AVT147" s="118"/>
      <c r="AVU147" s="118"/>
      <c r="AVV147" s="118"/>
      <c r="AVW147" s="118"/>
      <c r="AVX147" s="118"/>
      <c r="AVY147" s="118"/>
      <c r="AVZ147" s="118"/>
      <c r="AWA147" s="118"/>
      <c r="AWB147" s="118"/>
      <c r="AWC147" s="118"/>
      <c r="AWD147" s="118"/>
      <c r="AWE147" s="118"/>
      <c r="AWF147" s="118"/>
      <c r="AWG147" s="118"/>
      <c r="AWH147" s="118"/>
      <c r="AWI147" s="118"/>
      <c r="AWJ147" s="118"/>
      <c r="AWK147" s="118"/>
      <c r="AWL147" s="118"/>
      <c r="AWM147" s="118"/>
      <c r="AWN147" s="118"/>
      <c r="AWO147" s="118"/>
      <c r="AWP147" s="118"/>
      <c r="AWQ147" s="118"/>
      <c r="AWR147" s="118"/>
      <c r="AWS147" s="118"/>
      <c r="AWT147" s="118"/>
      <c r="AWU147" s="118"/>
      <c r="AWV147" s="118"/>
      <c r="AWW147" s="118"/>
      <c r="AWX147" s="118"/>
      <c r="AWY147" s="118"/>
      <c r="AWZ147" s="118"/>
      <c r="AXA147" s="118"/>
      <c r="AXB147" s="118"/>
      <c r="AXC147" s="118"/>
      <c r="AXD147" s="118"/>
      <c r="AXE147" s="118"/>
      <c r="AXF147" s="118"/>
      <c r="AXG147" s="118"/>
      <c r="AXH147" s="118"/>
      <c r="AXI147" s="118"/>
      <c r="AXJ147" s="118"/>
      <c r="AXK147" s="118"/>
      <c r="AXL147" s="118"/>
      <c r="AXM147" s="118"/>
      <c r="AXN147" s="118"/>
      <c r="AXO147" s="118"/>
      <c r="AXP147" s="118"/>
      <c r="AXQ147" s="118"/>
      <c r="AXR147" s="118"/>
      <c r="AXS147" s="118"/>
      <c r="AXT147" s="118"/>
      <c r="AXU147" s="118"/>
      <c r="AXV147" s="118"/>
      <c r="AXW147" s="118"/>
      <c r="AXX147" s="118"/>
      <c r="AXY147" s="118"/>
      <c r="AXZ147" s="118"/>
      <c r="AYA147" s="118"/>
      <c r="AYB147" s="118"/>
      <c r="AYC147" s="118"/>
      <c r="AYD147" s="118"/>
      <c r="AYE147" s="118"/>
      <c r="AYF147" s="118"/>
      <c r="AYG147" s="118"/>
      <c r="AYH147" s="118"/>
      <c r="AYI147" s="118"/>
      <c r="AYJ147" s="118"/>
      <c r="AYK147" s="118"/>
      <c r="AYL147" s="118"/>
      <c r="AYM147" s="118"/>
      <c r="AYN147" s="118"/>
      <c r="AYO147" s="118"/>
      <c r="AYP147" s="118"/>
      <c r="AYQ147" s="118"/>
      <c r="AYR147" s="118"/>
      <c r="AYS147" s="118"/>
      <c r="AYT147" s="118"/>
      <c r="AYU147" s="118"/>
      <c r="AYV147" s="118"/>
      <c r="AYW147" s="118"/>
      <c r="AYX147" s="118"/>
      <c r="AYY147" s="118"/>
      <c r="AYZ147" s="118"/>
      <c r="AZA147" s="118"/>
      <c r="AZB147" s="118"/>
      <c r="AZC147" s="118"/>
      <c r="AZD147" s="118"/>
      <c r="AZE147" s="118"/>
      <c r="AZF147" s="118"/>
      <c r="AZG147" s="118"/>
      <c r="AZH147" s="118"/>
      <c r="AZI147" s="118"/>
      <c r="AZJ147" s="118"/>
      <c r="AZK147" s="118"/>
      <c r="AZL147" s="118"/>
      <c r="AZM147" s="118"/>
      <c r="AZN147" s="118"/>
      <c r="AZO147" s="118"/>
      <c r="AZP147" s="118"/>
      <c r="AZQ147" s="118"/>
      <c r="AZR147" s="118"/>
      <c r="AZS147" s="118"/>
      <c r="AZT147" s="118"/>
      <c r="AZU147" s="118"/>
      <c r="AZV147" s="118"/>
      <c r="AZW147" s="118"/>
      <c r="AZX147" s="118"/>
      <c r="AZY147" s="118"/>
      <c r="AZZ147" s="118"/>
      <c r="BAA147" s="118"/>
      <c r="BAB147" s="118"/>
      <c r="BAC147" s="118"/>
      <c r="BAD147" s="118"/>
      <c r="BAE147" s="118"/>
      <c r="BAF147" s="118"/>
      <c r="BAG147" s="118"/>
      <c r="BAH147" s="118"/>
      <c r="BAI147" s="118"/>
      <c r="BAJ147" s="118"/>
      <c r="BAK147" s="118"/>
      <c r="BAL147" s="118"/>
      <c r="BAM147" s="118"/>
      <c r="BAN147" s="118"/>
      <c r="BAO147" s="118"/>
      <c r="BAP147" s="118"/>
      <c r="BAQ147" s="118"/>
      <c r="BAR147" s="118"/>
      <c r="BAS147" s="118"/>
      <c r="BAT147" s="118"/>
      <c r="BAU147" s="118"/>
      <c r="BAV147" s="118"/>
      <c r="BAW147" s="118"/>
      <c r="BAX147" s="118"/>
      <c r="BAY147" s="118"/>
      <c r="BAZ147" s="118"/>
      <c r="BBA147" s="118"/>
      <c r="BBB147" s="118"/>
      <c r="BBC147" s="118"/>
      <c r="BBD147" s="118"/>
      <c r="BBE147" s="118"/>
      <c r="BBF147" s="118"/>
      <c r="BBG147" s="118"/>
      <c r="BBH147" s="118"/>
      <c r="BBI147" s="118"/>
      <c r="BBJ147" s="118"/>
      <c r="BBK147" s="118"/>
      <c r="BBL147" s="118"/>
      <c r="BBM147" s="118"/>
      <c r="BBN147" s="118"/>
      <c r="BBO147" s="118"/>
      <c r="BBP147" s="118"/>
      <c r="BBQ147" s="118"/>
      <c r="BBR147" s="118"/>
      <c r="BBS147" s="118"/>
      <c r="BBT147" s="118"/>
      <c r="BBU147" s="118"/>
      <c r="BBV147" s="118"/>
      <c r="BBW147" s="118"/>
      <c r="BBX147" s="118"/>
      <c r="BBY147" s="118"/>
      <c r="BBZ147" s="118"/>
      <c r="BCA147" s="118"/>
      <c r="BCB147" s="118"/>
      <c r="BCC147" s="118"/>
      <c r="BCD147" s="118"/>
      <c r="BCE147" s="118"/>
      <c r="BCF147" s="118"/>
      <c r="BCG147" s="118"/>
      <c r="BCH147" s="118"/>
      <c r="BCI147" s="118"/>
      <c r="BCJ147" s="118"/>
      <c r="BCK147" s="118"/>
      <c r="BCL147" s="118"/>
      <c r="BCM147" s="118"/>
      <c r="BCN147" s="118"/>
      <c r="BCO147" s="118"/>
      <c r="BCP147" s="118"/>
      <c r="BCQ147" s="118"/>
      <c r="BCR147" s="118"/>
      <c r="BCS147" s="118"/>
      <c r="BCT147" s="118"/>
      <c r="BCU147" s="118"/>
      <c r="BCV147" s="118"/>
      <c r="BCW147" s="118"/>
      <c r="BCX147" s="118"/>
      <c r="BCY147" s="118"/>
      <c r="BCZ147" s="118"/>
      <c r="BDA147" s="118"/>
      <c r="BDB147" s="118"/>
      <c r="BDC147" s="118"/>
      <c r="BDD147" s="118"/>
      <c r="BDE147" s="118"/>
      <c r="BDF147" s="118"/>
      <c r="BDG147" s="118"/>
      <c r="BDH147" s="118"/>
      <c r="BDI147" s="118"/>
      <c r="BDJ147" s="118"/>
      <c r="BDK147" s="118"/>
      <c r="BDL147" s="118"/>
      <c r="BDM147" s="118"/>
      <c r="BDN147" s="118"/>
      <c r="BDO147" s="118"/>
      <c r="BDP147" s="118"/>
      <c r="BDQ147" s="118"/>
      <c r="BDR147" s="118"/>
      <c r="BDS147" s="118"/>
      <c r="BDT147" s="118"/>
      <c r="BDU147" s="118"/>
      <c r="BDV147" s="118"/>
      <c r="BDW147" s="118"/>
      <c r="BDX147" s="118"/>
      <c r="BDY147" s="118"/>
      <c r="BDZ147" s="118"/>
      <c r="BEA147" s="118"/>
      <c r="BEB147" s="118"/>
      <c r="BEC147" s="118"/>
      <c r="BED147" s="118"/>
      <c r="BEE147" s="118"/>
      <c r="BEF147" s="118"/>
      <c r="BEG147" s="118"/>
      <c r="BEH147" s="118"/>
      <c r="BEI147" s="118"/>
      <c r="BEJ147" s="118"/>
      <c r="BEK147" s="118"/>
      <c r="BEL147" s="118"/>
      <c r="BEM147" s="118"/>
      <c r="BEN147" s="118"/>
      <c r="BEO147" s="118"/>
      <c r="BEP147" s="118"/>
      <c r="BEQ147" s="118"/>
      <c r="BER147" s="118"/>
      <c r="BES147" s="118"/>
      <c r="BET147" s="118"/>
      <c r="BEU147" s="118"/>
      <c r="BEV147" s="118"/>
      <c r="BEW147" s="118"/>
      <c r="BEX147" s="118"/>
      <c r="BEY147" s="118"/>
      <c r="BEZ147" s="118"/>
      <c r="BFA147" s="118"/>
      <c r="BFB147" s="118"/>
      <c r="BFC147" s="118"/>
      <c r="BFD147" s="118"/>
      <c r="BFE147" s="118"/>
      <c r="BFF147" s="118"/>
      <c r="BFG147" s="118"/>
      <c r="BFH147" s="118"/>
      <c r="BFI147" s="118"/>
      <c r="BFJ147" s="118"/>
      <c r="BFK147" s="118"/>
      <c r="BFL147" s="118"/>
      <c r="BFM147" s="118"/>
      <c r="BFN147" s="118"/>
      <c r="BFO147" s="118"/>
      <c r="BFP147" s="118"/>
      <c r="BFQ147" s="118"/>
      <c r="BFR147" s="118"/>
      <c r="BFS147" s="118"/>
      <c r="BFT147" s="118"/>
      <c r="BFU147" s="118"/>
      <c r="BFV147" s="118"/>
      <c r="BFW147" s="118"/>
      <c r="BFX147" s="118"/>
      <c r="BFY147" s="118"/>
      <c r="BFZ147" s="118"/>
      <c r="BGA147" s="118"/>
      <c r="BGB147" s="118"/>
      <c r="BGC147" s="118"/>
      <c r="BGD147" s="118"/>
      <c r="BGE147" s="118"/>
      <c r="BGF147" s="118"/>
      <c r="BGG147" s="118"/>
      <c r="BGH147" s="118"/>
      <c r="BGI147" s="118"/>
      <c r="BGJ147" s="118"/>
      <c r="BGK147" s="118"/>
      <c r="BGL147" s="118"/>
      <c r="BGM147" s="118"/>
      <c r="BGN147" s="118"/>
      <c r="BGO147" s="118"/>
      <c r="BGP147" s="118"/>
      <c r="BGQ147" s="118"/>
      <c r="BGR147" s="118"/>
      <c r="BGS147" s="118"/>
      <c r="BGT147" s="118"/>
      <c r="BGU147" s="118"/>
      <c r="BGV147" s="118"/>
      <c r="BGW147" s="118"/>
      <c r="BGX147" s="118"/>
      <c r="BGY147" s="118"/>
      <c r="BGZ147" s="118"/>
      <c r="BHA147" s="118"/>
      <c r="BHB147" s="118"/>
      <c r="BHC147" s="118"/>
      <c r="BHD147" s="118"/>
      <c r="BHE147" s="118"/>
      <c r="BHF147" s="118"/>
      <c r="BHG147" s="118"/>
      <c r="BHH147" s="118"/>
      <c r="BHI147" s="118"/>
      <c r="BHJ147" s="118"/>
      <c r="BHK147" s="118"/>
      <c r="BHL147" s="118"/>
      <c r="BHM147" s="118"/>
      <c r="BHN147" s="118"/>
      <c r="BHO147" s="118"/>
      <c r="BHP147" s="118"/>
      <c r="BHQ147" s="118"/>
      <c r="BHR147" s="118"/>
      <c r="BHS147" s="118"/>
      <c r="BHT147" s="118"/>
      <c r="BHU147" s="118"/>
      <c r="BHV147" s="118"/>
      <c r="BHW147" s="118"/>
      <c r="BHX147" s="118"/>
      <c r="BHY147" s="118"/>
      <c r="BHZ147" s="118"/>
      <c r="BIA147" s="118"/>
      <c r="BIB147" s="118"/>
      <c r="BIC147" s="118"/>
      <c r="BID147" s="118"/>
      <c r="BIE147" s="118"/>
      <c r="BIF147" s="118"/>
      <c r="BIG147" s="118"/>
      <c r="BIH147" s="118"/>
      <c r="BII147" s="118"/>
      <c r="BIJ147" s="118"/>
      <c r="BIK147" s="118"/>
      <c r="BIL147" s="118"/>
      <c r="BIM147" s="118"/>
      <c r="BIN147" s="118"/>
      <c r="BIO147" s="118"/>
      <c r="BIP147" s="118"/>
      <c r="BIQ147" s="118"/>
      <c r="BIR147" s="118"/>
      <c r="BIS147" s="118"/>
      <c r="BIT147" s="118"/>
      <c r="BIU147" s="118"/>
      <c r="BIV147" s="118"/>
      <c r="BIW147" s="118"/>
      <c r="BIX147" s="118"/>
      <c r="BIY147" s="118"/>
      <c r="BIZ147" s="118"/>
      <c r="BJA147" s="118"/>
      <c r="BJB147" s="118"/>
      <c r="BJC147" s="118"/>
      <c r="BJD147" s="118"/>
      <c r="BJE147" s="118"/>
      <c r="BJF147" s="118"/>
      <c r="BJG147" s="118"/>
      <c r="BJH147" s="118"/>
      <c r="BJI147" s="118"/>
      <c r="BJJ147" s="118"/>
      <c r="BJK147" s="118"/>
      <c r="BJL147" s="118"/>
      <c r="BJM147" s="118"/>
      <c r="BJN147" s="118"/>
      <c r="BJO147" s="118"/>
      <c r="BJP147" s="118"/>
      <c r="BJQ147" s="118"/>
      <c r="BJR147" s="118"/>
      <c r="BJS147" s="118"/>
      <c r="BJT147" s="118"/>
      <c r="BJU147" s="118"/>
      <c r="BJV147" s="118"/>
      <c r="BJW147" s="118"/>
      <c r="BJX147" s="118"/>
      <c r="BJY147" s="118"/>
      <c r="BJZ147" s="118"/>
      <c r="BKA147" s="118"/>
      <c r="BKB147" s="118"/>
      <c r="BKC147" s="118"/>
      <c r="BKD147" s="118"/>
      <c r="BKE147" s="118"/>
      <c r="BKF147" s="118"/>
      <c r="BKG147" s="118"/>
      <c r="BKH147" s="118"/>
      <c r="BKI147" s="118"/>
      <c r="BKJ147" s="118"/>
      <c r="BKK147" s="118"/>
      <c r="BKL147" s="118"/>
      <c r="BKM147" s="118"/>
      <c r="BKN147" s="118"/>
      <c r="BKO147" s="118"/>
      <c r="BKP147" s="118"/>
      <c r="BKQ147" s="118"/>
      <c r="BKR147" s="118"/>
      <c r="BKS147" s="118"/>
      <c r="BKT147" s="118"/>
      <c r="BKU147" s="118"/>
      <c r="BKV147" s="118"/>
      <c r="BKW147" s="118"/>
      <c r="BKX147" s="118"/>
      <c r="BKY147" s="118"/>
      <c r="BKZ147" s="118"/>
      <c r="BLA147" s="118"/>
      <c r="BLB147" s="118"/>
      <c r="BLC147" s="118"/>
      <c r="BLD147" s="118"/>
      <c r="BLE147" s="118"/>
      <c r="BLF147" s="118"/>
      <c r="BLG147" s="118"/>
      <c r="BLH147" s="118"/>
      <c r="BLI147" s="118"/>
      <c r="BLJ147" s="118"/>
      <c r="BLK147" s="118"/>
      <c r="BLL147" s="118"/>
      <c r="BLM147" s="118"/>
      <c r="BLN147" s="118"/>
      <c r="BLO147" s="118"/>
      <c r="BLP147" s="118"/>
      <c r="BLQ147" s="118"/>
      <c r="BLR147" s="118"/>
      <c r="BLS147" s="118"/>
      <c r="BLT147" s="118"/>
      <c r="BLU147" s="118"/>
      <c r="BLV147" s="118"/>
      <c r="BLW147" s="118"/>
      <c r="BLX147" s="118"/>
      <c r="BLY147" s="118"/>
      <c r="BLZ147" s="118"/>
      <c r="BMA147" s="118"/>
      <c r="BMB147" s="118"/>
      <c r="BMC147" s="118"/>
      <c r="BMD147" s="118"/>
      <c r="BME147" s="118"/>
      <c r="BMF147" s="118"/>
      <c r="BMG147" s="118"/>
      <c r="BMH147" s="118"/>
      <c r="BMI147" s="118"/>
      <c r="BMJ147" s="118"/>
      <c r="BMK147" s="118"/>
      <c r="BML147" s="118"/>
      <c r="BMM147" s="118"/>
      <c r="BMN147" s="118"/>
      <c r="BMO147" s="118"/>
      <c r="BMP147" s="118"/>
      <c r="BMQ147" s="118"/>
      <c r="BMR147" s="118"/>
      <c r="BMS147" s="118"/>
      <c r="BMT147" s="118"/>
      <c r="BMU147" s="118"/>
      <c r="BMV147" s="118"/>
      <c r="BMW147" s="118"/>
      <c r="BMX147" s="118"/>
      <c r="BMY147" s="118"/>
      <c r="BMZ147" s="118"/>
      <c r="BNA147" s="118"/>
      <c r="BNB147" s="118"/>
      <c r="BNC147" s="118"/>
      <c r="BND147" s="118"/>
      <c r="BNE147" s="118"/>
      <c r="BNF147" s="118"/>
      <c r="BNG147" s="118"/>
      <c r="BNH147" s="118"/>
      <c r="BNI147" s="118"/>
      <c r="BNJ147" s="118"/>
      <c r="BNK147" s="118"/>
      <c r="BNL147" s="118"/>
      <c r="BNM147" s="118"/>
      <c r="BNN147" s="118"/>
      <c r="BNO147" s="118"/>
      <c r="BNP147" s="118"/>
      <c r="BNQ147" s="118"/>
      <c r="BNR147" s="118"/>
      <c r="BNS147" s="118"/>
      <c r="BNT147" s="118"/>
      <c r="BNU147" s="118"/>
      <c r="BNV147" s="118"/>
      <c r="BNW147" s="118"/>
      <c r="BNX147" s="118"/>
      <c r="BNY147" s="118"/>
      <c r="BNZ147" s="118"/>
      <c r="BOA147" s="118"/>
      <c r="BOB147" s="118"/>
      <c r="BOC147" s="118"/>
      <c r="BOD147" s="118"/>
      <c r="BOE147" s="118"/>
      <c r="BOF147" s="118"/>
      <c r="BOG147" s="118"/>
      <c r="BOH147" s="118"/>
      <c r="BOI147" s="118"/>
      <c r="BOJ147" s="118"/>
      <c r="BOK147" s="118"/>
      <c r="BOL147" s="118"/>
      <c r="BOM147" s="118"/>
      <c r="BON147" s="118"/>
      <c r="BOO147" s="118"/>
      <c r="BOP147" s="118"/>
      <c r="BOQ147" s="118"/>
      <c r="BOR147" s="118"/>
      <c r="BOS147" s="118"/>
      <c r="BOT147" s="118"/>
      <c r="BOU147" s="118"/>
      <c r="BOV147" s="118"/>
      <c r="BOW147" s="118"/>
      <c r="BOX147" s="118"/>
      <c r="BOY147" s="118"/>
      <c r="BOZ147" s="118"/>
      <c r="BPA147" s="118"/>
      <c r="BPB147" s="118"/>
      <c r="BPC147" s="118"/>
      <c r="BPD147" s="118"/>
      <c r="BPE147" s="118"/>
      <c r="BPF147" s="118"/>
      <c r="BPG147" s="118"/>
      <c r="BPH147" s="118"/>
      <c r="BPI147" s="118"/>
      <c r="BPJ147" s="118"/>
      <c r="BPK147" s="118"/>
      <c r="BPL147" s="118"/>
      <c r="BPM147" s="118"/>
      <c r="BPN147" s="118"/>
      <c r="BPO147" s="118"/>
      <c r="BPP147" s="118"/>
      <c r="BPQ147" s="118"/>
      <c r="BPR147" s="118"/>
      <c r="BPS147" s="118"/>
      <c r="BPT147" s="118"/>
      <c r="BPU147" s="118"/>
      <c r="BPV147" s="118"/>
      <c r="BPW147" s="118"/>
      <c r="BPX147" s="118"/>
      <c r="BPY147" s="118"/>
      <c r="BPZ147" s="118"/>
      <c r="BQA147" s="118"/>
      <c r="BQB147" s="118"/>
      <c r="BQC147" s="118"/>
      <c r="BQD147" s="118"/>
      <c r="BQE147" s="118"/>
      <c r="BQF147" s="118"/>
      <c r="BQG147" s="118"/>
      <c r="BQH147" s="118"/>
      <c r="BQI147" s="118"/>
      <c r="BQJ147" s="118"/>
      <c r="BQK147" s="118"/>
      <c r="BQL147" s="118"/>
      <c r="BQM147" s="118"/>
      <c r="BQN147" s="118"/>
      <c r="BQO147" s="118"/>
      <c r="BQP147" s="118"/>
      <c r="BQQ147" s="118"/>
      <c r="BQR147" s="118"/>
      <c r="BQS147" s="118"/>
      <c r="BQT147" s="118"/>
      <c r="BQU147" s="118"/>
      <c r="BQV147" s="118"/>
      <c r="BQW147" s="118"/>
      <c r="BQX147" s="118"/>
      <c r="BQY147" s="118"/>
      <c r="BQZ147" s="118"/>
      <c r="BRA147" s="118"/>
      <c r="BRB147" s="118"/>
      <c r="BRC147" s="118"/>
      <c r="BRD147" s="118"/>
      <c r="BRE147" s="118"/>
      <c r="BRF147" s="118"/>
      <c r="BRG147" s="118"/>
      <c r="BRH147" s="118"/>
      <c r="BRI147" s="118"/>
      <c r="BRJ147" s="118"/>
      <c r="BRK147" s="118"/>
      <c r="BRL147" s="118"/>
      <c r="BRM147" s="118"/>
      <c r="BRN147" s="118"/>
      <c r="BRO147" s="118"/>
      <c r="BRP147" s="118"/>
      <c r="BRQ147" s="118"/>
      <c r="BRR147" s="118"/>
      <c r="BRS147" s="118"/>
      <c r="BRT147" s="118"/>
      <c r="BRU147" s="118"/>
      <c r="BRV147" s="118"/>
      <c r="BRW147" s="118"/>
      <c r="BRX147" s="118"/>
      <c r="BRY147" s="118"/>
      <c r="BRZ147" s="118"/>
      <c r="BSA147" s="118"/>
      <c r="BSB147" s="118"/>
      <c r="BSC147" s="118"/>
      <c r="BSD147" s="118"/>
      <c r="BSE147" s="118"/>
      <c r="BSF147" s="118"/>
      <c r="BSG147" s="118"/>
      <c r="BSH147" s="118"/>
      <c r="BSI147" s="118"/>
      <c r="BSJ147" s="118"/>
      <c r="BSK147" s="118"/>
      <c r="BSL147" s="118"/>
      <c r="BSM147" s="118"/>
      <c r="BSN147" s="118"/>
      <c r="BSO147" s="118"/>
      <c r="BSP147" s="118"/>
      <c r="BSQ147" s="118"/>
      <c r="BSR147" s="118"/>
      <c r="BSS147" s="118"/>
      <c r="BST147" s="118"/>
      <c r="BSU147" s="118"/>
      <c r="BSV147" s="118"/>
      <c r="BSW147" s="118"/>
      <c r="BSX147" s="118"/>
      <c r="BSY147" s="118"/>
      <c r="BSZ147" s="118"/>
      <c r="BTA147" s="118"/>
      <c r="BTB147" s="118"/>
      <c r="BTC147" s="118"/>
      <c r="BTD147" s="118"/>
      <c r="BTE147" s="118"/>
      <c r="BTF147" s="118"/>
      <c r="BTG147" s="118"/>
      <c r="BTH147" s="118"/>
      <c r="BTI147" s="118"/>
      <c r="BTJ147" s="118"/>
      <c r="BTK147" s="118"/>
      <c r="BTL147" s="118"/>
      <c r="BTM147" s="118"/>
      <c r="BTN147" s="118"/>
      <c r="BTO147" s="118"/>
      <c r="BTP147" s="118"/>
      <c r="BTQ147" s="118"/>
      <c r="BTR147" s="118"/>
      <c r="BTS147" s="118"/>
      <c r="BTT147" s="118"/>
      <c r="BTU147" s="118"/>
      <c r="BTV147" s="118"/>
      <c r="BTW147" s="118"/>
      <c r="BTX147" s="118"/>
      <c r="BTY147" s="118"/>
      <c r="BTZ147" s="118"/>
      <c r="BUA147" s="118"/>
      <c r="BUB147" s="118"/>
      <c r="BUC147" s="118"/>
      <c r="BUD147" s="118"/>
      <c r="BUE147" s="118"/>
      <c r="BUF147" s="118"/>
      <c r="BUG147" s="118"/>
      <c r="BUH147" s="118"/>
      <c r="BUI147" s="118"/>
      <c r="BUJ147" s="118"/>
      <c r="BUK147" s="118"/>
      <c r="BUL147" s="118"/>
      <c r="BUM147" s="118"/>
      <c r="BUN147" s="118"/>
      <c r="BUO147" s="118"/>
      <c r="BUP147" s="118"/>
      <c r="BUQ147" s="118"/>
      <c r="BUR147" s="118"/>
      <c r="BUS147" s="118"/>
      <c r="BUT147" s="118"/>
      <c r="BUU147" s="118"/>
      <c r="BUV147" s="118"/>
      <c r="BUW147" s="118"/>
      <c r="BUX147" s="118"/>
      <c r="BUY147" s="118"/>
      <c r="BUZ147" s="118"/>
      <c r="BVA147" s="118"/>
      <c r="BVB147" s="118"/>
      <c r="BVC147" s="118"/>
      <c r="BVD147" s="118"/>
      <c r="BVE147" s="118"/>
      <c r="BVF147" s="118"/>
      <c r="BVG147" s="118"/>
      <c r="BVH147" s="118"/>
      <c r="BVI147" s="118"/>
      <c r="BVJ147" s="118"/>
      <c r="BVK147" s="118"/>
      <c r="BVL147" s="118"/>
      <c r="BVM147" s="118"/>
      <c r="BVN147" s="118"/>
      <c r="BVO147" s="118"/>
      <c r="BVP147" s="118"/>
      <c r="BVQ147" s="118"/>
      <c r="BVR147" s="118"/>
      <c r="BVS147" s="118"/>
      <c r="BVT147" s="118"/>
      <c r="BVU147" s="118"/>
      <c r="BVV147" s="118"/>
      <c r="BVW147" s="118"/>
      <c r="BVX147" s="118"/>
      <c r="BVY147" s="118"/>
      <c r="BVZ147" s="118"/>
      <c r="BWA147" s="118"/>
      <c r="BWB147" s="118"/>
      <c r="BWC147" s="118"/>
      <c r="BWD147" s="118"/>
      <c r="BWE147" s="118"/>
      <c r="BWF147" s="118"/>
      <c r="BWG147" s="118"/>
      <c r="BWH147" s="118"/>
      <c r="BWI147" s="118"/>
      <c r="BWJ147" s="118"/>
      <c r="BWK147" s="118"/>
      <c r="BWL147" s="118"/>
      <c r="BWM147" s="118"/>
      <c r="BWN147" s="118"/>
      <c r="BWO147" s="118"/>
      <c r="BWP147" s="118"/>
      <c r="BWQ147" s="118"/>
      <c r="BWR147" s="118"/>
      <c r="BWS147" s="118"/>
      <c r="BWT147" s="118"/>
      <c r="BWU147" s="118"/>
      <c r="BWV147" s="118"/>
      <c r="BWW147" s="118"/>
      <c r="BWX147" s="118"/>
      <c r="BWY147" s="118"/>
      <c r="BWZ147" s="118"/>
      <c r="BXA147" s="118"/>
      <c r="BXB147" s="118"/>
      <c r="BXC147" s="118"/>
      <c r="BXD147" s="118"/>
      <c r="BXE147" s="118"/>
      <c r="BXF147" s="118"/>
      <c r="BXG147" s="118"/>
      <c r="BXH147" s="118"/>
      <c r="BXI147" s="118"/>
      <c r="BXJ147" s="118"/>
      <c r="BXK147" s="118"/>
      <c r="BXL147" s="118"/>
      <c r="BXM147" s="118"/>
      <c r="BXN147" s="118"/>
      <c r="BXO147" s="118"/>
      <c r="BXP147" s="118"/>
      <c r="BXQ147" s="118"/>
      <c r="BXR147" s="118"/>
      <c r="BXS147" s="118"/>
      <c r="BXT147" s="118"/>
      <c r="BXU147" s="118"/>
      <c r="BXV147" s="118"/>
      <c r="BXW147" s="118"/>
      <c r="BXX147" s="118"/>
      <c r="BXY147" s="118"/>
      <c r="BXZ147" s="118"/>
      <c r="BYA147" s="118"/>
      <c r="BYB147" s="118"/>
      <c r="BYC147" s="118"/>
      <c r="BYD147" s="118"/>
      <c r="BYE147" s="118"/>
      <c r="BYF147" s="118"/>
      <c r="BYG147" s="118"/>
      <c r="BYH147" s="118"/>
      <c r="BYI147" s="118"/>
      <c r="BYJ147" s="118"/>
      <c r="BYK147" s="118"/>
      <c r="BYL147" s="118"/>
      <c r="BYM147" s="118"/>
      <c r="BYN147" s="118"/>
      <c r="BYO147" s="118"/>
      <c r="BYP147" s="118"/>
      <c r="BYQ147" s="118"/>
      <c r="BYR147" s="118"/>
      <c r="BYS147" s="118"/>
      <c r="BYT147" s="118"/>
      <c r="BYU147" s="118"/>
      <c r="BYV147" s="118"/>
      <c r="BYW147" s="118"/>
      <c r="BYX147" s="118"/>
      <c r="BYY147" s="118"/>
      <c r="BYZ147" s="118"/>
      <c r="BZA147" s="118"/>
      <c r="BZB147" s="118"/>
      <c r="BZC147" s="118"/>
      <c r="BZD147" s="118"/>
      <c r="BZE147" s="118"/>
      <c r="BZF147" s="118"/>
      <c r="BZG147" s="118"/>
      <c r="BZH147" s="118"/>
      <c r="BZI147" s="118"/>
      <c r="BZJ147" s="118"/>
      <c r="BZK147" s="118"/>
      <c r="BZL147" s="118"/>
      <c r="BZM147" s="118"/>
      <c r="BZN147" s="118"/>
      <c r="BZO147" s="118"/>
      <c r="BZP147" s="118"/>
      <c r="BZQ147" s="118"/>
      <c r="BZR147" s="118"/>
      <c r="BZS147" s="118"/>
      <c r="BZT147" s="118"/>
      <c r="BZU147" s="118"/>
      <c r="BZV147" s="118"/>
      <c r="BZW147" s="118"/>
      <c r="BZX147" s="118"/>
      <c r="BZY147" s="118"/>
      <c r="BZZ147" s="118"/>
      <c r="CAA147" s="118"/>
      <c r="CAB147" s="118"/>
      <c r="CAC147" s="118"/>
      <c r="CAD147" s="118"/>
      <c r="CAE147" s="118"/>
      <c r="CAF147" s="118"/>
      <c r="CAG147" s="118"/>
      <c r="CAH147" s="118"/>
      <c r="CAI147" s="118"/>
      <c r="CAJ147" s="118"/>
      <c r="CAK147" s="118"/>
      <c r="CAL147" s="118"/>
      <c r="CAM147" s="118"/>
      <c r="CAN147" s="118"/>
      <c r="CAO147" s="118"/>
      <c r="CAP147" s="118"/>
      <c r="CAQ147" s="118"/>
      <c r="CAR147" s="118"/>
      <c r="CAS147" s="118"/>
      <c r="CAT147" s="118"/>
      <c r="CAU147" s="118"/>
      <c r="CAV147" s="118"/>
      <c r="CAW147" s="118"/>
      <c r="CAX147" s="118"/>
      <c r="CAY147" s="118"/>
      <c r="CAZ147" s="118"/>
      <c r="CBA147" s="118"/>
      <c r="CBB147" s="118"/>
      <c r="CBC147" s="118"/>
      <c r="CBD147" s="118"/>
      <c r="CBE147" s="118"/>
      <c r="CBF147" s="118"/>
      <c r="CBG147" s="118"/>
      <c r="CBH147" s="118"/>
      <c r="CBI147" s="118"/>
      <c r="CBJ147" s="118"/>
      <c r="CBK147" s="118"/>
      <c r="CBL147" s="118"/>
      <c r="CBM147" s="118"/>
      <c r="CBN147" s="118"/>
      <c r="CBO147" s="118"/>
      <c r="CBP147" s="118"/>
      <c r="CBQ147" s="118"/>
      <c r="CBR147" s="118"/>
      <c r="CBS147" s="118"/>
      <c r="CBT147" s="118"/>
      <c r="CBU147" s="118"/>
      <c r="CBV147" s="118"/>
      <c r="CBW147" s="118"/>
      <c r="CBX147" s="118"/>
      <c r="CBY147" s="118"/>
      <c r="CBZ147" s="118"/>
      <c r="CCA147" s="118"/>
      <c r="CCB147" s="118"/>
      <c r="CCC147" s="118"/>
      <c r="CCD147" s="118"/>
      <c r="CCE147" s="118"/>
      <c r="CCF147" s="118"/>
      <c r="CCG147" s="118"/>
      <c r="CCH147" s="118"/>
      <c r="CCI147" s="118"/>
      <c r="CCJ147" s="118"/>
      <c r="CCK147" s="118"/>
      <c r="CCL147" s="118"/>
      <c r="CCM147" s="118"/>
      <c r="CCN147" s="118"/>
      <c r="CCO147" s="118"/>
      <c r="CCP147" s="118"/>
      <c r="CCQ147" s="118"/>
      <c r="CCR147" s="118"/>
      <c r="CCS147" s="118"/>
      <c r="CCT147" s="118"/>
      <c r="CCU147" s="118"/>
      <c r="CCV147" s="118"/>
      <c r="CCW147" s="118"/>
      <c r="CCX147" s="118"/>
      <c r="CCY147" s="118"/>
      <c r="CCZ147" s="118"/>
      <c r="CDA147" s="118"/>
      <c r="CDB147" s="118"/>
      <c r="CDC147" s="118"/>
      <c r="CDD147" s="118"/>
      <c r="CDE147" s="118"/>
      <c r="CDF147" s="118"/>
      <c r="CDG147" s="118"/>
      <c r="CDH147" s="118"/>
      <c r="CDI147" s="118"/>
      <c r="CDJ147" s="118"/>
      <c r="CDK147" s="118"/>
      <c r="CDL147" s="118"/>
      <c r="CDM147" s="118"/>
      <c r="CDN147" s="118"/>
      <c r="CDO147" s="118"/>
      <c r="CDP147" s="118"/>
      <c r="CDQ147" s="118"/>
      <c r="CDR147" s="118"/>
      <c r="CDS147" s="118"/>
      <c r="CDT147" s="118"/>
      <c r="CDU147" s="118"/>
      <c r="CDV147" s="118"/>
      <c r="CDW147" s="118"/>
      <c r="CDX147" s="118"/>
      <c r="CDY147" s="118"/>
      <c r="CDZ147" s="118"/>
      <c r="CEA147" s="118"/>
      <c r="CEB147" s="118"/>
      <c r="CEC147" s="118"/>
      <c r="CED147" s="118"/>
      <c r="CEE147" s="118"/>
      <c r="CEF147" s="118"/>
      <c r="CEG147" s="118"/>
      <c r="CEH147" s="118"/>
      <c r="CEI147" s="118"/>
      <c r="CEJ147" s="118"/>
      <c r="CEK147" s="118"/>
      <c r="CEL147" s="118"/>
      <c r="CEM147" s="118"/>
      <c r="CEN147" s="118"/>
      <c r="CEO147" s="118"/>
      <c r="CEP147" s="118"/>
      <c r="CEQ147" s="118"/>
      <c r="CER147" s="118"/>
      <c r="CES147" s="118"/>
      <c r="CET147" s="118"/>
      <c r="CEU147" s="118"/>
      <c r="CEV147" s="118"/>
      <c r="CEW147" s="118"/>
      <c r="CEX147" s="118"/>
      <c r="CEY147" s="118"/>
      <c r="CEZ147" s="118"/>
      <c r="CFA147" s="118"/>
      <c r="CFB147" s="118"/>
      <c r="CFC147" s="118"/>
      <c r="CFD147" s="118"/>
      <c r="CFE147" s="118"/>
      <c r="CFF147" s="118"/>
      <c r="CFG147" s="118"/>
      <c r="CFH147" s="118"/>
      <c r="CFI147" s="118"/>
      <c r="CFJ147" s="118"/>
      <c r="CFK147" s="118"/>
      <c r="CFL147" s="118"/>
      <c r="CFM147" s="118"/>
      <c r="CFN147" s="118"/>
      <c r="CFO147" s="118"/>
      <c r="CFP147" s="118"/>
      <c r="CFQ147" s="118"/>
      <c r="CFR147" s="118"/>
      <c r="CFS147" s="118"/>
      <c r="CFT147" s="118"/>
      <c r="CFU147" s="118"/>
      <c r="CFV147" s="118"/>
      <c r="CFW147" s="118"/>
      <c r="CFX147" s="118"/>
      <c r="CFY147" s="118"/>
      <c r="CFZ147" s="118"/>
      <c r="CGA147" s="118"/>
      <c r="CGB147" s="118"/>
      <c r="CGC147" s="118"/>
      <c r="CGD147" s="118"/>
      <c r="CGE147" s="118"/>
      <c r="CGF147" s="118"/>
      <c r="CGG147" s="118"/>
      <c r="CGH147" s="118"/>
      <c r="CGI147" s="118"/>
      <c r="CGJ147" s="118"/>
      <c r="CGK147" s="118"/>
      <c r="CGL147" s="118"/>
      <c r="CGM147" s="118"/>
      <c r="CGN147" s="118"/>
      <c r="CGO147" s="118"/>
      <c r="CGP147" s="118"/>
      <c r="CGQ147" s="118"/>
      <c r="CGR147" s="118"/>
      <c r="CGS147" s="118"/>
      <c r="CGT147" s="118"/>
      <c r="CGU147" s="118"/>
      <c r="CGV147" s="118"/>
      <c r="CGW147" s="118"/>
      <c r="CGX147" s="118"/>
      <c r="CGY147" s="118"/>
      <c r="CGZ147" s="118"/>
      <c r="CHA147" s="118"/>
      <c r="CHB147" s="118"/>
      <c r="CHC147" s="118"/>
      <c r="CHD147" s="118"/>
      <c r="CHE147" s="118"/>
      <c r="CHF147" s="118"/>
      <c r="CHG147" s="118"/>
      <c r="CHH147" s="118"/>
      <c r="CHI147" s="118"/>
      <c r="CHJ147" s="118"/>
      <c r="CHK147" s="118"/>
      <c r="CHL147" s="118"/>
      <c r="CHM147" s="118"/>
      <c r="CHN147" s="118"/>
      <c r="CHO147" s="118"/>
      <c r="CHP147" s="118"/>
      <c r="CHQ147" s="118"/>
      <c r="CHR147" s="118"/>
      <c r="CHS147" s="118"/>
      <c r="CHT147" s="118"/>
      <c r="CHU147" s="118"/>
      <c r="CHV147" s="118"/>
      <c r="CHW147" s="118"/>
      <c r="CHX147" s="118"/>
      <c r="CHY147" s="118"/>
      <c r="CHZ147" s="118"/>
      <c r="CIA147" s="118"/>
      <c r="CIB147" s="118"/>
      <c r="CIC147" s="118"/>
      <c r="CID147" s="118"/>
      <c r="CIE147" s="118"/>
      <c r="CIF147" s="118"/>
      <c r="CIG147" s="118"/>
      <c r="CIH147" s="118"/>
      <c r="CII147" s="118"/>
      <c r="CIJ147" s="118"/>
      <c r="CIK147" s="118"/>
      <c r="CIL147" s="118"/>
      <c r="CIM147" s="118"/>
      <c r="CIN147" s="118"/>
      <c r="CIO147" s="118"/>
      <c r="CIP147" s="118"/>
      <c r="CIQ147" s="118"/>
      <c r="CIR147" s="118"/>
      <c r="CIS147" s="118"/>
      <c r="CIT147" s="118"/>
      <c r="CIU147" s="118"/>
      <c r="CIV147" s="118"/>
      <c r="CIW147" s="118"/>
      <c r="CIX147" s="118"/>
      <c r="CIY147" s="118"/>
      <c r="CIZ147" s="118"/>
      <c r="CJA147" s="118"/>
      <c r="CJB147" s="118"/>
      <c r="CJC147" s="118"/>
      <c r="CJD147" s="118"/>
      <c r="CJE147" s="118"/>
      <c r="CJF147" s="118"/>
      <c r="CJG147" s="118"/>
      <c r="CJH147" s="118"/>
      <c r="CJI147" s="118"/>
      <c r="CJJ147" s="118"/>
      <c r="CJK147" s="118"/>
      <c r="CJL147" s="118"/>
      <c r="CJM147" s="118"/>
      <c r="CJN147" s="118"/>
      <c r="CJO147" s="118"/>
      <c r="CJP147" s="118"/>
      <c r="CJQ147" s="118"/>
      <c r="CJR147" s="118"/>
      <c r="CJS147" s="118"/>
      <c r="CJT147" s="118"/>
      <c r="CJU147" s="118"/>
      <c r="CJV147" s="118"/>
      <c r="CJW147" s="118"/>
      <c r="CJX147" s="118"/>
      <c r="CJY147" s="118"/>
      <c r="CJZ147" s="118"/>
      <c r="CKA147" s="118"/>
      <c r="CKB147" s="118"/>
      <c r="CKC147" s="118"/>
      <c r="CKD147" s="118"/>
      <c r="CKE147" s="118"/>
      <c r="CKF147" s="118"/>
      <c r="CKG147" s="118"/>
      <c r="CKH147" s="118"/>
      <c r="CKI147" s="118"/>
      <c r="CKJ147" s="118"/>
      <c r="CKK147" s="118"/>
      <c r="CKL147" s="118"/>
      <c r="CKM147" s="118"/>
      <c r="CKN147" s="118"/>
      <c r="CKO147" s="118"/>
      <c r="CKP147" s="118"/>
      <c r="CKQ147" s="118"/>
      <c r="CKR147" s="118"/>
      <c r="CKS147" s="118"/>
      <c r="CKT147" s="118"/>
      <c r="CKU147" s="118"/>
      <c r="CKV147" s="118"/>
      <c r="CKW147" s="118"/>
      <c r="CKX147" s="118"/>
      <c r="CKY147" s="118"/>
      <c r="CKZ147" s="118"/>
      <c r="CLA147" s="118"/>
      <c r="CLB147" s="118"/>
      <c r="CLC147" s="118"/>
      <c r="CLD147" s="118"/>
      <c r="CLE147" s="118"/>
      <c r="CLF147" s="118"/>
      <c r="CLG147" s="118"/>
      <c r="CLH147" s="118"/>
      <c r="CLI147" s="118"/>
      <c r="CLJ147" s="118"/>
      <c r="CLK147" s="118"/>
      <c r="CLL147" s="118"/>
      <c r="CLM147" s="118"/>
      <c r="CLN147" s="118"/>
      <c r="CLO147" s="118"/>
      <c r="CLP147" s="118"/>
      <c r="CLQ147" s="118"/>
      <c r="CLR147" s="118"/>
      <c r="CLS147" s="118"/>
      <c r="CLT147" s="118"/>
      <c r="CLU147" s="118"/>
      <c r="CLV147" s="118"/>
      <c r="CLW147" s="118"/>
      <c r="CLX147" s="118"/>
      <c r="CLY147" s="118"/>
      <c r="CLZ147" s="118"/>
      <c r="CMA147" s="118"/>
      <c r="CMB147" s="118"/>
      <c r="CMC147" s="118"/>
      <c r="CMD147" s="118"/>
      <c r="CME147" s="118"/>
      <c r="CMF147" s="118"/>
      <c r="CMG147" s="118"/>
      <c r="CMH147" s="118"/>
      <c r="CMI147" s="118"/>
      <c r="CMJ147" s="118"/>
      <c r="CMK147" s="118"/>
      <c r="CML147" s="118"/>
      <c r="CMM147" s="118"/>
      <c r="CMN147" s="118"/>
      <c r="CMO147" s="118"/>
      <c r="CMP147" s="118"/>
      <c r="CMQ147" s="118"/>
      <c r="CMR147" s="118"/>
      <c r="CMS147" s="118"/>
      <c r="CMT147" s="118"/>
      <c r="CMU147" s="118"/>
      <c r="CMV147" s="118"/>
      <c r="CMW147" s="118"/>
      <c r="CMX147" s="118"/>
      <c r="CMY147" s="118"/>
      <c r="CMZ147" s="118"/>
      <c r="CNA147" s="118"/>
      <c r="CNB147" s="118"/>
      <c r="CNC147" s="118"/>
      <c r="CND147" s="118"/>
      <c r="CNE147" s="118"/>
      <c r="CNF147" s="118"/>
      <c r="CNG147" s="118"/>
      <c r="CNH147" s="118"/>
      <c r="CNI147" s="118"/>
      <c r="CNJ147" s="118"/>
      <c r="CNK147" s="118"/>
      <c r="CNL147" s="118"/>
      <c r="CNM147" s="118"/>
      <c r="CNN147" s="118"/>
      <c r="CNO147" s="118"/>
      <c r="CNP147" s="118"/>
      <c r="CNQ147" s="118"/>
      <c r="CNR147" s="118"/>
      <c r="CNS147" s="118"/>
      <c r="CNT147" s="118"/>
      <c r="CNU147" s="118"/>
      <c r="CNV147" s="118"/>
      <c r="CNW147" s="118"/>
      <c r="CNX147" s="118"/>
      <c r="CNY147" s="118"/>
      <c r="CNZ147" s="118"/>
      <c r="COA147" s="118"/>
      <c r="COB147" s="118"/>
      <c r="COC147" s="118"/>
      <c r="COD147" s="118"/>
      <c r="COE147" s="118"/>
      <c r="COF147" s="118"/>
      <c r="COG147" s="118"/>
      <c r="COH147" s="118"/>
      <c r="COI147" s="118"/>
      <c r="COJ147" s="118"/>
      <c r="COK147" s="118"/>
      <c r="COL147" s="118"/>
      <c r="COM147" s="118"/>
      <c r="CON147" s="118"/>
      <c r="COO147" s="118"/>
      <c r="COP147" s="118"/>
      <c r="COQ147" s="118"/>
      <c r="COR147" s="118"/>
      <c r="COS147" s="118"/>
      <c r="COT147" s="118"/>
      <c r="COU147" s="118"/>
      <c r="COV147" s="118"/>
      <c r="COW147" s="118"/>
      <c r="COX147" s="118"/>
      <c r="COY147" s="118"/>
      <c r="COZ147" s="118"/>
      <c r="CPA147" s="118"/>
      <c r="CPB147" s="118"/>
      <c r="CPC147" s="118"/>
      <c r="CPD147" s="118"/>
      <c r="CPE147" s="118"/>
      <c r="CPF147" s="118"/>
      <c r="CPG147" s="118"/>
      <c r="CPH147" s="118"/>
      <c r="CPI147" s="118"/>
      <c r="CPJ147" s="118"/>
      <c r="CPK147" s="118"/>
      <c r="CPL147" s="118"/>
      <c r="CPM147" s="118"/>
      <c r="CPN147" s="118"/>
      <c r="CPO147" s="118"/>
      <c r="CPP147" s="118"/>
      <c r="CPQ147" s="118"/>
      <c r="CPR147" s="118"/>
      <c r="CPS147" s="118"/>
      <c r="CPT147" s="118"/>
      <c r="CPU147" s="118"/>
      <c r="CPV147" s="118"/>
      <c r="CPW147" s="118"/>
      <c r="CPX147" s="118"/>
      <c r="CPY147" s="118"/>
      <c r="CPZ147" s="118"/>
      <c r="CQA147" s="118"/>
      <c r="CQB147" s="118"/>
      <c r="CQC147" s="118"/>
      <c r="CQD147" s="118"/>
      <c r="CQE147" s="118"/>
      <c r="CQF147" s="118"/>
      <c r="CQG147" s="118"/>
      <c r="CQH147" s="118"/>
      <c r="CQI147" s="118"/>
      <c r="CQJ147" s="118"/>
      <c r="CQK147" s="118"/>
      <c r="CQL147" s="118"/>
      <c r="CQM147" s="118"/>
      <c r="CQN147" s="118"/>
      <c r="CQO147" s="118"/>
      <c r="CQP147" s="118"/>
      <c r="CQQ147" s="118"/>
      <c r="CQR147" s="118"/>
      <c r="CQS147" s="118"/>
      <c r="CQT147" s="118"/>
      <c r="CQU147" s="118"/>
      <c r="CQV147" s="118"/>
      <c r="CQW147" s="118"/>
      <c r="CQX147" s="118"/>
      <c r="CQY147" s="118"/>
      <c r="CQZ147" s="118"/>
      <c r="CRA147" s="118"/>
      <c r="CRB147" s="118"/>
      <c r="CRC147" s="118"/>
      <c r="CRD147" s="118"/>
      <c r="CRE147" s="118"/>
      <c r="CRF147" s="118"/>
      <c r="CRG147" s="118"/>
      <c r="CRH147" s="118"/>
      <c r="CRI147" s="118"/>
      <c r="CRJ147" s="118"/>
      <c r="CRK147" s="118"/>
      <c r="CRL147" s="118"/>
      <c r="CRM147" s="118"/>
      <c r="CRN147" s="118"/>
      <c r="CRO147" s="118"/>
      <c r="CRP147" s="118"/>
      <c r="CRQ147" s="118"/>
      <c r="CRR147" s="118"/>
      <c r="CRS147" s="118"/>
      <c r="CRT147" s="118"/>
      <c r="CRU147" s="118"/>
      <c r="CRV147" s="118"/>
      <c r="CRW147" s="118"/>
      <c r="CRX147" s="118"/>
      <c r="CRY147" s="118"/>
      <c r="CRZ147" s="118"/>
      <c r="CSA147" s="118"/>
      <c r="CSB147" s="118"/>
      <c r="CSC147" s="118"/>
      <c r="CSD147" s="118"/>
      <c r="CSE147" s="118"/>
      <c r="CSF147" s="118"/>
      <c r="CSG147" s="118"/>
      <c r="CSH147" s="118"/>
      <c r="CSI147" s="118"/>
      <c r="CSJ147" s="118"/>
      <c r="CSK147" s="118"/>
      <c r="CSL147" s="118"/>
      <c r="CSM147" s="118"/>
      <c r="CSN147" s="118"/>
      <c r="CSO147" s="118"/>
      <c r="CSP147" s="118"/>
      <c r="CSQ147" s="118"/>
      <c r="CSR147" s="118"/>
      <c r="CSS147" s="118"/>
      <c r="CST147" s="118"/>
      <c r="CSU147" s="118"/>
      <c r="CSV147" s="118"/>
      <c r="CSW147" s="118"/>
      <c r="CSX147" s="118"/>
      <c r="CSY147" s="118"/>
      <c r="CSZ147" s="118"/>
      <c r="CTA147" s="118"/>
      <c r="CTB147" s="118"/>
      <c r="CTC147" s="118"/>
      <c r="CTD147" s="118"/>
      <c r="CTE147" s="118"/>
      <c r="CTF147" s="118"/>
      <c r="CTG147" s="118"/>
      <c r="CTH147" s="118"/>
      <c r="CTI147" s="118"/>
      <c r="CTJ147" s="118"/>
      <c r="CTK147" s="118"/>
      <c r="CTL147" s="118"/>
      <c r="CTM147" s="118"/>
      <c r="CTN147" s="118"/>
      <c r="CTO147" s="118"/>
      <c r="CTP147" s="118"/>
      <c r="CTQ147" s="118"/>
      <c r="CTR147" s="118"/>
      <c r="CTS147" s="118"/>
      <c r="CTT147" s="118"/>
      <c r="CTU147" s="118"/>
      <c r="CTV147" s="118"/>
      <c r="CTW147" s="118"/>
      <c r="CTX147" s="118"/>
      <c r="CTY147" s="118"/>
      <c r="CTZ147" s="118"/>
      <c r="CUA147" s="118"/>
      <c r="CUB147" s="118"/>
      <c r="CUC147" s="118"/>
      <c r="CUD147" s="118"/>
      <c r="CUE147" s="118"/>
      <c r="CUF147" s="118"/>
      <c r="CUG147" s="118"/>
      <c r="CUH147" s="118"/>
      <c r="CUI147" s="118"/>
      <c r="CUJ147" s="118"/>
      <c r="CUK147" s="118"/>
      <c r="CUL147" s="118"/>
      <c r="CUM147" s="118"/>
      <c r="CUN147" s="118"/>
      <c r="CUO147" s="118"/>
      <c r="CUP147" s="118"/>
      <c r="CUQ147" s="118"/>
      <c r="CUR147" s="118"/>
      <c r="CUS147" s="118"/>
      <c r="CUT147" s="118"/>
      <c r="CUU147" s="118"/>
      <c r="CUV147" s="118"/>
      <c r="CUW147" s="118"/>
      <c r="CUX147" s="118"/>
      <c r="CUY147" s="118"/>
      <c r="CUZ147" s="118"/>
      <c r="CVA147" s="118"/>
      <c r="CVB147" s="118"/>
      <c r="CVC147" s="118"/>
      <c r="CVD147" s="118"/>
      <c r="CVE147" s="118"/>
      <c r="CVF147" s="118"/>
      <c r="CVG147" s="118"/>
      <c r="CVH147" s="118"/>
      <c r="CVI147" s="118"/>
      <c r="CVJ147" s="118"/>
      <c r="CVK147" s="118"/>
      <c r="CVL147" s="118"/>
      <c r="CVM147" s="118"/>
      <c r="CVN147" s="118"/>
      <c r="CVO147" s="118"/>
      <c r="CVP147" s="118"/>
      <c r="CVQ147" s="118"/>
      <c r="CVR147" s="118"/>
      <c r="CVS147" s="118"/>
      <c r="CVT147" s="118"/>
      <c r="CVU147" s="118"/>
      <c r="CVV147" s="118"/>
      <c r="CVW147" s="118"/>
      <c r="CVX147" s="118"/>
      <c r="CVY147" s="118"/>
      <c r="CVZ147" s="118"/>
      <c r="CWA147" s="118"/>
      <c r="CWB147" s="118"/>
      <c r="CWC147" s="118"/>
      <c r="CWD147" s="118"/>
      <c r="CWE147" s="118"/>
      <c r="CWF147" s="118"/>
      <c r="CWG147" s="118"/>
      <c r="CWH147" s="118"/>
      <c r="CWI147" s="118"/>
      <c r="CWJ147" s="118"/>
      <c r="CWK147" s="118"/>
      <c r="CWL147" s="118"/>
      <c r="CWM147" s="118"/>
      <c r="CWN147" s="118"/>
      <c r="CWO147" s="118"/>
      <c r="CWP147" s="118"/>
      <c r="CWQ147" s="118"/>
      <c r="CWR147" s="118"/>
      <c r="CWS147" s="118"/>
      <c r="CWT147" s="118"/>
      <c r="CWU147" s="118"/>
      <c r="CWV147" s="118"/>
      <c r="CWW147" s="118"/>
      <c r="CWX147" s="118"/>
      <c r="CWY147" s="118"/>
      <c r="CWZ147" s="118"/>
      <c r="CXA147" s="118"/>
      <c r="CXB147" s="118"/>
      <c r="CXC147" s="118"/>
      <c r="CXD147" s="118"/>
      <c r="CXE147" s="118"/>
      <c r="CXF147" s="118"/>
      <c r="CXG147" s="118"/>
      <c r="CXH147" s="118"/>
      <c r="CXI147" s="118"/>
      <c r="CXJ147" s="118"/>
      <c r="CXK147" s="118"/>
      <c r="CXL147" s="118"/>
      <c r="CXM147" s="118"/>
      <c r="CXN147" s="118"/>
      <c r="CXO147" s="118"/>
      <c r="CXP147" s="118"/>
      <c r="CXQ147" s="118"/>
      <c r="CXR147" s="118"/>
      <c r="CXS147" s="118"/>
      <c r="CXT147" s="118"/>
      <c r="CXU147" s="118"/>
      <c r="CXV147" s="118"/>
      <c r="CXW147" s="118"/>
      <c r="CXX147" s="118"/>
      <c r="CXY147" s="118"/>
      <c r="CXZ147" s="118"/>
      <c r="CYA147" s="118"/>
      <c r="CYB147" s="118"/>
      <c r="CYC147" s="118"/>
      <c r="CYD147" s="118"/>
      <c r="CYE147" s="118"/>
      <c r="CYF147" s="118"/>
      <c r="CYG147" s="118"/>
      <c r="CYH147" s="118"/>
      <c r="CYI147" s="118"/>
      <c r="CYJ147" s="118"/>
      <c r="CYK147" s="118"/>
      <c r="CYL147" s="118"/>
      <c r="CYM147" s="118"/>
      <c r="CYN147" s="118"/>
      <c r="CYO147" s="118"/>
      <c r="CYP147" s="118"/>
      <c r="CYQ147" s="118"/>
      <c r="CYR147" s="118"/>
      <c r="CYS147" s="118"/>
      <c r="CYT147" s="118"/>
      <c r="CYU147" s="118"/>
      <c r="CYV147" s="118"/>
      <c r="CYW147" s="118"/>
      <c r="CYX147" s="118"/>
      <c r="CYY147" s="118"/>
      <c r="CYZ147" s="118"/>
      <c r="CZA147" s="118"/>
      <c r="CZB147" s="118"/>
      <c r="CZC147" s="118"/>
      <c r="CZD147" s="118"/>
      <c r="CZE147" s="118"/>
      <c r="CZF147" s="118"/>
      <c r="CZG147" s="118"/>
      <c r="CZH147" s="118"/>
      <c r="CZI147" s="118"/>
      <c r="CZJ147" s="118"/>
      <c r="CZK147" s="118"/>
      <c r="CZL147" s="118"/>
      <c r="CZM147" s="118"/>
      <c r="CZN147" s="118"/>
      <c r="CZO147" s="118"/>
      <c r="CZP147" s="118"/>
      <c r="CZQ147" s="118"/>
      <c r="CZR147" s="118"/>
      <c r="CZS147" s="118"/>
      <c r="CZT147" s="118"/>
      <c r="CZU147" s="118"/>
      <c r="CZV147" s="118"/>
      <c r="CZW147" s="118"/>
      <c r="CZX147" s="118"/>
      <c r="CZY147" s="118"/>
      <c r="CZZ147" s="118"/>
      <c r="DAA147" s="118"/>
      <c r="DAB147" s="118"/>
      <c r="DAC147" s="118"/>
      <c r="DAD147" s="118"/>
      <c r="DAE147" s="118"/>
      <c r="DAF147" s="118"/>
      <c r="DAG147" s="118"/>
      <c r="DAH147" s="118"/>
      <c r="DAI147" s="118"/>
      <c r="DAJ147" s="118"/>
      <c r="DAK147" s="118"/>
      <c r="DAL147" s="118"/>
      <c r="DAM147" s="118"/>
      <c r="DAN147" s="118"/>
      <c r="DAO147" s="118"/>
      <c r="DAP147" s="118"/>
      <c r="DAQ147" s="118"/>
      <c r="DAR147" s="118"/>
      <c r="DAS147" s="118"/>
      <c r="DAT147" s="118"/>
      <c r="DAU147" s="118"/>
      <c r="DAV147" s="118"/>
      <c r="DAW147" s="118"/>
      <c r="DAX147" s="118"/>
      <c r="DAY147" s="118"/>
      <c r="DAZ147" s="118"/>
      <c r="DBA147" s="118"/>
      <c r="DBB147" s="118"/>
      <c r="DBC147" s="118"/>
      <c r="DBD147" s="118"/>
      <c r="DBE147" s="118"/>
      <c r="DBF147" s="118"/>
      <c r="DBG147" s="118"/>
      <c r="DBH147" s="118"/>
      <c r="DBI147" s="118"/>
      <c r="DBJ147" s="118"/>
      <c r="DBK147" s="118"/>
      <c r="DBL147" s="118"/>
      <c r="DBM147" s="118"/>
      <c r="DBN147" s="118"/>
      <c r="DBO147" s="118"/>
      <c r="DBP147" s="118"/>
      <c r="DBQ147" s="118"/>
      <c r="DBR147" s="118"/>
      <c r="DBS147" s="118"/>
      <c r="DBT147" s="118"/>
      <c r="DBU147" s="118"/>
      <c r="DBV147" s="118"/>
      <c r="DBW147" s="118"/>
      <c r="DBX147" s="118"/>
      <c r="DBY147" s="118"/>
      <c r="DBZ147" s="118"/>
      <c r="DCA147" s="118"/>
      <c r="DCB147" s="118"/>
      <c r="DCC147" s="118"/>
      <c r="DCD147" s="118"/>
      <c r="DCE147" s="118"/>
      <c r="DCF147" s="118"/>
      <c r="DCG147" s="118"/>
      <c r="DCH147" s="118"/>
      <c r="DCI147" s="118"/>
      <c r="DCJ147" s="118"/>
      <c r="DCK147" s="118"/>
      <c r="DCL147" s="118"/>
      <c r="DCM147" s="118"/>
      <c r="DCN147" s="118"/>
      <c r="DCO147" s="118"/>
      <c r="DCP147" s="118"/>
      <c r="DCQ147" s="118"/>
      <c r="DCR147" s="118"/>
      <c r="DCS147" s="118"/>
      <c r="DCT147" s="118"/>
      <c r="DCU147" s="118"/>
      <c r="DCV147" s="118"/>
      <c r="DCW147" s="118"/>
      <c r="DCX147" s="118"/>
      <c r="DCY147" s="118"/>
      <c r="DCZ147" s="118"/>
      <c r="DDA147" s="118"/>
      <c r="DDB147" s="118"/>
      <c r="DDC147" s="118"/>
      <c r="DDD147" s="118"/>
      <c r="DDE147" s="118"/>
      <c r="DDF147" s="118"/>
      <c r="DDG147" s="118"/>
      <c r="DDH147" s="118"/>
      <c r="DDI147" s="118"/>
      <c r="DDJ147" s="118"/>
      <c r="DDK147" s="118"/>
      <c r="DDL147" s="118"/>
      <c r="DDM147" s="118"/>
      <c r="DDN147" s="118"/>
      <c r="DDO147" s="118"/>
      <c r="DDP147" s="118"/>
      <c r="DDQ147" s="118"/>
      <c r="DDR147" s="118"/>
      <c r="DDS147" s="118"/>
      <c r="DDT147" s="118"/>
      <c r="DDU147" s="118"/>
      <c r="DDV147" s="118"/>
      <c r="DDW147" s="118"/>
      <c r="DDX147" s="118"/>
      <c r="DDY147" s="118"/>
      <c r="DDZ147" s="118"/>
      <c r="DEA147" s="118"/>
      <c r="DEB147" s="118"/>
      <c r="DEC147" s="118"/>
      <c r="DED147" s="118"/>
      <c r="DEE147" s="118"/>
      <c r="DEF147" s="118"/>
      <c r="DEG147" s="118"/>
      <c r="DEH147" s="118"/>
      <c r="DEI147" s="118"/>
      <c r="DEJ147" s="118"/>
      <c r="DEK147" s="118"/>
      <c r="DEL147" s="118"/>
      <c r="DEM147" s="118"/>
      <c r="DEN147" s="118"/>
      <c r="DEO147" s="118"/>
      <c r="DEP147" s="118"/>
      <c r="DEQ147" s="118"/>
      <c r="DER147" s="118"/>
      <c r="DES147" s="118"/>
      <c r="DET147" s="118"/>
      <c r="DEU147" s="118"/>
      <c r="DEV147" s="118"/>
      <c r="DEW147" s="118"/>
      <c r="DEX147" s="118"/>
      <c r="DEY147" s="118"/>
      <c r="DEZ147" s="118"/>
      <c r="DFA147" s="118"/>
      <c r="DFB147" s="118"/>
      <c r="DFC147" s="118"/>
      <c r="DFD147" s="118"/>
      <c r="DFE147" s="118"/>
      <c r="DFF147" s="118"/>
      <c r="DFG147" s="118"/>
      <c r="DFH147" s="118"/>
      <c r="DFI147" s="118"/>
      <c r="DFJ147" s="118"/>
      <c r="DFK147" s="118"/>
      <c r="DFL147" s="118"/>
      <c r="DFM147" s="118"/>
      <c r="DFN147" s="118"/>
      <c r="DFO147" s="118"/>
      <c r="DFP147" s="118"/>
      <c r="DFQ147" s="118"/>
      <c r="DFR147" s="118"/>
      <c r="DFS147" s="118"/>
      <c r="DFT147" s="118"/>
      <c r="DFU147" s="118"/>
      <c r="DFV147" s="118"/>
      <c r="DFW147" s="118"/>
      <c r="DFX147" s="118"/>
      <c r="DFY147" s="118"/>
      <c r="DFZ147" s="118"/>
      <c r="DGA147" s="118"/>
      <c r="DGB147" s="118"/>
      <c r="DGC147" s="118"/>
      <c r="DGD147" s="118"/>
      <c r="DGE147" s="118"/>
      <c r="DGF147" s="118"/>
      <c r="DGG147" s="118"/>
      <c r="DGH147" s="118"/>
      <c r="DGI147" s="118"/>
      <c r="DGJ147" s="118"/>
      <c r="DGK147" s="118"/>
      <c r="DGL147" s="118"/>
      <c r="DGM147" s="118"/>
      <c r="DGN147" s="118"/>
      <c r="DGO147" s="118"/>
      <c r="DGP147" s="118"/>
      <c r="DGQ147" s="118"/>
      <c r="DGR147" s="118"/>
      <c r="DGS147" s="118"/>
      <c r="DGT147" s="118"/>
      <c r="DGU147" s="118"/>
      <c r="DGV147" s="118"/>
      <c r="DGW147" s="118"/>
      <c r="DGX147" s="118"/>
      <c r="DGY147" s="118"/>
      <c r="DGZ147" s="118"/>
      <c r="DHA147" s="118"/>
      <c r="DHB147" s="118"/>
      <c r="DHC147" s="118"/>
      <c r="DHD147" s="118"/>
      <c r="DHE147" s="118"/>
      <c r="DHF147" s="118"/>
      <c r="DHG147" s="118"/>
      <c r="DHH147" s="118"/>
      <c r="DHI147" s="118"/>
      <c r="DHJ147" s="118"/>
      <c r="DHK147" s="118"/>
      <c r="DHL147" s="118"/>
      <c r="DHM147" s="118"/>
      <c r="DHN147" s="118"/>
      <c r="DHO147" s="118"/>
      <c r="DHP147" s="118"/>
      <c r="DHQ147" s="118"/>
      <c r="DHR147" s="118"/>
      <c r="DHS147" s="118"/>
      <c r="DHT147" s="118"/>
      <c r="DHU147" s="118"/>
      <c r="DHV147" s="118"/>
      <c r="DHW147" s="118"/>
      <c r="DHX147" s="118"/>
      <c r="DHY147" s="118"/>
      <c r="DHZ147" s="118"/>
      <c r="DIA147" s="118"/>
      <c r="DIB147" s="118"/>
      <c r="DIC147" s="118"/>
      <c r="DID147" s="118"/>
      <c r="DIE147" s="118"/>
      <c r="DIF147" s="118"/>
      <c r="DIG147" s="118"/>
      <c r="DIH147" s="118"/>
      <c r="DII147" s="118"/>
      <c r="DIJ147" s="118"/>
      <c r="DIK147" s="118"/>
      <c r="DIL147" s="118"/>
      <c r="DIM147" s="118"/>
      <c r="DIN147" s="118"/>
      <c r="DIO147" s="118"/>
      <c r="DIP147" s="118"/>
      <c r="DIQ147" s="118"/>
      <c r="DIR147" s="118"/>
      <c r="DIS147" s="118"/>
      <c r="DIT147" s="118"/>
      <c r="DIU147" s="118"/>
      <c r="DIV147" s="118"/>
      <c r="DIW147" s="118"/>
      <c r="DIX147" s="118"/>
      <c r="DIY147" s="118"/>
      <c r="DIZ147" s="118"/>
      <c r="DJA147" s="118"/>
      <c r="DJB147" s="118"/>
      <c r="DJC147" s="118"/>
      <c r="DJD147" s="118"/>
      <c r="DJE147" s="118"/>
      <c r="DJF147" s="118"/>
      <c r="DJG147" s="118"/>
      <c r="DJH147" s="118"/>
      <c r="DJI147" s="118"/>
      <c r="DJJ147" s="118"/>
      <c r="DJK147" s="118"/>
      <c r="DJL147" s="118"/>
      <c r="DJM147" s="118"/>
      <c r="DJN147" s="118"/>
      <c r="DJO147" s="118"/>
      <c r="DJP147" s="118"/>
      <c r="DJQ147" s="118"/>
      <c r="DJR147" s="118"/>
      <c r="DJS147" s="118"/>
      <c r="DJT147" s="118"/>
      <c r="DJU147" s="118"/>
      <c r="DJV147" s="118"/>
      <c r="DJW147" s="118"/>
      <c r="DJX147" s="118"/>
      <c r="DJY147" s="118"/>
      <c r="DJZ147" s="118"/>
      <c r="DKA147" s="118"/>
      <c r="DKB147" s="118"/>
      <c r="DKC147" s="118"/>
      <c r="DKD147" s="118"/>
      <c r="DKE147" s="118"/>
      <c r="DKF147" s="118"/>
      <c r="DKG147" s="118"/>
      <c r="DKH147" s="118"/>
      <c r="DKI147" s="118"/>
      <c r="DKJ147" s="118"/>
      <c r="DKK147" s="118"/>
      <c r="DKL147" s="118"/>
      <c r="DKM147" s="118"/>
      <c r="DKN147" s="118"/>
      <c r="DKO147" s="118"/>
      <c r="DKP147" s="118"/>
      <c r="DKQ147" s="118"/>
      <c r="DKR147" s="118"/>
      <c r="DKS147" s="118"/>
      <c r="DKT147" s="118"/>
      <c r="DKU147" s="118"/>
      <c r="DKV147" s="118"/>
      <c r="DKW147" s="118"/>
      <c r="DKX147" s="118"/>
      <c r="DKY147" s="118"/>
      <c r="DKZ147" s="118"/>
      <c r="DLA147" s="118"/>
      <c r="DLB147" s="118"/>
      <c r="DLC147" s="118"/>
      <c r="DLD147" s="118"/>
      <c r="DLE147" s="118"/>
      <c r="DLF147" s="118"/>
      <c r="DLG147" s="118"/>
      <c r="DLH147" s="118"/>
      <c r="DLI147" s="118"/>
      <c r="DLJ147" s="118"/>
      <c r="DLK147" s="118"/>
      <c r="DLL147" s="118"/>
      <c r="DLM147" s="118"/>
      <c r="DLN147" s="118"/>
      <c r="DLO147" s="118"/>
      <c r="DLP147" s="118"/>
      <c r="DLQ147" s="118"/>
      <c r="DLR147" s="118"/>
      <c r="DLS147" s="118"/>
      <c r="DLT147" s="118"/>
      <c r="DLU147" s="118"/>
      <c r="DLV147" s="118"/>
      <c r="DLW147" s="118"/>
      <c r="DLX147" s="118"/>
      <c r="DLY147" s="118"/>
      <c r="DLZ147" s="118"/>
      <c r="DMA147" s="118"/>
      <c r="DMB147" s="118"/>
      <c r="DMC147" s="118"/>
      <c r="DMD147" s="118"/>
      <c r="DME147" s="118"/>
      <c r="DMF147" s="118"/>
      <c r="DMG147" s="118"/>
      <c r="DMH147" s="118"/>
      <c r="DMI147" s="118"/>
      <c r="DMJ147" s="118"/>
      <c r="DMK147" s="118"/>
      <c r="DML147" s="118"/>
      <c r="DMM147" s="118"/>
      <c r="DMN147" s="118"/>
      <c r="DMO147" s="118"/>
      <c r="DMP147" s="118"/>
      <c r="DMQ147" s="118"/>
      <c r="DMR147" s="118"/>
      <c r="DMS147" s="118"/>
      <c r="DMT147" s="118"/>
      <c r="DMU147" s="118"/>
      <c r="DMV147" s="118"/>
      <c r="DMW147" s="118"/>
      <c r="DMX147" s="118"/>
      <c r="DMY147" s="118"/>
      <c r="DMZ147" s="118"/>
      <c r="DNA147" s="118"/>
      <c r="DNB147" s="118"/>
      <c r="DNC147" s="118"/>
      <c r="DND147" s="118"/>
      <c r="DNE147" s="118"/>
      <c r="DNF147" s="118"/>
      <c r="DNG147" s="118"/>
      <c r="DNH147" s="118"/>
      <c r="DNI147" s="118"/>
      <c r="DNJ147" s="118"/>
      <c r="DNK147" s="118"/>
      <c r="DNL147" s="118"/>
      <c r="DNM147" s="118"/>
      <c r="DNN147" s="118"/>
      <c r="DNO147" s="118"/>
      <c r="DNP147" s="118"/>
      <c r="DNQ147" s="118"/>
      <c r="DNR147" s="118"/>
      <c r="DNS147" s="118"/>
      <c r="DNT147" s="118"/>
      <c r="DNU147" s="118"/>
      <c r="DNV147" s="118"/>
      <c r="DNW147" s="118"/>
      <c r="DNX147" s="118"/>
      <c r="DNY147" s="118"/>
      <c r="DNZ147" s="118"/>
      <c r="DOA147" s="118"/>
      <c r="DOB147" s="118"/>
      <c r="DOC147" s="118"/>
      <c r="DOD147" s="118"/>
      <c r="DOE147" s="118"/>
      <c r="DOF147" s="118"/>
      <c r="DOG147" s="118"/>
      <c r="DOH147" s="118"/>
      <c r="DOI147" s="118"/>
      <c r="DOJ147" s="118"/>
      <c r="DOK147" s="118"/>
      <c r="DOL147" s="118"/>
      <c r="DOM147" s="118"/>
      <c r="DON147" s="118"/>
      <c r="DOO147" s="118"/>
      <c r="DOP147" s="118"/>
      <c r="DOQ147" s="118"/>
      <c r="DOR147" s="118"/>
      <c r="DOS147" s="118"/>
      <c r="DOT147" s="118"/>
      <c r="DOU147" s="118"/>
      <c r="DOV147" s="118"/>
      <c r="DOW147" s="118"/>
      <c r="DOX147" s="118"/>
      <c r="DOY147" s="118"/>
      <c r="DOZ147" s="118"/>
      <c r="DPA147" s="118"/>
      <c r="DPB147" s="118"/>
      <c r="DPC147" s="118"/>
      <c r="DPD147" s="118"/>
      <c r="DPE147" s="118"/>
      <c r="DPF147" s="118"/>
      <c r="DPG147" s="118"/>
      <c r="DPH147" s="118"/>
      <c r="DPI147" s="118"/>
      <c r="DPJ147" s="118"/>
      <c r="DPK147" s="118"/>
      <c r="DPL147" s="118"/>
      <c r="DPM147" s="118"/>
      <c r="DPN147" s="118"/>
      <c r="DPO147" s="118"/>
      <c r="DPP147" s="118"/>
      <c r="DPQ147" s="118"/>
      <c r="DPR147" s="118"/>
      <c r="DPS147" s="118"/>
      <c r="DPT147" s="118"/>
      <c r="DPU147" s="118"/>
      <c r="DPV147" s="118"/>
      <c r="DPW147" s="118"/>
      <c r="DPX147" s="118"/>
      <c r="DPY147" s="118"/>
      <c r="DPZ147" s="118"/>
      <c r="DQA147" s="118"/>
      <c r="DQB147" s="118"/>
      <c r="DQC147" s="118"/>
      <c r="DQD147" s="118"/>
      <c r="DQE147" s="118"/>
      <c r="DQF147" s="118"/>
      <c r="DQG147" s="118"/>
      <c r="DQH147" s="118"/>
      <c r="DQI147" s="118"/>
      <c r="DQJ147" s="118"/>
      <c r="DQK147" s="118"/>
      <c r="DQL147" s="118"/>
      <c r="DQM147" s="118"/>
      <c r="DQN147" s="118"/>
      <c r="DQO147" s="118"/>
      <c r="DQP147" s="118"/>
      <c r="DQQ147" s="118"/>
      <c r="DQR147" s="118"/>
      <c r="DQS147" s="118"/>
      <c r="DQT147" s="118"/>
      <c r="DQU147" s="118"/>
      <c r="DQV147" s="118"/>
      <c r="DQW147" s="118"/>
      <c r="DQX147" s="118"/>
      <c r="DQY147" s="118"/>
      <c r="DQZ147" s="118"/>
      <c r="DRA147" s="118"/>
      <c r="DRB147" s="118"/>
      <c r="DRC147" s="118"/>
      <c r="DRD147" s="118"/>
      <c r="DRE147" s="118"/>
      <c r="DRF147" s="118"/>
      <c r="DRG147" s="118"/>
      <c r="DRH147" s="118"/>
      <c r="DRI147" s="118"/>
      <c r="DRJ147" s="118"/>
      <c r="DRK147" s="118"/>
      <c r="DRL147" s="118"/>
      <c r="DRM147" s="118"/>
      <c r="DRN147" s="118"/>
      <c r="DRO147" s="118"/>
      <c r="DRP147" s="118"/>
      <c r="DRQ147" s="118"/>
      <c r="DRR147" s="118"/>
      <c r="DRS147" s="118"/>
      <c r="DRT147" s="118"/>
      <c r="DRU147" s="118"/>
      <c r="DRV147" s="118"/>
      <c r="DRW147" s="118"/>
      <c r="DRX147" s="118"/>
      <c r="DRY147" s="118"/>
      <c r="DRZ147" s="118"/>
      <c r="DSA147" s="118"/>
      <c r="DSB147" s="118"/>
      <c r="DSC147" s="118"/>
      <c r="DSD147" s="118"/>
      <c r="DSE147" s="118"/>
      <c r="DSF147" s="118"/>
      <c r="DSG147" s="118"/>
      <c r="DSH147" s="118"/>
      <c r="DSI147" s="118"/>
      <c r="DSJ147" s="118"/>
      <c r="DSK147" s="118"/>
      <c r="DSL147" s="118"/>
      <c r="DSM147" s="118"/>
      <c r="DSN147" s="118"/>
      <c r="DSO147" s="118"/>
      <c r="DSP147" s="118"/>
      <c r="DSQ147" s="118"/>
      <c r="DSR147" s="118"/>
      <c r="DSS147" s="118"/>
      <c r="DST147" s="118"/>
      <c r="DSU147" s="118"/>
      <c r="DSV147" s="118"/>
      <c r="DSW147" s="118"/>
      <c r="DSX147" s="118"/>
      <c r="DSY147" s="118"/>
      <c r="DSZ147" s="118"/>
      <c r="DTA147" s="118"/>
      <c r="DTB147" s="118"/>
      <c r="DTC147" s="118"/>
      <c r="DTD147" s="118"/>
      <c r="DTE147" s="118"/>
      <c r="DTF147" s="118"/>
      <c r="DTG147" s="118"/>
      <c r="DTH147" s="118"/>
      <c r="DTI147" s="118"/>
      <c r="DTJ147" s="118"/>
      <c r="DTK147" s="118"/>
      <c r="DTL147" s="118"/>
      <c r="DTM147" s="118"/>
      <c r="DTN147" s="118"/>
      <c r="DTO147" s="118"/>
      <c r="DTP147" s="118"/>
      <c r="DTQ147" s="118"/>
      <c r="DTR147" s="118"/>
      <c r="DTS147" s="118"/>
      <c r="DTT147" s="118"/>
      <c r="DTU147" s="118"/>
      <c r="DTV147" s="118"/>
      <c r="DTW147" s="118"/>
      <c r="DTX147" s="118"/>
      <c r="DTY147" s="118"/>
      <c r="DTZ147" s="118"/>
      <c r="DUA147" s="118"/>
      <c r="DUB147" s="118"/>
      <c r="DUC147" s="118"/>
      <c r="DUD147" s="118"/>
      <c r="DUE147" s="118"/>
      <c r="DUF147" s="118"/>
      <c r="DUG147" s="118"/>
      <c r="DUH147" s="118"/>
      <c r="DUI147" s="118"/>
      <c r="DUJ147" s="118"/>
      <c r="DUK147" s="118"/>
      <c r="DUL147" s="118"/>
      <c r="DUM147" s="118"/>
      <c r="DUN147" s="118"/>
      <c r="DUO147" s="118"/>
      <c r="DUP147" s="118"/>
      <c r="DUQ147" s="118"/>
      <c r="DUR147" s="118"/>
      <c r="DUS147" s="118"/>
      <c r="DUT147" s="118"/>
      <c r="DUU147" s="118"/>
      <c r="DUV147" s="118"/>
      <c r="DUW147" s="118"/>
      <c r="DUX147" s="118"/>
      <c r="DUY147" s="118"/>
      <c r="DUZ147" s="118"/>
      <c r="DVA147" s="118"/>
      <c r="DVB147" s="118"/>
      <c r="DVC147" s="118"/>
      <c r="DVD147" s="118"/>
      <c r="DVE147" s="118"/>
      <c r="DVF147" s="118"/>
      <c r="DVG147" s="118"/>
      <c r="DVH147" s="118"/>
      <c r="DVI147" s="118"/>
      <c r="DVJ147" s="118"/>
      <c r="DVK147" s="118"/>
      <c r="DVL147" s="118"/>
      <c r="DVM147" s="118"/>
      <c r="DVN147" s="118"/>
      <c r="DVO147" s="118"/>
      <c r="DVP147" s="118"/>
      <c r="DVQ147" s="118"/>
      <c r="DVR147" s="118"/>
      <c r="DVS147" s="118"/>
      <c r="DVT147" s="118"/>
      <c r="DVU147" s="118"/>
      <c r="DVV147" s="118"/>
      <c r="DVW147" s="118"/>
      <c r="DVX147" s="118"/>
      <c r="DVY147" s="118"/>
      <c r="DVZ147" s="118"/>
      <c r="DWA147" s="118"/>
      <c r="DWB147" s="118"/>
      <c r="DWC147" s="118"/>
      <c r="DWD147" s="118"/>
      <c r="DWE147" s="118"/>
      <c r="DWF147" s="118"/>
      <c r="DWG147" s="118"/>
      <c r="DWH147" s="118"/>
      <c r="DWI147" s="118"/>
      <c r="DWJ147" s="118"/>
      <c r="DWK147" s="118"/>
      <c r="DWL147" s="118"/>
      <c r="DWM147" s="118"/>
      <c r="DWN147" s="118"/>
      <c r="DWO147" s="118"/>
      <c r="DWP147" s="118"/>
      <c r="DWQ147" s="118"/>
      <c r="DWR147" s="118"/>
      <c r="DWS147" s="118"/>
      <c r="DWT147" s="118"/>
      <c r="DWU147" s="118"/>
      <c r="DWV147" s="118"/>
      <c r="DWW147" s="118"/>
      <c r="DWX147" s="118"/>
      <c r="DWY147" s="118"/>
      <c r="DWZ147" s="118"/>
      <c r="DXA147" s="118"/>
      <c r="DXB147" s="118"/>
      <c r="DXC147" s="118"/>
      <c r="DXD147" s="118"/>
      <c r="DXE147" s="118"/>
      <c r="DXF147" s="118"/>
      <c r="DXG147" s="118"/>
      <c r="DXH147" s="118"/>
      <c r="DXI147" s="118"/>
      <c r="DXJ147" s="118"/>
      <c r="DXK147" s="118"/>
      <c r="DXL147" s="118"/>
      <c r="DXM147" s="118"/>
      <c r="DXN147" s="118"/>
      <c r="DXO147" s="118"/>
      <c r="DXP147" s="118"/>
      <c r="DXQ147" s="118"/>
      <c r="DXR147" s="118"/>
      <c r="DXS147" s="118"/>
      <c r="DXT147" s="118"/>
      <c r="DXU147" s="118"/>
      <c r="DXV147" s="118"/>
      <c r="DXW147" s="118"/>
      <c r="DXX147" s="118"/>
      <c r="DXY147" s="118"/>
      <c r="DXZ147" s="118"/>
      <c r="DYA147" s="118"/>
      <c r="DYB147" s="118"/>
      <c r="DYC147" s="118"/>
      <c r="DYD147" s="118"/>
      <c r="DYE147" s="118"/>
      <c r="DYF147" s="118"/>
      <c r="DYG147" s="118"/>
      <c r="DYH147" s="118"/>
      <c r="DYI147" s="118"/>
      <c r="DYJ147" s="118"/>
      <c r="DYK147" s="118"/>
      <c r="DYL147" s="118"/>
      <c r="DYM147" s="118"/>
      <c r="DYN147" s="118"/>
      <c r="DYO147" s="118"/>
      <c r="DYP147" s="118"/>
      <c r="DYQ147" s="118"/>
      <c r="DYR147" s="118"/>
      <c r="DYS147" s="118"/>
      <c r="DYT147" s="118"/>
      <c r="DYU147" s="118"/>
      <c r="DYV147" s="118"/>
      <c r="DYW147" s="118"/>
      <c r="DYX147" s="118"/>
      <c r="DYY147" s="118"/>
      <c r="DYZ147" s="118"/>
      <c r="DZA147" s="118"/>
      <c r="DZB147" s="118"/>
      <c r="DZC147" s="118"/>
      <c r="DZD147" s="118"/>
      <c r="DZE147" s="118"/>
      <c r="DZF147" s="118"/>
      <c r="DZG147" s="118"/>
      <c r="DZH147" s="118"/>
      <c r="DZI147" s="118"/>
      <c r="DZJ147" s="118"/>
      <c r="DZK147" s="118"/>
      <c r="DZL147" s="118"/>
      <c r="DZM147" s="118"/>
      <c r="DZN147" s="118"/>
      <c r="DZO147" s="118"/>
      <c r="DZP147" s="118"/>
      <c r="DZQ147" s="118"/>
      <c r="DZR147" s="118"/>
      <c r="DZS147" s="118"/>
      <c r="DZT147" s="118"/>
      <c r="DZU147" s="118"/>
      <c r="DZV147" s="118"/>
      <c r="DZW147" s="118"/>
      <c r="DZX147" s="118"/>
      <c r="DZY147" s="118"/>
      <c r="DZZ147" s="118"/>
      <c r="EAA147" s="118"/>
      <c r="EAB147" s="118"/>
      <c r="EAC147" s="118"/>
      <c r="EAD147" s="118"/>
      <c r="EAE147" s="118"/>
      <c r="EAF147" s="118"/>
      <c r="EAG147" s="118"/>
      <c r="EAH147" s="118"/>
      <c r="EAI147" s="118"/>
      <c r="EAJ147" s="118"/>
      <c r="EAK147" s="118"/>
      <c r="EAL147" s="118"/>
      <c r="EAM147" s="118"/>
      <c r="EAN147" s="118"/>
      <c r="EAO147" s="118"/>
      <c r="EAP147" s="118"/>
      <c r="EAQ147" s="118"/>
      <c r="EAR147" s="118"/>
      <c r="EAS147" s="118"/>
      <c r="EAT147" s="118"/>
      <c r="EAU147" s="118"/>
      <c r="EAV147" s="118"/>
      <c r="EAW147" s="118"/>
      <c r="EAX147" s="118"/>
      <c r="EAY147" s="118"/>
      <c r="EAZ147" s="118"/>
      <c r="EBA147" s="118"/>
      <c r="EBB147" s="118"/>
      <c r="EBC147" s="118"/>
      <c r="EBD147" s="118"/>
      <c r="EBE147" s="118"/>
      <c r="EBF147" s="118"/>
      <c r="EBG147" s="118"/>
      <c r="EBH147" s="118"/>
      <c r="EBI147" s="118"/>
      <c r="EBJ147" s="118"/>
      <c r="EBK147" s="118"/>
      <c r="EBL147" s="118"/>
      <c r="EBM147" s="118"/>
      <c r="EBN147" s="118"/>
      <c r="EBO147" s="118"/>
      <c r="EBP147" s="118"/>
      <c r="EBQ147" s="118"/>
      <c r="EBR147" s="118"/>
      <c r="EBS147" s="118"/>
      <c r="EBT147" s="118"/>
      <c r="EBU147" s="118"/>
      <c r="EBV147" s="118"/>
      <c r="EBW147" s="118"/>
      <c r="EBX147" s="118"/>
      <c r="EBY147" s="118"/>
      <c r="EBZ147" s="118"/>
      <c r="ECA147" s="118"/>
      <c r="ECB147" s="118"/>
      <c r="ECC147" s="118"/>
      <c r="ECD147" s="118"/>
      <c r="ECE147" s="118"/>
      <c r="ECF147" s="118"/>
      <c r="ECG147" s="118"/>
      <c r="ECH147" s="118"/>
      <c r="ECI147" s="118"/>
      <c r="ECJ147" s="118"/>
      <c r="ECK147" s="118"/>
      <c r="ECL147" s="118"/>
      <c r="ECM147" s="118"/>
      <c r="ECN147" s="118"/>
      <c r="ECO147" s="118"/>
      <c r="ECP147" s="118"/>
      <c r="ECQ147" s="118"/>
      <c r="ECR147" s="118"/>
      <c r="ECS147" s="118"/>
      <c r="ECT147" s="118"/>
      <c r="ECU147" s="118"/>
      <c r="ECV147" s="118"/>
      <c r="ECW147" s="118"/>
      <c r="ECX147" s="118"/>
      <c r="ECY147" s="118"/>
      <c r="ECZ147" s="118"/>
      <c r="EDA147" s="118"/>
      <c r="EDB147" s="118"/>
      <c r="EDC147" s="118"/>
      <c r="EDD147" s="118"/>
      <c r="EDE147" s="118"/>
      <c r="EDF147" s="118"/>
      <c r="EDG147" s="118"/>
      <c r="EDH147" s="118"/>
      <c r="EDI147" s="118"/>
      <c r="EDJ147" s="118"/>
      <c r="EDK147" s="118"/>
      <c r="EDL147" s="118"/>
      <c r="EDM147" s="118"/>
      <c r="EDN147" s="118"/>
      <c r="EDO147" s="118"/>
      <c r="EDP147" s="118"/>
      <c r="EDQ147" s="118"/>
      <c r="EDR147" s="118"/>
      <c r="EDS147" s="118"/>
      <c r="EDT147" s="118"/>
      <c r="EDU147" s="118"/>
      <c r="EDV147" s="118"/>
      <c r="EDW147" s="118"/>
      <c r="EDX147" s="118"/>
      <c r="EDY147" s="118"/>
      <c r="EDZ147" s="118"/>
      <c r="EEA147" s="118"/>
      <c r="EEB147" s="118"/>
      <c r="EEC147" s="118"/>
      <c r="EED147" s="118"/>
      <c r="EEE147" s="118"/>
      <c r="EEF147" s="118"/>
      <c r="EEG147" s="118"/>
      <c r="EEH147" s="118"/>
      <c r="EEI147" s="118"/>
      <c r="EEJ147" s="118"/>
      <c r="EEK147" s="118"/>
      <c r="EEL147" s="118"/>
      <c r="EEM147" s="118"/>
      <c r="EEN147" s="118"/>
      <c r="EEO147" s="118"/>
      <c r="EEP147" s="118"/>
      <c r="EEQ147" s="118"/>
      <c r="EER147" s="118"/>
      <c r="EES147" s="118"/>
      <c r="EET147" s="118"/>
      <c r="EEU147" s="118"/>
      <c r="EEV147" s="118"/>
      <c r="EEW147" s="118"/>
      <c r="EEX147" s="118"/>
      <c r="EEY147" s="118"/>
      <c r="EEZ147" s="118"/>
      <c r="EFA147" s="118"/>
      <c r="EFB147" s="118"/>
      <c r="EFC147" s="118"/>
      <c r="EFD147" s="118"/>
      <c r="EFE147" s="118"/>
      <c r="EFF147" s="118"/>
      <c r="EFG147" s="118"/>
      <c r="EFH147" s="118"/>
      <c r="EFI147" s="118"/>
      <c r="EFJ147" s="118"/>
      <c r="EFK147" s="118"/>
      <c r="EFL147" s="118"/>
      <c r="EFM147" s="118"/>
      <c r="EFN147" s="118"/>
      <c r="EFO147" s="118"/>
      <c r="EFP147" s="118"/>
      <c r="EFQ147" s="118"/>
      <c r="EFR147" s="118"/>
      <c r="EFS147" s="118"/>
      <c r="EFT147" s="118"/>
      <c r="EFU147" s="118"/>
      <c r="EFV147" s="118"/>
      <c r="EFW147" s="118"/>
      <c r="EFX147" s="118"/>
      <c r="EFY147" s="118"/>
      <c r="EFZ147" s="118"/>
      <c r="EGA147" s="118"/>
      <c r="EGB147" s="118"/>
      <c r="EGC147" s="118"/>
      <c r="EGD147" s="118"/>
      <c r="EGE147" s="118"/>
      <c r="EGF147" s="118"/>
      <c r="EGG147" s="118"/>
      <c r="EGH147" s="118"/>
      <c r="EGI147" s="118"/>
      <c r="EGJ147" s="118"/>
      <c r="EGK147" s="118"/>
      <c r="EGL147" s="118"/>
      <c r="EGM147" s="118"/>
      <c r="EGN147" s="118"/>
      <c r="EGO147" s="118"/>
      <c r="EGP147" s="118"/>
      <c r="EGQ147" s="118"/>
      <c r="EGR147" s="118"/>
      <c r="EGS147" s="118"/>
      <c r="EGT147" s="118"/>
      <c r="EGU147" s="118"/>
      <c r="EGV147" s="118"/>
      <c r="EGW147" s="118"/>
      <c r="EGX147" s="118"/>
      <c r="EGY147" s="118"/>
      <c r="EGZ147" s="118"/>
      <c r="EHA147" s="118"/>
      <c r="EHB147" s="118"/>
      <c r="EHC147" s="118"/>
      <c r="EHD147" s="118"/>
      <c r="EHE147" s="118"/>
      <c r="EHF147" s="118"/>
      <c r="EHG147" s="118"/>
      <c r="EHH147" s="118"/>
      <c r="EHI147" s="118"/>
      <c r="EHJ147" s="118"/>
      <c r="EHK147" s="118"/>
      <c r="EHL147" s="118"/>
      <c r="EHM147" s="118"/>
      <c r="EHN147" s="118"/>
      <c r="EHO147" s="118"/>
      <c r="EHP147" s="118"/>
      <c r="EHQ147" s="118"/>
      <c r="EHR147" s="118"/>
      <c r="EHS147" s="118"/>
      <c r="EHT147" s="118"/>
      <c r="EHU147" s="118"/>
      <c r="EHV147" s="118"/>
      <c r="EHW147" s="118"/>
      <c r="EHX147" s="118"/>
      <c r="EHY147" s="118"/>
      <c r="EHZ147" s="118"/>
      <c r="EIA147" s="118"/>
      <c r="EIB147" s="118"/>
      <c r="EIC147" s="118"/>
      <c r="EID147" s="118"/>
      <c r="EIE147" s="118"/>
      <c r="EIF147" s="118"/>
      <c r="EIG147" s="118"/>
      <c r="EIH147" s="118"/>
      <c r="EII147" s="118"/>
      <c r="EIJ147" s="118"/>
      <c r="EIK147" s="118"/>
      <c r="EIL147" s="118"/>
      <c r="EIM147" s="118"/>
      <c r="EIN147" s="118"/>
      <c r="EIO147" s="118"/>
      <c r="EIP147" s="118"/>
      <c r="EIQ147" s="118"/>
      <c r="EIR147" s="118"/>
      <c r="EIS147" s="118"/>
      <c r="EIT147" s="118"/>
      <c r="EIU147" s="118"/>
      <c r="EIV147" s="118"/>
      <c r="EIW147" s="118"/>
      <c r="EIX147" s="118"/>
      <c r="EIY147" s="118"/>
      <c r="EIZ147" s="118"/>
      <c r="EJA147" s="118"/>
      <c r="EJB147" s="118"/>
      <c r="EJC147" s="118"/>
      <c r="EJD147" s="118"/>
      <c r="EJE147" s="118"/>
      <c r="EJF147" s="118"/>
      <c r="EJG147" s="118"/>
      <c r="EJH147" s="118"/>
      <c r="EJI147" s="118"/>
      <c r="EJJ147" s="118"/>
      <c r="EJK147" s="118"/>
      <c r="EJL147" s="118"/>
      <c r="EJM147" s="118"/>
      <c r="EJN147" s="118"/>
      <c r="EJO147" s="118"/>
      <c r="EJP147" s="118"/>
      <c r="EJQ147" s="118"/>
      <c r="EJR147" s="118"/>
      <c r="EJS147" s="118"/>
      <c r="EJT147" s="118"/>
      <c r="EJU147" s="118"/>
      <c r="EJV147" s="118"/>
      <c r="EJW147" s="118"/>
      <c r="EJX147" s="118"/>
      <c r="EJY147" s="118"/>
      <c r="EJZ147" s="118"/>
      <c r="EKA147" s="118"/>
      <c r="EKB147" s="118"/>
      <c r="EKC147" s="118"/>
      <c r="EKD147" s="118"/>
      <c r="EKE147" s="118"/>
      <c r="EKF147" s="118"/>
      <c r="EKG147" s="118"/>
      <c r="EKH147" s="118"/>
      <c r="EKI147" s="118"/>
      <c r="EKJ147" s="118"/>
      <c r="EKK147" s="118"/>
      <c r="EKL147" s="118"/>
      <c r="EKM147" s="118"/>
      <c r="EKN147" s="118"/>
      <c r="EKO147" s="118"/>
      <c r="EKP147" s="118"/>
      <c r="EKQ147" s="118"/>
      <c r="EKR147" s="118"/>
      <c r="EKS147" s="118"/>
      <c r="EKT147" s="118"/>
      <c r="EKU147" s="118"/>
      <c r="EKV147" s="118"/>
      <c r="EKW147" s="118"/>
      <c r="EKX147" s="118"/>
      <c r="EKY147" s="118"/>
      <c r="EKZ147" s="118"/>
      <c r="ELA147" s="118"/>
      <c r="ELB147" s="118"/>
      <c r="ELC147" s="118"/>
      <c r="ELD147" s="118"/>
      <c r="ELE147" s="118"/>
      <c r="ELF147" s="118"/>
      <c r="ELG147" s="118"/>
      <c r="ELH147" s="118"/>
      <c r="ELI147" s="118"/>
      <c r="ELJ147" s="118"/>
      <c r="ELK147" s="118"/>
      <c r="ELL147" s="118"/>
      <c r="ELM147" s="118"/>
      <c r="ELN147" s="118"/>
      <c r="ELO147" s="118"/>
      <c r="ELP147" s="118"/>
      <c r="ELQ147" s="118"/>
      <c r="ELR147" s="118"/>
      <c r="ELS147" s="118"/>
      <c r="ELT147" s="118"/>
      <c r="ELU147" s="118"/>
      <c r="ELV147" s="118"/>
      <c r="ELW147" s="118"/>
      <c r="ELX147" s="118"/>
      <c r="ELY147" s="118"/>
      <c r="ELZ147" s="118"/>
      <c r="EMA147" s="118"/>
      <c r="EMB147" s="118"/>
      <c r="EMC147" s="118"/>
      <c r="EMD147" s="118"/>
      <c r="EME147" s="118"/>
      <c r="EMF147" s="118"/>
      <c r="EMG147" s="118"/>
      <c r="EMH147" s="118"/>
      <c r="EMI147" s="118"/>
      <c r="EMJ147" s="118"/>
      <c r="EMK147" s="118"/>
      <c r="EML147" s="118"/>
      <c r="EMM147" s="118"/>
      <c r="EMN147" s="118"/>
      <c r="EMO147" s="118"/>
      <c r="EMP147" s="118"/>
      <c r="EMQ147" s="118"/>
      <c r="EMR147" s="118"/>
      <c r="EMS147" s="118"/>
      <c r="EMT147" s="118"/>
      <c r="EMU147" s="118"/>
      <c r="EMV147" s="118"/>
      <c r="EMW147" s="118"/>
      <c r="EMX147" s="118"/>
      <c r="EMY147" s="118"/>
      <c r="EMZ147" s="118"/>
      <c r="ENA147" s="118"/>
      <c r="ENB147" s="118"/>
      <c r="ENC147" s="118"/>
      <c r="END147" s="118"/>
      <c r="ENE147" s="118"/>
      <c r="ENF147" s="118"/>
      <c r="ENG147" s="118"/>
      <c r="ENH147" s="118"/>
      <c r="ENI147" s="118"/>
      <c r="ENJ147" s="118"/>
      <c r="ENK147" s="118"/>
      <c r="ENL147" s="118"/>
      <c r="ENM147" s="118"/>
      <c r="ENN147" s="118"/>
      <c r="ENO147" s="118"/>
      <c r="ENP147" s="118"/>
      <c r="ENQ147" s="118"/>
      <c r="ENR147" s="118"/>
      <c r="ENS147" s="118"/>
      <c r="ENT147" s="118"/>
      <c r="ENU147" s="118"/>
      <c r="ENV147" s="118"/>
      <c r="ENW147" s="118"/>
      <c r="ENX147" s="118"/>
      <c r="ENY147" s="118"/>
      <c r="ENZ147" s="118"/>
      <c r="EOA147" s="118"/>
      <c r="EOB147" s="118"/>
      <c r="EOC147" s="118"/>
      <c r="EOD147" s="118"/>
      <c r="EOE147" s="118"/>
      <c r="EOF147" s="118"/>
      <c r="EOG147" s="118"/>
      <c r="EOH147" s="118"/>
      <c r="EOI147" s="118"/>
      <c r="EOJ147" s="118"/>
      <c r="EOK147" s="118"/>
      <c r="EOL147" s="118"/>
      <c r="EOM147" s="118"/>
      <c r="EON147" s="118"/>
      <c r="EOO147" s="118"/>
      <c r="EOP147" s="118"/>
      <c r="EOQ147" s="118"/>
      <c r="EOR147" s="118"/>
      <c r="EOS147" s="118"/>
      <c r="EOT147" s="118"/>
      <c r="EOU147" s="118"/>
      <c r="EOV147" s="118"/>
      <c r="EOW147" s="118"/>
      <c r="EOX147" s="118"/>
      <c r="EOY147" s="118"/>
      <c r="EOZ147" s="118"/>
      <c r="EPA147" s="118"/>
      <c r="EPB147" s="118"/>
      <c r="EPC147" s="118"/>
      <c r="EPD147" s="118"/>
      <c r="EPE147" s="118"/>
      <c r="EPF147" s="118"/>
      <c r="EPG147" s="118"/>
      <c r="EPH147" s="118"/>
      <c r="EPI147" s="118"/>
      <c r="EPJ147" s="118"/>
      <c r="EPK147" s="118"/>
      <c r="EPL147" s="118"/>
      <c r="EPM147" s="118"/>
      <c r="EPN147" s="118"/>
      <c r="EPO147" s="118"/>
      <c r="EPP147" s="118"/>
      <c r="EPQ147" s="118"/>
      <c r="EPR147" s="118"/>
      <c r="EPS147" s="118"/>
      <c r="EPT147" s="118"/>
      <c r="EPU147" s="118"/>
      <c r="EPV147" s="118"/>
      <c r="EPW147" s="118"/>
      <c r="EPX147" s="118"/>
      <c r="EPY147" s="118"/>
      <c r="EPZ147" s="118"/>
      <c r="EQA147" s="118"/>
      <c r="EQB147" s="118"/>
      <c r="EQC147" s="118"/>
      <c r="EQD147" s="118"/>
      <c r="EQE147" s="118"/>
      <c r="EQF147" s="118"/>
      <c r="EQG147" s="118"/>
      <c r="EQH147" s="118"/>
      <c r="EQI147" s="118"/>
      <c r="EQJ147" s="118"/>
      <c r="EQK147" s="118"/>
      <c r="EQL147" s="118"/>
      <c r="EQM147" s="118"/>
      <c r="EQN147" s="118"/>
      <c r="EQO147" s="118"/>
      <c r="EQP147" s="118"/>
      <c r="EQQ147" s="118"/>
      <c r="EQR147" s="118"/>
      <c r="EQS147" s="118"/>
      <c r="EQT147" s="118"/>
      <c r="EQU147" s="118"/>
      <c r="EQV147" s="118"/>
      <c r="EQW147" s="118"/>
      <c r="EQX147" s="118"/>
      <c r="EQY147" s="118"/>
      <c r="EQZ147" s="118"/>
      <c r="ERA147" s="118"/>
      <c r="ERB147" s="118"/>
      <c r="ERC147" s="118"/>
      <c r="ERD147" s="118"/>
      <c r="ERE147" s="118"/>
      <c r="ERF147" s="118"/>
      <c r="ERG147" s="118"/>
      <c r="ERH147" s="118"/>
      <c r="ERI147" s="118"/>
      <c r="ERJ147" s="118"/>
      <c r="ERK147" s="118"/>
      <c r="ERL147" s="118"/>
      <c r="ERM147" s="118"/>
      <c r="ERN147" s="118"/>
      <c r="ERO147" s="118"/>
      <c r="ERP147" s="118"/>
      <c r="ERQ147" s="118"/>
      <c r="ERR147" s="118"/>
      <c r="ERS147" s="118"/>
      <c r="ERT147" s="118"/>
      <c r="ERU147" s="118"/>
      <c r="ERV147" s="118"/>
      <c r="ERW147" s="118"/>
      <c r="ERX147" s="118"/>
      <c r="ERY147" s="118"/>
      <c r="ERZ147" s="118"/>
      <c r="ESA147" s="118"/>
      <c r="ESB147" s="118"/>
      <c r="ESC147" s="118"/>
      <c r="ESD147" s="118"/>
      <c r="ESE147" s="118"/>
      <c r="ESF147" s="118"/>
      <c r="ESG147" s="118"/>
      <c r="ESH147" s="118"/>
      <c r="ESI147" s="118"/>
      <c r="ESJ147" s="118"/>
      <c r="ESK147" s="118"/>
      <c r="ESL147" s="118"/>
      <c r="ESM147" s="118"/>
      <c r="ESN147" s="118"/>
      <c r="ESO147" s="118"/>
      <c r="ESP147" s="118"/>
      <c r="ESQ147" s="118"/>
      <c r="ESR147" s="118"/>
      <c r="ESS147" s="118"/>
      <c r="EST147" s="118"/>
      <c r="ESU147" s="118"/>
      <c r="ESV147" s="118"/>
      <c r="ESW147" s="118"/>
      <c r="ESX147" s="118"/>
      <c r="ESY147" s="118"/>
      <c r="ESZ147" s="118"/>
      <c r="ETA147" s="118"/>
      <c r="ETB147" s="118"/>
      <c r="ETC147" s="118"/>
      <c r="ETD147" s="118"/>
      <c r="ETE147" s="118"/>
      <c r="ETF147" s="118"/>
      <c r="ETG147" s="118"/>
      <c r="ETH147" s="118"/>
      <c r="ETI147" s="118"/>
      <c r="ETJ147" s="118"/>
      <c r="ETK147" s="118"/>
      <c r="ETL147" s="118"/>
      <c r="ETM147" s="118"/>
      <c r="ETN147" s="118"/>
      <c r="ETO147" s="118"/>
      <c r="ETP147" s="118"/>
      <c r="ETQ147" s="118"/>
      <c r="ETR147" s="118"/>
      <c r="ETS147" s="118"/>
      <c r="ETT147" s="118"/>
      <c r="ETU147" s="118"/>
      <c r="ETV147" s="118"/>
      <c r="ETW147" s="118"/>
      <c r="ETX147" s="118"/>
      <c r="ETY147" s="118"/>
      <c r="ETZ147" s="118"/>
      <c r="EUA147" s="118"/>
      <c r="EUB147" s="118"/>
      <c r="EUC147" s="118"/>
      <c r="EUD147" s="118"/>
      <c r="EUE147" s="118"/>
      <c r="EUF147" s="118"/>
      <c r="EUG147" s="118"/>
      <c r="EUH147" s="118"/>
      <c r="EUI147" s="118"/>
      <c r="EUJ147" s="118"/>
      <c r="EUK147" s="118"/>
      <c r="EUL147" s="118"/>
      <c r="EUM147" s="118"/>
      <c r="EUN147" s="118"/>
      <c r="EUO147" s="118"/>
      <c r="EUP147" s="118"/>
      <c r="EUQ147" s="118"/>
      <c r="EUR147" s="118"/>
      <c r="EUS147" s="118"/>
      <c r="EUT147" s="118"/>
      <c r="EUU147" s="118"/>
      <c r="EUV147" s="118"/>
      <c r="EUW147" s="118"/>
      <c r="EUX147" s="118"/>
      <c r="EUY147" s="118"/>
      <c r="EUZ147" s="118"/>
      <c r="EVA147" s="118"/>
      <c r="EVB147" s="118"/>
      <c r="EVC147" s="118"/>
      <c r="EVD147" s="118"/>
      <c r="EVE147" s="118"/>
      <c r="EVF147" s="118"/>
      <c r="EVG147" s="118"/>
      <c r="EVH147" s="118"/>
      <c r="EVI147" s="118"/>
      <c r="EVJ147" s="118"/>
      <c r="EVK147" s="118"/>
      <c r="EVL147" s="118"/>
      <c r="EVM147" s="118"/>
      <c r="EVN147" s="118"/>
      <c r="EVO147" s="118"/>
      <c r="EVP147" s="118"/>
      <c r="EVQ147" s="118"/>
      <c r="EVR147" s="118"/>
      <c r="EVS147" s="118"/>
      <c r="EVT147" s="118"/>
      <c r="EVU147" s="118"/>
      <c r="EVV147" s="118"/>
      <c r="EVW147" s="118"/>
      <c r="EVX147" s="118"/>
      <c r="EVY147" s="118"/>
      <c r="EVZ147" s="118"/>
      <c r="EWA147" s="118"/>
      <c r="EWB147" s="118"/>
      <c r="EWC147" s="118"/>
      <c r="EWD147" s="118"/>
      <c r="EWE147" s="118"/>
      <c r="EWF147" s="118"/>
      <c r="EWG147" s="118"/>
      <c r="EWH147" s="118"/>
      <c r="EWI147" s="118"/>
      <c r="EWJ147" s="118"/>
      <c r="EWK147" s="118"/>
      <c r="EWL147" s="118"/>
      <c r="EWM147" s="118"/>
      <c r="EWN147" s="118"/>
      <c r="EWO147" s="118"/>
      <c r="EWP147" s="118"/>
      <c r="EWQ147" s="118"/>
      <c r="EWR147" s="118"/>
      <c r="EWS147" s="118"/>
      <c r="EWT147" s="118"/>
      <c r="EWU147" s="118"/>
      <c r="EWV147" s="118"/>
      <c r="EWW147" s="118"/>
      <c r="EWX147" s="118"/>
      <c r="EWY147" s="118"/>
      <c r="EWZ147" s="118"/>
      <c r="EXA147" s="118"/>
      <c r="EXB147" s="118"/>
      <c r="EXC147" s="118"/>
      <c r="EXD147" s="118"/>
      <c r="EXE147" s="118"/>
      <c r="EXF147" s="118"/>
      <c r="EXG147" s="118"/>
      <c r="EXH147" s="118"/>
      <c r="EXI147" s="118"/>
      <c r="EXJ147" s="118"/>
      <c r="EXK147" s="118"/>
      <c r="EXL147" s="118"/>
      <c r="EXM147" s="118"/>
      <c r="EXN147" s="118"/>
      <c r="EXO147" s="118"/>
      <c r="EXP147" s="118"/>
      <c r="EXQ147" s="118"/>
      <c r="EXR147" s="118"/>
      <c r="EXS147" s="118"/>
      <c r="EXT147" s="118"/>
      <c r="EXU147" s="118"/>
      <c r="EXV147" s="118"/>
      <c r="EXW147" s="118"/>
      <c r="EXX147" s="118"/>
      <c r="EXY147" s="118"/>
      <c r="EXZ147" s="118"/>
      <c r="EYA147" s="118"/>
      <c r="EYB147" s="118"/>
      <c r="EYC147" s="118"/>
      <c r="EYD147" s="118"/>
      <c r="EYE147" s="118"/>
      <c r="EYF147" s="118"/>
      <c r="EYG147" s="118"/>
      <c r="EYH147" s="118"/>
      <c r="EYI147" s="118"/>
      <c r="EYJ147" s="118"/>
      <c r="EYK147" s="118"/>
      <c r="EYL147" s="118"/>
      <c r="EYM147" s="118"/>
      <c r="EYN147" s="118"/>
      <c r="EYO147" s="118"/>
      <c r="EYP147" s="118"/>
      <c r="EYQ147" s="118"/>
      <c r="EYR147" s="118"/>
      <c r="EYS147" s="118"/>
      <c r="EYT147" s="118"/>
      <c r="EYU147" s="118"/>
      <c r="EYV147" s="118"/>
      <c r="EYW147" s="118"/>
      <c r="EYX147" s="118"/>
      <c r="EYY147" s="118"/>
      <c r="EYZ147" s="118"/>
      <c r="EZA147" s="118"/>
      <c r="EZB147" s="118"/>
      <c r="EZC147" s="118"/>
      <c r="EZD147" s="118"/>
      <c r="EZE147" s="118"/>
      <c r="EZF147" s="118"/>
      <c r="EZG147" s="118"/>
      <c r="EZH147" s="118"/>
      <c r="EZI147" s="118"/>
      <c r="EZJ147" s="118"/>
      <c r="EZK147" s="118"/>
      <c r="EZL147" s="118"/>
      <c r="EZM147" s="118"/>
      <c r="EZN147" s="118"/>
      <c r="EZO147" s="118"/>
      <c r="EZP147" s="118"/>
      <c r="EZQ147" s="118"/>
      <c r="EZR147" s="118"/>
      <c r="EZS147" s="118"/>
      <c r="EZT147" s="118"/>
      <c r="EZU147" s="118"/>
      <c r="EZV147" s="118"/>
      <c r="EZW147" s="118"/>
      <c r="EZX147" s="118"/>
      <c r="EZY147" s="118"/>
      <c r="EZZ147" s="118"/>
      <c r="FAA147" s="118"/>
      <c r="FAB147" s="118"/>
      <c r="FAC147" s="118"/>
      <c r="FAD147" s="118"/>
      <c r="FAE147" s="118"/>
      <c r="FAF147" s="118"/>
      <c r="FAG147" s="118"/>
      <c r="FAH147" s="118"/>
      <c r="FAI147" s="118"/>
      <c r="FAJ147" s="118"/>
      <c r="FAK147" s="118"/>
      <c r="FAL147" s="118"/>
      <c r="FAM147" s="118"/>
      <c r="FAN147" s="118"/>
      <c r="FAO147" s="118"/>
      <c r="FAP147" s="118"/>
      <c r="FAQ147" s="118"/>
      <c r="FAR147" s="118"/>
      <c r="FAS147" s="118"/>
      <c r="FAT147" s="118"/>
      <c r="FAU147" s="118"/>
      <c r="FAV147" s="118"/>
      <c r="FAW147" s="118"/>
      <c r="FAX147" s="118"/>
      <c r="FAY147" s="118"/>
      <c r="FAZ147" s="118"/>
      <c r="FBA147" s="118"/>
      <c r="FBB147" s="118"/>
      <c r="FBC147" s="118"/>
      <c r="FBD147" s="118"/>
      <c r="FBE147" s="118"/>
      <c r="FBF147" s="118"/>
      <c r="FBG147" s="118"/>
      <c r="FBH147" s="118"/>
      <c r="FBI147" s="118"/>
      <c r="FBJ147" s="118"/>
      <c r="FBK147" s="118"/>
      <c r="FBL147" s="118"/>
      <c r="FBM147" s="118"/>
      <c r="FBN147" s="118"/>
      <c r="FBO147" s="118"/>
      <c r="FBP147" s="118"/>
      <c r="FBQ147" s="118"/>
      <c r="FBR147" s="118"/>
      <c r="FBS147" s="118"/>
      <c r="FBT147" s="118"/>
      <c r="FBU147" s="118"/>
      <c r="FBV147" s="118"/>
      <c r="FBW147" s="118"/>
      <c r="FBX147" s="118"/>
      <c r="FBY147" s="118"/>
      <c r="FBZ147" s="118"/>
      <c r="FCA147" s="118"/>
      <c r="FCB147" s="118"/>
      <c r="FCC147" s="118"/>
      <c r="FCD147" s="118"/>
      <c r="FCE147" s="118"/>
      <c r="FCF147" s="118"/>
      <c r="FCG147" s="118"/>
      <c r="FCH147" s="118"/>
      <c r="FCI147" s="118"/>
      <c r="FCJ147" s="118"/>
      <c r="FCK147" s="118"/>
      <c r="FCL147" s="118"/>
      <c r="FCM147" s="118"/>
      <c r="FCN147" s="118"/>
      <c r="FCO147" s="118"/>
      <c r="FCP147" s="118"/>
      <c r="FCQ147" s="118"/>
      <c r="FCR147" s="118"/>
      <c r="FCS147" s="118"/>
      <c r="FCT147" s="118"/>
      <c r="FCU147" s="118"/>
      <c r="FCV147" s="118"/>
      <c r="FCW147" s="118"/>
      <c r="FCX147" s="118"/>
      <c r="FCY147" s="118"/>
      <c r="FCZ147" s="118"/>
      <c r="FDA147" s="118"/>
      <c r="FDB147" s="118"/>
      <c r="FDC147" s="118"/>
      <c r="FDD147" s="118"/>
      <c r="FDE147" s="118"/>
      <c r="FDF147" s="118"/>
      <c r="FDG147" s="118"/>
      <c r="FDH147" s="118"/>
      <c r="FDI147" s="118"/>
      <c r="FDJ147" s="118"/>
      <c r="FDK147" s="118"/>
      <c r="FDL147" s="118"/>
      <c r="FDM147" s="118"/>
      <c r="FDN147" s="118"/>
      <c r="FDO147" s="118"/>
      <c r="FDP147" s="118"/>
      <c r="FDQ147" s="118"/>
      <c r="FDR147" s="118"/>
      <c r="FDS147" s="118"/>
      <c r="FDT147" s="118"/>
      <c r="FDU147" s="118"/>
      <c r="FDV147" s="118"/>
      <c r="FDW147" s="118"/>
      <c r="FDX147" s="118"/>
      <c r="FDY147" s="118"/>
      <c r="FDZ147" s="118"/>
      <c r="FEA147" s="118"/>
      <c r="FEB147" s="118"/>
      <c r="FEC147" s="118"/>
      <c r="FED147" s="118"/>
      <c r="FEE147" s="118"/>
      <c r="FEF147" s="118"/>
      <c r="FEG147" s="118"/>
      <c r="FEH147" s="118"/>
      <c r="FEI147" s="118"/>
      <c r="FEJ147" s="118"/>
      <c r="FEK147" s="118"/>
      <c r="FEL147" s="118"/>
      <c r="FEM147" s="118"/>
      <c r="FEN147" s="118"/>
      <c r="FEO147" s="118"/>
      <c r="FEP147" s="118"/>
      <c r="FEQ147" s="118"/>
      <c r="FER147" s="118"/>
      <c r="FES147" s="118"/>
      <c r="FET147" s="118"/>
      <c r="FEU147" s="118"/>
      <c r="FEV147" s="118"/>
      <c r="FEW147" s="118"/>
      <c r="FEX147" s="118"/>
      <c r="FEY147" s="118"/>
      <c r="FEZ147" s="118"/>
      <c r="FFA147" s="118"/>
      <c r="FFB147" s="118"/>
      <c r="FFC147" s="118"/>
      <c r="FFD147" s="118"/>
      <c r="FFE147" s="118"/>
      <c r="FFF147" s="118"/>
      <c r="FFG147" s="118"/>
      <c r="FFH147" s="118"/>
      <c r="FFI147" s="118"/>
      <c r="FFJ147" s="118"/>
      <c r="FFK147" s="118"/>
      <c r="FFL147" s="118"/>
      <c r="FFM147" s="118"/>
      <c r="FFN147" s="118"/>
      <c r="FFO147" s="118"/>
      <c r="FFP147" s="118"/>
      <c r="FFQ147" s="118"/>
      <c r="FFR147" s="118"/>
      <c r="FFS147" s="118"/>
      <c r="FFT147" s="118"/>
      <c r="FFU147" s="118"/>
      <c r="FFV147" s="118"/>
      <c r="FFW147" s="118"/>
      <c r="FFX147" s="118"/>
      <c r="FFY147" s="118"/>
      <c r="FFZ147" s="118"/>
      <c r="FGA147" s="118"/>
      <c r="FGB147" s="118"/>
      <c r="FGC147" s="118"/>
      <c r="FGD147" s="118"/>
      <c r="FGE147" s="118"/>
      <c r="FGF147" s="118"/>
      <c r="FGG147" s="118"/>
      <c r="FGH147" s="118"/>
      <c r="FGI147" s="118"/>
      <c r="FGJ147" s="118"/>
      <c r="FGK147" s="118"/>
      <c r="FGL147" s="118"/>
      <c r="FGM147" s="118"/>
      <c r="FGN147" s="118"/>
      <c r="FGO147" s="118"/>
      <c r="FGP147" s="118"/>
      <c r="FGQ147" s="118"/>
      <c r="FGR147" s="118"/>
      <c r="FGS147" s="118"/>
      <c r="FGT147" s="118"/>
      <c r="FGU147" s="118"/>
      <c r="FGV147" s="118"/>
      <c r="FGW147" s="118"/>
      <c r="FGX147" s="118"/>
      <c r="FGY147" s="118"/>
      <c r="FGZ147" s="118"/>
      <c r="FHA147" s="118"/>
      <c r="FHB147" s="118"/>
      <c r="FHC147" s="118"/>
      <c r="FHD147" s="118"/>
      <c r="FHE147" s="118"/>
      <c r="FHF147" s="118"/>
      <c r="FHG147" s="118"/>
      <c r="FHH147" s="118"/>
      <c r="FHI147" s="118"/>
      <c r="FHJ147" s="118"/>
      <c r="FHK147" s="118"/>
      <c r="FHL147" s="118"/>
      <c r="FHM147" s="118"/>
      <c r="FHN147" s="118"/>
      <c r="FHO147" s="118"/>
      <c r="FHP147" s="118"/>
      <c r="FHQ147" s="118"/>
      <c r="FHR147" s="118"/>
      <c r="FHS147" s="118"/>
      <c r="FHT147" s="118"/>
      <c r="FHU147" s="118"/>
      <c r="FHV147" s="118"/>
      <c r="FHW147" s="118"/>
      <c r="FHX147" s="118"/>
      <c r="FHY147" s="118"/>
      <c r="FHZ147" s="118"/>
      <c r="FIA147" s="118"/>
      <c r="FIB147" s="118"/>
      <c r="FIC147" s="118"/>
      <c r="FID147" s="118"/>
      <c r="FIE147" s="118"/>
      <c r="FIF147" s="118"/>
      <c r="FIG147" s="118"/>
      <c r="FIH147" s="118"/>
      <c r="FII147" s="118"/>
      <c r="FIJ147" s="118"/>
      <c r="FIK147" s="118"/>
      <c r="FIL147" s="118"/>
      <c r="FIM147" s="118"/>
      <c r="FIN147" s="118"/>
      <c r="FIO147" s="118"/>
      <c r="FIP147" s="118"/>
      <c r="FIQ147" s="118"/>
      <c r="FIR147" s="118"/>
      <c r="FIS147" s="118"/>
      <c r="FIT147" s="118"/>
      <c r="FIU147" s="118"/>
      <c r="FIV147" s="118"/>
      <c r="FIW147" s="118"/>
      <c r="FIX147" s="118"/>
      <c r="FIY147" s="118"/>
      <c r="FIZ147" s="118"/>
      <c r="FJA147" s="118"/>
      <c r="FJB147" s="118"/>
      <c r="FJC147" s="118"/>
      <c r="FJD147" s="118"/>
      <c r="FJE147" s="118"/>
      <c r="FJF147" s="118"/>
      <c r="FJG147" s="118"/>
      <c r="FJH147" s="118"/>
      <c r="FJI147" s="118"/>
      <c r="FJJ147" s="118"/>
      <c r="FJK147" s="118"/>
      <c r="FJL147" s="118"/>
      <c r="FJM147" s="118"/>
      <c r="FJN147" s="118"/>
      <c r="FJO147" s="118"/>
      <c r="FJP147" s="118"/>
      <c r="FJQ147" s="118"/>
      <c r="FJR147" s="118"/>
      <c r="FJS147" s="118"/>
      <c r="FJT147" s="118"/>
      <c r="FJU147" s="118"/>
      <c r="FJV147" s="118"/>
      <c r="FJW147" s="118"/>
      <c r="FJX147" s="118"/>
      <c r="FJY147" s="118"/>
      <c r="FJZ147" s="118"/>
      <c r="FKA147" s="118"/>
      <c r="FKB147" s="118"/>
      <c r="FKC147" s="118"/>
      <c r="FKD147" s="118"/>
      <c r="FKE147" s="118"/>
      <c r="FKF147" s="118"/>
      <c r="FKG147" s="118"/>
      <c r="FKH147" s="118"/>
      <c r="FKI147" s="118"/>
      <c r="FKJ147" s="118"/>
      <c r="FKK147" s="118"/>
      <c r="FKL147" s="118"/>
      <c r="FKM147" s="118"/>
      <c r="FKN147" s="118"/>
      <c r="FKO147" s="118"/>
      <c r="FKP147" s="118"/>
      <c r="FKQ147" s="118"/>
      <c r="FKR147" s="118"/>
      <c r="FKS147" s="118"/>
      <c r="FKT147" s="118"/>
      <c r="FKU147" s="118"/>
      <c r="FKV147" s="118"/>
      <c r="FKW147" s="118"/>
      <c r="FKX147" s="118"/>
      <c r="FKY147" s="118"/>
      <c r="FKZ147" s="118"/>
      <c r="FLA147" s="118"/>
      <c r="FLB147" s="118"/>
      <c r="FLC147" s="118"/>
      <c r="FLD147" s="118"/>
      <c r="FLE147" s="118"/>
      <c r="FLF147" s="118"/>
      <c r="FLG147" s="118"/>
      <c r="FLH147" s="118"/>
      <c r="FLI147" s="118"/>
      <c r="FLJ147" s="118"/>
      <c r="FLK147" s="118"/>
      <c r="FLL147" s="118"/>
      <c r="FLM147" s="118"/>
      <c r="FLN147" s="118"/>
      <c r="FLO147" s="118"/>
      <c r="FLP147" s="118"/>
      <c r="FLQ147" s="118"/>
      <c r="FLR147" s="118"/>
      <c r="FLS147" s="118"/>
      <c r="FLT147" s="118"/>
      <c r="FLU147" s="118"/>
      <c r="FLV147" s="118"/>
      <c r="FLW147" s="118"/>
      <c r="FLX147" s="118"/>
      <c r="FLY147" s="118"/>
      <c r="FLZ147" s="118"/>
      <c r="FMA147" s="118"/>
      <c r="FMB147" s="118"/>
      <c r="FMC147" s="118"/>
      <c r="FMD147" s="118"/>
      <c r="FME147" s="118"/>
      <c r="FMF147" s="118"/>
      <c r="FMG147" s="118"/>
      <c r="FMH147" s="118"/>
      <c r="FMI147" s="118"/>
      <c r="FMJ147" s="118"/>
      <c r="FMK147" s="118"/>
      <c r="FML147" s="118"/>
      <c r="FMM147" s="118"/>
      <c r="FMN147" s="118"/>
      <c r="FMO147" s="118"/>
      <c r="FMP147" s="118"/>
      <c r="FMQ147" s="118"/>
      <c r="FMR147" s="118"/>
      <c r="FMS147" s="118"/>
      <c r="FMT147" s="118"/>
      <c r="FMU147" s="118"/>
      <c r="FMV147" s="118"/>
      <c r="FMW147" s="118"/>
      <c r="FMX147" s="118"/>
      <c r="FMY147" s="118"/>
      <c r="FMZ147" s="118"/>
      <c r="FNA147" s="118"/>
      <c r="FNB147" s="118"/>
      <c r="FNC147" s="118"/>
      <c r="FND147" s="118"/>
      <c r="FNE147" s="118"/>
      <c r="FNF147" s="118"/>
      <c r="FNG147" s="118"/>
      <c r="FNH147" s="118"/>
      <c r="FNI147" s="118"/>
      <c r="FNJ147" s="118"/>
      <c r="FNK147" s="118"/>
      <c r="FNL147" s="118"/>
      <c r="FNM147" s="118"/>
      <c r="FNN147" s="118"/>
      <c r="FNO147" s="118"/>
      <c r="FNP147" s="118"/>
      <c r="FNQ147" s="118"/>
      <c r="FNR147" s="118"/>
      <c r="FNS147" s="118"/>
      <c r="FNT147" s="118"/>
      <c r="FNU147" s="118"/>
      <c r="FNV147" s="118"/>
      <c r="FNW147" s="118"/>
      <c r="FNX147" s="118"/>
      <c r="FNY147" s="118"/>
      <c r="FNZ147" s="118"/>
      <c r="FOA147" s="118"/>
      <c r="FOB147" s="118"/>
      <c r="FOC147" s="118"/>
      <c r="FOD147" s="118"/>
      <c r="FOE147" s="118"/>
      <c r="FOF147" s="118"/>
      <c r="FOG147" s="118"/>
      <c r="FOH147" s="118"/>
      <c r="FOI147" s="118"/>
      <c r="FOJ147" s="118"/>
      <c r="FOK147" s="118"/>
      <c r="FOL147" s="118"/>
      <c r="FOM147" s="118"/>
      <c r="FON147" s="118"/>
      <c r="FOO147" s="118"/>
      <c r="FOP147" s="118"/>
      <c r="FOQ147" s="118"/>
      <c r="FOR147" s="118"/>
      <c r="FOS147" s="118"/>
      <c r="FOT147" s="118"/>
      <c r="FOU147" s="118"/>
      <c r="FOV147" s="118"/>
      <c r="FOW147" s="118"/>
      <c r="FOX147" s="118"/>
      <c r="FOY147" s="118"/>
      <c r="FOZ147" s="118"/>
      <c r="FPA147" s="118"/>
      <c r="FPB147" s="118"/>
      <c r="FPC147" s="118"/>
      <c r="FPD147" s="118"/>
      <c r="FPE147" s="118"/>
      <c r="FPF147" s="118"/>
      <c r="FPG147" s="118"/>
      <c r="FPH147" s="118"/>
      <c r="FPI147" s="118"/>
      <c r="FPJ147" s="118"/>
      <c r="FPK147" s="118"/>
      <c r="FPL147" s="118"/>
      <c r="FPM147" s="118"/>
      <c r="FPN147" s="118"/>
      <c r="FPO147" s="118"/>
      <c r="FPP147" s="118"/>
      <c r="FPQ147" s="118"/>
      <c r="FPR147" s="118"/>
      <c r="FPS147" s="118"/>
      <c r="FPT147" s="118"/>
      <c r="FPU147" s="118"/>
      <c r="FPV147" s="118"/>
      <c r="FPW147" s="118"/>
      <c r="FPX147" s="118"/>
      <c r="FPY147" s="118"/>
      <c r="FPZ147" s="118"/>
      <c r="FQA147" s="118"/>
      <c r="FQB147" s="118"/>
      <c r="FQC147" s="118"/>
      <c r="FQD147" s="118"/>
      <c r="FQE147" s="118"/>
      <c r="FQF147" s="118"/>
      <c r="FQG147" s="118"/>
      <c r="FQH147" s="118"/>
      <c r="FQI147" s="118"/>
      <c r="FQJ147" s="118"/>
      <c r="FQK147" s="118"/>
      <c r="FQL147" s="118"/>
      <c r="FQM147" s="118"/>
      <c r="FQN147" s="118"/>
      <c r="FQO147" s="118"/>
      <c r="FQP147" s="118"/>
      <c r="FQQ147" s="118"/>
      <c r="FQR147" s="118"/>
      <c r="FQS147" s="118"/>
      <c r="FQT147" s="118"/>
      <c r="FQU147" s="118"/>
      <c r="FQV147" s="118"/>
      <c r="FQW147" s="118"/>
      <c r="FQX147" s="118"/>
      <c r="FQY147" s="118"/>
      <c r="FQZ147" s="118"/>
      <c r="FRA147" s="118"/>
      <c r="FRB147" s="118"/>
      <c r="FRC147" s="118"/>
      <c r="FRD147" s="118"/>
      <c r="FRE147" s="118"/>
      <c r="FRF147" s="118"/>
      <c r="FRG147" s="118"/>
      <c r="FRH147" s="118"/>
      <c r="FRI147" s="118"/>
      <c r="FRJ147" s="118"/>
      <c r="FRK147" s="118"/>
      <c r="FRL147" s="118"/>
      <c r="FRM147" s="118"/>
      <c r="FRN147" s="118"/>
      <c r="FRO147" s="118"/>
      <c r="FRP147" s="118"/>
      <c r="FRQ147" s="118"/>
      <c r="FRR147" s="118"/>
      <c r="FRS147" s="118"/>
      <c r="FRT147" s="118"/>
      <c r="FRU147" s="118"/>
      <c r="FRV147" s="118"/>
      <c r="FRW147" s="118"/>
      <c r="FRX147" s="118"/>
      <c r="FRY147" s="118"/>
      <c r="FRZ147" s="118"/>
      <c r="FSA147" s="118"/>
      <c r="FSB147" s="118"/>
      <c r="FSC147" s="118"/>
      <c r="FSD147" s="118"/>
      <c r="FSE147" s="118"/>
      <c r="FSF147" s="118"/>
      <c r="FSG147" s="118"/>
      <c r="FSH147" s="118"/>
      <c r="FSI147" s="118"/>
      <c r="FSJ147" s="118"/>
      <c r="FSK147" s="118"/>
      <c r="FSL147" s="118"/>
      <c r="FSM147" s="118"/>
      <c r="FSN147" s="118"/>
      <c r="FSO147" s="118"/>
      <c r="FSP147" s="118"/>
      <c r="FSQ147" s="118"/>
      <c r="FSR147" s="118"/>
      <c r="FSS147" s="118"/>
      <c r="FST147" s="118"/>
      <c r="FSU147" s="118"/>
      <c r="FSV147" s="118"/>
      <c r="FSW147" s="118"/>
      <c r="FSX147" s="118"/>
      <c r="FSY147" s="118"/>
      <c r="FSZ147" s="118"/>
      <c r="FTA147" s="118"/>
      <c r="FTB147" s="118"/>
      <c r="FTC147" s="118"/>
      <c r="FTD147" s="118"/>
      <c r="FTE147" s="118"/>
      <c r="FTF147" s="118"/>
      <c r="FTG147" s="118"/>
      <c r="FTH147" s="118"/>
      <c r="FTI147" s="118"/>
      <c r="FTJ147" s="118"/>
      <c r="FTK147" s="118"/>
      <c r="FTL147" s="118"/>
      <c r="FTM147" s="118"/>
      <c r="FTN147" s="118"/>
      <c r="FTO147" s="118"/>
      <c r="FTP147" s="118"/>
      <c r="FTQ147" s="118"/>
      <c r="FTR147" s="118"/>
      <c r="FTS147" s="118"/>
      <c r="FTT147" s="118"/>
      <c r="FTU147" s="118"/>
      <c r="FTV147" s="118"/>
      <c r="FTW147" s="118"/>
      <c r="FTX147" s="118"/>
      <c r="FTY147" s="118"/>
      <c r="FTZ147" s="118"/>
      <c r="FUA147" s="118"/>
      <c r="FUB147" s="118"/>
      <c r="FUC147" s="118"/>
      <c r="FUD147" s="118"/>
      <c r="FUE147" s="118"/>
      <c r="FUF147" s="118"/>
      <c r="FUG147" s="118"/>
      <c r="FUH147" s="118"/>
      <c r="FUI147" s="118"/>
      <c r="FUJ147" s="118"/>
      <c r="FUK147" s="118"/>
      <c r="FUL147" s="118"/>
      <c r="FUM147" s="118"/>
      <c r="FUN147" s="118"/>
      <c r="FUO147" s="118"/>
      <c r="FUP147" s="118"/>
      <c r="FUQ147" s="118"/>
      <c r="FUR147" s="118"/>
      <c r="FUS147" s="118"/>
      <c r="FUT147" s="118"/>
      <c r="FUU147" s="118"/>
      <c r="FUV147" s="118"/>
      <c r="FUW147" s="118"/>
      <c r="FUX147" s="118"/>
      <c r="FUY147" s="118"/>
      <c r="FUZ147" s="118"/>
      <c r="FVA147" s="118"/>
      <c r="FVB147" s="118"/>
      <c r="FVC147" s="118"/>
      <c r="FVD147" s="118"/>
      <c r="FVE147" s="118"/>
      <c r="FVF147" s="118"/>
      <c r="FVG147" s="118"/>
      <c r="FVH147" s="118"/>
      <c r="FVI147" s="118"/>
      <c r="FVJ147" s="118"/>
      <c r="FVK147" s="118"/>
      <c r="FVL147" s="118"/>
      <c r="FVM147" s="118"/>
      <c r="FVN147" s="118"/>
      <c r="FVO147" s="118"/>
      <c r="FVP147" s="118"/>
      <c r="FVQ147" s="118"/>
      <c r="FVR147" s="118"/>
      <c r="FVS147" s="118"/>
      <c r="FVT147" s="118"/>
      <c r="FVU147" s="118"/>
      <c r="FVV147" s="118"/>
      <c r="FVW147" s="118"/>
      <c r="FVX147" s="118"/>
      <c r="FVY147" s="118"/>
      <c r="FVZ147" s="118"/>
      <c r="FWA147" s="118"/>
      <c r="FWB147" s="118"/>
      <c r="FWC147" s="118"/>
      <c r="FWD147" s="118"/>
      <c r="FWE147" s="118"/>
      <c r="FWF147" s="118"/>
      <c r="FWG147" s="118"/>
      <c r="FWH147" s="118"/>
      <c r="FWI147" s="118"/>
      <c r="FWJ147" s="118"/>
      <c r="FWK147" s="118"/>
      <c r="FWL147" s="118"/>
      <c r="FWM147" s="118"/>
      <c r="FWN147" s="118"/>
      <c r="FWO147" s="118"/>
      <c r="FWP147" s="118"/>
      <c r="FWQ147" s="118"/>
      <c r="FWR147" s="118"/>
      <c r="FWS147" s="118"/>
      <c r="FWT147" s="118"/>
      <c r="FWU147" s="118"/>
      <c r="FWV147" s="118"/>
      <c r="FWW147" s="118"/>
      <c r="FWX147" s="118"/>
      <c r="FWY147" s="118"/>
      <c r="FWZ147" s="118"/>
      <c r="FXA147" s="118"/>
      <c r="FXB147" s="118"/>
      <c r="FXC147" s="118"/>
      <c r="FXD147" s="118"/>
      <c r="FXE147" s="118"/>
      <c r="FXF147" s="118"/>
      <c r="FXG147" s="118"/>
      <c r="FXH147" s="118"/>
      <c r="FXI147" s="118"/>
      <c r="FXJ147" s="118"/>
      <c r="FXK147" s="118"/>
      <c r="FXL147" s="118"/>
      <c r="FXM147" s="118"/>
      <c r="FXN147" s="118"/>
      <c r="FXO147" s="118"/>
      <c r="FXP147" s="118"/>
      <c r="FXQ147" s="118"/>
      <c r="FXR147" s="118"/>
      <c r="FXS147" s="118"/>
      <c r="FXT147" s="118"/>
      <c r="FXU147" s="118"/>
      <c r="FXV147" s="118"/>
      <c r="FXW147" s="118"/>
      <c r="FXX147" s="118"/>
      <c r="FXY147" s="118"/>
      <c r="FXZ147" s="118"/>
      <c r="FYA147" s="118"/>
      <c r="FYB147" s="118"/>
      <c r="FYC147" s="118"/>
      <c r="FYD147" s="118"/>
      <c r="FYE147" s="118"/>
      <c r="FYF147" s="118"/>
      <c r="FYG147" s="118"/>
      <c r="FYH147" s="118"/>
      <c r="FYI147" s="118"/>
      <c r="FYJ147" s="118"/>
      <c r="FYK147" s="118"/>
      <c r="FYL147" s="118"/>
      <c r="FYM147" s="118"/>
      <c r="FYN147" s="118"/>
      <c r="FYO147" s="118"/>
      <c r="FYP147" s="118"/>
      <c r="FYQ147" s="118"/>
      <c r="FYR147" s="118"/>
      <c r="FYS147" s="118"/>
      <c r="FYT147" s="118"/>
      <c r="FYU147" s="118"/>
      <c r="FYV147" s="118"/>
      <c r="FYW147" s="118"/>
      <c r="FYX147" s="118"/>
      <c r="FYY147" s="118"/>
      <c r="FYZ147" s="118"/>
      <c r="FZA147" s="118"/>
      <c r="FZB147" s="118"/>
      <c r="FZC147" s="118"/>
      <c r="FZD147" s="118"/>
      <c r="FZE147" s="118"/>
      <c r="FZF147" s="118"/>
      <c r="FZG147" s="118"/>
      <c r="FZH147" s="118"/>
      <c r="FZI147" s="118"/>
      <c r="FZJ147" s="118"/>
      <c r="FZK147" s="118"/>
      <c r="FZL147" s="118"/>
      <c r="FZM147" s="118"/>
      <c r="FZN147" s="118"/>
      <c r="FZO147" s="118"/>
      <c r="FZP147" s="118"/>
      <c r="FZQ147" s="118"/>
      <c r="FZR147" s="118"/>
      <c r="FZS147" s="118"/>
      <c r="FZT147" s="118"/>
      <c r="FZU147" s="118"/>
      <c r="FZV147" s="118"/>
      <c r="FZW147" s="118"/>
      <c r="FZX147" s="118"/>
      <c r="FZY147" s="118"/>
      <c r="FZZ147" s="118"/>
      <c r="GAA147" s="118"/>
      <c r="GAB147" s="118"/>
      <c r="GAC147" s="118"/>
      <c r="GAD147" s="118"/>
      <c r="GAE147" s="118"/>
      <c r="GAF147" s="118"/>
      <c r="GAG147" s="118"/>
      <c r="GAH147" s="118"/>
      <c r="GAI147" s="118"/>
      <c r="GAJ147" s="118"/>
      <c r="GAK147" s="118"/>
      <c r="GAL147" s="118"/>
      <c r="GAM147" s="118"/>
      <c r="GAN147" s="118"/>
      <c r="GAO147" s="118"/>
      <c r="GAP147" s="118"/>
      <c r="GAQ147" s="118"/>
      <c r="GAR147" s="118"/>
      <c r="GAS147" s="118"/>
      <c r="GAT147" s="118"/>
      <c r="GAU147" s="118"/>
      <c r="GAV147" s="118"/>
      <c r="GAW147" s="118"/>
      <c r="GAX147" s="118"/>
      <c r="GAY147" s="118"/>
      <c r="GAZ147" s="118"/>
      <c r="GBA147" s="118"/>
      <c r="GBB147" s="118"/>
      <c r="GBC147" s="118"/>
      <c r="GBD147" s="118"/>
      <c r="GBE147" s="118"/>
      <c r="GBF147" s="118"/>
      <c r="GBG147" s="118"/>
      <c r="GBH147" s="118"/>
      <c r="GBI147" s="118"/>
      <c r="GBJ147" s="118"/>
      <c r="GBK147" s="118"/>
      <c r="GBL147" s="118"/>
      <c r="GBM147" s="118"/>
      <c r="GBN147" s="118"/>
      <c r="GBO147" s="118"/>
      <c r="GBP147" s="118"/>
      <c r="GBQ147" s="118"/>
      <c r="GBR147" s="118"/>
      <c r="GBS147" s="118"/>
      <c r="GBT147" s="118"/>
      <c r="GBU147" s="118"/>
      <c r="GBV147" s="118"/>
      <c r="GBW147" s="118"/>
      <c r="GBX147" s="118"/>
      <c r="GBY147" s="118"/>
      <c r="GBZ147" s="118"/>
      <c r="GCA147" s="118"/>
      <c r="GCB147" s="118"/>
      <c r="GCC147" s="118"/>
      <c r="GCD147" s="118"/>
      <c r="GCE147" s="118"/>
      <c r="GCF147" s="118"/>
      <c r="GCG147" s="118"/>
      <c r="GCH147" s="118"/>
      <c r="GCI147" s="118"/>
      <c r="GCJ147" s="118"/>
      <c r="GCK147" s="118"/>
      <c r="GCL147" s="118"/>
      <c r="GCM147" s="118"/>
      <c r="GCN147" s="118"/>
      <c r="GCO147" s="118"/>
      <c r="GCP147" s="118"/>
      <c r="GCQ147" s="118"/>
      <c r="GCR147" s="118"/>
      <c r="GCS147" s="118"/>
      <c r="GCT147" s="118"/>
      <c r="GCU147" s="118"/>
      <c r="GCV147" s="118"/>
      <c r="GCW147" s="118"/>
      <c r="GCX147" s="118"/>
      <c r="GCY147" s="118"/>
      <c r="GCZ147" s="118"/>
      <c r="GDA147" s="118"/>
      <c r="GDB147" s="118"/>
      <c r="GDC147" s="118"/>
      <c r="GDD147" s="118"/>
      <c r="GDE147" s="118"/>
      <c r="GDF147" s="118"/>
      <c r="GDG147" s="118"/>
      <c r="GDH147" s="118"/>
      <c r="GDI147" s="118"/>
      <c r="GDJ147" s="118"/>
      <c r="GDK147" s="118"/>
      <c r="GDL147" s="118"/>
      <c r="GDM147" s="118"/>
      <c r="GDN147" s="118"/>
      <c r="GDO147" s="118"/>
      <c r="GDP147" s="118"/>
      <c r="GDQ147" s="118"/>
      <c r="GDR147" s="118"/>
      <c r="GDS147" s="118"/>
      <c r="GDT147" s="118"/>
      <c r="GDU147" s="118"/>
      <c r="GDV147" s="118"/>
      <c r="GDW147" s="118"/>
      <c r="GDX147" s="118"/>
      <c r="GDY147" s="118"/>
      <c r="GDZ147" s="118"/>
      <c r="GEA147" s="118"/>
      <c r="GEB147" s="118"/>
      <c r="GEC147" s="118"/>
      <c r="GED147" s="118"/>
      <c r="GEE147" s="118"/>
      <c r="GEF147" s="118"/>
      <c r="GEG147" s="118"/>
      <c r="GEH147" s="118"/>
      <c r="GEI147" s="118"/>
      <c r="GEJ147" s="118"/>
      <c r="GEK147" s="118"/>
      <c r="GEL147" s="118"/>
      <c r="GEM147" s="118"/>
      <c r="GEN147" s="118"/>
      <c r="GEO147" s="118"/>
      <c r="GEP147" s="118"/>
      <c r="GEQ147" s="118"/>
      <c r="GER147" s="118"/>
      <c r="GES147" s="118"/>
      <c r="GET147" s="118"/>
      <c r="GEU147" s="118"/>
      <c r="GEV147" s="118"/>
      <c r="GEW147" s="118"/>
      <c r="GEX147" s="118"/>
      <c r="GEY147" s="118"/>
      <c r="GEZ147" s="118"/>
      <c r="GFA147" s="118"/>
      <c r="GFB147" s="118"/>
      <c r="GFC147" s="118"/>
      <c r="GFD147" s="118"/>
      <c r="GFE147" s="118"/>
      <c r="GFF147" s="118"/>
      <c r="GFG147" s="118"/>
      <c r="GFH147" s="118"/>
      <c r="GFI147" s="118"/>
      <c r="GFJ147" s="118"/>
      <c r="GFK147" s="118"/>
      <c r="GFL147" s="118"/>
      <c r="GFM147" s="118"/>
      <c r="GFN147" s="118"/>
      <c r="GFO147" s="118"/>
      <c r="GFP147" s="118"/>
      <c r="GFQ147" s="118"/>
      <c r="GFR147" s="118"/>
      <c r="GFS147" s="118"/>
      <c r="GFT147" s="118"/>
      <c r="GFU147" s="118"/>
      <c r="GFV147" s="118"/>
      <c r="GFW147" s="118"/>
      <c r="GFX147" s="118"/>
      <c r="GFY147" s="118"/>
      <c r="GFZ147" s="118"/>
      <c r="GGA147" s="118"/>
      <c r="GGB147" s="118"/>
      <c r="GGC147" s="118"/>
      <c r="GGD147" s="118"/>
      <c r="GGE147" s="118"/>
      <c r="GGF147" s="118"/>
      <c r="GGG147" s="118"/>
      <c r="GGH147" s="118"/>
      <c r="GGI147" s="118"/>
      <c r="GGJ147" s="118"/>
      <c r="GGK147" s="118"/>
      <c r="GGL147" s="118"/>
      <c r="GGM147" s="118"/>
      <c r="GGN147" s="118"/>
      <c r="GGO147" s="118"/>
      <c r="GGP147" s="118"/>
      <c r="GGQ147" s="118"/>
      <c r="GGR147" s="118"/>
      <c r="GGS147" s="118"/>
      <c r="GGT147" s="118"/>
      <c r="GGU147" s="118"/>
      <c r="GGV147" s="118"/>
      <c r="GGW147" s="118"/>
      <c r="GGX147" s="118"/>
      <c r="GGY147" s="118"/>
      <c r="GGZ147" s="118"/>
      <c r="GHA147" s="118"/>
      <c r="GHB147" s="118"/>
      <c r="GHC147" s="118"/>
      <c r="GHD147" s="118"/>
      <c r="GHE147" s="118"/>
      <c r="GHF147" s="118"/>
      <c r="GHG147" s="118"/>
      <c r="GHH147" s="118"/>
      <c r="GHI147" s="118"/>
      <c r="GHJ147" s="118"/>
      <c r="GHK147" s="118"/>
      <c r="GHL147" s="118"/>
      <c r="GHM147" s="118"/>
      <c r="GHN147" s="118"/>
      <c r="GHO147" s="118"/>
      <c r="GHP147" s="118"/>
      <c r="GHQ147" s="118"/>
      <c r="GHR147" s="118"/>
      <c r="GHS147" s="118"/>
      <c r="GHT147" s="118"/>
      <c r="GHU147" s="118"/>
      <c r="GHV147" s="118"/>
      <c r="GHW147" s="118"/>
      <c r="GHX147" s="118"/>
      <c r="GHY147" s="118"/>
      <c r="GHZ147" s="118"/>
      <c r="GIA147" s="118"/>
      <c r="GIB147" s="118"/>
      <c r="GIC147" s="118"/>
      <c r="GID147" s="118"/>
      <c r="GIE147" s="118"/>
      <c r="GIF147" s="118"/>
      <c r="GIG147" s="118"/>
      <c r="GIH147" s="118"/>
      <c r="GII147" s="118"/>
      <c r="GIJ147" s="118"/>
      <c r="GIK147" s="118"/>
      <c r="GIL147" s="118"/>
      <c r="GIM147" s="118"/>
      <c r="GIN147" s="118"/>
      <c r="GIO147" s="118"/>
      <c r="GIP147" s="118"/>
      <c r="GIQ147" s="118"/>
      <c r="GIR147" s="118"/>
      <c r="GIS147" s="118"/>
      <c r="GIT147" s="118"/>
      <c r="GIU147" s="118"/>
      <c r="GIV147" s="118"/>
      <c r="GIW147" s="118"/>
      <c r="GIX147" s="118"/>
      <c r="GIY147" s="118"/>
      <c r="GIZ147" s="118"/>
      <c r="GJA147" s="118"/>
      <c r="GJB147" s="118"/>
      <c r="GJC147" s="118"/>
      <c r="GJD147" s="118"/>
      <c r="GJE147" s="118"/>
      <c r="GJF147" s="118"/>
      <c r="GJG147" s="118"/>
      <c r="GJH147" s="118"/>
      <c r="GJI147" s="118"/>
      <c r="GJJ147" s="118"/>
      <c r="GJK147" s="118"/>
      <c r="GJL147" s="118"/>
      <c r="GJM147" s="118"/>
      <c r="GJN147" s="118"/>
      <c r="GJO147" s="118"/>
      <c r="GJP147" s="118"/>
      <c r="GJQ147" s="118"/>
      <c r="GJR147" s="118"/>
      <c r="GJS147" s="118"/>
      <c r="GJT147" s="118"/>
      <c r="GJU147" s="118"/>
      <c r="GJV147" s="118"/>
      <c r="GJW147" s="118"/>
      <c r="GJX147" s="118"/>
      <c r="GJY147" s="118"/>
      <c r="GJZ147" s="118"/>
      <c r="GKA147" s="118"/>
      <c r="GKB147" s="118"/>
      <c r="GKC147" s="118"/>
      <c r="GKD147" s="118"/>
      <c r="GKE147" s="118"/>
      <c r="GKF147" s="118"/>
      <c r="GKG147" s="118"/>
      <c r="GKH147" s="118"/>
      <c r="GKI147" s="118"/>
      <c r="GKJ147" s="118"/>
      <c r="GKK147" s="118"/>
      <c r="GKL147" s="118"/>
      <c r="GKM147" s="118"/>
      <c r="GKN147" s="118"/>
      <c r="GKO147" s="118"/>
      <c r="GKP147" s="118"/>
      <c r="GKQ147" s="118"/>
      <c r="GKR147" s="118"/>
      <c r="GKS147" s="118"/>
      <c r="GKT147" s="118"/>
      <c r="GKU147" s="118"/>
      <c r="GKV147" s="118"/>
      <c r="GKW147" s="118"/>
      <c r="GKX147" s="118"/>
      <c r="GKY147" s="118"/>
      <c r="GKZ147" s="118"/>
      <c r="GLA147" s="118"/>
      <c r="GLB147" s="118"/>
      <c r="GLC147" s="118"/>
      <c r="GLD147" s="118"/>
      <c r="GLE147" s="118"/>
      <c r="GLF147" s="118"/>
      <c r="GLG147" s="118"/>
      <c r="GLH147" s="118"/>
      <c r="GLI147" s="118"/>
      <c r="GLJ147" s="118"/>
      <c r="GLK147" s="118"/>
      <c r="GLL147" s="118"/>
      <c r="GLM147" s="118"/>
      <c r="GLN147" s="118"/>
      <c r="GLO147" s="118"/>
      <c r="GLP147" s="118"/>
      <c r="GLQ147" s="118"/>
      <c r="GLR147" s="118"/>
      <c r="GLS147" s="118"/>
      <c r="GLT147" s="118"/>
      <c r="GLU147" s="118"/>
      <c r="GLV147" s="118"/>
      <c r="GLW147" s="118"/>
      <c r="GLX147" s="118"/>
      <c r="GLY147" s="118"/>
      <c r="GLZ147" s="118"/>
      <c r="GMA147" s="118"/>
      <c r="GMB147" s="118"/>
      <c r="GMC147" s="118"/>
      <c r="GMD147" s="118"/>
      <c r="GME147" s="118"/>
      <c r="GMF147" s="118"/>
      <c r="GMG147" s="118"/>
      <c r="GMH147" s="118"/>
      <c r="GMI147" s="118"/>
      <c r="GMJ147" s="118"/>
      <c r="GMK147" s="118"/>
      <c r="GML147" s="118"/>
      <c r="GMM147" s="118"/>
      <c r="GMN147" s="118"/>
      <c r="GMO147" s="118"/>
      <c r="GMP147" s="118"/>
      <c r="GMQ147" s="118"/>
      <c r="GMR147" s="118"/>
      <c r="GMS147" s="118"/>
      <c r="GMT147" s="118"/>
      <c r="GMU147" s="118"/>
      <c r="GMV147" s="118"/>
      <c r="GMW147" s="118"/>
      <c r="GMX147" s="118"/>
      <c r="GMY147" s="118"/>
      <c r="GMZ147" s="118"/>
      <c r="GNA147" s="118"/>
      <c r="GNB147" s="118"/>
      <c r="GNC147" s="118"/>
      <c r="GND147" s="118"/>
      <c r="GNE147" s="118"/>
      <c r="GNF147" s="118"/>
      <c r="GNG147" s="118"/>
      <c r="GNH147" s="118"/>
      <c r="GNI147" s="118"/>
      <c r="GNJ147" s="118"/>
      <c r="GNK147" s="118"/>
      <c r="GNL147" s="118"/>
      <c r="GNM147" s="118"/>
      <c r="GNN147" s="118"/>
      <c r="GNO147" s="118"/>
      <c r="GNP147" s="118"/>
      <c r="GNQ147" s="118"/>
      <c r="GNR147" s="118"/>
      <c r="GNS147" s="118"/>
      <c r="GNT147" s="118"/>
      <c r="GNU147" s="118"/>
      <c r="GNV147" s="118"/>
      <c r="GNW147" s="118"/>
      <c r="GNX147" s="118"/>
      <c r="GNY147" s="118"/>
      <c r="GNZ147" s="118"/>
      <c r="GOA147" s="118"/>
      <c r="GOB147" s="118"/>
      <c r="GOC147" s="118"/>
      <c r="GOD147" s="118"/>
      <c r="GOE147" s="118"/>
      <c r="GOF147" s="118"/>
      <c r="GOG147" s="118"/>
      <c r="GOH147" s="118"/>
      <c r="GOI147" s="118"/>
      <c r="GOJ147" s="118"/>
      <c r="GOK147" s="118"/>
      <c r="GOL147" s="118"/>
      <c r="GOM147" s="118"/>
      <c r="GON147" s="118"/>
      <c r="GOO147" s="118"/>
      <c r="GOP147" s="118"/>
      <c r="GOQ147" s="118"/>
      <c r="GOR147" s="118"/>
      <c r="GOS147" s="118"/>
      <c r="GOT147" s="118"/>
      <c r="GOU147" s="118"/>
      <c r="GOV147" s="118"/>
      <c r="GOW147" s="118"/>
      <c r="GOX147" s="118"/>
      <c r="GOY147" s="118"/>
      <c r="GOZ147" s="118"/>
      <c r="GPA147" s="118"/>
      <c r="GPB147" s="118"/>
      <c r="GPC147" s="118"/>
      <c r="GPD147" s="118"/>
      <c r="GPE147" s="118"/>
      <c r="GPF147" s="118"/>
      <c r="GPG147" s="118"/>
      <c r="GPH147" s="118"/>
      <c r="GPI147" s="118"/>
      <c r="GPJ147" s="118"/>
      <c r="GPK147" s="118"/>
      <c r="GPL147" s="118"/>
      <c r="GPM147" s="118"/>
      <c r="GPN147" s="118"/>
      <c r="GPO147" s="118"/>
      <c r="GPP147" s="118"/>
      <c r="GPQ147" s="118"/>
      <c r="GPR147" s="118"/>
      <c r="GPS147" s="118"/>
      <c r="GPT147" s="118"/>
      <c r="GPU147" s="118"/>
      <c r="GPV147" s="118"/>
      <c r="GPW147" s="118"/>
      <c r="GPX147" s="118"/>
      <c r="GPY147" s="118"/>
      <c r="GPZ147" s="118"/>
      <c r="GQA147" s="118"/>
      <c r="GQB147" s="118"/>
      <c r="GQC147" s="118"/>
      <c r="GQD147" s="118"/>
      <c r="GQE147" s="118"/>
      <c r="GQF147" s="118"/>
      <c r="GQG147" s="118"/>
      <c r="GQH147" s="118"/>
      <c r="GQI147" s="118"/>
      <c r="GQJ147" s="118"/>
      <c r="GQK147" s="118"/>
      <c r="GQL147" s="118"/>
      <c r="GQM147" s="118"/>
      <c r="GQN147" s="118"/>
      <c r="GQO147" s="118"/>
      <c r="GQP147" s="118"/>
      <c r="GQQ147" s="118"/>
      <c r="GQR147" s="118"/>
      <c r="GQS147" s="118"/>
      <c r="GQT147" s="118"/>
      <c r="GQU147" s="118"/>
      <c r="GQV147" s="118"/>
      <c r="GQW147" s="118"/>
      <c r="GQX147" s="118"/>
      <c r="GQY147" s="118"/>
      <c r="GQZ147" s="118"/>
      <c r="GRA147" s="118"/>
      <c r="GRB147" s="118"/>
      <c r="GRC147" s="118"/>
      <c r="GRD147" s="118"/>
      <c r="GRE147" s="118"/>
      <c r="GRF147" s="118"/>
      <c r="GRG147" s="118"/>
      <c r="GRH147" s="118"/>
      <c r="GRI147" s="118"/>
      <c r="GRJ147" s="118"/>
      <c r="GRK147" s="118"/>
      <c r="GRL147" s="118"/>
      <c r="GRM147" s="118"/>
      <c r="GRN147" s="118"/>
      <c r="GRO147" s="118"/>
      <c r="GRP147" s="118"/>
      <c r="GRQ147" s="118"/>
      <c r="GRR147" s="118"/>
      <c r="GRS147" s="118"/>
      <c r="GRT147" s="118"/>
      <c r="GRU147" s="118"/>
      <c r="GRV147" s="118"/>
      <c r="GRW147" s="118"/>
      <c r="GRX147" s="118"/>
      <c r="GRY147" s="118"/>
      <c r="GRZ147" s="118"/>
      <c r="GSA147" s="118"/>
      <c r="GSB147" s="118"/>
      <c r="GSC147" s="118"/>
      <c r="GSD147" s="118"/>
      <c r="GSE147" s="118"/>
      <c r="GSF147" s="118"/>
      <c r="GSG147" s="118"/>
      <c r="GSH147" s="118"/>
      <c r="GSI147" s="118"/>
      <c r="GSJ147" s="118"/>
      <c r="GSK147" s="118"/>
      <c r="GSL147" s="118"/>
      <c r="GSM147" s="118"/>
      <c r="GSN147" s="118"/>
      <c r="GSO147" s="118"/>
      <c r="GSP147" s="118"/>
      <c r="GSQ147" s="118"/>
      <c r="GSR147" s="118"/>
      <c r="GSS147" s="118"/>
      <c r="GST147" s="118"/>
      <c r="GSU147" s="118"/>
      <c r="GSV147" s="118"/>
      <c r="GSW147" s="118"/>
      <c r="GSX147" s="118"/>
      <c r="GSY147" s="118"/>
      <c r="GSZ147" s="118"/>
      <c r="GTA147" s="118"/>
      <c r="GTB147" s="118"/>
      <c r="GTC147" s="118"/>
      <c r="GTD147" s="118"/>
      <c r="GTE147" s="118"/>
      <c r="GTF147" s="118"/>
      <c r="GTG147" s="118"/>
      <c r="GTH147" s="118"/>
      <c r="GTI147" s="118"/>
      <c r="GTJ147" s="118"/>
      <c r="GTK147" s="118"/>
      <c r="GTL147" s="118"/>
      <c r="GTM147" s="118"/>
      <c r="GTN147" s="118"/>
      <c r="GTO147" s="118"/>
      <c r="GTP147" s="118"/>
      <c r="GTQ147" s="118"/>
      <c r="GTR147" s="118"/>
      <c r="GTS147" s="118"/>
      <c r="GTT147" s="118"/>
      <c r="GTU147" s="118"/>
      <c r="GTV147" s="118"/>
      <c r="GTW147" s="118"/>
      <c r="GTX147" s="118"/>
      <c r="GTY147" s="118"/>
      <c r="GTZ147" s="118"/>
      <c r="GUA147" s="118"/>
      <c r="GUB147" s="118"/>
      <c r="GUC147" s="118"/>
      <c r="GUD147" s="118"/>
      <c r="GUE147" s="118"/>
      <c r="GUF147" s="118"/>
      <c r="GUG147" s="118"/>
      <c r="GUH147" s="118"/>
      <c r="GUI147" s="118"/>
      <c r="GUJ147" s="118"/>
      <c r="GUK147" s="118"/>
      <c r="GUL147" s="118"/>
      <c r="GUM147" s="118"/>
      <c r="GUN147" s="118"/>
      <c r="GUO147" s="118"/>
      <c r="GUP147" s="118"/>
      <c r="GUQ147" s="118"/>
      <c r="GUR147" s="118"/>
      <c r="GUS147" s="118"/>
      <c r="GUT147" s="118"/>
      <c r="GUU147" s="118"/>
      <c r="GUV147" s="118"/>
      <c r="GUW147" s="118"/>
      <c r="GUX147" s="118"/>
      <c r="GUY147" s="118"/>
      <c r="GUZ147" s="118"/>
      <c r="GVA147" s="118"/>
      <c r="GVB147" s="118"/>
      <c r="GVC147" s="118"/>
      <c r="GVD147" s="118"/>
      <c r="GVE147" s="118"/>
      <c r="GVF147" s="118"/>
      <c r="GVG147" s="118"/>
      <c r="GVH147" s="118"/>
      <c r="GVI147" s="118"/>
      <c r="GVJ147" s="118"/>
      <c r="GVK147" s="118"/>
      <c r="GVL147" s="118"/>
      <c r="GVM147" s="118"/>
      <c r="GVN147" s="118"/>
      <c r="GVO147" s="118"/>
      <c r="GVP147" s="118"/>
      <c r="GVQ147" s="118"/>
      <c r="GVR147" s="118"/>
      <c r="GVS147" s="118"/>
      <c r="GVT147" s="118"/>
      <c r="GVU147" s="118"/>
      <c r="GVV147" s="118"/>
      <c r="GVW147" s="118"/>
      <c r="GVX147" s="118"/>
      <c r="GVY147" s="118"/>
      <c r="GVZ147" s="118"/>
      <c r="GWA147" s="118"/>
      <c r="GWB147" s="118"/>
      <c r="GWC147" s="118"/>
      <c r="GWD147" s="118"/>
      <c r="GWE147" s="118"/>
      <c r="GWF147" s="118"/>
      <c r="GWG147" s="118"/>
      <c r="GWH147" s="118"/>
      <c r="GWI147" s="118"/>
      <c r="GWJ147" s="118"/>
      <c r="GWK147" s="118"/>
      <c r="GWL147" s="118"/>
      <c r="GWM147" s="118"/>
      <c r="GWN147" s="118"/>
      <c r="GWO147" s="118"/>
      <c r="GWP147" s="118"/>
      <c r="GWQ147" s="118"/>
      <c r="GWR147" s="118"/>
      <c r="GWS147" s="118"/>
      <c r="GWT147" s="118"/>
      <c r="GWU147" s="118"/>
      <c r="GWV147" s="118"/>
      <c r="GWW147" s="118"/>
      <c r="GWX147" s="118"/>
      <c r="GWY147" s="118"/>
      <c r="GWZ147" s="118"/>
      <c r="GXA147" s="118"/>
      <c r="GXB147" s="118"/>
      <c r="GXC147" s="118"/>
      <c r="GXD147" s="118"/>
      <c r="GXE147" s="118"/>
      <c r="GXF147" s="118"/>
      <c r="GXG147" s="118"/>
      <c r="GXH147" s="118"/>
      <c r="GXI147" s="118"/>
      <c r="GXJ147" s="118"/>
      <c r="GXK147" s="118"/>
      <c r="GXL147" s="118"/>
      <c r="GXM147" s="118"/>
      <c r="GXN147" s="118"/>
      <c r="GXO147" s="118"/>
      <c r="GXP147" s="118"/>
      <c r="GXQ147" s="118"/>
      <c r="GXR147" s="118"/>
      <c r="GXS147" s="118"/>
      <c r="GXT147" s="118"/>
      <c r="GXU147" s="118"/>
      <c r="GXV147" s="118"/>
      <c r="GXW147" s="118"/>
      <c r="GXX147" s="118"/>
      <c r="GXY147" s="118"/>
      <c r="GXZ147" s="118"/>
      <c r="GYA147" s="118"/>
      <c r="GYB147" s="118"/>
      <c r="GYC147" s="118"/>
      <c r="GYD147" s="118"/>
      <c r="GYE147" s="118"/>
      <c r="GYF147" s="118"/>
      <c r="GYG147" s="118"/>
      <c r="GYH147" s="118"/>
      <c r="GYI147" s="118"/>
      <c r="GYJ147" s="118"/>
      <c r="GYK147" s="118"/>
      <c r="GYL147" s="118"/>
      <c r="GYM147" s="118"/>
      <c r="GYN147" s="118"/>
      <c r="GYO147" s="118"/>
      <c r="GYP147" s="118"/>
      <c r="GYQ147" s="118"/>
      <c r="GYR147" s="118"/>
      <c r="GYS147" s="118"/>
      <c r="GYT147" s="118"/>
      <c r="GYU147" s="118"/>
      <c r="GYV147" s="118"/>
      <c r="GYW147" s="118"/>
      <c r="GYX147" s="118"/>
      <c r="GYY147" s="118"/>
      <c r="GYZ147" s="118"/>
      <c r="GZA147" s="118"/>
      <c r="GZB147" s="118"/>
      <c r="GZC147" s="118"/>
      <c r="GZD147" s="118"/>
      <c r="GZE147" s="118"/>
      <c r="GZF147" s="118"/>
      <c r="GZG147" s="118"/>
      <c r="GZH147" s="118"/>
      <c r="GZI147" s="118"/>
      <c r="GZJ147" s="118"/>
      <c r="GZK147" s="118"/>
      <c r="GZL147" s="118"/>
      <c r="GZM147" s="118"/>
      <c r="GZN147" s="118"/>
      <c r="GZO147" s="118"/>
      <c r="GZP147" s="118"/>
      <c r="GZQ147" s="118"/>
      <c r="GZR147" s="118"/>
      <c r="GZS147" s="118"/>
      <c r="GZT147" s="118"/>
      <c r="GZU147" s="118"/>
      <c r="GZV147" s="118"/>
      <c r="GZW147" s="118"/>
      <c r="GZX147" s="118"/>
      <c r="GZY147" s="118"/>
      <c r="GZZ147" s="118"/>
      <c r="HAA147" s="118"/>
      <c r="HAB147" s="118"/>
      <c r="HAC147" s="118"/>
      <c r="HAD147" s="118"/>
      <c r="HAE147" s="118"/>
      <c r="HAF147" s="118"/>
      <c r="HAG147" s="118"/>
      <c r="HAH147" s="118"/>
      <c r="HAI147" s="118"/>
      <c r="HAJ147" s="118"/>
      <c r="HAK147" s="118"/>
      <c r="HAL147" s="118"/>
      <c r="HAM147" s="118"/>
      <c r="HAN147" s="118"/>
      <c r="HAO147" s="118"/>
      <c r="HAP147" s="118"/>
      <c r="HAQ147" s="118"/>
      <c r="HAR147" s="118"/>
      <c r="HAS147" s="118"/>
      <c r="HAT147" s="118"/>
      <c r="HAU147" s="118"/>
      <c r="HAV147" s="118"/>
      <c r="HAW147" s="118"/>
      <c r="HAX147" s="118"/>
      <c r="HAY147" s="118"/>
      <c r="HAZ147" s="118"/>
      <c r="HBA147" s="118"/>
      <c r="HBB147" s="118"/>
      <c r="HBC147" s="118"/>
      <c r="HBD147" s="118"/>
      <c r="HBE147" s="118"/>
      <c r="HBF147" s="118"/>
      <c r="HBG147" s="118"/>
      <c r="HBH147" s="118"/>
      <c r="HBI147" s="118"/>
      <c r="HBJ147" s="118"/>
      <c r="HBK147" s="118"/>
      <c r="HBL147" s="118"/>
      <c r="HBM147" s="118"/>
      <c r="HBN147" s="118"/>
      <c r="HBO147" s="118"/>
      <c r="HBP147" s="118"/>
      <c r="HBQ147" s="118"/>
      <c r="HBR147" s="118"/>
      <c r="HBS147" s="118"/>
      <c r="HBT147" s="118"/>
      <c r="HBU147" s="118"/>
      <c r="HBV147" s="118"/>
      <c r="HBW147" s="118"/>
      <c r="HBX147" s="118"/>
      <c r="HBY147" s="118"/>
      <c r="HBZ147" s="118"/>
      <c r="HCA147" s="118"/>
      <c r="HCB147" s="118"/>
      <c r="HCC147" s="118"/>
      <c r="HCD147" s="118"/>
      <c r="HCE147" s="118"/>
      <c r="HCF147" s="118"/>
      <c r="HCG147" s="118"/>
      <c r="HCH147" s="118"/>
      <c r="HCI147" s="118"/>
      <c r="HCJ147" s="118"/>
      <c r="HCK147" s="118"/>
      <c r="HCL147" s="118"/>
      <c r="HCM147" s="118"/>
      <c r="HCN147" s="118"/>
      <c r="HCO147" s="118"/>
      <c r="HCP147" s="118"/>
      <c r="HCQ147" s="118"/>
      <c r="HCR147" s="118"/>
      <c r="HCS147" s="118"/>
      <c r="HCT147" s="118"/>
      <c r="HCU147" s="118"/>
      <c r="HCV147" s="118"/>
      <c r="HCW147" s="118"/>
      <c r="HCX147" s="118"/>
      <c r="HCY147" s="118"/>
      <c r="HCZ147" s="118"/>
      <c r="HDA147" s="118"/>
      <c r="HDB147" s="118"/>
      <c r="HDC147" s="118"/>
      <c r="HDD147" s="118"/>
      <c r="HDE147" s="118"/>
      <c r="HDF147" s="118"/>
      <c r="HDG147" s="118"/>
      <c r="HDH147" s="118"/>
      <c r="HDI147" s="118"/>
      <c r="HDJ147" s="118"/>
      <c r="HDK147" s="118"/>
      <c r="HDL147" s="118"/>
      <c r="HDM147" s="118"/>
      <c r="HDN147" s="118"/>
      <c r="HDO147" s="118"/>
      <c r="HDP147" s="118"/>
      <c r="HDQ147" s="118"/>
      <c r="HDR147" s="118"/>
      <c r="HDS147" s="118"/>
      <c r="HDT147" s="118"/>
      <c r="HDU147" s="118"/>
      <c r="HDV147" s="118"/>
      <c r="HDW147" s="118"/>
      <c r="HDX147" s="118"/>
      <c r="HDY147" s="118"/>
      <c r="HDZ147" s="118"/>
      <c r="HEA147" s="118"/>
      <c r="HEB147" s="118"/>
      <c r="HEC147" s="118"/>
      <c r="HED147" s="118"/>
      <c r="HEE147" s="118"/>
      <c r="HEF147" s="118"/>
      <c r="HEG147" s="118"/>
      <c r="HEH147" s="118"/>
      <c r="HEI147" s="118"/>
      <c r="HEJ147" s="118"/>
      <c r="HEK147" s="118"/>
      <c r="HEL147" s="118"/>
      <c r="HEM147" s="118"/>
      <c r="HEN147" s="118"/>
      <c r="HEO147" s="118"/>
      <c r="HEP147" s="118"/>
      <c r="HEQ147" s="118"/>
      <c r="HER147" s="118"/>
      <c r="HES147" s="118"/>
      <c r="HET147" s="118"/>
      <c r="HEU147" s="118"/>
      <c r="HEV147" s="118"/>
      <c r="HEW147" s="118"/>
      <c r="HEX147" s="118"/>
      <c r="HEY147" s="118"/>
      <c r="HEZ147" s="118"/>
      <c r="HFA147" s="118"/>
      <c r="HFB147" s="118"/>
      <c r="HFC147" s="118"/>
      <c r="HFD147" s="118"/>
      <c r="HFE147" s="118"/>
      <c r="HFF147" s="118"/>
      <c r="HFG147" s="118"/>
      <c r="HFH147" s="118"/>
      <c r="HFI147" s="118"/>
      <c r="HFJ147" s="118"/>
      <c r="HFK147" s="118"/>
      <c r="HFL147" s="118"/>
      <c r="HFM147" s="118"/>
      <c r="HFN147" s="118"/>
      <c r="HFO147" s="118"/>
      <c r="HFP147" s="118"/>
      <c r="HFQ147" s="118"/>
      <c r="HFR147" s="118"/>
      <c r="HFS147" s="118"/>
      <c r="HFT147" s="118"/>
      <c r="HFU147" s="118"/>
      <c r="HFV147" s="118"/>
      <c r="HFW147" s="118"/>
      <c r="HFX147" s="118"/>
      <c r="HFY147" s="118"/>
      <c r="HFZ147" s="118"/>
      <c r="HGA147" s="118"/>
      <c r="HGB147" s="118"/>
      <c r="HGC147" s="118"/>
      <c r="HGD147" s="118"/>
      <c r="HGE147" s="118"/>
      <c r="HGF147" s="118"/>
      <c r="HGG147" s="118"/>
      <c r="HGH147" s="118"/>
      <c r="HGI147" s="118"/>
      <c r="HGJ147" s="118"/>
      <c r="HGK147" s="118"/>
      <c r="HGL147" s="118"/>
      <c r="HGM147" s="118"/>
      <c r="HGN147" s="118"/>
      <c r="HGO147" s="118"/>
      <c r="HGP147" s="118"/>
      <c r="HGQ147" s="118"/>
      <c r="HGR147" s="118"/>
      <c r="HGS147" s="118"/>
      <c r="HGT147" s="118"/>
      <c r="HGU147" s="118"/>
      <c r="HGV147" s="118"/>
      <c r="HGW147" s="118"/>
      <c r="HGX147" s="118"/>
      <c r="HGY147" s="118"/>
      <c r="HGZ147" s="118"/>
      <c r="HHA147" s="118"/>
      <c r="HHB147" s="118"/>
      <c r="HHC147" s="118"/>
      <c r="HHD147" s="118"/>
      <c r="HHE147" s="118"/>
      <c r="HHF147" s="118"/>
      <c r="HHG147" s="118"/>
      <c r="HHH147" s="118"/>
      <c r="HHI147" s="118"/>
      <c r="HHJ147" s="118"/>
      <c r="HHK147" s="118"/>
      <c r="HHL147" s="118"/>
      <c r="HHM147" s="118"/>
      <c r="HHN147" s="118"/>
      <c r="HHO147" s="118"/>
      <c r="HHP147" s="118"/>
      <c r="HHQ147" s="118"/>
      <c r="HHR147" s="118"/>
      <c r="HHS147" s="118"/>
      <c r="HHT147" s="118"/>
      <c r="HHU147" s="118"/>
      <c r="HHV147" s="118"/>
      <c r="HHW147" s="118"/>
      <c r="HHX147" s="118"/>
      <c r="HHY147" s="118"/>
      <c r="HHZ147" s="118"/>
      <c r="HIA147" s="118"/>
      <c r="HIB147" s="118"/>
      <c r="HIC147" s="118"/>
      <c r="HID147" s="118"/>
      <c r="HIE147" s="118"/>
      <c r="HIF147" s="118"/>
      <c r="HIG147" s="118"/>
      <c r="HIH147" s="118"/>
      <c r="HII147" s="118"/>
      <c r="HIJ147" s="118"/>
      <c r="HIK147" s="118"/>
      <c r="HIL147" s="118"/>
      <c r="HIM147" s="118"/>
      <c r="HIN147" s="118"/>
      <c r="HIO147" s="118"/>
      <c r="HIP147" s="118"/>
      <c r="HIQ147" s="118"/>
      <c r="HIR147" s="118"/>
      <c r="HIS147" s="118"/>
      <c r="HIT147" s="118"/>
      <c r="HIU147" s="118"/>
      <c r="HIV147" s="118"/>
      <c r="HIW147" s="118"/>
      <c r="HIX147" s="118"/>
      <c r="HIY147" s="118"/>
      <c r="HIZ147" s="118"/>
      <c r="HJA147" s="118"/>
      <c r="HJB147" s="118"/>
      <c r="HJC147" s="118"/>
      <c r="HJD147" s="118"/>
      <c r="HJE147" s="118"/>
      <c r="HJF147" s="118"/>
      <c r="HJG147" s="118"/>
      <c r="HJH147" s="118"/>
      <c r="HJI147" s="118"/>
      <c r="HJJ147" s="118"/>
      <c r="HJK147" s="118"/>
      <c r="HJL147" s="118"/>
      <c r="HJM147" s="118"/>
      <c r="HJN147" s="118"/>
      <c r="HJO147" s="118"/>
      <c r="HJP147" s="118"/>
      <c r="HJQ147" s="118"/>
      <c r="HJR147" s="118"/>
      <c r="HJS147" s="118"/>
      <c r="HJT147" s="118"/>
      <c r="HJU147" s="118"/>
      <c r="HJV147" s="118"/>
      <c r="HJW147" s="118"/>
      <c r="HJX147" s="118"/>
      <c r="HJY147" s="118"/>
      <c r="HJZ147" s="118"/>
      <c r="HKA147" s="118"/>
      <c r="HKB147" s="118"/>
      <c r="HKC147" s="118"/>
      <c r="HKD147" s="118"/>
      <c r="HKE147" s="118"/>
      <c r="HKF147" s="118"/>
      <c r="HKG147" s="118"/>
      <c r="HKH147" s="118"/>
      <c r="HKI147" s="118"/>
      <c r="HKJ147" s="118"/>
      <c r="HKK147" s="118"/>
      <c r="HKL147" s="118"/>
      <c r="HKM147" s="118"/>
      <c r="HKN147" s="118"/>
      <c r="HKO147" s="118"/>
      <c r="HKP147" s="118"/>
      <c r="HKQ147" s="118"/>
      <c r="HKR147" s="118"/>
      <c r="HKS147" s="118"/>
      <c r="HKT147" s="118"/>
      <c r="HKU147" s="118"/>
      <c r="HKV147" s="118"/>
      <c r="HKW147" s="118"/>
      <c r="HKX147" s="118"/>
      <c r="HKY147" s="118"/>
      <c r="HKZ147" s="118"/>
      <c r="HLA147" s="118"/>
      <c r="HLB147" s="118"/>
      <c r="HLC147" s="118"/>
      <c r="HLD147" s="118"/>
      <c r="HLE147" s="118"/>
      <c r="HLF147" s="118"/>
      <c r="HLG147" s="118"/>
      <c r="HLH147" s="118"/>
      <c r="HLI147" s="118"/>
      <c r="HLJ147" s="118"/>
      <c r="HLK147" s="118"/>
      <c r="HLL147" s="118"/>
      <c r="HLM147" s="118"/>
      <c r="HLN147" s="118"/>
      <c r="HLO147" s="118"/>
      <c r="HLP147" s="118"/>
      <c r="HLQ147" s="118"/>
      <c r="HLR147" s="118"/>
      <c r="HLS147" s="118"/>
      <c r="HLT147" s="118"/>
      <c r="HLU147" s="118"/>
      <c r="HLV147" s="118"/>
      <c r="HLW147" s="118"/>
      <c r="HLX147" s="118"/>
      <c r="HLY147" s="118"/>
      <c r="HLZ147" s="118"/>
      <c r="HMA147" s="118"/>
      <c r="HMB147" s="118"/>
      <c r="HMC147" s="118"/>
      <c r="HMD147" s="118"/>
      <c r="HME147" s="118"/>
      <c r="HMF147" s="118"/>
      <c r="HMG147" s="118"/>
      <c r="HMH147" s="118"/>
      <c r="HMI147" s="118"/>
      <c r="HMJ147" s="118"/>
      <c r="HMK147" s="118"/>
      <c r="HML147" s="118"/>
      <c r="HMM147" s="118"/>
      <c r="HMN147" s="118"/>
      <c r="HMO147" s="118"/>
      <c r="HMP147" s="118"/>
      <c r="HMQ147" s="118"/>
      <c r="HMR147" s="118"/>
      <c r="HMS147" s="118"/>
      <c r="HMT147" s="118"/>
      <c r="HMU147" s="118"/>
      <c r="HMV147" s="118"/>
      <c r="HMW147" s="118"/>
      <c r="HMX147" s="118"/>
      <c r="HMY147" s="118"/>
      <c r="HMZ147" s="118"/>
      <c r="HNA147" s="118"/>
      <c r="HNB147" s="118"/>
      <c r="HNC147" s="118"/>
      <c r="HND147" s="118"/>
      <c r="HNE147" s="118"/>
      <c r="HNF147" s="118"/>
      <c r="HNG147" s="118"/>
      <c r="HNH147" s="118"/>
      <c r="HNI147" s="118"/>
      <c r="HNJ147" s="118"/>
      <c r="HNK147" s="118"/>
      <c r="HNL147" s="118"/>
      <c r="HNM147" s="118"/>
      <c r="HNN147" s="118"/>
      <c r="HNO147" s="118"/>
      <c r="HNP147" s="118"/>
      <c r="HNQ147" s="118"/>
      <c r="HNR147" s="118"/>
      <c r="HNS147" s="118"/>
      <c r="HNT147" s="118"/>
      <c r="HNU147" s="118"/>
      <c r="HNV147" s="118"/>
      <c r="HNW147" s="118"/>
      <c r="HNX147" s="118"/>
      <c r="HNY147" s="118"/>
      <c r="HNZ147" s="118"/>
      <c r="HOA147" s="118"/>
      <c r="HOB147" s="118"/>
      <c r="HOC147" s="118"/>
      <c r="HOD147" s="118"/>
      <c r="HOE147" s="118"/>
      <c r="HOF147" s="118"/>
      <c r="HOG147" s="118"/>
      <c r="HOH147" s="118"/>
      <c r="HOI147" s="118"/>
      <c r="HOJ147" s="118"/>
      <c r="HOK147" s="118"/>
      <c r="HOL147" s="118"/>
      <c r="HOM147" s="118"/>
      <c r="HON147" s="118"/>
      <c r="HOO147" s="118"/>
      <c r="HOP147" s="118"/>
      <c r="HOQ147" s="118"/>
      <c r="HOR147" s="118"/>
      <c r="HOS147" s="118"/>
      <c r="HOT147" s="118"/>
      <c r="HOU147" s="118"/>
      <c r="HOV147" s="118"/>
      <c r="HOW147" s="118"/>
      <c r="HOX147" s="118"/>
      <c r="HOY147" s="118"/>
      <c r="HOZ147" s="118"/>
      <c r="HPA147" s="118"/>
      <c r="HPB147" s="118"/>
      <c r="HPC147" s="118"/>
      <c r="HPD147" s="118"/>
      <c r="HPE147" s="118"/>
      <c r="HPF147" s="118"/>
      <c r="HPG147" s="118"/>
      <c r="HPH147" s="118"/>
      <c r="HPI147" s="118"/>
      <c r="HPJ147" s="118"/>
      <c r="HPK147" s="118"/>
      <c r="HPL147" s="118"/>
      <c r="HPM147" s="118"/>
      <c r="HPN147" s="118"/>
      <c r="HPO147" s="118"/>
      <c r="HPP147" s="118"/>
      <c r="HPQ147" s="118"/>
      <c r="HPR147" s="118"/>
      <c r="HPS147" s="118"/>
      <c r="HPT147" s="118"/>
      <c r="HPU147" s="118"/>
      <c r="HPV147" s="118"/>
      <c r="HPW147" s="118"/>
      <c r="HPX147" s="118"/>
      <c r="HPY147" s="118"/>
      <c r="HPZ147" s="118"/>
      <c r="HQA147" s="118"/>
      <c r="HQB147" s="118"/>
      <c r="HQC147" s="118"/>
      <c r="HQD147" s="118"/>
      <c r="HQE147" s="118"/>
      <c r="HQF147" s="118"/>
      <c r="HQG147" s="118"/>
      <c r="HQH147" s="118"/>
      <c r="HQI147" s="118"/>
      <c r="HQJ147" s="118"/>
      <c r="HQK147" s="118"/>
      <c r="HQL147" s="118"/>
      <c r="HQM147" s="118"/>
      <c r="HQN147" s="118"/>
      <c r="HQO147" s="118"/>
      <c r="HQP147" s="118"/>
      <c r="HQQ147" s="118"/>
      <c r="HQR147" s="118"/>
      <c r="HQS147" s="118"/>
      <c r="HQT147" s="118"/>
      <c r="HQU147" s="118"/>
      <c r="HQV147" s="118"/>
      <c r="HQW147" s="118"/>
      <c r="HQX147" s="118"/>
      <c r="HQY147" s="118"/>
      <c r="HQZ147" s="118"/>
      <c r="HRA147" s="118"/>
      <c r="HRB147" s="118"/>
      <c r="HRC147" s="118"/>
      <c r="HRD147" s="118"/>
      <c r="HRE147" s="118"/>
      <c r="HRF147" s="118"/>
      <c r="HRG147" s="118"/>
      <c r="HRH147" s="118"/>
      <c r="HRI147" s="118"/>
      <c r="HRJ147" s="118"/>
      <c r="HRK147" s="118"/>
      <c r="HRL147" s="118"/>
      <c r="HRM147" s="118"/>
      <c r="HRN147" s="118"/>
      <c r="HRO147" s="118"/>
      <c r="HRP147" s="118"/>
      <c r="HRQ147" s="118"/>
      <c r="HRR147" s="118"/>
      <c r="HRS147" s="118"/>
      <c r="HRT147" s="118"/>
      <c r="HRU147" s="118"/>
      <c r="HRV147" s="118"/>
      <c r="HRW147" s="118"/>
      <c r="HRX147" s="118"/>
      <c r="HRY147" s="118"/>
      <c r="HRZ147" s="118"/>
      <c r="HSA147" s="118"/>
      <c r="HSB147" s="118"/>
      <c r="HSC147" s="118"/>
      <c r="HSD147" s="118"/>
      <c r="HSE147" s="118"/>
      <c r="HSF147" s="118"/>
      <c r="HSG147" s="118"/>
      <c r="HSH147" s="118"/>
      <c r="HSI147" s="118"/>
      <c r="HSJ147" s="118"/>
      <c r="HSK147" s="118"/>
      <c r="HSL147" s="118"/>
      <c r="HSM147" s="118"/>
      <c r="HSN147" s="118"/>
      <c r="HSO147" s="118"/>
      <c r="HSP147" s="118"/>
      <c r="HSQ147" s="118"/>
      <c r="HSR147" s="118"/>
      <c r="HSS147" s="118"/>
      <c r="HST147" s="118"/>
      <c r="HSU147" s="118"/>
      <c r="HSV147" s="118"/>
      <c r="HSW147" s="118"/>
      <c r="HSX147" s="118"/>
      <c r="HSY147" s="118"/>
      <c r="HSZ147" s="118"/>
      <c r="HTA147" s="118"/>
      <c r="HTB147" s="118"/>
      <c r="HTC147" s="118"/>
      <c r="HTD147" s="118"/>
      <c r="HTE147" s="118"/>
      <c r="HTF147" s="118"/>
      <c r="HTG147" s="118"/>
      <c r="HTH147" s="118"/>
      <c r="HTI147" s="118"/>
      <c r="HTJ147" s="118"/>
      <c r="HTK147" s="118"/>
      <c r="HTL147" s="118"/>
      <c r="HTM147" s="118"/>
      <c r="HTN147" s="118"/>
      <c r="HTO147" s="118"/>
      <c r="HTP147" s="118"/>
      <c r="HTQ147" s="118"/>
      <c r="HTR147" s="118"/>
      <c r="HTS147" s="118"/>
      <c r="HTT147" s="118"/>
      <c r="HTU147" s="118"/>
      <c r="HTV147" s="118"/>
      <c r="HTW147" s="118"/>
      <c r="HTX147" s="118"/>
      <c r="HTY147" s="118"/>
      <c r="HTZ147" s="118"/>
      <c r="HUA147" s="118"/>
      <c r="HUB147" s="118"/>
      <c r="HUC147" s="118"/>
      <c r="HUD147" s="118"/>
      <c r="HUE147" s="118"/>
      <c r="HUF147" s="118"/>
      <c r="HUG147" s="118"/>
      <c r="HUH147" s="118"/>
      <c r="HUI147" s="118"/>
      <c r="HUJ147" s="118"/>
      <c r="HUK147" s="118"/>
      <c r="HUL147" s="118"/>
      <c r="HUM147" s="118"/>
      <c r="HUN147" s="118"/>
      <c r="HUO147" s="118"/>
      <c r="HUP147" s="118"/>
      <c r="HUQ147" s="118"/>
      <c r="HUR147" s="118"/>
      <c r="HUS147" s="118"/>
      <c r="HUT147" s="118"/>
      <c r="HUU147" s="118"/>
      <c r="HUV147" s="118"/>
      <c r="HUW147" s="118"/>
      <c r="HUX147" s="118"/>
      <c r="HUY147" s="118"/>
      <c r="HUZ147" s="118"/>
      <c r="HVA147" s="118"/>
      <c r="HVB147" s="118"/>
      <c r="HVC147" s="118"/>
      <c r="HVD147" s="118"/>
      <c r="HVE147" s="118"/>
      <c r="HVF147" s="118"/>
      <c r="HVG147" s="118"/>
      <c r="HVH147" s="118"/>
      <c r="HVI147" s="118"/>
      <c r="HVJ147" s="118"/>
      <c r="HVK147" s="118"/>
      <c r="HVL147" s="118"/>
      <c r="HVM147" s="118"/>
      <c r="HVN147" s="118"/>
      <c r="HVO147" s="118"/>
      <c r="HVP147" s="118"/>
      <c r="HVQ147" s="118"/>
      <c r="HVR147" s="118"/>
      <c r="HVS147" s="118"/>
      <c r="HVT147" s="118"/>
      <c r="HVU147" s="118"/>
      <c r="HVV147" s="118"/>
      <c r="HVW147" s="118"/>
      <c r="HVX147" s="118"/>
      <c r="HVY147" s="118"/>
      <c r="HVZ147" s="118"/>
      <c r="HWA147" s="118"/>
      <c r="HWB147" s="118"/>
      <c r="HWC147" s="118"/>
      <c r="HWD147" s="118"/>
      <c r="HWE147" s="118"/>
      <c r="HWF147" s="118"/>
      <c r="HWG147" s="118"/>
      <c r="HWH147" s="118"/>
      <c r="HWI147" s="118"/>
      <c r="HWJ147" s="118"/>
      <c r="HWK147" s="118"/>
      <c r="HWL147" s="118"/>
      <c r="HWM147" s="118"/>
      <c r="HWN147" s="118"/>
      <c r="HWO147" s="118"/>
      <c r="HWP147" s="118"/>
      <c r="HWQ147" s="118"/>
      <c r="HWR147" s="118"/>
      <c r="HWS147" s="118"/>
      <c r="HWT147" s="118"/>
      <c r="HWU147" s="118"/>
      <c r="HWV147" s="118"/>
      <c r="HWW147" s="118"/>
      <c r="HWX147" s="118"/>
      <c r="HWY147" s="118"/>
      <c r="HWZ147" s="118"/>
      <c r="HXA147" s="118"/>
      <c r="HXB147" s="118"/>
      <c r="HXC147" s="118"/>
      <c r="HXD147" s="118"/>
      <c r="HXE147" s="118"/>
      <c r="HXF147" s="118"/>
      <c r="HXG147" s="118"/>
      <c r="HXH147" s="118"/>
      <c r="HXI147" s="118"/>
      <c r="HXJ147" s="118"/>
      <c r="HXK147" s="118"/>
      <c r="HXL147" s="118"/>
      <c r="HXM147" s="118"/>
      <c r="HXN147" s="118"/>
      <c r="HXO147" s="118"/>
      <c r="HXP147" s="118"/>
      <c r="HXQ147" s="118"/>
      <c r="HXR147" s="118"/>
      <c r="HXS147" s="118"/>
      <c r="HXT147" s="118"/>
      <c r="HXU147" s="118"/>
      <c r="HXV147" s="118"/>
      <c r="HXW147" s="118"/>
      <c r="HXX147" s="118"/>
      <c r="HXY147" s="118"/>
      <c r="HXZ147" s="118"/>
      <c r="HYA147" s="118"/>
      <c r="HYB147" s="118"/>
      <c r="HYC147" s="118"/>
      <c r="HYD147" s="118"/>
      <c r="HYE147" s="118"/>
      <c r="HYF147" s="118"/>
      <c r="HYG147" s="118"/>
      <c r="HYH147" s="118"/>
      <c r="HYI147" s="118"/>
      <c r="HYJ147" s="118"/>
      <c r="HYK147" s="118"/>
      <c r="HYL147" s="118"/>
      <c r="HYM147" s="118"/>
      <c r="HYN147" s="118"/>
      <c r="HYO147" s="118"/>
      <c r="HYP147" s="118"/>
      <c r="HYQ147" s="118"/>
      <c r="HYR147" s="118"/>
      <c r="HYS147" s="118"/>
      <c r="HYT147" s="118"/>
      <c r="HYU147" s="118"/>
      <c r="HYV147" s="118"/>
      <c r="HYW147" s="118"/>
      <c r="HYX147" s="118"/>
      <c r="HYY147" s="118"/>
      <c r="HYZ147" s="118"/>
      <c r="HZA147" s="118"/>
      <c r="HZB147" s="118"/>
      <c r="HZC147" s="118"/>
      <c r="HZD147" s="118"/>
      <c r="HZE147" s="118"/>
      <c r="HZF147" s="118"/>
      <c r="HZG147" s="118"/>
      <c r="HZH147" s="118"/>
      <c r="HZI147" s="118"/>
      <c r="HZJ147" s="118"/>
      <c r="HZK147" s="118"/>
      <c r="HZL147" s="118"/>
      <c r="HZM147" s="118"/>
      <c r="HZN147" s="118"/>
      <c r="HZO147" s="118"/>
      <c r="HZP147" s="118"/>
      <c r="HZQ147" s="118"/>
      <c r="HZR147" s="118"/>
      <c r="HZS147" s="118"/>
      <c r="HZT147" s="118"/>
      <c r="HZU147" s="118"/>
      <c r="HZV147" s="118"/>
      <c r="HZW147" s="118"/>
      <c r="HZX147" s="118"/>
      <c r="HZY147" s="118"/>
      <c r="HZZ147" s="118"/>
      <c r="IAA147" s="118"/>
      <c r="IAB147" s="118"/>
      <c r="IAC147" s="118"/>
      <c r="IAD147" s="118"/>
      <c r="IAE147" s="118"/>
      <c r="IAF147" s="118"/>
      <c r="IAG147" s="118"/>
      <c r="IAH147" s="118"/>
      <c r="IAI147" s="118"/>
      <c r="IAJ147" s="118"/>
      <c r="IAK147" s="118"/>
      <c r="IAL147" s="118"/>
      <c r="IAM147" s="118"/>
      <c r="IAN147" s="118"/>
      <c r="IAO147" s="118"/>
      <c r="IAP147" s="118"/>
      <c r="IAQ147" s="118"/>
      <c r="IAR147" s="118"/>
      <c r="IAS147" s="118"/>
      <c r="IAT147" s="118"/>
      <c r="IAU147" s="118"/>
      <c r="IAV147" s="118"/>
      <c r="IAW147" s="118"/>
      <c r="IAX147" s="118"/>
      <c r="IAY147" s="118"/>
      <c r="IAZ147" s="118"/>
      <c r="IBA147" s="118"/>
      <c r="IBB147" s="118"/>
      <c r="IBC147" s="118"/>
      <c r="IBD147" s="118"/>
      <c r="IBE147" s="118"/>
      <c r="IBF147" s="118"/>
      <c r="IBG147" s="118"/>
      <c r="IBH147" s="118"/>
      <c r="IBI147" s="118"/>
      <c r="IBJ147" s="118"/>
      <c r="IBK147" s="118"/>
      <c r="IBL147" s="118"/>
      <c r="IBM147" s="118"/>
      <c r="IBN147" s="118"/>
      <c r="IBO147" s="118"/>
      <c r="IBP147" s="118"/>
      <c r="IBQ147" s="118"/>
      <c r="IBR147" s="118"/>
      <c r="IBS147" s="118"/>
      <c r="IBT147" s="118"/>
      <c r="IBU147" s="118"/>
      <c r="IBV147" s="118"/>
      <c r="IBW147" s="118"/>
      <c r="IBX147" s="118"/>
      <c r="IBY147" s="118"/>
      <c r="IBZ147" s="118"/>
      <c r="ICA147" s="118"/>
      <c r="ICB147" s="118"/>
      <c r="ICC147" s="118"/>
      <c r="ICD147" s="118"/>
      <c r="ICE147" s="118"/>
      <c r="ICF147" s="118"/>
      <c r="ICG147" s="118"/>
      <c r="ICH147" s="118"/>
      <c r="ICI147" s="118"/>
      <c r="ICJ147" s="118"/>
      <c r="ICK147" s="118"/>
      <c r="ICL147" s="118"/>
      <c r="ICM147" s="118"/>
      <c r="ICN147" s="118"/>
      <c r="ICO147" s="118"/>
      <c r="ICP147" s="118"/>
      <c r="ICQ147" s="118"/>
      <c r="ICR147" s="118"/>
      <c r="ICS147" s="118"/>
      <c r="ICT147" s="118"/>
      <c r="ICU147" s="118"/>
      <c r="ICV147" s="118"/>
      <c r="ICW147" s="118"/>
      <c r="ICX147" s="118"/>
      <c r="ICY147" s="118"/>
      <c r="ICZ147" s="118"/>
      <c r="IDA147" s="118"/>
      <c r="IDB147" s="118"/>
      <c r="IDC147" s="118"/>
      <c r="IDD147" s="118"/>
      <c r="IDE147" s="118"/>
      <c r="IDF147" s="118"/>
      <c r="IDG147" s="118"/>
      <c r="IDH147" s="118"/>
      <c r="IDI147" s="118"/>
      <c r="IDJ147" s="118"/>
      <c r="IDK147" s="118"/>
      <c r="IDL147" s="118"/>
      <c r="IDM147" s="118"/>
      <c r="IDN147" s="118"/>
      <c r="IDO147" s="118"/>
      <c r="IDP147" s="118"/>
      <c r="IDQ147" s="118"/>
      <c r="IDR147" s="118"/>
      <c r="IDS147" s="118"/>
      <c r="IDT147" s="118"/>
      <c r="IDU147" s="118"/>
      <c r="IDV147" s="118"/>
      <c r="IDW147" s="118"/>
      <c r="IDX147" s="118"/>
      <c r="IDY147" s="118"/>
      <c r="IDZ147" s="118"/>
      <c r="IEA147" s="118"/>
      <c r="IEB147" s="118"/>
      <c r="IEC147" s="118"/>
      <c r="IED147" s="118"/>
      <c r="IEE147" s="118"/>
      <c r="IEF147" s="118"/>
      <c r="IEG147" s="118"/>
      <c r="IEH147" s="118"/>
      <c r="IEI147" s="118"/>
      <c r="IEJ147" s="118"/>
      <c r="IEK147" s="118"/>
      <c r="IEL147" s="118"/>
      <c r="IEM147" s="118"/>
      <c r="IEN147" s="118"/>
      <c r="IEO147" s="118"/>
      <c r="IEP147" s="118"/>
      <c r="IEQ147" s="118"/>
      <c r="IER147" s="118"/>
      <c r="IES147" s="118"/>
      <c r="IET147" s="118"/>
      <c r="IEU147" s="118"/>
      <c r="IEV147" s="118"/>
      <c r="IEW147" s="118"/>
      <c r="IEX147" s="118"/>
      <c r="IEY147" s="118"/>
      <c r="IEZ147" s="118"/>
      <c r="IFA147" s="118"/>
      <c r="IFB147" s="118"/>
      <c r="IFC147" s="118"/>
      <c r="IFD147" s="118"/>
      <c r="IFE147" s="118"/>
      <c r="IFF147" s="118"/>
      <c r="IFG147" s="118"/>
      <c r="IFH147" s="118"/>
      <c r="IFI147" s="118"/>
      <c r="IFJ147" s="118"/>
      <c r="IFK147" s="118"/>
      <c r="IFL147" s="118"/>
      <c r="IFM147" s="118"/>
      <c r="IFN147" s="118"/>
      <c r="IFO147" s="118"/>
      <c r="IFP147" s="118"/>
      <c r="IFQ147" s="118"/>
      <c r="IFR147" s="118"/>
      <c r="IFS147" s="118"/>
      <c r="IFT147" s="118"/>
      <c r="IFU147" s="118"/>
      <c r="IFV147" s="118"/>
      <c r="IFW147" s="118"/>
      <c r="IFX147" s="118"/>
      <c r="IFY147" s="118"/>
      <c r="IFZ147" s="118"/>
      <c r="IGA147" s="118"/>
      <c r="IGB147" s="118"/>
      <c r="IGC147" s="118"/>
      <c r="IGD147" s="118"/>
      <c r="IGE147" s="118"/>
      <c r="IGF147" s="118"/>
      <c r="IGG147" s="118"/>
      <c r="IGH147" s="118"/>
      <c r="IGI147" s="118"/>
      <c r="IGJ147" s="118"/>
      <c r="IGK147" s="118"/>
      <c r="IGL147" s="118"/>
      <c r="IGM147" s="118"/>
      <c r="IGN147" s="118"/>
      <c r="IGO147" s="118"/>
      <c r="IGP147" s="118"/>
      <c r="IGQ147" s="118"/>
      <c r="IGR147" s="118"/>
      <c r="IGS147" s="118"/>
      <c r="IGT147" s="118"/>
      <c r="IGU147" s="118"/>
      <c r="IGV147" s="118"/>
      <c r="IGW147" s="118"/>
      <c r="IGX147" s="118"/>
      <c r="IGY147" s="118"/>
      <c r="IGZ147" s="118"/>
      <c r="IHA147" s="118"/>
      <c r="IHB147" s="118"/>
      <c r="IHC147" s="118"/>
      <c r="IHD147" s="118"/>
      <c r="IHE147" s="118"/>
      <c r="IHF147" s="118"/>
      <c r="IHG147" s="118"/>
      <c r="IHH147" s="118"/>
      <c r="IHI147" s="118"/>
      <c r="IHJ147" s="118"/>
      <c r="IHK147" s="118"/>
      <c r="IHL147" s="118"/>
      <c r="IHM147" s="118"/>
      <c r="IHN147" s="118"/>
      <c r="IHO147" s="118"/>
      <c r="IHP147" s="118"/>
      <c r="IHQ147" s="118"/>
      <c r="IHR147" s="118"/>
      <c r="IHS147" s="118"/>
      <c r="IHT147" s="118"/>
      <c r="IHU147" s="118"/>
      <c r="IHV147" s="118"/>
      <c r="IHW147" s="118"/>
      <c r="IHX147" s="118"/>
      <c r="IHY147" s="118"/>
      <c r="IHZ147" s="118"/>
      <c r="IIA147" s="118"/>
      <c r="IIB147" s="118"/>
      <c r="IIC147" s="118"/>
      <c r="IID147" s="118"/>
      <c r="IIE147" s="118"/>
      <c r="IIF147" s="118"/>
      <c r="IIG147" s="118"/>
      <c r="IIH147" s="118"/>
      <c r="III147" s="118"/>
      <c r="IIJ147" s="118"/>
      <c r="IIK147" s="118"/>
      <c r="IIL147" s="118"/>
      <c r="IIM147" s="118"/>
      <c r="IIN147" s="118"/>
      <c r="IIO147" s="118"/>
      <c r="IIP147" s="118"/>
      <c r="IIQ147" s="118"/>
      <c r="IIR147" s="118"/>
      <c r="IIS147" s="118"/>
      <c r="IIT147" s="118"/>
      <c r="IIU147" s="118"/>
      <c r="IIV147" s="118"/>
      <c r="IIW147" s="118"/>
      <c r="IIX147" s="118"/>
      <c r="IIY147" s="118"/>
      <c r="IIZ147" s="118"/>
      <c r="IJA147" s="118"/>
      <c r="IJB147" s="118"/>
      <c r="IJC147" s="118"/>
      <c r="IJD147" s="118"/>
      <c r="IJE147" s="118"/>
      <c r="IJF147" s="118"/>
      <c r="IJG147" s="118"/>
      <c r="IJH147" s="118"/>
      <c r="IJI147" s="118"/>
      <c r="IJJ147" s="118"/>
      <c r="IJK147" s="118"/>
      <c r="IJL147" s="118"/>
      <c r="IJM147" s="118"/>
      <c r="IJN147" s="118"/>
      <c r="IJO147" s="118"/>
      <c r="IJP147" s="118"/>
      <c r="IJQ147" s="118"/>
      <c r="IJR147" s="118"/>
      <c r="IJS147" s="118"/>
      <c r="IJT147" s="118"/>
      <c r="IJU147" s="118"/>
      <c r="IJV147" s="118"/>
      <c r="IJW147" s="118"/>
      <c r="IJX147" s="118"/>
      <c r="IJY147" s="118"/>
      <c r="IJZ147" s="118"/>
      <c r="IKA147" s="118"/>
      <c r="IKB147" s="118"/>
      <c r="IKC147" s="118"/>
      <c r="IKD147" s="118"/>
      <c r="IKE147" s="118"/>
      <c r="IKF147" s="118"/>
      <c r="IKG147" s="118"/>
      <c r="IKH147" s="118"/>
      <c r="IKI147" s="118"/>
      <c r="IKJ147" s="118"/>
      <c r="IKK147" s="118"/>
      <c r="IKL147" s="118"/>
      <c r="IKM147" s="118"/>
      <c r="IKN147" s="118"/>
      <c r="IKO147" s="118"/>
      <c r="IKP147" s="118"/>
      <c r="IKQ147" s="118"/>
      <c r="IKR147" s="118"/>
      <c r="IKS147" s="118"/>
      <c r="IKT147" s="118"/>
      <c r="IKU147" s="118"/>
      <c r="IKV147" s="118"/>
      <c r="IKW147" s="118"/>
      <c r="IKX147" s="118"/>
      <c r="IKY147" s="118"/>
      <c r="IKZ147" s="118"/>
      <c r="ILA147" s="118"/>
      <c r="ILB147" s="118"/>
      <c r="ILC147" s="118"/>
      <c r="ILD147" s="118"/>
      <c r="ILE147" s="118"/>
      <c r="ILF147" s="118"/>
      <c r="ILG147" s="118"/>
      <c r="ILH147" s="118"/>
      <c r="ILI147" s="118"/>
      <c r="ILJ147" s="118"/>
      <c r="ILK147" s="118"/>
      <c r="ILL147" s="118"/>
      <c r="ILM147" s="118"/>
      <c r="ILN147" s="118"/>
      <c r="ILO147" s="118"/>
      <c r="ILP147" s="118"/>
      <c r="ILQ147" s="118"/>
      <c r="ILR147" s="118"/>
      <c r="ILS147" s="118"/>
      <c r="ILT147" s="118"/>
      <c r="ILU147" s="118"/>
      <c r="ILV147" s="118"/>
      <c r="ILW147" s="118"/>
      <c r="ILX147" s="118"/>
      <c r="ILY147" s="118"/>
      <c r="ILZ147" s="118"/>
      <c r="IMA147" s="118"/>
      <c r="IMB147" s="118"/>
      <c r="IMC147" s="118"/>
      <c r="IMD147" s="118"/>
      <c r="IME147" s="118"/>
      <c r="IMF147" s="118"/>
      <c r="IMG147" s="118"/>
      <c r="IMH147" s="118"/>
      <c r="IMI147" s="118"/>
      <c r="IMJ147" s="118"/>
      <c r="IMK147" s="118"/>
      <c r="IML147" s="118"/>
      <c r="IMM147" s="118"/>
      <c r="IMN147" s="118"/>
      <c r="IMO147" s="118"/>
      <c r="IMP147" s="118"/>
      <c r="IMQ147" s="118"/>
      <c r="IMR147" s="118"/>
      <c r="IMS147" s="118"/>
      <c r="IMT147" s="118"/>
      <c r="IMU147" s="118"/>
      <c r="IMV147" s="118"/>
      <c r="IMW147" s="118"/>
      <c r="IMX147" s="118"/>
      <c r="IMY147" s="118"/>
      <c r="IMZ147" s="118"/>
      <c r="INA147" s="118"/>
      <c r="INB147" s="118"/>
      <c r="INC147" s="118"/>
      <c r="IND147" s="118"/>
      <c r="INE147" s="118"/>
      <c r="INF147" s="118"/>
      <c r="ING147" s="118"/>
      <c r="INH147" s="118"/>
      <c r="INI147" s="118"/>
      <c r="INJ147" s="118"/>
      <c r="INK147" s="118"/>
      <c r="INL147" s="118"/>
      <c r="INM147" s="118"/>
      <c r="INN147" s="118"/>
      <c r="INO147" s="118"/>
      <c r="INP147" s="118"/>
      <c r="INQ147" s="118"/>
      <c r="INR147" s="118"/>
      <c r="INS147" s="118"/>
      <c r="INT147" s="118"/>
      <c r="INU147" s="118"/>
      <c r="INV147" s="118"/>
      <c r="INW147" s="118"/>
      <c r="INX147" s="118"/>
      <c r="INY147" s="118"/>
      <c r="INZ147" s="118"/>
      <c r="IOA147" s="118"/>
      <c r="IOB147" s="118"/>
      <c r="IOC147" s="118"/>
      <c r="IOD147" s="118"/>
      <c r="IOE147" s="118"/>
      <c r="IOF147" s="118"/>
      <c r="IOG147" s="118"/>
      <c r="IOH147" s="118"/>
      <c r="IOI147" s="118"/>
      <c r="IOJ147" s="118"/>
      <c r="IOK147" s="118"/>
      <c r="IOL147" s="118"/>
      <c r="IOM147" s="118"/>
      <c r="ION147" s="118"/>
      <c r="IOO147" s="118"/>
      <c r="IOP147" s="118"/>
      <c r="IOQ147" s="118"/>
      <c r="IOR147" s="118"/>
      <c r="IOS147" s="118"/>
      <c r="IOT147" s="118"/>
      <c r="IOU147" s="118"/>
      <c r="IOV147" s="118"/>
      <c r="IOW147" s="118"/>
      <c r="IOX147" s="118"/>
      <c r="IOY147" s="118"/>
      <c r="IOZ147" s="118"/>
      <c r="IPA147" s="118"/>
      <c r="IPB147" s="118"/>
      <c r="IPC147" s="118"/>
      <c r="IPD147" s="118"/>
      <c r="IPE147" s="118"/>
      <c r="IPF147" s="118"/>
      <c r="IPG147" s="118"/>
      <c r="IPH147" s="118"/>
      <c r="IPI147" s="118"/>
      <c r="IPJ147" s="118"/>
      <c r="IPK147" s="118"/>
      <c r="IPL147" s="118"/>
      <c r="IPM147" s="118"/>
      <c r="IPN147" s="118"/>
      <c r="IPO147" s="118"/>
      <c r="IPP147" s="118"/>
      <c r="IPQ147" s="118"/>
      <c r="IPR147" s="118"/>
      <c r="IPS147" s="118"/>
      <c r="IPT147" s="118"/>
      <c r="IPU147" s="118"/>
      <c r="IPV147" s="118"/>
      <c r="IPW147" s="118"/>
      <c r="IPX147" s="118"/>
      <c r="IPY147" s="118"/>
      <c r="IPZ147" s="118"/>
      <c r="IQA147" s="118"/>
      <c r="IQB147" s="118"/>
      <c r="IQC147" s="118"/>
      <c r="IQD147" s="118"/>
      <c r="IQE147" s="118"/>
      <c r="IQF147" s="118"/>
      <c r="IQG147" s="118"/>
      <c r="IQH147" s="118"/>
      <c r="IQI147" s="118"/>
      <c r="IQJ147" s="118"/>
      <c r="IQK147" s="118"/>
      <c r="IQL147" s="118"/>
      <c r="IQM147" s="118"/>
      <c r="IQN147" s="118"/>
      <c r="IQO147" s="118"/>
      <c r="IQP147" s="118"/>
      <c r="IQQ147" s="118"/>
      <c r="IQR147" s="118"/>
      <c r="IQS147" s="118"/>
      <c r="IQT147" s="118"/>
      <c r="IQU147" s="118"/>
      <c r="IQV147" s="118"/>
      <c r="IQW147" s="118"/>
      <c r="IQX147" s="118"/>
      <c r="IQY147" s="118"/>
      <c r="IQZ147" s="118"/>
      <c r="IRA147" s="118"/>
      <c r="IRB147" s="118"/>
      <c r="IRC147" s="118"/>
      <c r="IRD147" s="118"/>
      <c r="IRE147" s="118"/>
      <c r="IRF147" s="118"/>
      <c r="IRG147" s="118"/>
      <c r="IRH147" s="118"/>
      <c r="IRI147" s="118"/>
      <c r="IRJ147" s="118"/>
      <c r="IRK147" s="118"/>
      <c r="IRL147" s="118"/>
      <c r="IRM147" s="118"/>
      <c r="IRN147" s="118"/>
      <c r="IRO147" s="118"/>
      <c r="IRP147" s="118"/>
      <c r="IRQ147" s="118"/>
      <c r="IRR147" s="118"/>
      <c r="IRS147" s="118"/>
      <c r="IRT147" s="118"/>
      <c r="IRU147" s="118"/>
      <c r="IRV147" s="118"/>
      <c r="IRW147" s="118"/>
      <c r="IRX147" s="118"/>
      <c r="IRY147" s="118"/>
      <c r="IRZ147" s="118"/>
      <c r="ISA147" s="118"/>
      <c r="ISB147" s="118"/>
      <c r="ISC147" s="118"/>
      <c r="ISD147" s="118"/>
      <c r="ISE147" s="118"/>
      <c r="ISF147" s="118"/>
      <c r="ISG147" s="118"/>
      <c r="ISH147" s="118"/>
      <c r="ISI147" s="118"/>
      <c r="ISJ147" s="118"/>
      <c r="ISK147" s="118"/>
      <c r="ISL147" s="118"/>
      <c r="ISM147" s="118"/>
      <c r="ISN147" s="118"/>
      <c r="ISO147" s="118"/>
      <c r="ISP147" s="118"/>
      <c r="ISQ147" s="118"/>
      <c r="ISR147" s="118"/>
      <c r="ISS147" s="118"/>
      <c r="IST147" s="118"/>
      <c r="ISU147" s="118"/>
      <c r="ISV147" s="118"/>
      <c r="ISW147" s="118"/>
      <c r="ISX147" s="118"/>
      <c r="ISY147" s="118"/>
      <c r="ISZ147" s="118"/>
      <c r="ITA147" s="118"/>
      <c r="ITB147" s="118"/>
      <c r="ITC147" s="118"/>
      <c r="ITD147" s="118"/>
      <c r="ITE147" s="118"/>
      <c r="ITF147" s="118"/>
      <c r="ITG147" s="118"/>
      <c r="ITH147" s="118"/>
      <c r="ITI147" s="118"/>
      <c r="ITJ147" s="118"/>
      <c r="ITK147" s="118"/>
      <c r="ITL147" s="118"/>
      <c r="ITM147" s="118"/>
      <c r="ITN147" s="118"/>
      <c r="ITO147" s="118"/>
      <c r="ITP147" s="118"/>
      <c r="ITQ147" s="118"/>
      <c r="ITR147" s="118"/>
      <c r="ITS147" s="118"/>
      <c r="ITT147" s="118"/>
      <c r="ITU147" s="118"/>
      <c r="ITV147" s="118"/>
      <c r="ITW147" s="118"/>
      <c r="ITX147" s="118"/>
      <c r="ITY147" s="118"/>
      <c r="ITZ147" s="118"/>
      <c r="IUA147" s="118"/>
      <c r="IUB147" s="118"/>
      <c r="IUC147" s="118"/>
      <c r="IUD147" s="118"/>
      <c r="IUE147" s="118"/>
      <c r="IUF147" s="118"/>
      <c r="IUG147" s="118"/>
      <c r="IUH147" s="118"/>
      <c r="IUI147" s="118"/>
      <c r="IUJ147" s="118"/>
      <c r="IUK147" s="118"/>
      <c r="IUL147" s="118"/>
      <c r="IUM147" s="118"/>
      <c r="IUN147" s="118"/>
      <c r="IUO147" s="118"/>
      <c r="IUP147" s="118"/>
      <c r="IUQ147" s="118"/>
      <c r="IUR147" s="118"/>
      <c r="IUS147" s="118"/>
      <c r="IUT147" s="118"/>
      <c r="IUU147" s="118"/>
      <c r="IUV147" s="118"/>
      <c r="IUW147" s="118"/>
      <c r="IUX147" s="118"/>
      <c r="IUY147" s="118"/>
      <c r="IUZ147" s="118"/>
      <c r="IVA147" s="118"/>
      <c r="IVB147" s="118"/>
      <c r="IVC147" s="118"/>
      <c r="IVD147" s="118"/>
      <c r="IVE147" s="118"/>
      <c r="IVF147" s="118"/>
      <c r="IVG147" s="118"/>
      <c r="IVH147" s="118"/>
      <c r="IVI147" s="118"/>
      <c r="IVJ147" s="118"/>
      <c r="IVK147" s="118"/>
      <c r="IVL147" s="118"/>
      <c r="IVM147" s="118"/>
      <c r="IVN147" s="118"/>
      <c r="IVO147" s="118"/>
      <c r="IVP147" s="118"/>
      <c r="IVQ147" s="118"/>
      <c r="IVR147" s="118"/>
      <c r="IVS147" s="118"/>
      <c r="IVT147" s="118"/>
      <c r="IVU147" s="118"/>
      <c r="IVV147" s="118"/>
      <c r="IVW147" s="118"/>
      <c r="IVX147" s="118"/>
      <c r="IVY147" s="118"/>
      <c r="IVZ147" s="118"/>
      <c r="IWA147" s="118"/>
      <c r="IWB147" s="118"/>
      <c r="IWC147" s="118"/>
      <c r="IWD147" s="118"/>
      <c r="IWE147" s="118"/>
      <c r="IWF147" s="118"/>
      <c r="IWG147" s="118"/>
      <c r="IWH147" s="118"/>
      <c r="IWI147" s="118"/>
      <c r="IWJ147" s="118"/>
      <c r="IWK147" s="118"/>
      <c r="IWL147" s="118"/>
      <c r="IWM147" s="118"/>
      <c r="IWN147" s="118"/>
      <c r="IWO147" s="118"/>
      <c r="IWP147" s="118"/>
      <c r="IWQ147" s="118"/>
      <c r="IWR147" s="118"/>
      <c r="IWS147" s="118"/>
      <c r="IWT147" s="118"/>
      <c r="IWU147" s="118"/>
      <c r="IWV147" s="118"/>
      <c r="IWW147" s="118"/>
      <c r="IWX147" s="118"/>
      <c r="IWY147" s="118"/>
      <c r="IWZ147" s="118"/>
      <c r="IXA147" s="118"/>
      <c r="IXB147" s="118"/>
      <c r="IXC147" s="118"/>
      <c r="IXD147" s="118"/>
      <c r="IXE147" s="118"/>
      <c r="IXF147" s="118"/>
      <c r="IXG147" s="118"/>
      <c r="IXH147" s="118"/>
      <c r="IXI147" s="118"/>
      <c r="IXJ147" s="118"/>
      <c r="IXK147" s="118"/>
      <c r="IXL147" s="118"/>
      <c r="IXM147" s="118"/>
      <c r="IXN147" s="118"/>
      <c r="IXO147" s="118"/>
      <c r="IXP147" s="118"/>
      <c r="IXQ147" s="118"/>
      <c r="IXR147" s="118"/>
      <c r="IXS147" s="118"/>
      <c r="IXT147" s="118"/>
      <c r="IXU147" s="118"/>
      <c r="IXV147" s="118"/>
      <c r="IXW147" s="118"/>
      <c r="IXX147" s="118"/>
      <c r="IXY147" s="118"/>
      <c r="IXZ147" s="118"/>
      <c r="IYA147" s="118"/>
      <c r="IYB147" s="118"/>
      <c r="IYC147" s="118"/>
      <c r="IYD147" s="118"/>
      <c r="IYE147" s="118"/>
      <c r="IYF147" s="118"/>
      <c r="IYG147" s="118"/>
      <c r="IYH147" s="118"/>
      <c r="IYI147" s="118"/>
      <c r="IYJ147" s="118"/>
      <c r="IYK147" s="118"/>
      <c r="IYL147" s="118"/>
      <c r="IYM147" s="118"/>
      <c r="IYN147" s="118"/>
      <c r="IYO147" s="118"/>
      <c r="IYP147" s="118"/>
      <c r="IYQ147" s="118"/>
      <c r="IYR147" s="118"/>
      <c r="IYS147" s="118"/>
      <c r="IYT147" s="118"/>
      <c r="IYU147" s="118"/>
      <c r="IYV147" s="118"/>
      <c r="IYW147" s="118"/>
      <c r="IYX147" s="118"/>
      <c r="IYY147" s="118"/>
      <c r="IYZ147" s="118"/>
      <c r="IZA147" s="118"/>
      <c r="IZB147" s="118"/>
      <c r="IZC147" s="118"/>
      <c r="IZD147" s="118"/>
      <c r="IZE147" s="118"/>
      <c r="IZF147" s="118"/>
      <c r="IZG147" s="118"/>
      <c r="IZH147" s="118"/>
      <c r="IZI147" s="118"/>
      <c r="IZJ147" s="118"/>
      <c r="IZK147" s="118"/>
      <c r="IZL147" s="118"/>
      <c r="IZM147" s="118"/>
      <c r="IZN147" s="118"/>
      <c r="IZO147" s="118"/>
      <c r="IZP147" s="118"/>
      <c r="IZQ147" s="118"/>
      <c r="IZR147" s="118"/>
      <c r="IZS147" s="118"/>
      <c r="IZT147" s="118"/>
      <c r="IZU147" s="118"/>
      <c r="IZV147" s="118"/>
      <c r="IZW147" s="118"/>
      <c r="IZX147" s="118"/>
      <c r="IZY147" s="118"/>
      <c r="IZZ147" s="118"/>
      <c r="JAA147" s="118"/>
      <c r="JAB147" s="118"/>
      <c r="JAC147" s="118"/>
      <c r="JAD147" s="118"/>
      <c r="JAE147" s="118"/>
      <c r="JAF147" s="118"/>
      <c r="JAG147" s="118"/>
      <c r="JAH147" s="118"/>
      <c r="JAI147" s="118"/>
      <c r="JAJ147" s="118"/>
      <c r="JAK147" s="118"/>
      <c r="JAL147" s="118"/>
      <c r="JAM147" s="118"/>
      <c r="JAN147" s="118"/>
      <c r="JAO147" s="118"/>
      <c r="JAP147" s="118"/>
      <c r="JAQ147" s="118"/>
      <c r="JAR147" s="118"/>
      <c r="JAS147" s="118"/>
      <c r="JAT147" s="118"/>
      <c r="JAU147" s="118"/>
      <c r="JAV147" s="118"/>
      <c r="JAW147" s="118"/>
      <c r="JAX147" s="118"/>
      <c r="JAY147" s="118"/>
      <c r="JAZ147" s="118"/>
      <c r="JBA147" s="118"/>
      <c r="JBB147" s="118"/>
      <c r="JBC147" s="118"/>
      <c r="JBD147" s="118"/>
      <c r="JBE147" s="118"/>
      <c r="JBF147" s="118"/>
      <c r="JBG147" s="118"/>
      <c r="JBH147" s="118"/>
      <c r="JBI147" s="118"/>
      <c r="JBJ147" s="118"/>
      <c r="JBK147" s="118"/>
      <c r="JBL147" s="118"/>
      <c r="JBM147" s="118"/>
      <c r="JBN147" s="118"/>
      <c r="JBO147" s="118"/>
      <c r="JBP147" s="118"/>
      <c r="JBQ147" s="118"/>
      <c r="JBR147" s="118"/>
      <c r="JBS147" s="118"/>
      <c r="JBT147" s="118"/>
      <c r="JBU147" s="118"/>
      <c r="JBV147" s="118"/>
      <c r="JBW147" s="118"/>
      <c r="JBX147" s="118"/>
      <c r="JBY147" s="118"/>
      <c r="JBZ147" s="118"/>
      <c r="JCA147" s="118"/>
      <c r="JCB147" s="118"/>
      <c r="JCC147" s="118"/>
      <c r="JCD147" s="118"/>
      <c r="JCE147" s="118"/>
      <c r="JCF147" s="118"/>
      <c r="JCG147" s="118"/>
      <c r="JCH147" s="118"/>
      <c r="JCI147" s="118"/>
      <c r="JCJ147" s="118"/>
      <c r="JCK147" s="118"/>
      <c r="JCL147" s="118"/>
      <c r="JCM147" s="118"/>
      <c r="JCN147" s="118"/>
      <c r="JCO147" s="118"/>
      <c r="JCP147" s="118"/>
      <c r="JCQ147" s="118"/>
      <c r="JCR147" s="118"/>
      <c r="JCS147" s="118"/>
      <c r="JCT147" s="118"/>
      <c r="JCU147" s="118"/>
      <c r="JCV147" s="118"/>
      <c r="JCW147" s="118"/>
      <c r="JCX147" s="118"/>
      <c r="JCY147" s="118"/>
      <c r="JCZ147" s="118"/>
      <c r="JDA147" s="118"/>
      <c r="JDB147" s="118"/>
      <c r="JDC147" s="118"/>
      <c r="JDD147" s="118"/>
      <c r="JDE147" s="118"/>
      <c r="JDF147" s="118"/>
      <c r="JDG147" s="118"/>
      <c r="JDH147" s="118"/>
      <c r="JDI147" s="118"/>
      <c r="JDJ147" s="118"/>
      <c r="JDK147" s="118"/>
      <c r="JDL147" s="118"/>
      <c r="JDM147" s="118"/>
      <c r="JDN147" s="118"/>
      <c r="JDO147" s="118"/>
      <c r="JDP147" s="118"/>
      <c r="JDQ147" s="118"/>
      <c r="JDR147" s="118"/>
      <c r="JDS147" s="118"/>
      <c r="JDT147" s="118"/>
      <c r="JDU147" s="118"/>
      <c r="JDV147" s="118"/>
      <c r="JDW147" s="118"/>
      <c r="JDX147" s="118"/>
      <c r="JDY147" s="118"/>
      <c r="JDZ147" s="118"/>
      <c r="JEA147" s="118"/>
      <c r="JEB147" s="118"/>
      <c r="JEC147" s="118"/>
      <c r="JED147" s="118"/>
      <c r="JEE147" s="118"/>
      <c r="JEF147" s="118"/>
      <c r="JEG147" s="118"/>
      <c r="JEH147" s="118"/>
      <c r="JEI147" s="118"/>
      <c r="JEJ147" s="118"/>
      <c r="JEK147" s="118"/>
      <c r="JEL147" s="118"/>
      <c r="JEM147" s="118"/>
      <c r="JEN147" s="118"/>
      <c r="JEO147" s="118"/>
      <c r="JEP147" s="118"/>
      <c r="JEQ147" s="118"/>
      <c r="JER147" s="118"/>
      <c r="JES147" s="118"/>
      <c r="JET147" s="118"/>
      <c r="JEU147" s="118"/>
      <c r="JEV147" s="118"/>
      <c r="JEW147" s="118"/>
      <c r="JEX147" s="118"/>
      <c r="JEY147" s="118"/>
      <c r="JEZ147" s="118"/>
      <c r="JFA147" s="118"/>
      <c r="JFB147" s="118"/>
      <c r="JFC147" s="118"/>
      <c r="JFD147" s="118"/>
      <c r="JFE147" s="118"/>
      <c r="JFF147" s="118"/>
      <c r="JFG147" s="118"/>
      <c r="JFH147" s="118"/>
      <c r="JFI147" s="118"/>
      <c r="JFJ147" s="118"/>
      <c r="JFK147" s="118"/>
      <c r="JFL147" s="118"/>
      <c r="JFM147" s="118"/>
      <c r="JFN147" s="118"/>
      <c r="JFO147" s="118"/>
      <c r="JFP147" s="118"/>
      <c r="JFQ147" s="118"/>
      <c r="JFR147" s="118"/>
      <c r="JFS147" s="118"/>
      <c r="JFT147" s="118"/>
      <c r="JFU147" s="118"/>
      <c r="JFV147" s="118"/>
      <c r="JFW147" s="118"/>
      <c r="JFX147" s="118"/>
      <c r="JFY147" s="118"/>
      <c r="JFZ147" s="118"/>
      <c r="JGA147" s="118"/>
      <c r="JGB147" s="118"/>
      <c r="JGC147" s="118"/>
      <c r="JGD147" s="118"/>
      <c r="JGE147" s="118"/>
      <c r="JGF147" s="118"/>
      <c r="JGG147" s="118"/>
      <c r="JGH147" s="118"/>
      <c r="JGI147" s="118"/>
      <c r="JGJ147" s="118"/>
      <c r="JGK147" s="118"/>
      <c r="JGL147" s="118"/>
      <c r="JGM147" s="118"/>
      <c r="JGN147" s="118"/>
      <c r="JGO147" s="118"/>
      <c r="JGP147" s="118"/>
      <c r="JGQ147" s="118"/>
      <c r="JGR147" s="118"/>
      <c r="JGS147" s="118"/>
      <c r="JGT147" s="118"/>
      <c r="JGU147" s="118"/>
      <c r="JGV147" s="118"/>
      <c r="JGW147" s="118"/>
      <c r="JGX147" s="118"/>
      <c r="JGY147" s="118"/>
      <c r="JGZ147" s="118"/>
      <c r="JHA147" s="118"/>
      <c r="JHB147" s="118"/>
      <c r="JHC147" s="118"/>
      <c r="JHD147" s="118"/>
      <c r="JHE147" s="118"/>
      <c r="JHF147" s="118"/>
      <c r="JHG147" s="118"/>
      <c r="JHH147" s="118"/>
      <c r="JHI147" s="118"/>
      <c r="JHJ147" s="118"/>
      <c r="JHK147" s="118"/>
      <c r="JHL147" s="118"/>
      <c r="JHM147" s="118"/>
      <c r="JHN147" s="118"/>
      <c r="JHO147" s="118"/>
      <c r="JHP147" s="118"/>
      <c r="JHQ147" s="118"/>
      <c r="JHR147" s="118"/>
      <c r="JHS147" s="118"/>
      <c r="JHT147" s="118"/>
      <c r="JHU147" s="118"/>
      <c r="JHV147" s="118"/>
      <c r="JHW147" s="118"/>
      <c r="JHX147" s="118"/>
      <c r="JHY147" s="118"/>
      <c r="JHZ147" s="118"/>
      <c r="JIA147" s="118"/>
      <c r="JIB147" s="118"/>
      <c r="JIC147" s="118"/>
      <c r="JID147" s="118"/>
      <c r="JIE147" s="118"/>
      <c r="JIF147" s="118"/>
      <c r="JIG147" s="118"/>
      <c r="JIH147" s="118"/>
      <c r="JII147" s="118"/>
      <c r="JIJ147" s="118"/>
      <c r="JIK147" s="118"/>
      <c r="JIL147" s="118"/>
      <c r="JIM147" s="118"/>
      <c r="JIN147" s="118"/>
      <c r="JIO147" s="118"/>
      <c r="JIP147" s="118"/>
      <c r="JIQ147" s="118"/>
      <c r="JIR147" s="118"/>
      <c r="JIS147" s="118"/>
      <c r="JIT147" s="118"/>
      <c r="JIU147" s="118"/>
      <c r="JIV147" s="118"/>
      <c r="JIW147" s="118"/>
      <c r="JIX147" s="118"/>
      <c r="JIY147" s="118"/>
      <c r="JIZ147" s="118"/>
      <c r="JJA147" s="118"/>
      <c r="JJB147" s="118"/>
      <c r="JJC147" s="118"/>
      <c r="JJD147" s="118"/>
      <c r="JJE147" s="118"/>
      <c r="JJF147" s="118"/>
      <c r="JJG147" s="118"/>
      <c r="JJH147" s="118"/>
      <c r="JJI147" s="118"/>
      <c r="JJJ147" s="118"/>
      <c r="JJK147" s="118"/>
      <c r="JJL147" s="118"/>
      <c r="JJM147" s="118"/>
      <c r="JJN147" s="118"/>
      <c r="JJO147" s="118"/>
      <c r="JJP147" s="118"/>
      <c r="JJQ147" s="118"/>
      <c r="JJR147" s="118"/>
      <c r="JJS147" s="118"/>
      <c r="JJT147" s="118"/>
      <c r="JJU147" s="118"/>
      <c r="JJV147" s="118"/>
      <c r="JJW147" s="118"/>
      <c r="JJX147" s="118"/>
      <c r="JJY147" s="118"/>
      <c r="JJZ147" s="118"/>
      <c r="JKA147" s="118"/>
      <c r="JKB147" s="118"/>
      <c r="JKC147" s="118"/>
      <c r="JKD147" s="118"/>
      <c r="JKE147" s="118"/>
      <c r="JKF147" s="118"/>
      <c r="JKG147" s="118"/>
      <c r="JKH147" s="118"/>
      <c r="JKI147" s="118"/>
      <c r="JKJ147" s="118"/>
      <c r="JKK147" s="118"/>
      <c r="JKL147" s="118"/>
      <c r="JKM147" s="118"/>
      <c r="JKN147" s="118"/>
      <c r="JKO147" s="118"/>
      <c r="JKP147" s="118"/>
      <c r="JKQ147" s="118"/>
      <c r="JKR147" s="118"/>
      <c r="JKS147" s="118"/>
      <c r="JKT147" s="118"/>
      <c r="JKU147" s="118"/>
      <c r="JKV147" s="118"/>
      <c r="JKW147" s="118"/>
      <c r="JKX147" s="118"/>
      <c r="JKY147" s="118"/>
      <c r="JKZ147" s="118"/>
      <c r="JLA147" s="118"/>
      <c r="JLB147" s="118"/>
      <c r="JLC147" s="118"/>
      <c r="JLD147" s="118"/>
      <c r="JLE147" s="118"/>
      <c r="JLF147" s="118"/>
      <c r="JLG147" s="118"/>
      <c r="JLH147" s="118"/>
      <c r="JLI147" s="118"/>
      <c r="JLJ147" s="118"/>
      <c r="JLK147" s="118"/>
      <c r="JLL147" s="118"/>
      <c r="JLM147" s="118"/>
      <c r="JLN147" s="118"/>
      <c r="JLO147" s="118"/>
      <c r="JLP147" s="118"/>
      <c r="JLQ147" s="118"/>
      <c r="JLR147" s="118"/>
      <c r="JLS147" s="118"/>
      <c r="JLT147" s="118"/>
      <c r="JLU147" s="118"/>
      <c r="JLV147" s="118"/>
      <c r="JLW147" s="118"/>
      <c r="JLX147" s="118"/>
      <c r="JLY147" s="118"/>
      <c r="JLZ147" s="118"/>
      <c r="JMA147" s="118"/>
      <c r="JMB147" s="118"/>
      <c r="JMC147" s="118"/>
      <c r="JMD147" s="118"/>
      <c r="JME147" s="118"/>
      <c r="JMF147" s="118"/>
      <c r="JMG147" s="118"/>
      <c r="JMH147" s="118"/>
      <c r="JMI147" s="118"/>
      <c r="JMJ147" s="118"/>
      <c r="JMK147" s="118"/>
      <c r="JML147" s="118"/>
      <c r="JMM147" s="118"/>
      <c r="JMN147" s="118"/>
      <c r="JMO147" s="118"/>
      <c r="JMP147" s="118"/>
      <c r="JMQ147" s="118"/>
      <c r="JMR147" s="118"/>
      <c r="JMS147" s="118"/>
      <c r="JMT147" s="118"/>
      <c r="JMU147" s="118"/>
      <c r="JMV147" s="118"/>
      <c r="JMW147" s="118"/>
      <c r="JMX147" s="118"/>
      <c r="JMY147" s="118"/>
      <c r="JMZ147" s="118"/>
      <c r="JNA147" s="118"/>
      <c r="JNB147" s="118"/>
      <c r="JNC147" s="118"/>
      <c r="JND147" s="118"/>
      <c r="JNE147" s="118"/>
      <c r="JNF147" s="118"/>
      <c r="JNG147" s="118"/>
      <c r="JNH147" s="118"/>
      <c r="JNI147" s="118"/>
      <c r="JNJ147" s="118"/>
      <c r="JNK147" s="118"/>
      <c r="JNL147" s="118"/>
      <c r="JNM147" s="118"/>
      <c r="JNN147" s="118"/>
      <c r="JNO147" s="118"/>
      <c r="JNP147" s="118"/>
      <c r="JNQ147" s="118"/>
      <c r="JNR147" s="118"/>
      <c r="JNS147" s="118"/>
      <c r="JNT147" s="118"/>
      <c r="JNU147" s="118"/>
      <c r="JNV147" s="118"/>
      <c r="JNW147" s="118"/>
      <c r="JNX147" s="118"/>
      <c r="JNY147" s="118"/>
      <c r="JNZ147" s="118"/>
      <c r="JOA147" s="118"/>
      <c r="JOB147" s="118"/>
      <c r="JOC147" s="118"/>
      <c r="JOD147" s="118"/>
      <c r="JOE147" s="118"/>
      <c r="JOF147" s="118"/>
      <c r="JOG147" s="118"/>
      <c r="JOH147" s="118"/>
      <c r="JOI147" s="118"/>
      <c r="JOJ147" s="118"/>
      <c r="JOK147" s="118"/>
      <c r="JOL147" s="118"/>
      <c r="JOM147" s="118"/>
      <c r="JON147" s="118"/>
      <c r="JOO147" s="118"/>
      <c r="JOP147" s="118"/>
      <c r="JOQ147" s="118"/>
      <c r="JOR147" s="118"/>
      <c r="JOS147" s="118"/>
      <c r="JOT147" s="118"/>
      <c r="JOU147" s="118"/>
      <c r="JOV147" s="118"/>
      <c r="JOW147" s="118"/>
      <c r="JOX147" s="118"/>
      <c r="JOY147" s="118"/>
      <c r="JOZ147" s="118"/>
      <c r="JPA147" s="118"/>
      <c r="JPB147" s="118"/>
      <c r="JPC147" s="118"/>
      <c r="JPD147" s="118"/>
      <c r="JPE147" s="118"/>
      <c r="JPF147" s="118"/>
      <c r="JPG147" s="118"/>
      <c r="JPH147" s="118"/>
      <c r="JPI147" s="118"/>
      <c r="JPJ147" s="118"/>
      <c r="JPK147" s="118"/>
      <c r="JPL147" s="118"/>
      <c r="JPM147" s="118"/>
      <c r="JPN147" s="118"/>
      <c r="JPO147" s="118"/>
      <c r="JPP147" s="118"/>
      <c r="JPQ147" s="118"/>
      <c r="JPR147" s="118"/>
      <c r="JPS147" s="118"/>
      <c r="JPT147" s="118"/>
      <c r="JPU147" s="118"/>
      <c r="JPV147" s="118"/>
      <c r="JPW147" s="118"/>
      <c r="JPX147" s="118"/>
      <c r="JPY147" s="118"/>
      <c r="JPZ147" s="118"/>
      <c r="JQA147" s="118"/>
      <c r="JQB147" s="118"/>
      <c r="JQC147" s="118"/>
      <c r="JQD147" s="118"/>
      <c r="JQE147" s="118"/>
      <c r="JQF147" s="118"/>
      <c r="JQG147" s="118"/>
      <c r="JQH147" s="118"/>
      <c r="JQI147" s="118"/>
      <c r="JQJ147" s="118"/>
      <c r="JQK147" s="118"/>
      <c r="JQL147" s="118"/>
      <c r="JQM147" s="118"/>
      <c r="JQN147" s="118"/>
      <c r="JQO147" s="118"/>
      <c r="JQP147" s="118"/>
      <c r="JQQ147" s="118"/>
      <c r="JQR147" s="118"/>
      <c r="JQS147" s="118"/>
      <c r="JQT147" s="118"/>
      <c r="JQU147" s="118"/>
      <c r="JQV147" s="118"/>
      <c r="JQW147" s="118"/>
      <c r="JQX147" s="118"/>
      <c r="JQY147" s="118"/>
      <c r="JQZ147" s="118"/>
      <c r="JRA147" s="118"/>
      <c r="JRB147" s="118"/>
      <c r="JRC147" s="118"/>
      <c r="JRD147" s="118"/>
      <c r="JRE147" s="118"/>
      <c r="JRF147" s="118"/>
      <c r="JRG147" s="118"/>
      <c r="JRH147" s="118"/>
      <c r="JRI147" s="118"/>
      <c r="JRJ147" s="118"/>
      <c r="JRK147" s="118"/>
      <c r="JRL147" s="118"/>
      <c r="JRM147" s="118"/>
      <c r="JRN147" s="118"/>
      <c r="JRO147" s="118"/>
      <c r="JRP147" s="118"/>
      <c r="JRQ147" s="118"/>
      <c r="JRR147" s="118"/>
      <c r="JRS147" s="118"/>
      <c r="JRT147" s="118"/>
      <c r="JRU147" s="118"/>
      <c r="JRV147" s="118"/>
      <c r="JRW147" s="118"/>
      <c r="JRX147" s="118"/>
      <c r="JRY147" s="118"/>
      <c r="JRZ147" s="118"/>
      <c r="JSA147" s="118"/>
      <c r="JSB147" s="118"/>
      <c r="JSC147" s="118"/>
      <c r="JSD147" s="118"/>
      <c r="JSE147" s="118"/>
      <c r="JSF147" s="118"/>
      <c r="JSG147" s="118"/>
      <c r="JSH147" s="118"/>
      <c r="JSI147" s="118"/>
      <c r="JSJ147" s="118"/>
      <c r="JSK147" s="118"/>
      <c r="JSL147" s="118"/>
      <c r="JSM147" s="118"/>
      <c r="JSN147" s="118"/>
      <c r="JSO147" s="118"/>
      <c r="JSP147" s="118"/>
      <c r="JSQ147" s="118"/>
      <c r="JSR147" s="118"/>
      <c r="JSS147" s="118"/>
      <c r="JST147" s="118"/>
      <c r="JSU147" s="118"/>
      <c r="JSV147" s="118"/>
      <c r="JSW147" s="118"/>
      <c r="JSX147" s="118"/>
      <c r="JSY147" s="118"/>
      <c r="JSZ147" s="118"/>
      <c r="JTA147" s="118"/>
      <c r="JTB147" s="118"/>
      <c r="JTC147" s="118"/>
      <c r="JTD147" s="118"/>
      <c r="JTE147" s="118"/>
      <c r="JTF147" s="118"/>
      <c r="JTG147" s="118"/>
      <c r="JTH147" s="118"/>
      <c r="JTI147" s="118"/>
      <c r="JTJ147" s="118"/>
      <c r="JTK147" s="118"/>
      <c r="JTL147" s="118"/>
      <c r="JTM147" s="118"/>
      <c r="JTN147" s="118"/>
      <c r="JTO147" s="118"/>
      <c r="JTP147" s="118"/>
      <c r="JTQ147" s="118"/>
      <c r="JTR147" s="118"/>
      <c r="JTS147" s="118"/>
      <c r="JTT147" s="118"/>
      <c r="JTU147" s="118"/>
      <c r="JTV147" s="118"/>
      <c r="JTW147" s="118"/>
      <c r="JTX147" s="118"/>
      <c r="JTY147" s="118"/>
      <c r="JTZ147" s="118"/>
      <c r="JUA147" s="118"/>
      <c r="JUB147" s="118"/>
      <c r="JUC147" s="118"/>
      <c r="JUD147" s="118"/>
      <c r="JUE147" s="118"/>
      <c r="JUF147" s="118"/>
      <c r="JUG147" s="118"/>
      <c r="JUH147" s="118"/>
      <c r="JUI147" s="118"/>
      <c r="JUJ147" s="118"/>
      <c r="JUK147" s="118"/>
      <c r="JUL147" s="118"/>
      <c r="JUM147" s="118"/>
      <c r="JUN147" s="118"/>
      <c r="JUO147" s="118"/>
      <c r="JUP147" s="118"/>
      <c r="JUQ147" s="118"/>
      <c r="JUR147" s="118"/>
      <c r="JUS147" s="118"/>
      <c r="JUT147" s="118"/>
      <c r="JUU147" s="118"/>
      <c r="JUV147" s="118"/>
      <c r="JUW147" s="118"/>
      <c r="JUX147" s="118"/>
      <c r="JUY147" s="118"/>
      <c r="JUZ147" s="118"/>
      <c r="JVA147" s="118"/>
      <c r="JVB147" s="118"/>
      <c r="JVC147" s="118"/>
      <c r="JVD147" s="118"/>
      <c r="JVE147" s="118"/>
      <c r="JVF147" s="118"/>
      <c r="JVG147" s="118"/>
      <c r="JVH147" s="118"/>
      <c r="JVI147" s="118"/>
      <c r="JVJ147" s="118"/>
      <c r="JVK147" s="118"/>
      <c r="JVL147" s="118"/>
      <c r="JVM147" s="118"/>
      <c r="JVN147" s="118"/>
      <c r="JVO147" s="118"/>
      <c r="JVP147" s="118"/>
      <c r="JVQ147" s="118"/>
      <c r="JVR147" s="118"/>
      <c r="JVS147" s="118"/>
      <c r="JVT147" s="118"/>
      <c r="JVU147" s="118"/>
      <c r="JVV147" s="118"/>
      <c r="JVW147" s="118"/>
      <c r="JVX147" s="118"/>
      <c r="JVY147" s="118"/>
      <c r="JVZ147" s="118"/>
      <c r="JWA147" s="118"/>
      <c r="JWB147" s="118"/>
      <c r="JWC147" s="118"/>
      <c r="JWD147" s="118"/>
      <c r="JWE147" s="118"/>
      <c r="JWF147" s="118"/>
      <c r="JWG147" s="118"/>
      <c r="JWH147" s="118"/>
      <c r="JWI147" s="118"/>
      <c r="JWJ147" s="118"/>
      <c r="JWK147" s="118"/>
      <c r="JWL147" s="118"/>
      <c r="JWM147" s="118"/>
      <c r="JWN147" s="118"/>
      <c r="JWO147" s="118"/>
      <c r="JWP147" s="118"/>
      <c r="JWQ147" s="118"/>
      <c r="JWR147" s="118"/>
      <c r="JWS147" s="118"/>
      <c r="JWT147" s="118"/>
      <c r="JWU147" s="118"/>
      <c r="JWV147" s="118"/>
      <c r="JWW147" s="118"/>
      <c r="JWX147" s="118"/>
      <c r="JWY147" s="118"/>
      <c r="JWZ147" s="118"/>
      <c r="JXA147" s="118"/>
      <c r="JXB147" s="118"/>
      <c r="JXC147" s="118"/>
      <c r="JXD147" s="118"/>
      <c r="JXE147" s="118"/>
      <c r="JXF147" s="118"/>
      <c r="JXG147" s="118"/>
      <c r="JXH147" s="118"/>
      <c r="JXI147" s="118"/>
      <c r="JXJ147" s="118"/>
      <c r="JXK147" s="118"/>
      <c r="JXL147" s="118"/>
      <c r="JXM147" s="118"/>
      <c r="JXN147" s="118"/>
      <c r="JXO147" s="118"/>
      <c r="JXP147" s="118"/>
      <c r="JXQ147" s="118"/>
      <c r="JXR147" s="118"/>
      <c r="JXS147" s="118"/>
      <c r="JXT147" s="118"/>
      <c r="JXU147" s="118"/>
      <c r="JXV147" s="118"/>
      <c r="JXW147" s="118"/>
      <c r="JXX147" s="118"/>
      <c r="JXY147" s="118"/>
      <c r="JXZ147" s="118"/>
      <c r="JYA147" s="118"/>
      <c r="JYB147" s="118"/>
      <c r="JYC147" s="118"/>
      <c r="JYD147" s="118"/>
      <c r="JYE147" s="118"/>
      <c r="JYF147" s="118"/>
      <c r="JYG147" s="118"/>
      <c r="JYH147" s="118"/>
      <c r="JYI147" s="118"/>
      <c r="JYJ147" s="118"/>
      <c r="JYK147" s="118"/>
      <c r="JYL147" s="118"/>
      <c r="JYM147" s="118"/>
      <c r="JYN147" s="118"/>
      <c r="JYO147" s="118"/>
      <c r="JYP147" s="118"/>
      <c r="JYQ147" s="118"/>
      <c r="JYR147" s="118"/>
      <c r="JYS147" s="118"/>
      <c r="JYT147" s="118"/>
      <c r="JYU147" s="118"/>
      <c r="JYV147" s="118"/>
      <c r="JYW147" s="118"/>
      <c r="JYX147" s="118"/>
      <c r="JYY147" s="118"/>
      <c r="JYZ147" s="118"/>
      <c r="JZA147" s="118"/>
      <c r="JZB147" s="118"/>
      <c r="JZC147" s="118"/>
      <c r="JZD147" s="118"/>
      <c r="JZE147" s="118"/>
      <c r="JZF147" s="118"/>
      <c r="JZG147" s="118"/>
      <c r="JZH147" s="118"/>
      <c r="JZI147" s="118"/>
      <c r="JZJ147" s="118"/>
      <c r="JZK147" s="118"/>
      <c r="JZL147" s="118"/>
      <c r="JZM147" s="118"/>
      <c r="JZN147" s="118"/>
      <c r="JZO147" s="118"/>
      <c r="JZP147" s="118"/>
      <c r="JZQ147" s="118"/>
      <c r="JZR147" s="118"/>
      <c r="JZS147" s="118"/>
      <c r="JZT147" s="118"/>
      <c r="JZU147" s="118"/>
      <c r="JZV147" s="118"/>
      <c r="JZW147" s="118"/>
      <c r="JZX147" s="118"/>
      <c r="JZY147" s="118"/>
      <c r="JZZ147" s="118"/>
      <c r="KAA147" s="118"/>
      <c r="KAB147" s="118"/>
      <c r="KAC147" s="118"/>
      <c r="KAD147" s="118"/>
      <c r="KAE147" s="118"/>
      <c r="KAF147" s="118"/>
      <c r="KAG147" s="118"/>
      <c r="KAH147" s="118"/>
      <c r="KAI147" s="118"/>
      <c r="KAJ147" s="118"/>
      <c r="KAK147" s="118"/>
      <c r="KAL147" s="118"/>
      <c r="KAM147" s="118"/>
      <c r="KAN147" s="118"/>
      <c r="KAO147" s="118"/>
      <c r="KAP147" s="118"/>
      <c r="KAQ147" s="118"/>
      <c r="KAR147" s="118"/>
      <c r="KAS147" s="118"/>
      <c r="KAT147" s="118"/>
      <c r="KAU147" s="118"/>
      <c r="KAV147" s="118"/>
      <c r="KAW147" s="118"/>
      <c r="KAX147" s="118"/>
      <c r="KAY147" s="118"/>
      <c r="KAZ147" s="118"/>
      <c r="KBA147" s="118"/>
      <c r="KBB147" s="118"/>
      <c r="KBC147" s="118"/>
      <c r="KBD147" s="118"/>
      <c r="KBE147" s="118"/>
      <c r="KBF147" s="118"/>
      <c r="KBG147" s="118"/>
      <c r="KBH147" s="118"/>
      <c r="KBI147" s="118"/>
      <c r="KBJ147" s="118"/>
      <c r="KBK147" s="118"/>
      <c r="KBL147" s="118"/>
      <c r="KBM147" s="118"/>
      <c r="KBN147" s="118"/>
      <c r="KBO147" s="118"/>
      <c r="KBP147" s="118"/>
      <c r="KBQ147" s="118"/>
      <c r="KBR147" s="118"/>
      <c r="KBS147" s="118"/>
      <c r="KBT147" s="118"/>
      <c r="KBU147" s="118"/>
      <c r="KBV147" s="118"/>
      <c r="KBW147" s="118"/>
      <c r="KBX147" s="118"/>
      <c r="KBY147" s="118"/>
      <c r="KBZ147" s="118"/>
      <c r="KCA147" s="118"/>
      <c r="KCB147" s="118"/>
      <c r="KCC147" s="118"/>
      <c r="KCD147" s="118"/>
      <c r="KCE147" s="118"/>
      <c r="KCF147" s="118"/>
      <c r="KCG147" s="118"/>
      <c r="KCH147" s="118"/>
      <c r="KCI147" s="118"/>
      <c r="KCJ147" s="118"/>
      <c r="KCK147" s="118"/>
      <c r="KCL147" s="118"/>
      <c r="KCM147" s="118"/>
      <c r="KCN147" s="118"/>
      <c r="KCO147" s="118"/>
      <c r="KCP147" s="118"/>
      <c r="KCQ147" s="118"/>
      <c r="KCR147" s="118"/>
      <c r="KCS147" s="118"/>
      <c r="KCT147" s="118"/>
      <c r="KCU147" s="118"/>
      <c r="KCV147" s="118"/>
      <c r="KCW147" s="118"/>
      <c r="KCX147" s="118"/>
      <c r="KCY147" s="118"/>
      <c r="KCZ147" s="118"/>
      <c r="KDA147" s="118"/>
      <c r="KDB147" s="118"/>
      <c r="KDC147" s="118"/>
      <c r="KDD147" s="118"/>
      <c r="KDE147" s="118"/>
      <c r="KDF147" s="118"/>
      <c r="KDG147" s="118"/>
      <c r="KDH147" s="118"/>
      <c r="KDI147" s="118"/>
      <c r="KDJ147" s="118"/>
      <c r="KDK147" s="118"/>
      <c r="KDL147" s="118"/>
      <c r="KDM147" s="118"/>
      <c r="KDN147" s="118"/>
      <c r="KDO147" s="118"/>
      <c r="KDP147" s="118"/>
      <c r="KDQ147" s="118"/>
      <c r="KDR147" s="118"/>
      <c r="KDS147" s="118"/>
      <c r="KDT147" s="118"/>
      <c r="KDU147" s="118"/>
      <c r="KDV147" s="118"/>
      <c r="KDW147" s="118"/>
      <c r="KDX147" s="118"/>
      <c r="KDY147" s="118"/>
      <c r="KDZ147" s="118"/>
      <c r="KEA147" s="118"/>
      <c r="KEB147" s="118"/>
      <c r="KEC147" s="118"/>
      <c r="KED147" s="118"/>
      <c r="KEE147" s="118"/>
      <c r="KEF147" s="118"/>
      <c r="KEG147" s="118"/>
      <c r="KEH147" s="118"/>
      <c r="KEI147" s="118"/>
      <c r="KEJ147" s="118"/>
      <c r="KEK147" s="118"/>
      <c r="KEL147" s="118"/>
      <c r="KEM147" s="118"/>
      <c r="KEN147" s="118"/>
      <c r="KEO147" s="118"/>
      <c r="KEP147" s="118"/>
      <c r="KEQ147" s="118"/>
      <c r="KER147" s="118"/>
      <c r="KES147" s="118"/>
      <c r="KET147" s="118"/>
      <c r="KEU147" s="118"/>
      <c r="KEV147" s="118"/>
      <c r="KEW147" s="118"/>
      <c r="KEX147" s="118"/>
      <c r="KEY147" s="118"/>
      <c r="KEZ147" s="118"/>
      <c r="KFA147" s="118"/>
      <c r="KFB147" s="118"/>
      <c r="KFC147" s="118"/>
      <c r="KFD147" s="118"/>
      <c r="KFE147" s="118"/>
      <c r="KFF147" s="118"/>
      <c r="KFG147" s="118"/>
      <c r="KFH147" s="118"/>
      <c r="KFI147" s="118"/>
      <c r="KFJ147" s="118"/>
      <c r="KFK147" s="118"/>
      <c r="KFL147" s="118"/>
      <c r="KFM147" s="118"/>
      <c r="KFN147" s="118"/>
      <c r="KFO147" s="118"/>
      <c r="KFP147" s="118"/>
      <c r="KFQ147" s="118"/>
      <c r="KFR147" s="118"/>
      <c r="KFS147" s="118"/>
      <c r="KFT147" s="118"/>
      <c r="KFU147" s="118"/>
      <c r="KFV147" s="118"/>
      <c r="KFW147" s="118"/>
      <c r="KFX147" s="118"/>
      <c r="KFY147" s="118"/>
      <c r="KFZ147" s="118"/>
      <c r="KGA147" s="118"/>
      <c r="KGB147" s="118"/>
      <c r="KGC147" s="118"/>
      <c r="KGD147" s="118"/>
      <c r="KGE147" s="118"/>
      <c r="KGF147" s="118"/>
      <c r="KGG147" s="118"/>
      <c r="KGH147" s="118"/>
      <c r="KGI147" s="118"/>
      <c r="KGJ147" s="118"/>
      <c r="KGK147" s="118"/>
      <c r="KGL147" s="118"/>
      <c r="KGM147" s="118"/>
      <c r="KGN147" s="118"/>
      <c r="KGO147" s="118"/>
      <c r="KGP147" s="118"/>
      <c r="KGQ147" s="118"/>
      <c r="KGR147" s="118"/>
      <c r="KGS147" s="118"/>
      <c r="KGT147" s="118"/>
      <c r="KGU147" s="118"/>
      <c r="KGV147" s="118"/>
      <c r="KGW147" s="118"/>
      <c r="KGX147" s="118"/>
      <c r="KGY147" s="118"/>
      <c r="KGZ147" s="118"/>
      <c r="KHA147" s="118"/>
      <c r="KHB147" s="118"/>
      <c r="KHC147" s="118"/>
      <c r="KHD147" s="118"/>
      <c r="KHE147" s="118"/>
      <c r="KHF147" s="118"/>
      <c r="KHG147" s="118"/>
      <c r="KHH147" s="118"/>
      <c r="KHI147" s="118"/>
      <c r="KHJ147" s="118"/>
      <c r="KHK147" s="118"/>
      <c r="KHL147" s="118"/>
      <c r="KHM147" s="118"/>
      <c r="KHN147" s="118"/>
      <c r="KHO147" s="118"/>
      <c r="KHP147" s="118"/>
      <c r="KHQ147" s="118"/>
      <c r="KHR147" s="118"/>
      <c r="KHS147" s="118"/>
      <c r="KHT147" s="118"/>
      <c r="KHU147" s="118"/>
      <c r="KHV147" s="118"/>
      <c r="KHW147" s="118"/>
      <c r="KHX147" s="118"/>
      <c r="KHY147" s="118"/>
      <c r="KHZ147" s="118"/>
      <c r="KIA147" s="118"/>
      <c r="KIB147" s="118"/>
      <c r="KIC147" s="118"/>
      <c r="KID147" s="118"/>
      <c r="KIE147" s="118"/>
      <c r="KIF147" s="118"/>
      <c r="KIG147" s="118"/>
      <c r="KIH147" s="118"/>
      <c r="KII147" s="118"/>
      <c r="KIJ147" s="118"/>
      <c r="KIK147" s="118"/>
      <c r="KIL147" s="118"/>
      <c r="KIM147" s="118"/>
      <c r="KIN147" s="118"/>
      <c r="KIO147" s="118"/>
      <c r="KIP147" s="118"/>
      <c r="KIQ147" s="118"/>
      <c r="KIR147" s="118"/>
      <c r="KIS147" s="118"/>
      <c r="KIT147" s="118"/>
      <c r="KIU147" s="118"/>
      <c r="KIV147" s="118"/>
      <c r="KIW147" s="118"/>
      <c r="KIX147" s="118"/>
      <c r="KIY147" s="118"/>
      <c r="KIZ147" s="118"/>
      <c r="KJA147" s="118"/>
      <c r="KJB147" s="118"/>
      <c r="KJC147" s="118"/>
      <c r="KJD147" s="118"/>
      <c r="KJE147" s="118"/>
      <c r="KJF147" s="118"/>
      <c r="KJG147" s="118"/>
      <c r="KJH147" s="118"/>
      <c r="KJI147" s="118"/>
      <c r="KJJ147" s="118"/>
      <c r="KJK147" s="118"/>
      <c r="KJL147" s="118"/>
      <c r="KJM147" s="118"/>
      <c r="KJN147" s="118"/>
      <c r="KJO147" s="118"/>
      <c r="KJP147" s="118"/>
      <c r="KJQ147" s="118"/>
      <c r="KJR147" s="118"/>
      <c r="KJS147" s="118"/>
      <c r="KJT147" s="118"/>
      <c r="KJU147" s="118"/>
      <c r="KJV147" s="118"/>
      <c r="KJW147" s="118"/>
      <c r="KJX147" s="118"/>
      <c r="KJY147" s="118"/>
      <c r="KJZ147" s="118"/>
      <c r="KKA147" s="118"/>
      <c r="KKB147" s="118"/>
      <c r="KKC147" s="118"/>
      <c r="KKD147" s="118"/>
      <c r="KKE147" s="118"/>
      <c r="KKF147" s="118"/>
      <c r="KKG147" s="118"/>
      <c r="KKH147" s="118"/>
      <c r="KKI147" s="118"/>
      <c r="KKJ147" s="118"/>
      <c r="KKK147" s="118"/>
      <c r="KKL147" s="118"/>
      <c r="KKM147" s="118"/>
      <c r="KKN147" s="118"/>
      <c r="KKO147" s="118"/>
      <c r="KKP147" s="118"/>
      <c r="KKQ147" s="118"/>
      <c r="KKR147" s="118"/>
      <c r="KKS147" s="118"/>
      <c r="KKT147" s="118"/>
      <c r="KKU147" s="118"/>
      <c r="KKV147" s="118"/>
      <c r="KKW147" s="118"/>
      <c r="KKX147" s="118"/>
      <c r="KKY147" s="118"/>
      <c r="KKZ147" s="118"/>
      <c r="KLA147" s="118"/>
      <c r="KLB147" s="118"/>
      <c r="KLC147" s="118"/>
      <c r="KLD147" s="118"/>
      <c r="KLE147" s="118"/>
      <c r="KLF147" s="118"/>
      <c r="KLG147" s="118"/>
      <c r="KLH147" s="118"/>
      <c r="KLI147" s="118"/>
      <c r="KLJ147" s="118"/>
      <c r="KLK147" s="118"/>
      <c r="KLL147" s="118"/>
      <c r="KLM147" s="118"/>
      <c r="KLN147" s="118"/>
      <c r="KLO147" s="118"/>
      <c r="KLP147" s="118"/>
      <c r="KLQ147" s="118"/>
      <c r="KLR147" s="118"/>
      <c r="KLS147" s="118"/>
      <c r="KLT147" s="118"/>
      <c r="KLU147" s="118"/>
      <c r="KLV147" s="118"/>
      <c r="KLW147" s="118"/>
      <c r="KLX147" s="118"/>
      <c r="KLY147" s="118"/>
      <c r="KLZ147" s="118"/>
      <c r="KMA147" s="118"/>
      <c r="KMB147" s="118"/>
      <c r="KMC147" s="118"/>
      <c r="KMD147" s="118"/>
      <c r="KME147" s="118"/>
      <c r="KMF147" s="118"/>
      <c r="KMG147" s="118"/>
      <c r="KMH147" s="118"/>
      <c r="KMI147" s="118"/>
      <c r="KMJ147" s="118"/>
      <c r="KMK147" s="118"/>
      <c r="KML147" s="118"/>
      <c r="KMM147" s="118"/>
      <c r="KMN147" s="118"/>
      <c r="KMO147" s="118"/>
      <c r="KMP147" s="118"/>
      <c r="KMQ147" s="118"/>
      <c r="KMR147" s="118"/>
      <c r="KMS147" s="118"/>
      <c r="KMT147" s="118"/>
      <c r="KMU147" s="118"/>
      <c r="KMV147" s="118"/>
      <c r="KMW147" s="118"/>
      <c r="KMX147" s="118"/>
      <c r="KMY147" s="118"/>
      <c r="KMZ147" s="118"/>
      <c r="KNA147" s="118"/>
      <c r="KNB147" s="118"/>
      <c r="KNC147" s="118"/>
      <c r="KND147" s="118"/>
      <c r="KNE147" s="118"/>
      <c r="KNF147" s="118"/>
      <c r="KNG147" s="118"/>
      <c r="KNH147" s="118"/>
      <c r="KNI147" s="118"/>
      <c r="KNJ147" s="118"/>
      <c r="KNK147" s="118"/>
      <c r="KNL147" s="118"/>
      <c r="KNM147" s="118"/>
      <c r="KNN147" s="118"/>
      <c r="KNO147" s="118"/>
      <c r="KNP147" s="118"/>
      <c r="KNQ147" s="118"/>
      <c r="KNR147" s="118"/>
      <c r="KNS147" s="118"/>
      <c r="KNT147" s="118"/>
      <c r="KNU147" s="118"/>
      <c r="KNV147" s="118"/>
      <c r="KNW147" s="118"/>
      <c r="KNX147" s="118"/>
      <c r="KNY147" s="118"/>
      <c r="KNZ147" s="118"/>
      <c r="KOA147" s="118"/>
      <c r="KOB147" s="118"/>
      <c r="KOC147" s="118"/>
      <c r="KOD147" s="118"/>
      <c r="KOE147" s="118"/>
      <c r="KOF147" s="118"/>
      <c r="KOG147" s="118"/>
      <c r="KOH147" s="118"/>
      <c r="KOI147" s="118"/>
      <c r="KOJ147" s="118"/>
      <c r="KOK147" s="118"/>
      <c r="KOL147" s="118"/>
      <c r="KOM147" s="118"/>
      <c r="KON147" s="118"/>
      <c r="KOO147" s="118"/>
      <c r="KOP147" s="118"/>
      <c r="KOQ147" s="118"/>
      <c r="KOR147" s="118"/>
      <c r="KOS147" s="118"/>
      <c r="KOT147" s="118"/>
      <c r="KOU147" s="118"/>
      <c r="KOV147" s="118"/>
      <c r="KOW147" s="118"/>
      <c r="KOX147" s="118"/>
      <c r="KOY147" s="118"/>
      <c r="KOZ147" s="118"/>
      <c r="KPA147" s="118"/>
      <c r="KPB147" s="118"/>
      <c r="KPC147" s="118"/>
      <c r="KPD147" s="118"/>
      <c r="KPE147" s="118"/>
      <c r="KPF147" s="118"/>
      <c r="KPG147" s="118"/>
      <c r="KPH147" s="118"/>
      <c r="KPI147" s="118"/>
      <c r="KPJ147" s="118"/>
      <c r="KPK147" s="118"/>
      <c r="KPL147" s="118"/>
      <c r="KPM147" s="118"/>
      <c r="KPN147" s="118"/>
      <c r="KPO147" s="118"/>
      <c r="KPP147" s="118"/>
      <c r="KPQ147" s="118"/>
      <c r="KPR147" s="118"/>
      <c r="KPS147" s="118"/>
      <c r="KPT147" s="118"/>
      <c r="KPU147" s="118"/>
      <c r="KPV147" s="118"/>
      <c r="KPW147" s="118"/>
      <c r="KPX147" s="118"/>
      <c r="KPY147" s="118"/>
      <c r="KPZ147" s="118"/>
      <c r="KQA147" s="118"/>
      <c r="KQB147" s="118"/>
      <c r="KQC147" s="118"/>
      <c r="KQD147" s="118"/>
      <c r="KQE147" s="118"/>
      <c r="KQF147" s="118"/>
      <c r="KQG147" s="118"/>
      <c r="KQH147" s="118"/>
      <c r="KQI147" s="118"/>
      <c r="KQJ147" s="118"/>
      <c r="KQK147" s="118"/>
      <c r="KQL147" s="118"/>
      <c r="KQM147" s="118"/>
      <c r="KQN147" s="118"/>
      <c r="KQO147" s="118"/>
      <c r="KQP147" s="118"/>
      <c r="KQQ147" s="118"/>
      <c r="KQR147" s="118"/>
      <c r="KQS147" s="118"/>
      <c r="KQT147" s="118"/>
      <c r="KQU147" s="118"/>
      <c r="KQV147" s="118"/>
      <c r="KQW147" s="118"/>
      <c r="KQX147" s="118"/>
      <c r="KQY147" s="118"/>
      <c r="KQZ147" s="118"/>
      <c r="KRA147" s="118"/>
      <c r="KRB147" s="118"/>
      <c r="KRC147" s="118"/>
      <c r="KRD147" s="118"/>
      <c r="KRE147" s="118"/>
      <c r="KRF147" s="118"/>
      <c r="KRG147" s="118"/>
      <c r="KRH147" s="118"/>
      <c r="KRI147" s="118"/>
      <c r="KRJ147" s="118"/>
      <c r="KRK147" s="118"/>
      <c r="KRL147" s="118"/>
      <c r="KRM147" s="118"/>
      <c r="KRN147" s="118"/>
      <c r="KRO147" s="118"/>
      <c r="KRP147" s="118"/>
      <c r="KRQ147" s="118"/>
      <c r="KRR147" s="118"/>
      <c r="KRS147" s="118"/>
      <c r="KRT147" s="118"/>
      <c r="KRU147" s="118"/>
      <c r="KRV147" s="118"/>
      <c r="KRW147" s="118"/>
      <c r="KRX147" s="118"/>
      <c r="KRY147" s="118"/>
      <c r="KRZ147" s="118"/>
      <c r="KSA147" s="118"/>
      <c r="KSB147" s="118"/>
      <c r="KSC147" s="118"/>
      <c r="KSD147" s="118"/>
      <c r="KSE147" s="118"/>
      <c r="KSF147" s="118"/>
      <c r="KSG147" s="118"/>
      <c r="KSH147" s="118"/>
      <c r="KSI147" s="118"/>
      <c r="KSJ147" s="118"/>
      <c r="KSK147" s="118"/>
      <c r="KSL147" s="118"/>
      <c r="KSM147" s="118"/>
      <c r="KSN147" s="118"/>
      <c r="KSO147" s="118"/>
      <c r="KSP147" s="118"/>
      <c r="KSQ147" s="118"/>
      <c r="KSR147" s="118"/>
      <c r="KSS147" s="118"/>
      <c r="KST147" s="118"/>
      <c r="KSU147" s="118"/>
      <c r="KSV147" s="118"/>
      <c r="KSW147" s="118"/>
      <c r="KSX147" s="118"/>
      <c r="KSY147" s="118"/>
      <c r="KSZ147" s="118"/>
      <c r="KTA147" s="118"/>
      <c r="KTB147" s="118"/>
      <c r="KTC147" s="118"/>
      <c r="KTD147" s="118"/>
      <c r="KTE147" s="118"/>
      <c r="KTF147" s="118"/>
      <c r="KTG147" s="118"/>
      <c r="KTH147" s="118"/>
      <c r="KTI147" s="118"/>
      <c r="KTJ147" s="118"/>
      <c r="KTK147" s="118"/>
      <c r="KTL147" s="118"/>
      <c r="KTM147" s="118"/>
      <c r="KTN147" s="118"/>
      <c r="KTO147" s="118"/>
      <c r="KTP147" s="118"/>
      <c r="KTQ147" s="118"/>
      <c r="KTR147" s="118"/>
      <c r="KTS147" s="118"/>
      <c r="KTT147" s="118"/>
      <c r="KTU147" s="118"/>
      <c r="KTV147" s="118"/>
      <c r="KTW147" s="118"/>
      <c r="KTX147" s="118"/>
      <c r="KTY147" s="118"/>
      <c r="KTZ147" s="118"/>
      <c r="KUA147" s="118"/>
      <c r="KUB147" s="118"/>
      <c r="KUC147" s="118"/>
      <c r="KUD147" s="118"/>
      <c r="KUE147" s="118"/>
      <c r="KUF147" s="118"/>
      <c r="KUG147" s="118"/>
      <c r="KUH147" s="118"/>
      <c r="KUI147" s="118"/>
      <c r="KUJ147" s="118"/>
      <c r="KUK147" s="118"/>
      <c r="KUL147" s="118"/>
      <c r="KUM147" s="118"/>
      <c r="KUN147" s="118"/>
      <c r="KUO147" s="118"/>
      <c r="KUP147" s="118"/>
      <c r="KUQ147" s="118"/>
      <c r="KUR147" s="118"/>
      <c r="KUS147" s="118"/>
      <c r="KUT147" s="118"/>
      <c r="KUU147" s="118"/>
      <c r="KUV147" s="118"/>
      <c r="KUW147" s="118"/>
      <c r="KUX147" s="118"/>
      <c r="KUY147" s="118"/>
      <c r="KUZ147" s="118"/>
      <c r="KVA147" s="118"/>
      <c r="KVB147" s="118"/>
      <c r="KVC147" s="118"/>
      <c r="KVD147" s="118"/>
      <c r="KVE147" s="118"/>
      <c r="KVF147" s="118"/>
      <c r="KVG147" s="118"/>
      <c r="KVH147" s="118"/>
      <c r="KVI147" s="118"/>
      <c r="KVJ147" s="118"/>
      <c r="KVK147" s="118"/>
      <c r="KVL147" s="118"/>
      <c r="KVM147" s="118"/>
      <c r="KVN147" s="118"/>
      <c r="KVO147" s="118"/>
      <c r="KVP147" s="118"/>
      <c r="KVQ147" s="118"/>
      <c r="KVR147" s="118"/>
      <c r="KVS147" s="118"/>
      <c r="KVT147" s="118"/>
      <c r="KVU147" s="118"/>
      <c r="KVV147" s="118"/>
      <c r="KVW147" s="118"/>
      <c r="KVX147" s="118"/>
      <c r="KVY147" s="118"/>
      <c r="KVZ147" s="118"/>
      <c r="KWA147" s="118"/>
      <c r="KWB147" s="118"/>
      <c r="KWC147" s="118"/>
      <c r="KWD147" s="118"/>
      <c r="KWE147" s="118"/>
      <c r="KWF147" s="118"/>
      <c r="KWG147" s="118"/>
      <c r="KWH147" s="118"/>
      <c r="KWI147" s="118"/>
      <c r="KWJ147" s="118"/>
      <c r="KWK147" s="118"/>
      <c r="KWL147" s="118"/>
      <c r="KWM147" s="118"/>
      <c r="KWN147" s="118"/>
      <c r="KWO147" s="118"/>
      <c r="KWP147" s="118"/>
      <c r="KWQ147" s="118"/>
      <c r="KWR147" s="118"/>
      <c r="KWS147" s="118"/>
      <c r="KWT147" s="118"/>
      <c r="KWU147" s="118"/>
      <c r="KWV147" s="118"/>
      <c r="KWW147" s="118"/>
      <c r="KWX147" s="118"/>
      <c r="KWY147" s="118"/>
      <c r="KWZ147" s="118"/>
      <c r="KXA147" s="118"/>
      <c r="KXB147" s="118"/>
      <c r="KXC147" s="118"/>
      <c r="KXD147" s="118"/>
      <c r="KXE147" s="118"/>
      <c r="KXF147" s="118"/>
      <c r="KXG147" s="118"/>
      <c r="KXH147" s="118"/>
      <c r="KXI147" s="118"/>
      <c r="KXJ147" s="118"/>
      <c r="KXK147" s="118"/>
      <c r="KXL147" s="118"/>
      <c r="KXM147" s="118"/>
      <c r="KXN147" s="118"/>
      <c r="KXO147" s="118"/>
      <c r="KXP147" s="118"/>
      <c r="KXQ147" s="118"/>
      <c r="KXR147" s="118"/>
      <c r="KXS147" s="118"/>
      <c r="KXT147" s="118"/>
      <c r="KXU147" s="118"/>
      <c r="KXV147" s="118"/>
      <c r="KXW147" s="118"/>
      <c r="KXX147" s="118"/>
      <c r="KXY147" s="118"/>
      <c r="KXZ147" s="118"/>
      <c r="KYA147" s="118"/>
      <c r="KYB147" s="118"/>
      <c r="KYC147" s="118"/>
      <c r="KYD147" s="118"/>
      <c r="KYE147" s="118"/>
      <c r="KYF147" s="118"/>
      <c r="KYG147" s="118"/>
      <c r="KYH147" s="118"/>
      <c r="KYI147" s="118"/>
      <c r="KYJ147" s="118"/>
      <c r="KYK147" s="118"/>
      <c r="KYL147" s="118"/>
      <c r="KYM147" s="118"/>
      <c r="KYN147" s="118"/>
      <c r="KYO147" s="118"/>
      <c r="KYP147" s="118"/>
      <c r="KYQ147" s="118"/>
      <c r="KYR147" s="118"/>
      <c r="KYS147" s="118"/>
      <c r="KYT147" s="118"/>
      <c r="KYU147" s="118"/>
      <c r="KYV147" s="118"/>
      <c r="KYW147" s="118"/>
      <c r="KYX147" s="118"/>
      <c r="KYY147" s="118"/>
      <c r="KYZ147" s="118"/>
      <c r="KZA147" s="118"/>
      <c r="KZB147" s="118"/>
      <c r="KZC147" s="118"/>
      <c r="KZD147" s="118"/>
      <c r="KZE147" s="118"/>
      <c r="KZF147" s="118"/>
      <c r="KZG147" s="118"/>
      <c r="KZH147" s="118"/>
      <c r="KZI147" s="118"/>
      <c r="KZJ147" s="118"/>
      <c r="KZK147" s="118"/>
      <c r="KZL147" s="118"/>
      <c r="KZM147" s="118"/>
      <c r="KZN147" s="118"/>
      <c r="KZO147" s="118"/>
      <c r="KZP147" s="118"/>
      <c r="KZQ147" s="118"/>
      <c r="KZR147" s="118"/>
      <c r="KZS147" s="118"/>
      <c r="KZT147" s="118"/>
      <c r="KZU147" s="118"/>
      <c r="KZV147" s="118"/>
      <c r="KZW147" s="118"/>
      <c r="KZX147" s="118"/>
      <c r="KZY147" s="118"/>
      <c r="KZZ147" s="118"/>
      <c r="LAA147" s="118"/>
      <c r="LAB147" s="118"/>
      <c r="LAC147" s="118"/>
      <c r="LAD147" s="118"/>
      <c r="LAE147" s="118"/>
      <c r="LAF147" s="118"/>
      <c r="LAG147" s="118"/>
      <c r="LAH147" s="118"/>
      <c r="LAI147" s="118"/>
      <c r="LAJ147" s="118"/>
      <c r="LAK147" s="118"/>
      <c r="LAL147" s="118"/>
      <c r="LAM147" s="118"/>
      <c r="LAN147" s="118"/>
      <c r="LAO147" s="118"/>
      <c r="LAP147" s="118"/>
      <c r="LAQ147" s="118"/>
      <c r="LAR147" s="118"/>
      <c r="LAS147" s="118"/>
      <c r="LAT147" s="118"/>
      <c r="LAU147" s="118"/>
      <c r="LAV147" s="118"/>
      <c r="LAW147" s="118"/>
      <c r="LAX147" s="118"/>
      <c r="LAY147" s="118"/>
      <c r="LAZ147" s="118"/>
      <c r="LBA147" s="118"/>
      <c r="LBB147" s="118"/>
      <c r="LBC147" s="118"/>
      <c r="LBD147" s="118"/>
      <c r="LBE147" s="118"/>
      <c r="LBF147" s="118"/>
      <c r="LBG147" s="118"/>
      <c r="LBH147" s="118"/>
      <c r="LBI147" s="118"/>
      <c r="LBJ147" s="118"/>
      <c r="LBK147" s="118"/>
      <c r="LBL147" s="118"/>
      <c r="LBM147" s="118"/>
      <c r="LBN147" s="118"/>
      <c r="LBO147" s="118"/>
      <c r="LBP147" s="118"/>
      <c r="LBQ147" s="118"/>
      <c r="LBR147" s="118"/>
      <c r="LBS147" s="118"/>
      <c r="LBT147" s="118"/>
      <c r="LBU147" s="118"/>
      <c r="LBV147" s="118"/>
      <c r="LBW147" s="118"/>
      <c r="LBX147" s="118"/>
      <c r="LBY147" s="118"/>
      <c r="LBZ147" s="118"/>
      <c r="LCA147" s="118"/>
      <c r="LCB147" s="118"/>
      <c r="LCC147" s="118"/>
      <c r="LCD147" s="118"/>
      <c r="LCE147" s="118"/>
      <c r="LCF147" s="118"/>
      <c r="LCG147" s="118"/>
      <c r="LCH147" s="118"/>
      <c r="LCI147" s="118"/>
      <c r="LCJ147" s="118"/>
      <c r="LCK147" s="118"/>
      <c r="LCL147" s="118"/>
      <c r="LCM147" s="118"/>
      <c r="LCN147" s="118"/>
      <c r="LCO147" s="118"/>
      <c r="LCP147" s="118"/>
      <c r="LCQ147" s="118"/>
      <c r="LCR147" s="118"/>
      <c r="LCS147" s="118"/>
      <c r="LCT147" s="118"/>
      <c r="LCU147" s="118"/>
      <c r="LCV147" s="118"/>
      <c r="LCW147" s="118"/>
      <c r="LCX147" s="118"/>
      <c r="LCY147" s="118"/>
      <c r="LCZ147" s="118"/>
      <c r="LDA147" s="118"/>
      <c r="LDB147" s="118"/>
      <c r="LDC147" s="118"/>
      <c r="LDD147" s="118"/>
      <c r="LDE147" s="118"/>
      <c r="LDF147" s="118"/>
      <c r="LDG147" s="118"/>
      <c r="LDH147" s="118"/>
      <c r="LDI147" s="118"/>
      <c r="LDJ147" s="118"/>
      <c r="LDK147" s="118"/>
      <c r="LDL147" s="118"/>
      <c r="LDM147" s="118"/>
      <c r="LDN147" s="118"/>
      <c r="LDO147" s="118"/>
      <c r="LDP147" s="118"/>
      <c r="LDQ147" s="118"/>
      <c r="LDR147" s="118"/>
      <c r="LDS147" s="118"/>
      <c r="LDT147" s="118"/>
      <c r="LDU147" s="118"/>
      <c r="LDV147" s="118"/>
      <c r="LDW147" s="118"/>
      <c r="LDX147" s="118"/>
      <c r="LDY147" s="118"/>
      <c r="LDZ147" s="118"/>
      <c r="LEA147" s="118"/>
      <c r="LEB147" s="118"/>
      <c r="LEC147" s="118"/>
      <c r="LED147" s="118"/>
      <c r="LEE147" s="118"/>
      <c r="LEF147" s="118"/>
      <c r="LEG147" s="118"/>
      <c r="LEH147" s="118"/>
      <c r="LEI147" s="118"/>
      <c r="LEJ147" s="118"/>
      <c r="LEK147" s="118"/>
      <c r="LEL147" s="118"/>
      <c r="LEM147" s="118"/>
      <c r="LEN147" s="118"/>
      <c r="LEO147" s="118"/>
      <c r="LEP147" s="118"/>
      <c r="LEQ147" s="118"/>
      <c r="LER147" s="118"/>
      <c r="LES147" s="118"/>
      <c r="LET147" s="118"/>
      <c r="LEU147" s="118"/>
      <c r="LEV147" s="118"/>
      <c r="LEW147" s="118"/>
      <c r="LEX147" s="118"/>
      <c r="LEY147" s="118"/>
      <c r="LEZ147" s="118"/>
      <c r="LFA147" s="118"/>
      <c r="LFB147" s="118"/>
      <c r="LFC147" s="118"/>
      <c r="LFD147" s="118"/>
      <c r="LFE147" s="118"/>
      <c r="LFF147" s="118"/>
      <c r="LFG147" s="118"/>
      <c r="LFH147" s="118"/>
      <c r="LFI147" s="118"/>
      <c r="LFJ147" s="118"/>
      <c r="LFK147" s="118"/>
      <c r="LFL147" s="118"/>
      <c r="LFM147" s="118"/>
      <c r="LFN147" s="118"/>
      <c r="LFO147" s="118"/>
      <c r="LFP147" s="118"/>
      <c r="LFQ147" s="118"/>
      <c r="LFR147" s="118"/>
      <c r="LFS147" s="118"/>
      <c r="LFT147" s="118"/>
      <c r="LFU147" s="118"/>
      <c r="LFV147" s="118"/>
      <c r="LFW147" s="118"/>
      <c r="LFX147" s="118"/>
      <c r="LFY147" s="118"/>
      <c r="LFZ147" s="118"/>
      <c r="LGA147" s="118"/>
      <c r="LGB147" s="118"/>
      <c r="LGC147" s="118"/>
      <c r="LGD147" s="118"/>
      <c r="LGE147" s="118"/>
      <c r="LGF147" s="118"/>
      <c r="LGG147" s="118"/>
      <c r="LGH147" s="118"/>
      <c r="LGI147" s="118"/>
      <c r="LGJ147" s="118"/>
      <c r="LGK147" s="118"/>
      <c r="LGL147" s="118"/>
      <c r="LGM147" s="118"/>
      <c r="LGN147" s="118"/>
      <c r="LGO147" s="118"/>
      <c r="LGP147" s="118"/>
      <c r="LGQ147" s="118"/>
      <c r="LGR147" s="118"/>
      <c r="LGS147" s="118"/>
      <c r="LGT147" s="118"/>
      <c r="LGU147" s="118"/>
      <c r="LGV147" s="118"/>
      <c r="LGW147" s="118"/>
      <c r="LGX147" s="118"/>
      <c r="LGY147" s="118"/>
      <c r="LGZ147" s="118"/>
      <c r="LHA147" s="118"/>
      <c r="LHB147" s="118"/>
      <c r="LHC147" s="118"/>
      <c r="LHD147" s="118"/>
      <c r="LHE147" s="118"/>
      <c r="LHF147" s="118"/>
      <c r="LHG147" s="118"/>
      <c r="LHH147" s="118"/>
      <c r="LHI147" s="118"/>
      <c r="LHJ147" s="118"/>
      <c r="LHK147" s="118"/>
      <c r="LHL147" s="118"/>
      <c r="LHM147" s="118"/>
      <c r="LHN147" s="118"/>
      <c r="LHO147" s="118"/>
      <c r="LHP147" s="118"/>
      <c r="LHQ147" s="118"/>
      <c r="LHR147" s="118"/>
      <c r="LHS147" s="118"/>
      <c r="LHT147" s="118"/>
      <c r="LHU147" s="118"/>
      <c r="LHV147" s="118"/>
      <c r="LHW147" s="118"/>
      <c r="LHX147" s="118"/>
      <c r="LHY147" s="118"/>
      <c r="LHZ147" s="118"/>
      <c r="LIA147" s="118"/>
      <c r="LIB147" s="118"/>
      <c r="LIC147" s="118"/>
      <c r="LID147" s="118"/>
      <c r="LIE147" s="118"/>
      <c r="LIF147" s="118"/>
      <c r="LIG147" s="118"/>
      <c r="LIH147" s="118"/>
      <c r="LII147" s="118"/>
      <c r="LIJ147" s="118"/>
      <c r="LIK147" s="118"/>
      <c r="LIL147" s="118"/>
      <c r="LIM147" s="118"/>
      <c r="LIN147" s="118"/>
      <c r="LIO147" s="118"/>
      <c r="LIP147" s="118"/>
      <c r="LIQ147" s="118"/>
      <c r="LIR147" s="118"/>
      <c r="LIS147" s="118"/>
      <c r="LIT147" s="118"/>
      <c r="LIU147" s="118"/>
      <c r="LIV147" s="118"/>
      <c r="LIW147" s="118"/>
      <c r="LIX147" s="118"/>
      <c r="LIY147" s="118"/>
      <c r="LIZ147" s="118"/>
      <c r="LJA147" s="118"/>
      <c r="LJB147" s="118"/>
      <c r="LJC147" s="118"/>
      <c r="LJD147" s="118"/>
      <c r="LJE147" s="118"/>
      <c r="LJF147" s="118"/>
      <c r="LJG147" s="118"/>
      <c r="LJH147" s="118"/>
      <c r="LJI147" s="118"/>
      <c r="LJJ147" s="118"/>
      <c r="LJK147" s="118"/>
      <c r="LJL147" s="118"/>
      <c r="LJM147" s="118"/>
      <c r="LJN147" s="118"/>
      <c r="LJO147" s="118"/>
      <c r="LJP147" s="118"/>
      <c r="LJQ147" s="118"/>
      <c r="LJR147" s="118"/>
      <c r="LJS147" s="118"/>
      <c r="LJT147" s="118"/>
      <c r="LJU147" s="118"/>
      <c r="LJV147" s="118"/>
      <c r="LJW147" s="118"/>
      <c r="LJX147" s="118"/>
      <c r="LJY147" s="118"/>
      <c r="LJZ147" s="118"/>
      <c r="LKA147" s="118"/>
      <c r="LKB147" s="118"/>
      <c r="LKC147" s="118"/>
      <c r="LKD147" s="118"/>
      <c r="LKE147" s="118"/>
      <c r="LKF147" s="118"/>
      <c r="LKG147" s="118"/>
      <c r="LKH147" s="118"/>
      <c r="LKI147" s="118"/>
      <c r="LKJ147" s="118"/>
      <c r="LKK147" s="118"/>
      <c r="LKL147" s="118"/>
      <c r="LKM147" s="118"/>
      <c r="LKN147" s="118"/>
      <c r="LKO147" s="118"/>
      <c r="LKP147" s="118"/>
      <c r="LKQ147" s="118"/>
      <c r="LKR147" s="118"/>
      <c r="LKS147" s="118"/>
      <c r="LKT147" s="118"/>
      <c r="LKU147" s="118"/>
      <c r="LKV147" s="118"/>
      <c r="LKW147" s="118"/>
      <c r="LKX147" s="118"/>
      <c r="LKY147" s="118"/>
      <c r="LKZ147" s="118"/>
      <c r="LLA147" s="118"/>
      <c r="LLB147" s="118"/>
      <c r="LLC147" s="118"/>
      <c r="LLD147" s="118"/>
      <c r="LLE147" s="118"/>
      <c r="LLF147" s="118"/>
      <c r="LLG147" s="118"/>
      <c r="LLH147" s="118"/>
      <c r="LLI147" s="118"/>
      <c r="LLJ147" s="118"/>
      <c r="LLK147" s="118"/>
      <c r="LLL147" s="118"/>
      <c r="LLM147" s="118"/>
      <c r="LLN147" s="118"/>
      <c r="LLO147" s="118"/>
      <c r="LLP147" s="118"/>
      <c r="LLQ147" s="118"/>
      <c r="LLR147" s="118"/>
      <c r="LLS147" s="118"/>
      <c r="LLT147" s="118"/>
      <c r="LLU147" s="118"/>
      <c r="LLV147" s="118"/>
      <c r="LLW147" s="118"/>
      <c r="LLX147" s="118"/>
      <c r="LLY147" s="118"/>
      <c r="LLZ147" s="118"/>
      <c r="LMA147" s="118"/>
      <c r="LMB147" s="118"/>
      <c r="LMC147" s="118"/>
      <c r="LMD147" s="118"/>
      <c r="LME147" s="118"/>
      <c r="LMF147" s="118"/>
      <c r="LMG147" s="118"/>
      <c r="LMH147" s="118"/>
      <c r="LMI147" s="118"/>
      <c r="LMJ147" s="118"/>
      <c r="LMK147" s="118"/>
      <c r="LML147" s="118"/>
      <c r="LMM147" s="118"/>
      <c r="LMN147" s="118"/>
      <c r="LMO147" s="118"/>
      <c r="LMP147" s="118"/>
      <c r="LMQ147" s="118"/>
      <c r="LMR147" s="118"/>
      <c r="LMS147" s="118"/>
      <c r="LMT147" s="118"/>
      <c r="LMU147" s="118"/>
      <c r="LMV147" s="118"/>
      <c r="LMW147" s="118"/>
      <c r="LMX147" s="118"/>
      <c r="LMY147" s="118"/>
      <c r="LMZ147" s="118"/>
      <c r="LNA147" s="118"/>
      <c r="LNB147" s="118"/>
      <c r="LNC147" s="118"/>
      <c r="LND147" s="118"/>
      <c r="LNE147" s="118"/>
      <c r="LNF147" s="118"/>
      <c r="LNG147" s="118"/>
      <c r="LNH147" s="118"/>
      <c r="LNI147" s="118"/>
      <c r="LNJ147" s="118"/>
      <c r="LNK147" s="118"/>
      <c r="LNL147" s="118"/>
      <c r="LNM147" s="118"/>
      <c r="LNN147" s="118"/>
      <c r="LNO147" s="118"/>
      <c r="LNP147" s="118"/>
      <c r="LNQ147" s="118"/>
      <c r="LNR147" s="118"/>
      <c r="LNS147" s="118"/>
      <c r="LNT147" s="118"/>
      <c r="LNU147" s="118"/>
      <c r="LNV147" s="118"/>
      <c r="LNW147" s="118"/>
      <c r="LNX147" s="118"/>
      <c r="LNY147" s="118"/>
      <c r="LNZ147" s="118"/>
      <c r="LOA147" s="118"/>
      <c r="LOB147" s="118"/>
      <c r="LOC147" s="118"/>
      <c r="LOD147" s="118"/>
      <c r="LOE147" s="118"/>
      <c r="LOF147" s="118"/>
      <c r="LOG147" s="118"/>
      <c r="LOH147" s="118"/>
      <c r="LOI147" s="118"/>
      <c r="LOJ147" s="118"/>
      <c r="LOK147" s="118"/>
      <c r="LOL147" s="118"/>
      <c r="LOM147" s="118"/>
      <c r="LON147" s="118"/>
      <c r="LOO147" s="118"/>
      <c r="LOP147" s="118"/>
      <c r="LOQ147" s="118"/>
      <c r="LOR147" s="118"/>
      <c r="LOS147" s="118"/>
      <c r="LOT147" s="118"/>
      <c r="LOU147" s="118"/>
      <c r="LOV147" s="118"/>
      <c r="LOW147" s="118"/>
      <c r="LOX147" s="118"/>
      <c r="LOY147" s="118"/>
      <c r="LOZ147" s="118"/>
      <c r="LPA147" s="118"/>
      <c r="LPB147" s="118"/>
      <c r="LPC147" s="118"/>
      <c r="LPD147" s="118"/>
      <c r="LPE147" s="118"/>
      <c r="LPF147" s="118"/>
      <c r="LPG147" s="118"/>
      <c r="LPH147" s="118"/>
      <c r="LPI147" s="118"/>
      <c r="LPJ147" s="118"/>
      <c r="LPK147" s="118"/>
      <c r="LPL147" s="118"/>
      <c r="LPM147" s="118"/>
      <c r="LPN147" s="118"/>
      <c r="LPO147" s="118"/>
      <c r="LPP147" s="118"/>
      <c r="LPQ147" s="118"/>
      <c r="LPR147" s="118"/>
      <c r="LPS147" s="118"/>
      <c r="LPT147" s="118"/>
      <c r="LPU147" s="118"/>
      <c r="LPV147" s="118"/>
      <c r="LPW147" s="118"/>
      <c r="LPX147" s="118"/>
      <c r="LPY147" s="118"/>
      <c r="LPZ147" s="118"/>
      <c r="LQA147" s="118"/>
      <c r="LQB147" s="118"/>
      <c r="LQC147" s="118"/>
      <c r="LQD147" s="118"/>
      <c r="LQE147" s="118"/>
      <c r="LQF147" s="118"/>
      <c r="LQG147" s="118"/>
      <c r="LQH147" s="118"/>
      <c r="LQI147" s="118"/>
      <c r="LQJ147" s="118"/>
      <c r="LQK147" s="118"/>
      <c r="LQL147" s="118"/>
      <c r="LQM147" s="118"/>
      <c r="LQN147" s="118"/>
      <c r="LQO147" s="118"/>
      <c r="LQP147" s="118"/>
      <c r="LQQ147" s="118"/>
      <c r="LQR147" s="118"/>
      <c r="LQS147" s="118"/>
      <c r="LQT147" s="118"/>
      <c r="LQU147" s="118"/>
      <c r="LQV147" s="118"/>
      <c r="LQW147" s="118"/>
      <c r="LQX147" s="118"/>
      <c r="LQY147" s="118"/>
      <c r="LQZ147" s="118"/>
      <c r="LRA147" s="118"/>
      <c r="LRB147" s="118"/>
      <c r="LRC147" s="118"/>
      <c r="LRD147" s="118"/>
      <c r="LRE147" s="118"/>
      <c r="LRF147" s="118"/>
      <c r="LRG147" s="118"/>
      <c r="LRH147" s="118"/>
      <c r="LRI147" s="118"/>
      <c r="LRJ147" s="118"/>
      <c r="LRK147" s="118"/>
      <c r="LRL147" s="118"/>
      <c r="LRM147" s="118"/>
      <c r="LRN147" s="118"/>
      <c r="LRO147" s="118"/>
      <c r="LRP147" s="118"/>
      <c r="LRQ147" s="118"/>
      <c r="LRR147" s="118"/>
      <c r="LRS147" s="118"/>
      <c r="LRT147" s="118"/>
      <c r="LRU147" s="118"/>
      <c r="LRV147" s="118"/>
      <c r="LRW147" s="118"/>
      <c r="LRX147" s="118"/>
      <c r="LRY147" s="118"/>
      <c r="LRZ147" s="118"/>
      <c r="LSA147" s="118"/>
      <c r="LSB147" s="118"/>
      <c r="LSC147" s="118"/>
      <c r="LSD147" s="118"/>
      <c r="LSE147" s="118"/>
      <c r="LSF147" s="118"/>
      <c r="LSG147" s="118"/>
      <c r="LSH147" s="118"/>
      <c r="LSI147" s="118"/>
      <c r="LSJ147" s="118"/>
      <c r="LSK147" s="118"/>
      <c r="LSL147" s="118"/>
      <c r="LSM147" s="118"/>
      <c r="LSN147" s="118"/>
      <c r="LSO147" s="118"/>
      <c r="LSP147" s="118"/>
      <c r="LSQ147" s="118"/>
      <c r="LSR147" s="118"/>
      <c r="LSS147" s="118"/>
      <c r="LST147" s="118"/>
      <c r="LSU147" s="118"/>
      <c r="LSV147" s="118"/>
      <c r="LSW147" s="118"/>
      <c r="LSX147" s="118"/>
      <c r="LSY147" s="118"/>
      <c r="LSZ147" s="118"/>
      <c r="LTA147" s="118"/>
      <c r="LTB147" s="118"/>
      <c r="LTC147" s="118"/>
      <c r="LTD147" s="118"/>
      <c r="LTE147" s="118"/>
      <c r="LTF147" s="118"/>
      <c r="LTG147" s="118"/>
      <c r="LTH147" s="118"/>
      <c r="LTI147" s="118"/>
      <c r="LTJ147" s="118"/>
      <c r="LTK147" s="118"/>
      <c r="LTL147" s="118"/>
      <c r="LTM147" s="118"/>
      <c r="LTN147" s="118"/>
      <c r="LTO147" s="118"/>
      <c r="LTP147" s="118"/>
      <c r="LTQ147" s="118"/>
      <c r="LTR147" s="118"/>
      <c r="LTS147" s="118"/>
      <c r="LTT147" s="118"/>
      <c r="LTU147" s="118"/>
      <c r="LTV147" s="118"/>
      <c r="LTW147" s="118"/>
      <c r="LTX147" s="118"/>
      <c r="LTY147" s="118"/>
      <c r="LTZ147" s="118"/>
      <c r="LUA147" s="118"/>
      <c r="LUB147" s="118"/>
      <c r="LUC147" s="118"/>
      <c r="LUD147" s="118"/>
      <c r="LUE147" s="118"/>
      <c r="LUF147" s="118"/>
      <c r="LUG147" s="118"/>
      <c r="LUH147" s="118"/>
      <c r="LUI147" s="118"/>
      <c r="LUJ147" s="118"/>
      <c r="LUK147" s="118"/>
      <c r="LUL147" s="118"/>
      <c r="LUM147" s="118"/>
      <c r="LUN147" s="118"/>
      <c r="LUO147" s="118"/>
      <c r="LUP147" s="118"/>
      <c r="LUQ147" s="118"/>
      <c r="LUR147" s="118"/>
      <c r="LUS147" s="118"/>
      <c r="LUT147" s="118"/>
      <c r="LUU147" s="118"/>
      <c r="LUV147" s="118"/>
      <c r="LUW147" s="118"/>
      <c r="LUX147" s="118"/>
      <c r="LUY147" s="118"/>
      <c r="LUZ147" s="118"/>
      <c r="LVA147" s="118"/>
      <c r="LVB147" s="118"/>
      <c r="LVC147" s="118"/>
      <c r="LVD147" s="118"/>
      <c r="LVE147" s="118"/>
      <c r="LVF147" s="118"/>
      <c r="LVG147" s="118"/>
      <c r="LVH147" s="118"/>
      <c r="LVI147" s="118"/>
      <c r="LVJ147" s="118"/>
      <c r="LVK147" s="118"/>
      <c r="LVL147" s="118"/>
      <c r="LVM147" s="118"/>
      <c r="LVN147" s="118"/>
      <c r="LVO147" s="118"/>
      <c r="LVP147" s="118"/>
      <c r="LVQ147" s="118"/>
      <c r="LVR147" s="118"/>
      <c r="LVS147" s="118"/>
      <c r="LVT147" s="118"/>
      <c r="LVU147" s="118"/>
      <c r="LVV147" s="118"/>
      <c r="LVW147" s="118"/>
      <c r="LVX147" s="118"/>
      <c r="LVY147" s="118"/>
      <c r="LVZ147" s="118"/>
      <c r="LWA147" s="118"/>
      <c r="LWB147" s="118"/>
      <c r="LWC147" s="118"/>
      <c r="LWD147" s="118"/>
      <c r="LWE147" s="118"/>
      <c r="LWF147" s="118"/>
      <c r="LWG147" s="118"/>
      <c r="LWH147" s="118"/>
      <c r="LWI147" s="118"/>
      <c r="LWJ147" s="118"/>
      <c r="LWK147" s="118"/>
      <c r="LWL147" s="118"/>
      <c r="LWM147" s="118"/>
      <c r="LWN147" s="118"/>
      <c r="LWO147" s="118"/>
      <c r="LWP147" s="118"/>
      <c r="LWQ147" s="118"/>
      <c r="LWR147" s="118"/>
      <c r="LWS147" s="118"/>
      <c r="LWT147" s="118"/>
      <c r="LWU147" s="118"/>
      <c r="LWV147" s="118"/>
      <c r="LWW147" s="118"/>
      <c r="LWX147" s="118"/>
      <c r="LWY147" s="118"/>
      <c r="LWZ147" s="118"/>
      <c r="LXA147" s="118"/>
      <c r="LXB147" s="118"/>
      <c r="LXC147" s="118"/>
      <c r="LXD147" s="118"/>
      <c r="LXE147" s="118"/>
      <c r="LXF147" s="118"/>
      <c r="LXG147" s="118"/>
      <c r="LXH147" s="118"/>
      <c r="LXI147" s="118"/>
      <c r="LXJ147" s="118"/>
      <c r="LXK147" s="118"/>
      <c r="LXL147" s="118"/>
      <c r="LXM147" s="118"/>
      <c r="LXN147" s="118"/>
      <c r="LXO147" s="118"/>
      <c r="LXP147" s="118"/>
      <c r="LXQ147" s="118"/>
      <c r="LXR147" s="118"/>
      <c r="LXS147" s="118"/>
      <c r="LXT147" s="118"/>
      <c r="LXU147" s="118"/>
      <c r="LXV147" s="118"/>
      <c r="LXW147" s="118"/>
      <c r="LXX147" s="118"/>
      <c r="LXY147" s="118"/>
      <c r="LXZ147" s="118"/>
      <c r="LYA147" s="118"/>
      <c r="LYB147" s="118"/>
      <c r="LYC147" s="118"/>
      <c r="LYD147" s="118"/>
      <c r="LYE147" s="118"/>
      <c r="LYF147" s="118"/>
      <c r="LYG147" s="118"/>
      <c r="LYH147" s="118"/>
      <c r="LYI147" s="118"/>
      <c r="LYJ147" s="118"/>
      <c r="LYK147" s="118"/>
      <c r="LYL147" s="118"/>
      <c r="LYM147" s="118"/>
      <c r="LYN147" s="118"/>
      <c r="LYO147" s="118"/>
      <c r="LYP147" s="118"/>
      <c r="LYQ147" s="118"/>
      <c r="LYR147" s="118"/>
      <c r="LYS147" s="118"/>
      <c r="LYT147" s="118"/>
      <c r="LYU147" s="118"/>
      <c r="LYV147" s="118"/>
      <c r="LYW147" s="118"/>
      <c r="LYX147" s="118"/>
      <c r="LYY147" s="118"/>
      <c r="LYZ147" s="118"/>
      <c r="LZA147" s="118"/>
      <c r="LZB147" s="118"/>
      <c r="LZC147" s="118"/>
      <c r="LZD147" s="118"/>
      <c r="LZE147" s="118"/>
      <c r="LZF147" s="118"/>
      <c r="LZG147" s="118"/>
      <c r="LZH147" s="118"/>
      <c r="LZI147" s="118"/>
      <c r="LZJ147" s="118"/>
      <c r="LZK147" s="118"/>
      <c r="LZL147" s="118"/>
      <c r="LZM147" s="118"/>
      <c r="LZN147" s="118"/>
      <c r="LZO147" s="118"/>
      <c r="LZP147" s="118"/>
      <c r="LZQ147" s="118"/>
      <c r="LZR147" s="118"/>
      <c r="LZS147" s="118"/>
      <c r="LZT147" s="118"/>
      <c r="LZU147" s="118"/>
      <c r="LZV147" s="118"/>
      <c r="LZW147" s="118"/>
      <c r="LZX147" s="118"/>
      <c r="LZY147" s="118"/>
      <c r="LZZ147" s="118"/>
      <c r="MAA147" s="118"/>
      <c r="MAB147" s="118"/>
      <c r="MAC147" s="118"/>
      <c r="MAD147" s="118"/>
      <c r="MAE147" s="118"/>
      <c r="MAF147" s="118"/>
      <c r="MAG147" s="118"/>
      <c r="MAH147" s="118"/>
      <c r="MAI147" s="118"/>
      <c r="MAJ147" s="118"/>
      <c r="MAK147" s="118"/>
      <c r="MAL147" s="118"/>
      <c r="MAM147" s="118"/>
      <c r="MAN147" s="118"/>
      <c r="MAO147" s="118"/>
      <c r="MAP147" s="118"/>
      <c r="MAQ147" s="118"/>
      <c r="MAR147" s="118"/>
      <c r="MAS147" s="118"/>
      <c r="MAT147" s="118"/>
      <c r="MAU147" s="118"/>
      <c r="MAV147" s="118"/>
      <c r="MAW147" s="118"/>
      <c r="MAX147" s="118"/>
      <c r="MAY147" s="118"/>
      <c r="MAZ147" s="118"/>
      <c r="MBA147" s="118"/>
      <c r="MBB147" s="118"/>
      <c r="MBC147" s="118"/>
      <c r="MBD147" s="118"/>
      <c r="MBE147" s="118"/>
      <c r="MBF147" s="118"/>
      <c r="MBG147" s="118"/>
      <c r="MBH147" s="118"/>
      <c r="MBI147" s="118"/>
      <c r="MBJ147" s="118"/>
      <c r="MBK147" s="118"/>
      <c r="MBL147" s="118"/>
      <c r="MBM147" s="118"/>
      <c r="MBN147" s="118"/>
      <c r="MBO147" s="118"/>
      <c r="MBP147" s="118"/>
      <c r="MBQ147" s="118"/>
      <c r="MBR147" s="118"/>
      <c r="MBS147" s="118"/>
      <c r="MBT147" s="118"/>
      <c r="MBU147" s="118"/>
      <c r="MBV147" s="118"/>
      <c r="MBW147" s="118"/>
      <c r="MBX147" s="118"/>
      <c r="MBY147" s="118"/>
      <c r="MBZ147" s="118"/>
      <c r="MCA147" s="118"/>
      <c r="MCB147" s="118"/>
      <c r="MCC147" s="118"/>
      <c r="MCD147" s="118"/>
      <c r="MCE147" s="118"/>
      <c r="MCF147" s="118"/>
      <c r="MCG147" s="118"/>
      <c r="MCH147" s="118"/>
      <c r="MCI147" s="118"/>
      <c r="MCJ147" s="118"/>
      <c r="MCK147" s="118"/>
      <c r="MCL147" s="118"/>
      <c r="MCM147" s="118"/>
      <c r="MCN147" s="118"/>
      <c r="MCO147" s="118"/>
      <c r="MCP147" s="118"/>
      <c r="MCQ147" s="118"/>
      <c r="MCR147" s="118"/>
      <c r="MCS147" s="118"/>
      <c r="MCT147" s="118"/>
      <c r="MCU147" s="118"/>
      <c r="MCV147" s="118"/>
      <c r="MCW147" s="118"/>
      <c r="MCX147" s="118"/>
      <c r="MCY147" s="118"/>
      <c r="MCZ147" s="118"/>
      <c r="MDA147" s="118"/>
      <c r="MDB147" s="118"/>
      <c r="MDC147" s="118"/>
      <c r="MDD147" s="118"/>
      <c r="MDE147" s="118"/>
      <c r="MDF147" s="118"/>
      <c r="MDG147" s="118"/>
      <c r="MDH147" s="118"/>
      <c r="MDI147" s="118"/>
      <c r="MDJ147" s="118"/>
      <c r="MDK147" s="118"/>
      <c r="MDL147" s="118"/>
      <c r="MDM147" s="118"/>
      <c r="MDN147" s="118"/>
      <c r="MDO147" s="118"/>
      <c r="MDP147" s="118"/>
      <c r="MDQ147" s="118"/>
      <c r="MDR147" s="118"/>
      <c r="MDS147" s="118"/>
      <c r="MDT147" s="118"/>
      <c r="MDU147" s="118"/>
      <c r="MDV147" s="118"/>
      <c r="MDW147" s="118"/>
      <c r="MDX147" s="118"/>
      <c r="MDY147" s="118"/>
      <c r="MDZ147" s="118"/>
      <c r="MEA147" s="118"/>
      <c r="MEB147" s="118"/>
      <c r="MEC147" s="118"/>
      <c r="MED147" s="118"/>
      <c r="MEE147" s="118"/>
      <c r="MEF147" s="118"/>
      <c r="MEG147" s="118"/>
      <c r="MEH147" s="118"/>
      <c r="MEI147" s="118"/>
      <c r="MEJ147" s="118"/>
      <c r="MEK147" s="118"/>
      <c r="MEL147" s="118"/>
      <c r="MEM147" s="118"/>
      <c r="MEN147" s="118"/>
      <c r="MEO147" s="118"/>
      <c r="MEP147" s="118"/>
      <c r="MEQ147" s="118"/>
      <c r="MER147" s="118"/>
      <c r="MES147" s="118"/>
      <c r="MET147" s="118"/>
      <c r="MEU147" s="118"/>
      <c r="MEV147" s="118"/>
      <c r="MEW147" s="118"/>
      <c r="MEX147" s="118"/>
      <c r="MEY147" s="118"/>
      <c r="MEZ147" s="118"/>
      <c r="MFA147" s="118"/>
      <c r="MFB147" s="118"/>
      <c r="MFC147" s="118"/>
      <c r="MFD147" s="118"/>
      <c r="MFE147" s="118"/>
      <c r="MFF147" s="118"/>
      <c r="MFG147" s="118"/>
      <c r="MFH147" s="118"/>
      <c r="MFI147" s="118"/>
      <c r="MFJ147" s="118"/>
      <c r="MFK147" s="118"/>
      <c r="MFL147" s="118"/>
      <c r="MFM147" s="118"/>
      <c r="MFN147" s="118"/>
      <c r="MFO147" s="118"/>
      <c r="MFP147" s="118"/>
      <c r="MFQ147" s="118"/>
      <c r="MFR147" s="118"/>
      <c r="MFS147" s="118"/>
      <c r="MFT147" s="118"/>
      <c r="MFU147" s="118"/>
      <c r="MFV147" s="118"/>
      <c r="MFW147" s="118"/>
      <c r="MFX147" s="118"/>
      <c r="MFY147" s="118"/>
      <c r="MFZ147" s="118"/>
      <c r="MGA147" s="118"/>
      <c r="MGB147" s="118"/>
      <c r="MGC147" s="118"/>
      <c r="MGD147" s="118"/>
      <c r="MGE147" s="118"/>
      <c r="MGF147" s="118"/>
      <c r="MGG147" s="118"/>
      <c r="MGH147" s="118"/>
      <c r="MGI147" s="118"/>
      <c r="MGJ147" s="118"/>
      <c r="MGK147" s="118"/>
      <c r="MGL147" s="118"/>
      <c r="MGM147" s="118"/>
      <c r="MGN147" s="118"/>
      <c r="MGO147" s="118"/>
      <c r="MGP147" s="118"/>
      <c r="MGQ147" s="118"/>
      <c r="MGR147" s="118"/>
      <c r="MGS147" s="118"/>
      <c r="MGT147" s="118"/>
      <c r="MGU147" s="118"/>
      <c r="MGV147" s="118"/>
      <c r="MGW147" s="118"/>
      <c r="MGX147" s="118"/>
      <c r="MGY147" s="118"/>
      <c r="MGZ147" s="118"/>
      <c r="MHA147" s="118"/>
      <c r="MHB147" s="118"/>
      <c r="MHC147" s="118"/>
      <c r="MHD147" s="118"/>
      <c r="MHE147" s="118"/>
      <c r="MHF147" s="118"/>
      <c r="MHG147" s="118"/>
      <c r="MHH147" s="118"/>
      <c r="MHI147" s="118"/>
      <c r="MHJ147" s="118"/>
      <c r="MHK147" s="118"/>
      <c r="MHL147" s="118"/>
      <c r="MHM147" s="118"/>
      <c r="MHN147" s="118"/>
      <c r="MHO147" s="118"/>
      <c r="MHP147" s="118"/>
      <c r="MHQ147" s="118"/>
      <c r="MHR147" s="118"/>
      <c r="MHS147" s="118"/>
      <c r="MHT147" s="118"/>
      <c r="MHU147" s="118"/>
      <c r="MHV147" s="118"/>
      <c r="MHW147" s="118"/>
      <c r="MHX147" s="118"/>
      <c r="MHY147" s="118"/>
      <c r="MHZ147" s="118"/>
      <c r="MIA147" s="118"/>
      <c r="MIB147" s="118"/>
      <c r="MIC147" s="118"/>
      <c r="MID147" s="118"/>
      <c r="MIE147" s="118"/>
      <c r="MIF147" s="118"/>
      <c r="MIG147" s="118"/>
      <c r="MIH147" s="118"/>
      <c r="MII147" s="118"/>
      <c r="MIJ147" s="118"/>
      <c r="MIK147" s="118"/>
      <c r="MIL147" s="118"/>
      <c r="MIM147" s="118"/>
      <c r="MIN147" s="118"/>
      <c r="MIO147" s="118"/>
      <c r="MIP147" s="118"/>
      <c r="MIQ147" s="118"/>
      <c r="MIR147" s="118"/>
      <c r="MIS147" s="118"/>
      <c r="MIT147" s="118"/>
      <c r="MIU147" s="118"/>
      <c r="MIV147" s="118"/>
      <c r="MIW147" s="118"/>
      <c r="MIX147" s="118"/>
      <c r="MIY147" s="118"/>
      <c r="MIZ147" s="118"/>
      <c r="MJA147" s="118"/>
      <c r="MJB147" s="118"/>
      <c r="MJC147" s="118"/>
      <c r="MJD147" s="118"/>
      <c r="MJE147" s="118"/>
      <c r="MJF147" s="118"/>
      <c r="MJG147" s="118"/>
      <c r="MJH147" s="118"/>
      <c r="MJI147" s="118"/>
      <c r="MJJ147" s="118"/>
      <c r="MJK147" s="118"/>
      <c r="MJL147" s="118"/>
      <c r="MJM147" s="118"/>
      <c r="MJN147" s="118"/>
      <c r="MJO147" s="118"/>
      <c r="MJP147" s="118"/>
      <c r="MJQ147" s="118"/>
      <c r="MJR147" s="118"/>
      <c r="MJS147" s="118"/>
      <c r="MJT147" s="118"/>
      <c r="MJU147" s="118"/>
      <c r="MJV147" s="118"/>
      <c r="MJW147" s="118"/>
      <c r="MJX147" s="118"/>
      <c r="MJY147" s="118"/>
      <c r="MJZ147" s="118"/>
      <c r="MKA147" s="118"/>
      <c r="MKB147" s="118"/>
      <c r="MKC147" s="118"/>
      <c r="MKD147" s="118"/>
      <c r="MKE147" s="118"/>
      <c r="MKF147" s="118"/>
      <c r="MKG147" s="118"/>
      <c r="MKH147" s="118"/>
      <c r="MKI147" s="118"/>
      <c r="MKJ147" s="118"/>
      <c r="MKK147" s="118"/>
      <c r="MKL147" s="118"/>
      <c r="MKM147" s="118"/>
      <c r="MKN147" s="118"/>
      <c r="MKO147" s="118"/>
      <c r="MKP147" s="118"/>
      <c r="MKQ147" s="118"/>
      <c r="MKR147" s="118"/>
      <c r="MKS147" s="118"/>
      <c r="MKT147" s="118"/>
      <c r="MKU147" s="118"/>
      <c r="MKV147" s="118"/>
      <c r="MKW147" s="118"/>
      <c r="MKX147" s="118"/>
      <c r="MKY147" s="118"/>
      <c r="MKZ147" s="118"/>
      <c r="MLA147" s="118"/>
      <c r="MLB147" s="118"/>
      <c r="MLC147" s="118"/>
      <c r="MLD147" s="118"/>
      <c r="MLE147" s="118"/>
      <c r="MLF147" s="118"/>
      <c r="MLG147" s="118"/>
      <c r="MLH147" s="118"/>
      <c r="MLI147" s="118"/>
      <c r="MLJ147" s="118"/>
      <c r="MLK147" s="118"/>
      <c r="MLL147" s="118"/>
      <c r="MLM147" s="118"/>
      <c r="MLN147" s="118"/>
      <c r="MLO147" s="118"/>
      <c r="MLP147" s="118"/>
      <c r="MLQ147" s="118"/>
      <c r="MLR147" s="118"/>
      <c r="MLS147" s="118"/>
      <c r="MLT147" s="118"/>
      <c r="MLU147" s="118"/>
      <c r="MLV147" s="118"/>
      <c r="MLW147" s="118"/>
      <c r="MLX147" s="118"/>
      <c r="MLY147" s="118"/>
      <c r="MLZ147" s="118"/>
      <c r="MMA147" s="118"/>
      <c r="MMB147" s="118"/>
      <c r="MMC147" s="118"/>
      <c r="MMD147" s="118"/>
      <c r="MME147" s="118"/>
      <c r="MMF147" s="118"/>
      <c r="MMG147" s="118"/>
      <c r="MMH147" s="118"/>
      <c r="MMI147" s="118"/>
      <c r="MMJ147" s="118"/>
      <c r="MMK147" s="118"/>
      <c r="MML147" s="118"/>
      <c r="MMM147" s="118"/>
      <c r="MMN147" s="118"/>
      <c r="MMO147" s="118"/>
      <c r="MMP147" s="118"/>
      <c r="MMQ147" s="118"/>
      <c r="MMR147" s="118"/>
      <c r="MMS147" s="118"/>
      <c r="MMT147" s="118"/>
      <c r="MMU147" s="118"/>
      <c r="MMV147" s="118"/>
      <c r="MMW147" s="118"/>
      <c r="MMX147" s="118"/>
      <c r="MMY147" s="118"/>
      <c r="MMZ147" s="118"/>
      <c r="MNA147" s="118"/>
      <c r="MNB147" s="118"/>
      <c r="MNC147" s="118"/>
      <c r="MND147" s="118"/>
      <c r="MNE147" s="118"/>
      <c r="MNF147" s="118"/>
      <c r="MNG147" s="118"/>
      <c r="MNH147" s="118"/>
      <c r="MNI147" s="118"/>
      <c r="MNJ147" s="118"/>
      <c r="MNK147" s="118"/>
      <c r="MNL147" s="118"/>
      <c r="MNM147" s="118"/>
      <c r="MNN147" s="118"/>
      <c r="MNO147" s="118"/>
      <c r="MNP147" s="118"/>
      <c r="MNQ147" s="118"/>
      <c r="MNR147" s="118"/>
      <c r="MNS147" s="118"/>
      <c r="MNT147" s="118"/>
      <c r="MNU147" s="118"/>
      <c r="MNV147" s="118"/>
      <c r="MNW147" s="118"/>
      <c r="MNX147" s="118"/>
      <c r="MNY147" s="118"/>
      <c r="MNZ147" s="118"/>
      <c r="MOA147" s="118"/>
      <c r="MOB147" s="118"/>
      <c r="MOC147" s="118"/>
      <c r="MOD147" s="118"/>
      <c r="MOE147" s="118"/>
      <c r="MOF147" s="118"/>
      <c r="MOG147" s="118"/>
      <c r="MOH147" s="118"/>
      <c r="MOI147" s="118"/>
      <c r="MOJ147" s="118"/>
      <c r="MOK147" s="118"/>
      <c r="MOL147" s="118"/>
      <c r="MOM147" s="118"/>
      <c r="MON147" s="118"/>
      <c r="MOO147" s="118"/>
      <c r="MOP147" s="118"/>
      <c r="MOQ147" s="118"/>
      <c r="MOR147" s="118"/>
      <c r="MOS147" s="118"/>
      <c r="MOT147" s="118"/>
      <c r="MOU147" s="118"/>
      <c r="MOV147" s="118"/>
      <c r="MOW147" s="118"/>
      <c r="MOX147" s="118"/>
      <c r="MOY147" s="118"/>
      <c r="MOZ147" s="118"/>
      <c r="MPA147" s="118"/>
      <c r="MPB147" s="118"/>
      <c r="MPC147" s="118"/>
      <c r="MPD147" s="118"/>
      <c r="MPE147" s="118"/>
      <c r="MPF147" s="118"/>
      <c r="MPG147" s="118"/>
      <c r="MPH147" s="118"/>
      <c r="MPI147" s="118"/>
      <c r="MPJ147" s="118"/>
      <c r="MPK147" s="118"/>
      <c r="MPL147" s="118"/>
      <c r="MPM147" s="118"/>
      <c r="MPN147" s="118"/>
      <c r="MPO147" s="118"/>
      <c r="MPP147" s="118"/>
      <c r="MPQ147" s="118"/>
      <c r="MPR147" s="118"/>
      <c r="MPS147" s="118"/>
      <c r="MPT147" s="118"/>
      <c r="MPU147" s="118"/>
      <c r="MPV147" s="118"/>
      <c r="MPW147" s="118"/>
      <c r="MPX147" s="118"/>
      <c r="MPY147" s="118"/>
      <c r="MPZ147" s="118"/>
      <c r="MQA147" s="118"/>
      <c r="MQB147" s="118"/>
      <c r="MQC147" s="118"/>
      <c r="MQD147" s="118"/>
      <c r="MQE147" s="118"/>
      <c r="MQF147" s="118"/>
      <c r="MQG147" s="118"/>
      <c r="MQH147" s="118"/>
      <c r="MQI147" s="118"/>
      <c r="MQJ147" s="118"/>
      <c r="MQK147" s="118"/>
      <c r="MQL147" s="118"/>
      <c r="MQM147" s="118"/>
      <c r="MQN147" s="118"/>
      <c r="MQO147" s="118"/>
      <c r="MQP147" s="118"/>
      <c r="MQQ147" s="118"/>
      <c r="MQR147" s="118"/>
      <c r="MQS147" s="118"/>
      <c r="MQT147" s="118"/>
      <c r="MQU147" s="118"/>
      <c r="MQV147" s="118"/>
      <c r="MQW147" s="118"/>
      <c r="MQX147" s="118"/>
      <c r="MQY147" s="118"/>
      <c r="MQZ147" s="118"/>
      <c r="MRA147" s="118"/>
      <c r="MRB147" s="118"/>
      <c r="MRC147" s="118"/>
      <c r="MRD147" s="118"/>
      <c r="MRE147" s="118"/>
      <c r="MRF147" s="118"/>
      <c r="MRG147" s="118"/>
      <c r="MRH147" s="118"/>
      <c r="MRI147" s="118"/>
      <c r="MRJ147" s="118"/>
      <c r="MRK147" s="118"/>
      <c r="MRL147" s="118"/>
      <c r="MRM147" s="118"/>
      <c r="MRN147" s="118"/>
      <c r="MRO147" s="118"/>
      <c r="MRP147" s="118"/>
      <c r="MRQ147" s="118"/>
      <c r="MRR147" s="118"/>
      <c r="MRS147" s="118"/>
      <c r="MRT147" s="118"/>
      <c r="MRU147" s="118"/>
      <c r="MRV147" s="118"/>
      <c r="MRW147" s="118"/>
      <c r="MRX147" s="118"/>
      <c r="MRY147" s="118"/>
      <c r="MRZ147" s="118"/>
      <c r="MSA147" s="118"/>
      <c r="MSB147" s="118"/>
      <c r="MSC147" s="118"/>
      <c r="MSD147" s="118"/>
      <c r="MSE147" s="118"/>
      <c r="MSF147" s="118"/>
      <c r="MSG147" s="118"/>
      <c r="MSH147" s="118"/>
      <c r="MSI147" s="118"/>
      <c r="MSJ147" s="118"/>
      <c r="MSK147" s="118"/>
      <c r="MSL147" s="118"/>
      <c r="MSM147" s="118"/>
      <c r="MSN147" s="118"/>
      <c r="MSO147" s="118"/>
      <c r="MSP147" s="118"/>
      <c r="MSQ147" s="118"/>
      <c r="MSR147" s="118"/>
      <c r="MSS147" s="118"/>
      <c r="MST147" s="118"/>
      <c r="MSU147" s="118"/>
      <c r="MSV147" s="118"/>
      <c r="MSW147" s="118"/>
      <c r="MSX147" s="118"/>
      <c r="MSY147" s="118"/>
      <c r="MSZ147" s="118"/>
      <c r="MTA147" s="118"/>
      <c r="MTB147" s="118"/>
      <c r="MTC147" s="118"/>
      <c r="MTD147" s="118"/>
      <c r="MTE147" s="118"/>
      <c r="MTF147" s="118"/>
      <c r="MTG147" s="118"/>
      <c r="MTH147" s="118"/>
      <c r="MTI147" s="118"/>
      <c r="MTJ147" s="118"/>
      <c r="MTK147" s="118"/>
      <c r="MTL147" s="118"/>
      <c r="MTM147" s="118"/>
      <c r="MTN147" s="118"/>
      <c r="MTO147" s="118"/>
      <c r="MTP147" s="118"/>
      <c r="MTQ147" s="118"/>
      <c r="MTR147" s="118"/>
      <c r="MTS147" s="118"/>
      <c r="MTT147" s="118"/>
      <c r="MTU147" s="118"/>
      <c r="MTV147" s="118"/>
      <c r="MTW147" s="118"/>
      <c r="MTX147" s="118"/>
      <c r="MTY147" s="118"/>
      <c r="MTZ147" s="118"/>
      <c r="MUA147" s="118"/>
      <c r="MUB147" s="118"/>
      <c r="MUC147" s="118"/>
      <c r="MUD147" s="118"/>
      <c r="MUE147" s="118"/>
      <c r="MUF147" s="118"/>
      <c r="MUG147" s="118"/>
      <c r="MUH147" s="118"/>
      <c r="MUI147" s="118"/>
      <c r="MUJ147" s="118"/>
      <c r="MUK147" s="118"/>
      <c r="MUL147" s="118"/>
      <c r="MUM147" s="118"/>
      <c r="MUN147" s="118"/>
      <c r="MUO147" s="118"/>
      <c r="MUP147" s="118"/>
      <c r="MUQ147" s="118"/>
      <c r="MUR147" s="118"/>
      <c r="MUS147" s="118"/>
      <c r="MUT147" s="118"/>
      <c r="MUU147" s="118"/>
      <c r="MUV147" s="118"/>
      <c r="MUW147" s="118"/>
      <c r="MUX147" s="118"/>
      <c r="MUY147" s="118"/>
      <c r="MUZ147" s="118"/>
      <c r="MVA147" s="118"/>
      <c r="MVB147" s="118"/>
      <c r="MVC147" s="118"/>
      <c r="MVD147" s="118"/>
      <c r="MVE147" s="118"/>
      <c r="MVF147" s="118"/>
      <c r="MVG147" s="118"/>
      <c r="MVH147" s="118"/>
      <c r="MVI147" s="118"/>
      <c r="MVJ147" s="118"/>
      <c r="MVK147" s="118"/>
      <c r="MVL147" s="118"/>
      <c r="MVM147" s="118"/>
      <c r="MVN147" s="118"/>
      <c r="MVO147" s="118"/>
      <c r="MVP147" s="118"/>
      <c r="MVQ147" s="118"/>
      <c r="MVR147" s="118"/>
      <c r="MVS147" s="118"/>
      <c r="MVT147" s="118"/>
      <c r="MVU147" s="118"/>
      <c r="MVV147" s="118"/>
      <c r="MVW147" s="118"/>
      <c r="MVX147" s="118"/>
      <c r="MVY147" s="118"/>
      <c r="MVZ147" s="118"/>
      <c r="MWA147" s="118"/>
      <c r="MWB147" s="118"/>
      <c r="MWC147" s="118"/>
      <c r="MWD147" s="118"/>
      <c r="MWE147" s="118"/>
      <c r="MWF147" s="118"/>
      <c r="MWG147" s="118"/>
      <c r="MWH147" s="118"/>
      <c r="MWI147" s="118"/>
      <c r="MWJ147" s="118"/>
      <c r="MWK147" s="118"/>
      <c r="MWL147" s="118"/>
      <c r="MWM147" s="118"/>
      <c r="MWN147" s="118"/>
      <c r="MWO147" s="118"/>
      <c r="MWP147" s="118"/>
      <c r="MWQ147" s="118"/>
      <c r="MWR147" s="118"/>
      <c r="MWS147" s="118"/>
      <c r="MWT147" s="118"/>
      <c r="MWU147" s="118"/>
      <c r="MWV147" s="118"/>
      <c r="MWW147" s="118"/>
      <c r="MWX147" s="118"/>
      <c r="MWY147" s="118"/>
      <c r="MWZ147" s="118"/>
      <c r="MXA147" s="118"/>
      <c r="MXB147" s="118"/>
      <c r="MXC147" s="118"/>
      <c r="MXD147" s="118"/>
      <c r="MXE147" s="118"/>
      <c r="MXF147" s="118"/>
      <c r="MXG147" s="118"/>
      <c r="MXH147" s="118"/>
      <c r="MXI147" s="118"/>
      <c r="MXJ147" s="118"/>
      <c r="MXK147" s="118"/>
      <c r="MXL147" s="118"/>
      <c r="MXM147" s="118"/>
      <c r="MXN147" s="118"/>
      <c r="MXO147" s="118"/>
      <c r="MXP147" s="118"/>
      <c r="MXQ147" s="118"/>
      <c r="MXR147" s="118"/>
      <c r="MXS147" s="118"/>
      <c r="MXT147" s="118"/>
      <c r="MXU147" s="118"/>
      <c r="MXV147" s="118"/>
      <c r="MXW147" s="118"/>
      <c r="MXX147" s="118"/>
      <c r="MXY147" s="118"/>
      <c r="MXZ147" s="118"/>
      <c r="MYA147" s="118"/>
      <c r="MYB147" s="118"/>
      <c r="MYC147" s="118"/>
      <c r="MYD147" s="118"/>
      <c r="MYE147" s="118"/>
      <c r="MYF147" s="118"/>
      <c r="MYG147" s="118"/>
      <c r="MYH147" s="118"/>
      <c r="MYI147" s="118"/>
      <c r="MYJ147" s="118"/>
      <c r="MYK147" s="118"/>
      <c r="MYL147" s="118"/>
      <c r="MYM147" s="118"/>
      <c r="MYN147" s="118"/>
      <c r="MYO147" s="118"/>
      <c r="MYP147" s="118"/>
      <c r="MYQ147" s="118"/>
      <c r="MYR147" s="118"/>
      <c r="MYS147" s="118"/>
      <c r="MYT147" s="118"/>
      <c r="MYU147" s="118"/>
      <c r="MYV147" s="118"/>
      <c r="MYW147" s="118"/>
      <c r="MYX147" s="118"/>
      <c r="MYY147" s="118"/>
      <c r="MYZ147" s="118"/>
      <c r="MZA147" s="118"/>
      <c r="MZB147" s="118"/>
      <c r="MZC147" s="118"/>
      <c r="MZD147" s="118"/>
      <c r="MZE147" s="118"/>
      <c r="MZF147" s="118"/>
      <c r="MZG147" s="118"/>
      <c r="MZH147" s="118"/>
      <c r="MZI147" s="118"/>
      <c r="MZJ147" s="118"/>
      <c r="MZK147" s="118"/>
      <c r="MZL147" s="118"/>
      <c r="MZM147" s="118"/>
      <c r="MZN147" s="118"/>
      <c r="MZO147" s="118"/>
      <c r="MZP147" s="118"/>
      <c r="MZQ147" s="118"/>
      <c r="MZR147" s="118"/>
      <c r="MZS147" s="118"/>
      <c r="MZT147" s="118"/>
      <c r="MZU147" s="118"/>
      <c r="MZV147" s="118"/>
      <c r="MZW147" s="118"/>
      <c r="MZX147" s="118"/>
      <c r="MZY147" s="118"/>
      <c r="MZZ147" s="118"/>
      <c r="NAA147" s="118"/>
      <c r="NAB147" s="118"/>
      <c r="NAC147" s="118"/>
      <c r="NAD147" s="118"/>
      <c r="NAE147" s="118"/>
      <c r="NAF147" s="118"/>
      <c r="NAG147" s="118"/>
      <c r="NAH147" s="118"/>
      <c r="NAI147" s="118"/>
      <c r="NAJ147" s="118"/>
      <c r="NAK147" s="118"/>
      <c r="NAL147" s="118"/>
      <c r="NAM147" s="118"/>
      <c r="NAN147" s="118"/>
      <c r="NAO147" s="118"/>
      <c r="NAP147" s="118"/>
      <c r="NAQ147" s="118"/>
      <c r="NAR147" s="118"/>
      <c r="NAS147" s="118"/>
      <c r="NAT147" s="118"/>
      <c r="NAU147" s="118"/>
      <c r="NAV147" s="118"/>
      <c r="NAW147" s="118"/>
      <c r="NAX147" s="118"/>
      <c r="NAY147" s="118"/>
      <c r="NAZ147" s="118"/>
      <c r="NBA147" s="118"/>
      <c r="NBB147" s="118"/>
      <c r="NBC147" s="118"/>
      <c r="NBD147" s="118"/>
      <c r="NBE147" s="118"/>
      <c r="NBF147" s="118"/>
      <c r="NBG147" s="118"/>
      <c r="NBH147" s="118"/>
      <c r="NBI147" s="118"/>
      <c r="NBJ147" s="118"/>
      <c r="NBK147" s="118"/>
      <c r="NBL147" s="118"/>
      <c r="NBM147" s="118"/>
      <c r="NBN147" s="118"/>
      <c r="NBO147" s="118"/>
      <c r="NBP147" s="118"/>
      <c r="NBQ147" s="118"/>
      <c r="NBR147" s="118"/>
      <c r="NBS147" s="118"/>
      <c r="NBT147" s="118"/>
      <c r="NBU147" s="118"/>
      <c r="NBV147" s="118"/>
      <c r="NBW147" s="118"/>
      <c r="NBX147" s="118"/>
      <c r="NBY147" s="118"/>
      <c r="NBZ147" s="118"/>
      <c r="NCA147" s="118"/>
      <c r="NCB147" s="118"/>
      <c r="NCC147" s="118"/>
      <c r="NCD147" s="118"/>
      <c r="NCE147" s="118"/>
      <c r="NCF147" s="118"/>
      <c r="NCG147" s="118"/>
      <c r="NCH147" s="118"/>
      <c r="NCI147" s="118"/>
      <c r="NCJ147" s="118"/>
      <c r="NCK147" s="118"/>
      <c r="NCL147" s="118"/>
      <c r="NCM147" s="118"/>
      <c r="NCN147" s="118"/>
      <c r="NCO147" s="118"/>
      <c r="NCP147" s="118"/>
      <c r="NCQ147" s="118"/>
      <c r="NCR147" s="118"/>
      <c r="NCS147" s="118"/>
      <c r="NCT147" s="118"/>
      <c r="NCU147" s="118"/>
      <c r="NCV147" s="118"/>
      <c r="NCW147" s="118"/>
      <c r="NCX147" s="118"/>
      <c r="NCY147" s="118"/>
      <c r="NCZ147" s="118"/>
      <c r="NDA147" s="118"/>
      <c r="NDB147" s="118"/>
      <c r="NDC147" s="118"/>
      <c r="NDD147" s="118"/>
      <c r="NDE147" s="118"/>
      <c r="NDF147" s="118"/>
      <c r="NDG147" s="118"/>
      <c r="NDH147" s="118"/>
      <c r="NDI147" s="118"/>
      <c r="NDJ147" s="118"/>
      <c r="NDK147" s="118"/>
      <c r="NDL147" s="118"/>
      <c r="NDM147" s="118"/>
      <c r="NDN147" s="118"/>
      <c r="NDO147" s="118"/>
      <c r="NDP147" s="118"/>
      <c r="NDQ147" s="118"/>
      <c r="NDR147" s="118"/>
      <c r="NDS147" s="118"/>
      <c r="NDT147" s="118"/>
      <c r="NDU147" s="118"/>
      <c r="NDV147" s="118"/>
      <c r="NDW147" s="118"/>
      <c r="NDX147" s="118"/>
      <c r="NDY147" s="118"/>
      <c r="NDZ147" s="118"/>
      <c r="NEA147" s="118"/>
      <c r="NEB147" s="118"/>
      <c r="NEC147" s="118"/>
      <c r="NED147" s="118"/>
      <c r="NEE147" s="118"/>
      <c r="NEF147" s="118"/>
      <c r="NEG147" s="118"/>
      <c r="NEH147" s="118"/>
      <c r="NEI147" s="118"/>
      <c r="NEJ147" s="118"/>
      <c r="NEK147" s="118"/>
      <c r="NEL147" s="118"/>
      <c r="NEM147" s="118"/>
      <c r="NEN147" s="118"/>
      <c r="NEO147" s="118"/>
      <c r="NEP147" s="118"/>
      <c r="NEQ147" s="118"/>
      <c r="NER147" s="118"/>
      <c r="NES147" s="118"/>
      <c r="NET147" s="118"/>
      <c r="NEU147" s="118"/>
      <c r="NEV147" s="118"/>
      <c r="NEW147" s="118"/>
      <c r="NEX147" s="118"/>
      <c r="NEY147" s="118"/>
      <c r="NEZ147" s="118"/>
      <c r="NFA147" s="118"/>
      <c r="NFB147" s="118"/>
      <c r="NFC147" s="118"/>
      <c r="NFD147" s="118"/>
      <c r="NFE147" s="118"/>
      <c r="NFF147" s="118"/>
      <c r="NFG147" s="118"/>
      <c r="NFH147" s="118"/>
      <c r="NFI147" s="118"/>
      <c r="NFJ147" s="118"/>
      <c r="NFK147" s="118"/>
      <c r="NFL147" s="118"/>
      <c r="NFM147" s="118"/>
      <c r="NFN147" s="118"/>
      <c r="NFO147" s="118"/>
      <c r="NFP147" s="118"/>
      <c r="NFQ147" s="118"/>
      <c r="NFR147" s="118"/>
      <c r="NFS147" s="118"/>
      <c r="NFT147" s="118"/>
      <c r="NFU147" s="118"/>
      <c r="NFV147" s="118"/>
      <c r="NFW147" s="118"/>
      <c r="NFX147" s="118"/>
      <c r="NFY147" s="118"/>
      <c r="NFZ147" s="118"/>
      <c r="NGA147" s="118"/>
      <c r="NGB147" s="118"/>
      <c r="NGC147" s="118"/>
      <c r="NGD147" s="118"/>
      <c r="NGE147" s="118"/>
      <c r="NGF147" s="118"/>
      <c r="NGG147" s="118"/>
      <c r="NGH147" s="118"/>
      <c r="NGI147" s="118"/>
      <c r="NGJ147" s="118"/>
      <c r="NGK147" s="118"/>
      <c r="NGL147" s="118"/>
      <c r="NGM147" s="118"/>
      <c r="NGN147" s="118"/>
      <c r="NGO147" s="118"/>
      <c r="NGP147" s="118"/>
      <c r="NGQ147" s="118"/>
      <c r="NGR147" s="118"/>
      <c r="NGS147" s="118"/>
      <c r="NGT147" s="118"/>
      <c r="NGU147" s="118"/>
      <c r="NGV147" s="118"/>
      <c r="NGW147" s="118"/>
      <c r="NGX147" s="118"/>
      <c r="NGY147" s="118"/>
      <c r="NGZ147" s="118"/>
      <c r="NHA147" s="118"/>
      <c r="NHB147" s="118"/>
      <c r="NHC147" s="118"/>
      <c r="NHD147" s="118"/>
      <c r="NHE147" s="118"/>
      <c r="NHF147" s="118"/>
      <c r="NHG147" s="118"/>
      <c r="NHH147" s="118"/>
      <c r="NHI147" s="118"/>
      <c r="NHJ147" s="118"/>
      <c r="NHK147" s="118"/>
      <c r="NHL147" s="118"/>
      <c r="NHM147" s="118"/>
      <c r="NHN147" s="118"/>
      <c r="NHO147" s="118"/>
      <c r="NHP147" s="118"/>
      <c r="NHQ147" s="118"/>
      <c r="NHR147" s="118"/>
      <c r="NHS147" s="118"/>
      <c r="NHT147" s="118"/>
      <c r="NHU147" s="118"/>
      <c r="NHV147" s="118"/>
      <c r="NHW147" s="118"/>
      <c r="NHX147" s="118"/>
      <c r="NHY147" s="118"/>
      <c r="NHZ147" s="118"/>
      <c r="NIA147" s="118"/>
      <c r="NIB147" s="118"/>
      <c r="NIC147" s="118"/>
      <c r="NID147" s="118"/>
      <c r="NIE147" s="118"/>
      <c r="NIF147" s="118"/>
      <c r="NIG147" s="118"/>
      <c r="NIH147" s="118"/>
      <c r="NII147" s="118"/>
      <c r="NIJ147" s="118"/>
      <c r="NIK147" s="118"/>
      <c r="NIL147" s="118"/>
      <c r="NIM147" s="118"/>
      <c r="NIN147" s="118"/>
      <c r="NIO147" s="118"/>
      <c r="NIP147" s="118"/>
      <c r="NIQ147" s="118"/>
      <c r="NIR147" s="118"/>
      <c r="NIS147" s="118"/>
      <c r="NIT147" s="118"/>
      <c r="NIU147" s="118"/>
      <c r="NIV147" s="118"/>
      <c r="NIW147" s="118"/>
      <c r="NIX147" s="118"/>
      <c r="NIY147" s="118"/>
      <c r="NIZ147" s="118"/>
      <c r="NJA147" s="118"/>
      <c r="NJB147" s="118"/>
      <c r="NJC147" s="118"/>
      <c r="NJD147" s="118"/>
      <c r="NJE147" s="118"/>
      <c r="NJF147" s="118"/>
      <c r="NJG147" s="118"/>
      <c r="NJH147" s="118"/>
      <c r="NJI147" s="118"/>
      <c r="NJJ147" s="118"/>
      <c r="NJK147" s="118"/>
      <c r="NJL147" s="118"/>
      <c r="NJM147" s="118"/>
      <c r="NJN147" s="118"/>
      <c r="NJO147" s="118"/>
      <c r="NJP147" s="118"/>
      <c r="NJQ147" s="118"/>
      <c r="NJR147" s="118"/>
      <c r="NJS147" s="118"/>
      <c r="NJT147" s="118"/>
      <c r="NJU147" s="118"/>
      <c r="NJV147" s="118"/>
      <c r="NJW147" s="118"/>
      <c r="NJX147" s="118"/>
      <c r="NJY147" s="118"/>
      <c r="NJZ147" s="118"/>
      <c r="NKA147" s="118"/>
      <c r="NKB147" s="118"/>
      <c r="NKC147" s="118"/>
      <c r="NKD147" s="118"/>
      <c r="NKE147" s="118"/>
      <c r="NKF147" s="118"/>
      <c r="NKG147" s="118"/>
      <c r="NKH147" s="118"/>
      <c r="NKI147" s="118"/>
      <c r="NKJ147" s="118"/>
      <c r="NKK147" s="118"/>
      <c r="NKL147" s="118"/>
      <c r="NKM147" s="118"/>
      <c r="NKN147" s="118"/>
      <c r="NKO147" s="118"/>
      <c r="NKP147" s="118"/>
      <c r="NKQ147" s="118"/>
      <c r="NKR147" s="118"/>
      <c r="NKS147" s="118"/>
      <c r="NKT147" s="118"/>
      <c r="NKU147" s="118"/>
      <c r="NKV147" s="118"/>
      <c r="NKW147" s="118"/>
      <c r="NKX147" s="118"/>
      <c r="NKY147" s="118"/>
      <c r="NKZ147" s="118"/>
      <c r="NLA147" s="118"/>
      <c r="NLB147" s="118"/>
      <c r="NLC147" s="118"/>
      <c r="NLD147" s="118"/>
      <c r="NLE147" s="118"/>
      <c r="NLF147" s="118"/>
      <c r="NLG147" s="118"/>
      <c r="NLH147" s="118"/>
      <c r="NLI147" s="118"/>
      <c r="NLJ147" s="118"/>
      <c r="NLK147" s="118"/>
      <c r="NLL147" s="118"/>
      <c r="NLM147" s="118"/>
      <c r="NLN147" s="118"/>
      <c r="NLO147" s="118"/>
      <c r="NLP147" s="118"/>
      <c r="NLQ147" s="118"/>
      <c r="NLR147" s="118"/>
      <c r="NLS147" s="118"/>
      <c r="NLT147" s="118"/>
      <c r="NLU147" s="118"/>
      <c r="NLV147" s="118"/>
      <c r="NLW147" s="118"/>
      <c r="NLX147" s="118"/>
      <c r="NLY147" s="118"/>
      <c r="NLZ147" s="118"/>
      <c r="NMA147" s="118"/>
      <c r="NMB147" s="118"/>
      <c r="NMC147" s="118"/>
      <c r="NMD147" s="118"/>
      <c r="NME147" s="118"/>
      <c r="NMF147" s="118"/>
      <c r="NMG147" s="118"/>
      <c r="NMH147" s="118"/>
      <c r="NMI147" s="118"/>
      <c r="NMJ147" s="118"/>
      <c r="NMK147" s="118"/>
      <c r="NML147" s="118"/>
      <c r="NMM147" s="118"/>
      <c r="NMN147" s="118"/>
      <c r="NMO147" s="118"/>
      <c r="NMP147" s="118"/>
      <c r="NMQ147" s="118"/>
      <c r="NMR147" s="118"/>
      <c r="NMS147" s="118"/>
      <c r="NMT147" s="118"/>
      <c r="NMU147" s="118"/>
      <c r="NMV147" s="118"/>
      <c r="NMW147" s="118"/>
      <c r="NMX147" s="118"/>
      <c r="NMY147" s="118"/>
      <c r="NMZ147" s="118"/>
      <c r="NNA147" s="118"/>
      <c r="NNB147" s="118"/>
      <c r="NNC147" s="118"/>
      <c r="NND147" s="118"/>
      <c r="NNE147" s="118"/>
      <c r="NNF147" s="118"/>
      <c r="NNG147" s="118"/>
      <c r="NNH147" s="118"/>
      <c r="NNI147" s="118"/>
      <c r="NNJ147" s="118"/>
      <c r="NNK147" s="118"/>
      <c r="NNL147" s="118"/>
      <c r="NNM147" s="118"/>
      <c r="NNN147" s="118"/>
      <c r="NNO147" s="118"/>
      <c r="NNP147" s="118"/>
      <c r="NNQ147" s="118"/>
      <c r="NNR147" s="118"/>
      <c r="NNS147" s="118"/>
      <c r="NNT147" s="118"/>
      <c r="NNU147" s="118"/>
      <c r="NNV147" s="118"/>
      <c r="NNW147" s="118"/>
      <c r="NNX147" s="118"/>
      <c r="NNY147" s="118"/>
      <c r="NNZ147" s="118"/>
      <c r="NOA147" s="118"/>
      <c r="NOB147" s="118"/>
      <c r="NOC147" s="118"/>
      <c r="NOD147" s="118"/>
      <c r="NOE147" s="118"/>
      <c r="NOF147" s="118"/>
      <c r="NOG147" s="118"/>
      <c r="NOH147" s="118"/>
      <c r="NOI147" s="118"/>
      <c r="NOJ147" s="118"/>
      <c r="NOK147" s="118"/>
      <c r="NOL147" s="118"/>
      <c r="NOM147" s="118"/>
      <c r="NON147" s="118"/>
      <c r="NOO147" s="118"/>
      <c r="NOP147" s="118"/>
      <c r="NOQ147" s="118"/>
      <c r="NOR147" s="118"/>
      <c r="NOS147" s="118"/>
      <c r="NOT147" s="118"/>
      <c r="NOU147" s="118"/>
      <c r="NOV147" s="118"/>
      <c r="NOW147" s="118"/>
      <c r="NOX147" s="118"/>
      <c r="NOY147" s="118"/>
      <c r="NOZ147" s="118"/>
      <c r="NPA147" s="118"/>
      <c r="NPB147" s="118"/>
      <c r="NPC147" s="118"/>
      <c r="NPD147" s="118"/>
      <c r="NPE147" s="118"/>
      <c r="NPF147" s="118"/>
      <c r="NPG147" s="118"/>
      <c r="NPH147" s="118"/>
      <c r="NPI147" s="118"/>
      <c r="NPJ147" s="118"/>
      <c r="NPK147" s="118"/>
      <c r="NPL147" s="118"/>
      <c r="NPM147" s="118"/>
      <c r="NPN147" s="118"/>
      <c r="NPO147" s="118"/>
      <c r="NPP147" s="118"/>
      <c r="NPQ147" s="118"/>
      <c r="NPR147" s="118"/>
      <c r="NPS147" s="118"/>
      <c r="NPT147" s="118"/>
      <c r="NPU147" s="118"/>
      <c r="NPV147" s="118"/>
      <c r="NPW147" s="118"/>
      <c r="NPX147" s="118"/>
      <c r="NPY147" s="118"/>
      <c r="NPZ147" s="118"/>
      <c r="NQA147" s="118"/>
      <c r="NQB147" s="118"/>
      <c r="NQC147" s="118"/>
      <c r="NQD147" s="118"/>
      <c r="NQE147" s="118"/>
      <c r="NQF147" s="118"/>
      <c r="NQG147" s="118"/>
      <c r="NQH147" s="118"/>
      <c r="NQI147" s="118"/>
      <c r="NQJ147" s="118"/>
      <c r="NQK147" s="118"/>
      <c r="NQL147" s="118"/>
      <c r="NQM147" s="118"/>
      <c r="NQN147" s="118"/>
      <c r="NQO147" s="118"/>
      <c r="NQP147" s="118"/>
      <c r="NQQ147" s="118"/>
      <c r="NQR147" s="118"/>
      <c r="NQS147" s="118"/>
      <c r="NQT147" s="118"/>
      <c r="NQU147" s="118"/>
      <c r="NQV147" s="118"/>
      <c r="NQW147" s="118"/>
      <c r="NQX147" s="118"/>
      <c r="NQY147" s="118"/>
      <c r="NQZ147" s="118"/>
      <c r="NRA147" s="118"/>
      <c r="NRB147" s="118"/>
      <c r="NRC147" s="118"/>
      <c r="NRD147" s="118"/>
      <c r="NRE147" s="118"/>
      <c r="NRF147" s="118"/>
      <c r="NRG147" s="118"/>
      <c r="NRH147" s="118"/>
      <c r="NRI147" s="118"/>
      <c r="NRJ147" s="118"/>
      <c r="NRK147" s="118"/>
      <c r="NRL147" s="118"/>
      <c r="NRM147" s="118"/>
      <c r="NRN147" s="118"/>
      <c r="NRO147" s="118"/>
      <c r="NRP147" s="118"/>
      <c r="NRQ147" s="118"/>
      <c r="NRR147" s="118"/>
      <c r="NRS147" s="118"/>
      <c r="NRT147" s="118"/>
      <c r="NRU147" s="118"/>
      <c r="NRV147" s="118"/>
      <c r="NRW147" s="118"/>
      <c r="NRX147" s="118"/>
      <c r="NRY147" s="118"/>
      <c r="NRZ147" s="118"/>
      <c r="NSA147" s="118"/>
      <c r="NSB147" s="118"/>
      <c r="NSC147" s="118"/>
      <c r="NSD147" s="118"/>
      <c r="NSE147" s="118"/>
      <c r="NSF147" s="118"/>
      <c r="NSG147" s="118"/>
      <c r="NSH147" s="118"/>
      <c r="NSI147" s="118"/>
      <c r="NSJ147" s="118"/>
      <c r="NSK147" s="118"/>
      <c r="NSL147" s="118"/>
      <c r="NSM147" s="118"/>
      <c r="NSN147" s="118"/>
      <c r="NSO147" s="118"/>
      <c r="NSP147" s="118"/>
      <c r="NSQ147" s="118"/>
      <c r="NSR147" s="118"/>
      <c r="NSS147" s="118"/>
      <c r="NST147" s="118"/>
      <c r="NSU147" s="118"/>
      <c r="NSV147" s="118"/>
      <c r="NSW147" s="118"/>
      <c r="NSX147" s="118"/>
      <c r="NSY147" s="118"/>
      <c r="NSZ147" s="118"/>
      <c r="NTA147" s="118"/>
      <c r="NTB147" s="118"/>
      <c r="NTC147" s="118"/>
      <c r="NTD147" s="118"/>
      <c r="NTE147" s="118"/>
      <c r="NTF147" s="118"/>
      <c r="NTG147" s="118"/>
      <c r="NTH147" s="118"/>
      <c r="NTI147" s="118"/>
      <c r="NTJ147" s="118"/>
      <c r="NTK147" s="118"/>
      <c r="NTL147" s="118"/>
      <c r="NTM147" s="118"/>
      <c r="NTN147" s="118"/>
      <c r="NTO147" s="118"/>
      <c r="NTP147" s="118"/>
      <c r="NTQ147" s="118"/>
      <c r="NTR147" s="118"/>
      <c r="NTS147" s="118"/>
      <c r="NTT147" s="118"/>
      <c r="NTU147" s="118"/>
      <c r="NTV147" s="118"/>
      <c r="NTW147" s="118"/>
      <c r="NTX147" s="118"/>
      <c r="NTY147" s="118"/>
      <c r="NTZ147" s="118"/>
      <c r="NUA147" s="118"/>
      <c r="NUB147" s="118"/>
      <c r="NUC147" s="118"/>
      <c r="NUD147" s="118"/>
      <c r="NUE147" s="118"/>
      <c r="NUF147" s="118"/>
      <c r="NUG147" s="118"/>
      <c r="NUH147" s="118"/>
      <c r="NUI147" s="118"/>
      <c r="NUJ147" s="118"/>
      <c r="NUK147" s="118"/>
      <c r="NUL147" s="118"/>
      <c r="NUM147" s="118"/>
      <c r="NUN147" s="118"/>
      <c r="NUO147" s="118"/>
      <c r="NUP147" s="118"/>
      <c r="NUQ147" s="118"/>
      <c r="NUR147" s="118"/>
      <c r="NUS147" s="118"/>
      <c r="NUT147" s="118"/>
      <c r="NUU147" s="118"/>
      <c r="NUV147" s="118"/>
      <c r="NUW147" s="118"/>
      <c r="NUX147" s="118"/>
      <c r="NUY147" s="118"/>
      <c r="NUZ147" s="118"/>
      <c r="NVA147" s="118"/>
      <c r="NVB147" s="118"/>
      <c r="NVC147" s="118"/>
      <c r="NVD147" s="118"/>
      <c r="NVE147" s="118"/>
      <c r="NVF147" s="118"/>
      <c r="NVG147" s="118"/>
      <c r="NVH147" s="118"/>
      <c r="NVI147" s="118"/>
      <c r="NVJ147" s="118"/>
      <c r="NVK147" s="118"/>
      <c r="NVL147" s="118"/>
      <c r="NVM147" s="118"/>
      <c r="NVN147" s="118"/>
      <c r="NVO147" s="118"/>
      <c r="NVP147" s="118"/>
      <c r="NVQ147" s="118"/>
      <c r="NVR147" s="118"/>
      <c r="NVS147" s="118"/>
      <c r="NVT147" s="118"/>
      <c r="NVU147" s="118"/>
      <c r="NVV147" s="118"/>
      <c r="NVW147" s="118"/>
      <c r="NVX147" s="118"/>
      <c r="NVY147" s="118"/>
      <c r="NVZ147" s="118"/>
      <c r="NWA147" s="118"/>
      <c r="NWB147" s="118"/>
      <c r="NWC147" s="118"/>
      <c r="NWD147" s="118"/>
      <c r="NWE147" s="118"/>
      <c r="NWF147" s="118"/>
      <c r="NWG147" s="118"/>
      <c r="NWH147" s="118"/>
      <c r="NWI147" s="118"/>
      <c r="NWJ147" s="118"/>
      <c r="NWK147" s="118"/>
      <c r="NWL147" s="118"/>
      <c r="NWM147" s="118"/>
      <c r="NWN147" s="118"/>
      <c r="NWO147" s="118"/>
      <c r="NWP147" s="118"/>
      <c r="NWQ147" s="118"/>
      <c r="NWR147" s="118"/>
      <c r="NWS147" s="118"/>
      <c r="NWT147" s="118"/>
      <c r="NWU147" s="118"/>
      <c r="NWV147" s="118"/>
      <c r="NWW147" s="118"/>
      <c r="NWX147" s="118"/>
      <c r="NWY147" s="118"/>
      <c r="NWZ147" s="118"/>
      <c r="NXA147" s="118"/>
      <c r="NXB147" s="118"/>
      <c r="NXC147" s="118"/>
      <c r="NXD147" s="118"/>
      <c r="NXE147" s="118"/>
      <c r="NXF147" s="118"/>
      <c r="NXG147" s="118"/>
      <c r="NXH147" s="118"/>
      <c r="NXI147" s="118"/>
      <c r="NXJ147" s="118"/>
      <c r="NXK147" s="118"/>
      <c r="NXL147" s="118"/>
      <c r="NXM147" s="118"/>
      <c r="NXN147" s="118"/>
      <c r="NXO147" s="118"/>
      <c r="NXP147" s="118"/>
      <c r="NXQ147" s="118"/>
      <c r="NXR147" s="118"/>
      <c r="NXS147" s="118"/>
      <c r="NXT147" s="118"/>
      <c r="NXU147" s="118"/>
      <c r="NXV147" s="118"/>
      <c r="NXW147" s="118"/>
      <c r="NXX147" s="118"/>
      <c r="NXY147" s="118"/>
      <c r="NXZ147" s="118"/>
      <c r="NYA147" s="118"/>
      <c r="NYB147" s="118"/>
      <c r="NYC147" s="118"/>
      <c r="NYD147" s="118"/>
      <c r="NYE147" s="118"/>
      <c r="NYF147" s="118"/>
      <c r="NYG147" s="118"/>
      <c r="NYH147" s="118"/>
      <c r="NYI147" s="118"/>
      <c r="NYJ147" s="118"/>
      <c r="NYK147" s="118"/>
      <c r="NYL147" s="118"/>
      <c r="NYM147" s="118"/>
      <c r="NYN147" s="118"/>
      <c r="NYO147" s="118"/>
      <c r="NYP147" s="118"/>
      <c r="NYQ147" s="118"/>
      <c r="NYR147" s="118"/>
      <c r="NYS147" s="118"/>
      <c r="NYT147" s="118"/>
      <c r="NYU147" s="118"/>
      <c r="NYV147" s="118"/>
      <c r="NYW147" s="118"/>
      <c r="NYX147" s="118"/>
      <c r="NYY147" s="118"/>
      <c r="NYZ147" s="118"/>
      <c r="NZA147" s="118"/>
      <c r="NZB147" s="118"/>
      <c r="NZC147" s="118"/>
      <c r="NZD147" s="118"/>
      <c r="NZE147" s="118"/>
      <c r="NZF147" s="118"/>
      <c r="NZG147" s="118"/>
      <c r="NZH147" s="118"/>
      <c r="NZI147" s="118"/>
      <c r="NZJ147" s="118"/>
      <c r="NZK147" s="118"/>
      <c r="NZL147" s="118"/>
      <c r="NZM147" s="118"/>
      <c r="NZN147" s="118"/>
      <c r="NZO147" s="118"/>
      <c r="NZP147" s="118"/>
      <c r="NZQ147" s="118"/>
      <c r="NZR147" s="118"/>
      <c r="NZS147" s="118"/>
      <c r="NZT147" s="118"/>
      <c r="NZU147" s="118"/>
      <c r="NZV147" s="118"/>
      <c r="NZW147" s="118"/>
      <c r="NZX147" s="118"/>
      <c r="NZY147" s="118"/>
      <c r="NZZ147" s="118"/>
      <c r="OAA147" s="118"/>
      <c r="OAB147" s="118"/>
      <c r="OAC147" s="118"/>
      <c r="OAD147" s="118"/>
      <c r="OAE147" s="118"/>
      <c r="OAF147" s="118"/>
      <c r="OAG147" s="118"/>
      <c r="OAH147" s="118"/>
      <c r="OAI147" s="118"/>
      <c r="OAJ147" s="118"/>
      <c r="OAK147" s="118"/>
      <c r="OAL147" s="118"/>
      <c r="OAM147" s="118"/>
      <c r="OAN147" s="118"/>
      <c r="OAO147" s="118"/>
      <c r="OAP147" s="118"/>
      <c r="OAQ147" s="118"/>
      <c r="OAR147" s="118"/>
      <c r="OAS147" s="118"/>
      <c r="OAT147" s="118"/>
      <c r="OAU147" s="118"/>
      <c r="OAV147" s="118"/>
      <c r="OAW147" s="118"/>
      <c r="OAX147" s="118"/>
      <c r="OAY147" s="118"/>
      <c r="OAZ147" s="118"/>
      <c r="OBA147" s="118"/>
      <c r="OBB147" s="118"/>
      <c r="OBC147" s="118"/>
      <c r="OBD147" s="118"/>
      <c r="OBE147" s="118"/>
      <c r="OBF147" s="118"/>
      <c r="OBG147" s="118"/>
      <c r="OBH147" s="118"/>
      <c r="OBI147" s="118"/>
      <c r="OBJ147" s="118"/>
      <c r="OBK147" s="118"/>
      <c r="OBL147" s="118"/>
      <c r="OBM147" s="118"/>
      <c r="OBN147" s="118"/>
      <c r="OBO147" s="118"/>
      <c r="OBP147" s="118"/>
      <c r="OBQ147" s="118"/>
      <c r="OBR147" s="118"/>
      <c r="OBS147" s="118"/>
      <c r="OBT147" s="118"/>
      <c r="OBU147" s="118"/>
      <c r="OBV147" s="118"/>
      <c r="OBW147" s="118"/>
      <c r="OBX147" s="118"/>
      <c r="OBY147" s="118"/>
      <c r="OBZ147" s="118"/>
      <c r="OCA147" s="118"/>
      <c r="OCB147" s="118"/>
      <c r="OCC147" s="118"/>
      <c r="OCD147" s="118"/>
      <c r="OCE147" s="118"/>
      <c r="OCF147" s="118"/>
      <c r="OCG147" s="118"/>
      <c r="OCH147" s="118"/>
      <c r="OCI147" s="118"/>
      <c r="OCJ147" s="118"/>
      <c r="OCK147" s="118"/>
      <c r="OCL147" s="118"/>
      <c r="OCM147" s="118"/>
      <c r="OCN147" s="118"/>
      <c r="OCO147" s="118"/>
      <c r="OCP147" s="118"/>
      <c r="OCQ147" s="118"/>
      <c r="OCR147" s="118"/>
      <c r="OCS147" s="118"/>
      <c r="OCT147" s="118"/>
      <c r="OCU147" s="118"/>
      <c r="OCV147" s="118"/>
      <c r="OCW147" s="118"/>
      <c r="OCX147" s="118"/>
      <c r="OCY147" s="118"/>
      <c r="OCZ147" s="118"/>
      <c r="ODA147" s="118"/>
      <c r="ODB147" s="118"/>
      <c r="ODC147" s="118"/>
      <c r="ODD147" s="118"/>
      <c r="ODE147" s="118"/>
      <c r="ODF147" s="118"/>
      <c r="ODG147" s="118"/>
      <c r="ODH147" s="118"/>
      <c r="ODI147" s="118"/>
      <c r="ODJ147" s="118"/>
      <c r="ODK147" s="118"/>
      <c r="ODL147" s="118"/>
      <c r="ODM147" s="118"/>
      <c r="ODN147" s="118"/>
      <c r="ODO147" s="118"/>
      <c r="ODP147" s="118"/>
      <c r="ODQ147" s="118"/>
      <c r="ODR147" s="118"/>
      <c r="ODS147" s="118"/>
      <c r="ODT147" s="118"/>
      <c r="ODU147" s="118"/>
      <c r="ODV147" s="118"/>
      <c r="ODW147" s="118"/>
      <c r="ODX147" s="118"/>
      <c r="ODY147" s="118"/>
      <c r="ODZ147" s="118"/>
      <c r="OEA147" s="118"/>
      <c r="OEB147" s="118"/>
      <c r="OEC147" s="118"/>
      <c r="OED147" s="118"/>
      <c r="OEE147" s="118"/>
      <c r="OEF147" s="118"/>
      <c r="OEG147" s="118"/>
      <c r="OEH147" s="118"/>
      <c r="OEI147" s="118"/>
      <c r="OEJ147" s="118"/>
      <c r="OEK147" s="118"/>
      <c r="OEL147" s="118"/>
      <c r="OEM147" s="118"/>
      <c r="OEN147" s="118"/>
      <c r="OEO147" s="118"/>
      <c r="OEP147" s="118"/>
      <c r="OEQ147" s="118"/>
      <c r="OER147" s="118"/>
      <c r="OES147" s="118"/>
      <c r="OET147" s="118"/>
      <c r="OEU147" s="118"/>
      <c r="OEV147" s="118"/>
      <c r="OEW147" s="118"/>
      <c r="OEX147" s="118"/>
      <c r="OEY147" s="118"/>
      <c r="OEZ147" s="118"/>
      <c r="OFA147" s="118"/>
      <c r="OFB147" s="118"/>
      <c r="OFC147" s="118"/>
      <c r="OFD147" s="118"/>
      <c r="OFE147" s="118"/>
      <c r="OFF147" s="118"/>
      <c r="OFG147" s="118"/>
      <c r="OFH147" s="118"/>
      <c r="OFI147" s="118"/>
      <c r="OFJ147" s="118"/>
      <c r="OFK147" s="118"/>
      <c r="OFL147" s="118"/>
      <c r="OFM147" s="118"/>
      <c r="OFN147" s="118"/>
      <c r="OFO147" s="118"/>
      <c r="OFP147" s="118"/>
      <c r="OFQ147" s="118"/>
      <c r="OFR147" s="118"/>
      <c r="OFS147" s="118"/>
      <c r="OFT147" s="118"/>
      <c r="OFU147" s="118"/>
      <c r="OFV147" s="118"/>
      <c r="OFW147" s="118"/>
      <c r="OFX147" s="118"/>
      <c r="OFY147" s="118"/>
      <c r="OFZ147" s="118"/>
      <c r="OGA147" s="118"/>
      <c r="OGB147" s="118"/>
      <c r="OGC147" s="118"/>
      <c r="OGD147" s="118"/>
      <c r="OGE147" s="118"/>
      <c r="OGF147" s="118"/>
      <c r="OGG147" s="118"/>
      <c r="OGH147" s="118"/>
      <c r="OGI147" s="118"/>
      <c r="OGJ147" s="118"/>
      <c r="OGK147" s="118"/>
      <c r="OGL147" s="118"/>
      <c r="OGM147" s="118"/>
      <c r="OGN147" s="118"/>
      <c r="OGO147" s="118"/>
      <c r="OGP147" s="118"/>
      <c r="OGQ147" s="118"/>
      <c r="OGR147" s="118"/>
      <c r="OGS147" s="118"/>
      <c r="OGT147" s="118"/>
      <c r="OGU147" s="118"/>
      <c r="OGV147" s="118"/>
      <c r="OGW147" s="118"/>
      <c r="OGX147" s="118"/>
      <c r="OGY147" s="118"/>
      <c r="OGZ147" s="118"/>
      <c r="OHA147" s="118"/>
      <c r="OHB147" s="118"/>
      <c r="OHC147" s="118"/>
      <c r="OHD147" s="118"/>
      <c r="OHE147" s="118"/>
      <c r="OHF147" s="118"/>
      <c r="OHG147" s="118"/>
      <c r="OHH147" s="118"/>
      <c r="OHI147" s="118"/>
      <c r="OHJ147" s="118"/>
      <c r="OHK147" s="118"/>
      <c r="OHL147" s="118"/>
      <c r="OHM147" s="118"/>
      <c r="OHN147" s="118"/>
      <c r="OHO147" s="118"/>
      <c r="OHP147" s="118"/>
      <c r="OHQ147" s="118"/>
      <c r="OHR147" s="118"/>
      <c r="OHS147" s="118"/>
      <c r="OHT147" s="118"/>
      <c r="OHU147" s="118"/>
      <c r="OHV147" s="118"/>
      <c r="OHW147" s="118"/>
      <c r="OHX147" s="118"/>
      <c r="OHY147" s="118"/>
      <c r="OHZ147" s="118"/>
      <c r="OIA147" s="118"/>
      <c r="OIB147" s="118"/>
      <c r="OIC147" s="118"/>
      <c r="OID147" s="118"/>
      <c r="OIE147" s="118"/>
      <c r="OIF147" s="118"/>
      <c r="OIG147" s="118"/>
      <c r="OIH147" s="118"/>
      <c r="OII147" s="118"/>
      <c r="OIJ147" s="118"/>
      <c r="OIK147" s="118"/>
      <c r="OIL147" s="118"/>
      <c r="OIM147" s="118"/>
      <c r="OIN147" s="118"/>
      <c r="OIO147" s="118"/>
      <c r="OIP147" s="118"/>
      <c r="OIQ147" s="118"/>
      <c r="OIR147" s="118"/>
      <c r="OIS147" s="118"/>
      <c r="OIT147" s="118"/>
      <c r="OIU147" s="118"/>
      <c r="OIV147" s="118"/>
      <c r="OIW147" s="118"/>
      <c r="OIX147" s="118"/>
      <c r="OIY147" s="118"/>
      <c r="OIZ147" s="118"/>
      <c r="OJA147" s="118"/>
      <c r="OJB147" s="118"/>
      <c r="OJC147" s="118"/>
      <c r="OJD147" s="118"/>
      <c r="OJE147" s="118"/>
      <c r="OJF147" s="118"/>
      <c r="OJG147" s="118"/>
      <c r="OJH147" s="118"/>
      <c r="OJI147" s="118"/>
      <c r="OJJ147" s="118"/>
      <c r="OJK147" s="118"/>
      <c r="OJL147" s="118"/>
      <c r="OJM147" s="118"/>
      <c r="OJN147" s="118"/>
      <c r="OJO147" s="118"/>
      <c r="OJP147" s="118"/>
      <c r="OJQ147" s="118"/>
      <c r="OJR147" s="118"/>
      <c r="OJS147" s="118"/>
      <c r="OJT147" s="118"/>
      <c r="OJU147" s="118"/>
      <c r="OJV147" s="118"/>
      <c r="OJW147" s="118"/>
      <c r="OJX147" s="118"/>
      <c r="OJY147" s="118"/>
      <c r="OJZ147" s="118"/>
      <c r="OKA147" s="118"/>
      <c r="OKB147" s="118"/>
      <c r="OKC147" s="118"/>
      <c r="OKD147" s="118"/>
      <c r="OKE147" s="118"/>
      <c r="OKF147" s="118"/>
      <c r="OKG147" s="118"/>
      <c r="OKH147" s="118"/>
      <c r="OKI147" s="118"/>
      <c r="OKJ147" s="118"/>
      <c r="OKK147" s="118"/>
      <c r="OKL147" s="118"/>
      <c r="OKM147" s="118"/>
      <c r="OKN147" s="118"/>
      <c r="OKO147" s="118"/>
      <c r="OKP147" s="118"/>
      <c r="OKQ147" s="118"/>
      <c r="OKR147" s="118"/>
      <c r="OKS147" s="118"/>
      <c r="OKT147" s="118"/>
      <c r="OKU147" s="118"/>
      <c r="OKV147" s="118"/>
      <c r="OKW147" s="118"/>
      <c r="OKX147" s="118"/>
      <c r="OKY147" s="118"/>
      <c r="OKZ147" s="118"/>
      <c r="OLA147" s="118"/>
      <c r="OLB147" s="118"/>
      <c r="OLC147" s="118"/>
      <c r="OLD147" s="118"/>
      <c r="OLE147" s="118"/>
      <c r="OLF147" s="118"/>
      <c r="OLG147" s="118"/>
      <c r="OLH147" s="118"/>
      <c r="OLI147" s="118"/>
      <c r="OLJ147" s="118"/>
      <c r="OLK147" s="118"/>
      <c r="OLL147" s="118"/>
      <c r="OLM147" s="118"/>
      <c r="OLN147" s="118"/>
      <c r="OLO147" s="118"/>
      <c r="OLP147" s="118"/>
      <c r="OLQ147" s="118"/>
      <c r="OLR147" s="118"/>
      <c r="OLS147" s="118"/>
      <c r="OLT147" s="118"/>
      <c r="OLU147" s="118"/>
      <c r="OLV147" s="118"/>
      <c r="OLW147" s="118"/>
      <c r="OLX147" s="118"/>
      <c r="OLY147" s="118"/>
      <c r="OLZ147" s="118"/>
      <c r="OMA147" s="118"/>
      <c r="OMB147" s="118"/>
      <c r="OMC147" s="118"/>
      <c r="OMD147" s="118"/>
      <c r="OME147" s="118"/>
      <c r="OMF147" s="118"/>
      <c r="OMG147" s="118"/>
      <c r="OMH147" s="118"/>
      <c r="OMI147" s="118"/>
      <c r="OMJ147" s="118"/>
      <c r="OMK147" s="118"/>
      <c r="OML147" s="118"/>
      <c r="OMM147" s="118"/>
      <c r="OMN147" s="118"/>
      <c r="OMO147" s="118"/>
      <c r="OMP147" s="118"/>
      <c r="OMQ147" s="118"/>
      <c r="OMR147" s="118"/>
      <c r="OMS147" s="118"/>
      <c r="OMT147" s="118"/>
      <c r="OMU147" s="118"/>
      <c r="OMV147" s="118"/>
      <c r="OMW147" s="118"/>
      <c r="OMX147" s="118"/>
      <c r="OMY147" s="118"/>
      <c r="OMZ147" s="118"/>
      <c r="ONA147" s="118"/>
      <c r="ONB147" s="118"/>
      <c r="ONC147" s="118"/>
      <c r="OND147" s="118"/>
      <c r="ONE147" s="118"/>
      <c r="ONF147" s="118"/>
      <c r="ONG147" s="118"/>
      <c r="ONH147" s="118"/>
      <c r="ONI147" s="118"/>
      <c r="ONJ147" s="118"/>
      <c r="ONK147" s="118"/>
      <c r="ONL147" s="118"/>
      <c r="ONM147" s="118"/>
      <c r="ONN147" s="118"/>
      <c r="ONO147" s="118"/>
      <c r="ONP147" s="118"/>
      <c r="ONQ147" s="118"/>
      <c r="ONR147" s="118"/>
      <c r="ONS147" s="118"/>
      <c r="ONT147" s="118"/>
      <c r="ONU147" s="118"/>
      <c r="ONV147" s="118"/>
      <c r="ONW147" s="118"/>
      <c r="ONX147" s="118"/>
      <c r="ONY147" s="118"/>
      <c r="ONZ147" s="118"/>
      <c r="OOA147" s="118"/>
      <c r="OOB147" s="118"/>
      <c r="OOC147" s="118"/>
      <c r="OOD147" s="118"/>
      <c r="OOE147" s="118"/>
      <c r="OOF147" s="118"/>
      <c r="OOG147" s="118"/>
      <c r="OOH147" s="118"/>
      <c r="OOI147" s="118"/>
      <c r="OOJ147" s="118"/>
      <c r="OOK147" s="118"/>
      <c r="OOL147" s="118"/>
      <c r="OOM147" s="118"/>
      <c r="OON147" s="118"/>
      <c r="OOO147" s="118"/>
      <c r="OOP147" s="118"/>
      <c r="OOQ147" s="118"/>
      <c r="OOR147" s="118"/>
      <c r="OOS147" s="118"/>
      <c r="OOT147" s="118"/>
      <c r="OOU147" s="118"/>
      <c r="OOV147" s="118"/>
      <c r="OOW147" s="118"/>
      <c r="OOX147" s="118"/>
      <c r="OOY147" s="118"/>
      <c r="OOZ147" s="118"/>
      <c r="OPA147" s="118"/>
      <c r="OPB147" s="118"/>
      <c r="OPC147" s="118"/>
      <c r="OPD147" s="118"/>
      <c r="OPE147" s="118"/>
      <c r="OPF147" s="118"/>
      <c r="OPG147" s="118"/>
      <c r="OPH147" s="118"/>
      <c r="OPI147" s="118"/>
      <c r="OPJ147" s="118"/>
      <c r="OPK147" s="118"/>
      <c r="OPL147" s="118"/>
      <c r="OPM147" s="118"/>
      <c r="OPN147" s="118"/>
      <c r="OPO147" s="118"/>
      <c r="OPP147" s="118"/>
      <c r="OPQ147" s="118"/>
      <c r="OPR147" s="118"/>
      <c r="OPS147" s="118"/>
      <c r="OPT147" s="118"/>
      <c r="OPU147" s="118"/>
      <c r="OPV147" s="118"/>
      <c r="OPW147" s="118"/>
      <c r="OPX147" s="118"/>
      <c r="OPY147" s="118"/>
      <c r="OPZ147" s="118"/>
      <c r="OQA147" s="118"/>
      <c r="OQB147" s="118"/>
      <c r="OQC147" s="118"/>
      <c r="OQD147" s="118"/>
      <c r="OQE147" s="118"/>
      <c r="OQF147" s="118"/>
      <c r="OQG147" s="118"/>
      <c r="OQH147" s="118"/>
      <c r="OQI147" s="118"/>
      <c r="OQJ147" s="118"/>
      <c r="OQK147" s="118"/>
      <c r="OQL147" s="118"/>
      <c r="OQM147" s="118"/>
      <c r="OQN147" s="118"/>
      <c r="OQO147" s="118"/>
      <c r="OQP147" s="118"/>
      <c r="OQQ147" s="118"/>
      <c r="OQR147" s="118"/>
      <c r="OQS147" s="118"/>
      <c r="OQT147" s="118"/>
      <c r="OQU147" s="118"/>
      <c r="OQV147" s="118"/>
      <c r="OQW147" s="118"/>
      <c r="OQX147" s="118"/>
      <c r="OQY147" s="118"/>
      <c r="OQZ147" s="118"/>
      <c r="ORA147" s="118"/>
      <c r="ORB147" s="118"/>
      <c r="ORC147" s="118"/>
      <c r="ORD147" s="118"/>
      <c r="ORE147" s="118"/>
      <c r="ORF147" s="118"/>
      <c r="ORG147" s="118"/>
      <c r="ORH147" s="118"/>
      <c r="ORI147" s="118"/>
      <c r="ORJ147" s="118"/>
      <c r="ORK147" s="118"/>
      <c r="ORL147" s="118"/>
      <c r="ORM147" s="118"/>
      <c r="ORN147" s="118"/>
      <c r="ORO147" s="118"/>
      <c r="ORP147" s="118"/>
      <c r="ORQ147" s="118"/>
      <c r="ORR147" s="118"/>
      <c r="ORS147" s="118"/>
      <c r="ORT147" s="118"/>
      <c r="ORU147" s="118"/>
      <c r="ORV147" s="118"/>
      <c r="ORW147" s="118"/>
      <c r="ORX147" s="118"/>
      <c r="ORY147" s="118"/>
      <c r="ORZ147" s="118"/>
      <c r="OSA147" s="118"/>
      <c r="OSB147" s="118"/>
      <c r="OSC147" s="118"/>
      <c r="OSD147" s="118"/>
      <c r="OSE147" s="118"/>
      <c r="OSF147" s="118"/>
      <c r="OSG147" s="118"/>
      <c r="OSH147" s="118"/>
      <c r="OSI147" s="118"/>
      <c r="OSJ147" s="118"/>
      <c r="OSK147" s="118"/>
      <c r="OSL147" s="118"/>
      <c r="OSM147" s="118"/>
      <c r="OSN147" s="118"/>
      <c r="OSO147" s="118"/>
      <c r="OSP147" s="118"/>
      <c r="OSQ147" s="118"/>
      <c r="OSR147" s="118"/>
      <c r="OSS147" s="118"/>
      <c r="OST147" s="118"/>
      <c r="OSU147" s="118"/>
      <c r="OSV147" s="118"/>
      <c r="OSW147" s="118"/>
      <c r="OSX147" s="118"/>
      <c r="OSY147" s="118"/>
      <c r="OSZ147" s="118"/>
      <c r="OTA147" s="118"/>
      <c r="OTB147" s="118"/>
      <c r="OTC147" s="118"/>
      <c r="OTD147" s="118"/>
      <c r="OTE147" s="118"/>
      <c r="OTF147" s="118"/>
      <c r="OTG147" s="118"/>
      <c r="OTH147" s="118"/>
      <c r="OTI147" s="118"/>
      <c r="OTJ147" s="118"/>
      <c r="OTK147" s="118"/>
      <c r="OTL147" s="118"/>
      <c r="OTM147" s="118"/>
      <c r="OTN147" s="118"/>
      <c r="OTO147" s="118"/>
      <c r="OTP147" s="118"/>
      <c r="OTQ147" s="118"/>
      <c r="OTR147" s="118"/>
      <c r="OTS147" s="118"/>
      <c r="OTT147" s="118"/>
      <c r="OTU147" s="118"/>
      <c r="OTV147" s="118"/>
      <c r="OTW147" s="118"/>
      <c r="OTX147" s="118"/>
      <c r="OTY147" s="118"/>
      <c r="OTZ147" s="118"/>
      <c r="OUA147" s="118"/>
      <c r="OUB147" s="118"/>
      <c r="OUC147" s="118"/>
      <c r="OUD147" s="118"/>
      <c r="OUE147" s="118"/>
      <c r="OUF147" s="118"/>
      <c r="OUG147" s="118"/>
      <c r="OUH147" s="118"/>
      <c r="OUI147" s="118"/>
      <c r="OUJ147" s="118"/>
      <c r="OUK147" s="118"/>
      <c r="OUL147" s="118"/>
      <c r="OUM147" s="118"/>
      <c r="OUN147" s="118"/>
      <c r="OUO147" s="118"/>
      <c r="OUP147" s="118"/>
      <c r="OUQ147" s="118"/>
      <c r="OUR147" s="118"/>
      <c r="OUS147" s="118"/>
      <c r="OUT147" s="118"/>
      <c r="OUU147" s="118"/>
      <c r="OUV147" s="118"/>
      <c r="OUW147" s="118"/>
      <c r="OUX147" s="118"/>
      <c r="OUY147" s="118"/>
      <c r="OUZ147" s="118"/>
      <c r="OVA147" s="118"/>
      <c r="OVB147" s="118"/>
      <c r="OVC147" s="118"/>
      <c r="OVD147" s="118"/>
      <c r="OVE147" s="118"/>
      <c r="OVF147" s="118"/>
      <c r="OVG147" s="118"/>
      <c r="OVH147" s="118"/>
      <c r="OVI147" s="118"/>
      <c r="OVJ147" s="118"/>
      <c r="OVK147" s="118"/>
      <c r="OVL147" s="118"/>
      <c r="OVM147" s="118"/>
      <c r="OVN147" s="118"/>
      <c r="OVO147" s="118"/>
      <c r="OVP147" s="118"/>
      <c r="OVQ147" s="118"/>
      <c r="OVR147" s="118"/>
      <c r="OVS147" s="118"/>
      <c r="OVT147" s="118"/>
      <c r="OVU147" s="118"/>
      <c r="OVV147" s="118"/>
      <c r="OVW147" s="118"/>
      <c r="OVX147" s="118"/>
      <c r="OVY147" s="118"/>
      <c r="OVZ147" s="118"/>
      <c r="OWA147" s="118"/>
      <c r="OWB147" s="118"/>
      <c r="OWC147" s="118"/>
      <c r="OWD147" s="118"/>
      <c r="OWE147" s="118"/>
      <c r="OWF147" s="118"/>
      <c r="OWG147" s="118"/>
      <c r="OWH147" s="118"/>
      <c r="OWI147" s="118"/>
      <c r="OWJ147" s="118"/>
      <c r="OWK147" s="118"/>
      <c r="OWL147" s="118"/>
      <c r="OWM147" s="118"/>
      <c r="OWN147" s="118"/>
      <c r="OWO147" s="118"/>
      <c r="OWP147" s="118"/>
      <c r="OWQ147" s="118"/>
      <c r="OWR147" s="118"/>
      <c r="OWS147" s="118"/>
      <c r="OWT147" s="118"/>
      <c r="OWU147" s="118"/>
      <c r="OWV147" s="118"/>
      <c r="OWW147" s="118"/>
      <c r="OWX147" s="118"/>
      <c r="OWY147" s="118"/>
      <c r="OWZ147" s="118"/>
      <c r="OXA147" s="118"/>
      <c r="OXB147" s="118"/>
      <c r="OXC147" s="118"/>
      <c r="OXD147" s="118"/>
      <c r="OXE147" s="118"/>
      <c r="OXF147" s="118"/>
      <c r="OXG147" s="118"/>
      <c r="OXH147" s="118"/>
      <c r="OXI147" s="118"/>
      <c r="OXJ147" s="118"/>
      <c r="OXK147" s="118"/>
      <c r="OXL147" s="118"/>
      <c r="OXM147" s="118"/>
      <c r="OXN147" s="118"/>
      <c r="OXO147" s="118"/>
      <c r="OXP147" s="118"/>
      <c r="OXQ147" s="118"/>
      <c r="OXR147" s="118"/>
      <c r="OXS147" s="118"/>
      <c r="OXT147" s="118"/>
      <c r="OXU147" s="118"/>
      <c r="OXV147" s="118"/>
      <c r="OXW147" s="118"/>
      <c r="OXX147" s="118"/>
      <c r="OXY147" s="118"/>
      <c r="OXZ147" s="118"/>
      <c r="OYA147" s="118"/>
      <c r="OYB147" s="118"/>
      <c r="OYC147" s="118"/>
      <c r="OYD147" s="118"/>
      <c r="OYE147" s="118"/>
      <c r="OYF147" s="118"/>
      <c r="OYG147" s="118"/>
      <c r="OYH147" s="118"/>
      <c r="OYI147" s="118"/>
      <c r="OYJ147" s="118"/>
      <c r="OYK147" s="118"/>
      <c r="OYL147" s="118"/>
      <c r="OYM147" s="118"/>
      <c r="OYN147" s="118"/>
      <c r="OYO147" s="118"/>
      <c r="OYP147" s="118"/>
      <c r="OYQ147" s="118"/>
      <c r="OYR147" s="118"/>
      <c r="OYS147" s="118"/>
      <c r="OYT147" s="118"/>
      <c r="OYU147" s="118"/>
      <c r="OYV147" s="118"/>
      <c r="OYW147" s="118"/>
      <c r="OYX147" s="118"/>
      <c r="OYY147" s="118"/>
      <c r="OYZ147" s="118"/>
      <c r="OZA147" s="118"/>
      <c r="OZB147" s="118"/>
      <c r="OZC147" s="118"/>
      <c r="OZD147" s="118"/>
      <c r="OZE147" s="118"/>
      <c r="OZF147" s="118"/>
      <c r="OZG147" s="118"/>
      <c r="OZH147" s="118"/>
      <c r="OZI147" s="118"/>
      <c r="OZJ147" s="118"/>
      <c r="OZK147" s="118"/>
      <c r="OZL147" s="118"/>
      <c r="OZM147" s="118"/>
      <c r="OZN147" s="118"/>
      <c r="OZO147" s="118"/>
      <c r="OZP147" s="118"/>
      <c r="OZQ147" s="118"/>
      <c r="OZR147" s="118"/>
      <c r="OZS147" s="118"/>
      <c r="OZT147" s="118"/>
      <c r="OZU147" s="118"/>
      <c r="OZV147" s="118"/>
      <c r="OZW147" s="118"/>
      <c r="OZX147" s="118"/>
      <c r="OZY147" s="118"/>
      <c r="OZZ147" s="118"/>
      <c r="PAA147" s="118"/>
      <c r="PAB147" s="118"/>
      <c r="PAC147" s="118"/>
      <c r="PAD147" s="118"/>
      <c r="PAE147" s="118"/>
      <c r="PAF147" s="118"/>
      <c r="PAG147" s="118"/>
      <c r="PAH147" s="118"/>
      <c r="PAI147" s="118"/>
      <c r="PAJ147" s="118"/>
      <c r="PAK147" s="118"/>
      <c r="PAL147" s="118"/>
      <c r="PAM147" s="118"/>
      <c r="PAN147" s="118"/>
      <c r="PAO147" s="118"/>
      <c r="PAP147" s="118"/>
      <c r="PAQ147" s="118"/>
      <c r="PAR147" s="118"/>
      <c r="PAS147" s="118"/>
      <c r="PAT147" s="118"/>
      <c r="PAU147" s="118"/>
      <c r="PAV147" s="118"/>
      <c r="PAW147" s="118"/>
      <c r="PAX147" s="118"/>
      <c r="PAY147" s="118"/>
      <c r="PAZ147" s="118"/>
      <c r="PBA147" s="118"/>
      <c r="PBB147" s="118"/>
      <c r="PBC147" s="118"/>
      <c r="PBD147" s="118"/>
      <c r="PBE147" s="118"/>
      <c r="PBF147" s="118"/>
      <c r="PBG147" s="118"/>
      <c r="PBH147" s="118"/>
      <c r="PBI147" s="118"/>
      <c r="PBJ147" s="118"/>
      <c r="PBK147" s="118"/>
      <c r="PBL147" s="118"/>
      <c r="PBM147" s="118"/>
      <c r="PBN147" s="118"/>
      <c r="PBO147" s="118"/>
      <c r="PBP147" s="118"/>
      <c r="PBQ147" s="118"/>
      <c r="PBR147" s="118"/>
      <c r="PBS147" s="118"/>
      <c r="PBT147" s="118"/>
      <c r="PBU147" s="118"/>
      <c r="PBV147" s="118"/>
      <c r="PBW147" s="118"/>
      <c r="PBX147" s="118"/>
      <c r="PBY147" s="118"/>
      <c r="PBZ147" s="118"/>
      <c r="PCA147" s="118"/>
      <c r="PCB147" s="118"/>
      <c r="PCC147" s="118"/>
      <c r="PCD147" s="118"/>
      <c r="PCE147" s="118"/>
      <c r="PCF147" s="118"/>
      <c r="PCG147" s="118"/>
      <c r="PCH147" s="118"/>
      <c r="PCI147" s="118"/>
      <c r="PCJ147" s="118"/>
      <c r="PCK147" s="118"/>
      <c r="PCL147" s="118"/>
      <c r="PCM147" s="118"/>
      <c r="PCN147" s="118"/>
      <c r="PCO147" s="118"/>
      <c r="PCP147" s="118"/>
      <c r="PCQ147" s="118"/>
      <c r="PCR147" s="118"/>
      <c r="PCS147" s="118"/>
      <c r="PCT147" s="118"/>
      <c r="PCU147" s="118"/>
      <c r="PCV147" s="118"/>
      <c r="PCW147" s="118"/>
      <c r="PCX147" s="118"/>
      <c r="PCY147" s="118"/>
      <c r="PCZ147" s="118"/>
      <c r="PDA147" s="118"/>
      <c r="PDB147" s="118"/>
      <c r="PDC147" s="118"/>
      <c r="PDD147" s="118"/>
      <c r="PDE147" s="118"/>
      <c r="PDF147" s="118"/>
      <c r="PDG147" s="118"/>
      <c r="PDH147" s="118"/>
      <c r="PDI147" s="118"/>
      <c r="PDJ147" s="118"/>
      <c r="PDK147" s="118"/>
      <c r="PDL147" s="118"/>
      <c r="PDM147" s="118"/>
      <c r="PDN147" s="118"/>
      <c r="PDO147" s="118"/>
      <c r="PDP147" s="118"/>
      <c r="PDQ147" s="118"/>
      <c r="PDR147" s="118"/>
      <c r="PDS147" s="118"/>
      <c r="PDT147" s="118"/>
      <c r="PDU147" s="118"/>
      <c r="PDV147" s="118"/>
      <c r="PDW147" s="118"/>
      <c r="PDX147" s="118"/>
      <c r="PDY147" s="118"/>
      <c r="PDZ147" s="118"/>
      <c r="PEA147" s="118"/>
      <c r="PEB147" s="118"/>
      <c r="PEC147" s="118"/>
      <c r="PED147" s="118"/>
      <c r="PEE147" s="118"/>
      <c r="PEF147" s="118"/>
      <c r="PEG147" s="118"/>
      <c r="PEH147" s="118"/>
      <c r="PEI147" s="118"/>
      <c r="PEJ147" s="118"/>
      <c r="PEK147" s="118"/>
      <c r="PEL147" s="118"/>
      <c r="PEM147" s="118"/>
      <c r="PEN147" s="118"/>
      <c r="PEO147" s="118"/>
      <c r="PEP147" s="118"/>
      <c r="PEQ147" s="118"/>
      <c r="PER147" s="118"/>
      <c r="PES147" s="118"/>
      <c r="PET147" s="118"/>
      <c r="PEU147" s="118"/>
      <c r="PEV147" s="118"/>
      <c r="PEW147" s="118"/>
      <c r="PEX147" s="118"/>
      <c r="PEY147" s="118"/>
      <c r="PEZ147" s="118"/>
      <c r="PFA147" s="118"/>
      <c r="PFB147" s="118"/>
      <c r="PFC147" s="118"/>
      <c r="PFD147" s="118"/>
      <c r="PFE147" s="118"/>
      <c r="PFF147" s="118"/>
      <c r="PFG147" s="118"/>
      <c r="PFH147" s="118"/>
      <c r="PFI147" s="118"/>
      <c r="PFJ147" s="118"/>
      <c r="PFK147" s="118"/>
      <c r="PFL147" s="118"/>
      <c r="PFM147" s="118"/>
      <c r="PFN147" s="118"/>
      <c r="PFO147" s="118"/>
      <c r="PFP147" s="118"/>
      <c r="PFQ147" s="118"/>
      <c r="PFR147" s="118"/>
      <c r="PFS147" s="118"/>
      <c r="PFT147" s="118"/>
      <c r="PFU147" s="118"/>
      <c r="PFV147" s="118"/>
      <c r="PFW147" s="118"/>
      <c r="PFX147" s="118"/>
      <c r="PFY147" s="118"/>
      <c r="PFZ147" s="118"/>
      <c r="PGA147" s="118"/>
      <c r="PGB147" s="118"/>
      <c r="PGC147" s="118"/>
      <c r="PGD147" s="118"/>
      <c r="PGE147" s="118"/>
      <c r="PGF147" s="118"/>
      <c r="PGG147" s="118"/>
      <c r="PGH147" s="118"/>
      <c r="PGI147" s="118"/>
      <c r="PGJ147" s="118"/>
      <c r="PGK147" s="118"/>
      <c r="PGL147" s="118"/>
      <c r="PGM147" s="118"/>
      <c r="PGN147" s="118"/>
      <c r="PGO147" s="118"/>
      <c r="PGP147" s="118"/>
      <c r="PGQ147" s="118"/>
      <c r="PGR147" s="118"/>
      <c r="PGS147" s="118"/>
      <c r="PGT147" s="118"/>
      <c r="PGU147" s="118"/>
      <c r="PGV147" s="118"/>
      <c r="PGW147" s="118"/>
      <c r="PGX147" s="118"/>
      <c r="PGY147" s="118"/>
      <c r="PGZ147" s="118"/>
      <c r="PHA147" s="118"/>
      <c r="PHB147" s="118"/>
      <c r="PHC147" s="118"/>
      <c r="PHD147" s="118"/>
      <c r="PHE147" s="118"/>
      <c r="PHF147" s="118"/>
      <c r="PHG147" s="118"/>
      <c r="PHH147" s="118"/>
      <c r="PHI147" s="118"/>
      <c r="PHJ147" s="118"/>
      <c r="PHK147" s="118"/>
      <c r="PHL147" s="118"/>
      <c r="PHM147" s="118"/>
      <c r="PHN147" s="118"/>
      <c r="PHO147" s="118"/>
      <c r="PHP147" s="118"/>
      <c r="PHQ147" s="118"/>
      <c r="PHR147" s="118"/>
      <c r="PHS147" s="118"/>
      <c r="PHT147" s="118"/>
      <c r="PHU147" s="118"/>
      <c r="PHV147" s="118"/>
      <c r="PHW147" s="118"/>
      <c r="PHX147" s="118"/>
      <c r="PHY147" s="118"/>
      <c r="PHZ147" s="118"/>
      <c r="PIA147" s="118"/>
      <c r="PIB147" s="118"/>
      <c r="PIC147" s="118"/>
      <c r="PID147" s="118"/>
      <c r="PIE147" s="118"/>
      <c r="PIF147" s="118"/>
      <c r="PIG147" s="118"/>
      <c r="PIH147" s="118"/>
      <c r="PII147" s="118"/>
      <c r="PIJ147" s="118"/>
      <c r="PIK147" s="118"/>
      <c r="PIL147" s="118"/>
      <c r="PIM147" s="118"/>
      <c r="PIN147" s="118"/>
      <c r="PIO147" s="118"/>
      <c r="PIP147" s="118"/>
      <c r="PIQ147" s="118"/>
      <c r="PIR147" s="118"/>
      <c r="PIS147" s="118"/>
      <c r="PIT147" s="118"/>
      <c r="PIU147" s="118"/>
      <c r="PIV147" s="118"/>
      <c r="PIW147" s="118"/>
      <c r="PIX147" s="118"/>
      <c r="PIY147" s="118"/>
      <c r="PIZ147" s="118"/>
      <c r="PJA147" s="118"/>
      <c r="PJB147" s="118"/>
      <c r="PJC147" s="118"/>
      <c r="PJD147" s="118"/>
      <c r="PJE147" s="118"/>
      <c r="PJF147" s="118"/>
      <c r="PJG147" s="118"/>
      <c r="PJH147" s="118"/>
      <c r="PJI147" s="118"/>
      <c r="PJJ147" s="118"/>
      <c r="PJK147" s="118"/>
      <c r="PJL147" s="118"/>
      <c r="PJM147" s="118"/>
      <c r="PJN147" s="118"/>
      <c r="PJO147" s="118"/>
      <c r="PJP147" s="118"/>
      <c r="PJQ147" s="118"/>
      <c r="PJR147" s="118"/>
      <c r="PJS147" s="118"/>
      <c r="PJT147" s="118"/>
      <c r="PJU147" s="118"/>
      <c r="PJV147" s="118"/>
      <c r="PJW147" s="118"/>
      <c r="PJX147" s="118"/>
      <c r="PJY147" s="118"/>
      <c r="PJZ147" s="118"/>
      <c r="PKA147" s="118"/>
      <c r="PKB147" s="118"/>
      <c r="PKC147" s="118"/>
      <c r="PKD147" s="118"/>
      <c r="PKE147" s="118"/>
      <c r="PKF147" s="118"/>
      <c r="PKG147" s="118"/>
      <c r="PKH147" s="118"/>
      <c r="PKI147" s="118"/>
      <c r="PKJ147" s="118"/>
      <c r="PKK147" s="118"/>
      <c r="PKL147" s="118"/>
      <c r="PKM147" s="118"/>
      <c r="PKN147" s="118"/>
      <c r="PKO147" s="118"/>
      <c r="PKP147" s="118"/>
      <c r="PKQ147" s="118"/>
      <c r="PKR147" s="118"/>
      <c r="PKS147" s="118"/>
      <c r="PKT147" s="118"/>
      <c r="PKU147" s="118"/>
      <c r="PKV147" s="118"/>
      <c r="PKW147" s="118"/>
      <c r="PKX147" s="118"/>
      <c r="PKY147" s="118"/>
      <c r="PKZ147" s="118"/>
      <c r="PLA147" s="118"/>
      <c r="PLB147" s="118"/>
      <c r="PLC147" s="118"/>
      <c r="PLD147" s="118"/>
      <c r="PLE147" s="118"/>
      <c r="PLF147" s="118"/>
      <c r="PLG147" s="118"/>
      <c r="PLH147" s="118"/>
      <c r="PLI147" s="118"/>
      <c r="PLJ147" s="118"/>
      <c r="PLK147" s="118"/>
      <c r="PLL147" s="118"/>
      <c r="PLM147" s="118"/>
      <c r="PLN147" s="118"/>
      <c r="PLO147" s="118"/>
      <c r="PLP147" s="118"/>
      <c r="PLQ147" s="118"/>
      <c r="PLR147" s="118"/>
      <c r="PLS147" s="118"/>
      <c r="PLT147" s="118"/>
      <c r="PLU147" s="118"/>
      <c r="PLV147" s="118"/>
      <c r="PLW147" s="118"/>
      <c r="PLX147" s="118"/>
      <c r="PLY147" s="118"/>
      <c r="PLZ147" s="118"/>
      <c r="PMA147" s="118"/>
      <c r="PMB147" s="118"/>
      <c r="PMC147" s="118"/>
      <c r="PMD147" s="118"/>
      <c r="PME147" s="118"/>
      <c r="PMF147" s="118"/>
      <c r="PMG147" s="118"/>
      <c r="PMH147" s="118"/>
      <c r="PMI147" s="118"/>
      <c r="PMJ147" s="118"/>
      <c r="PMK147" s="118"/>
      <c r="PML147" s="118"/>
      <c r="PMM147" s="118"/>
      <c r="PMN147" s="118"/>
      <c r="PMO147" s="118"/>
      <c r="PMP147" s="118"/>
      <c r="PMQ147" s="118"/>
      <c r="PMR147" s="118"/>
      <c r="PMS147" s="118"/>
      <c r="PMT147" s="118"/>
      <c r="PMU147" s="118"/>
      <c r="PMV147" s="118"/>
      <c r="PMW147" s="118"/>
      <c r="PMX147" s="118"/>
      <c r="PMY147" s="118"/>
      <c r="PMZ147" s="118"/>
      <c r="PNA147" s="118"/>
      <c r="PNB147" s="118"/>
      <c r="PNC147" s="118"/>
      <c r="PND147" s="118"/>
      <c r="PNE147" s="118"/>
      <c r="PNF147" s="118"/>
      <c r="PNG147" s="118"/>
      <c r="PNH147" s="118"/>
      <c r="PNI147" s="118"/>
      <c r="PNJ147" s="118"/>
      <c r="PNK147" s="118"/>
      <c r="PNL147" s="118"/>
      <c r="PNM147" s="118"/>
      <c r="PNN147" s="118"/>
      <c r="PNO147" s="118"/>
      <c r="PNP147" s="118"/>
      <c r="PNQ147" s="118"/>
      <c r="PNR147" s="118"/>
      <c r="PNS147" s="118"/>
      <c r="PNT147" s="118"/>
      <c r="PNU147" s="118"/>
      <c r="PNV147" s="118"/>
      <c r="PNW147" s="118"/>
      <c r="PNX147" s="118"/>
      <c r="PNY147" s="118"/>
      <c r="PNZ147" s="118"/>
      <c r="POA147" s="118"/>
      <c r="POB147" s="118"/>
      <c r="POC147" s="118"/>
      <c r="POD147" s="118"/>
      <c r="POE147" s="118"/>
      <c r="POF147" s="118"/>
      <c r="POG147" s="118"/>
      <c r="POH147" s="118"/>
      <c r="POI147" s="118"/>
      <c r="POJ147" s="118"/>
      <c r="POK147" s="118"/>
      <c r="POL147" s="118"/>
      <c r="POM147" s="118"/>
      <c r="PON147" s="118"/>
      <c r="POO147" s="118"/>
      <c r="POP147" s="118"/>
      <c r="POQ147" s="118"/>
      <c r="POR147" s="118"/>
      <c r="POS147" s="118"/>
      <c r="POT147" s="118"/>
      <c r="POU147" s="118"/>
      <c r="POV147" s="118"/>
      <c r="POW147" s="118"/>
      <c r="POX147" s="118"/>
      <c r="POY147" s="118"/>
      <c r="POZ147" s="118"/>
      <c r="PPA147" s="118"/>
      <c r="PPB147" s="118"/>
      <c r="PPC147" s="118"/>
      <c r="PPD147" s="118"/>
      <c r="PPE147" s="118"/>
      <c r="PPF147" s="118"/>
      <c r="PPG147" s="118"/>
      <c r="PPH147" s="118"/>
      <c r="PPI147" s="118"/>
      <c r="PPJ147" s="118"/>
      <c r="PPK147" s="118"/>
      <c r="PPL147" s="118"/>
      <c r="PPM147" s="118"/>
      <c r="PPN147" s="118"/>
      <c r="PPO147" s="118"/>
      <c r="PPP147" s="118"/>
      <c r="PPQ147" s="118"/>
      <c r="PPR147" s="118"/>
      <c r="PPS147" s="118"/>
      <c r="PPT147" s="118"/>
      <c r="PPU147" s="118"/>
      <c r="PPV147" s="118"/>
      <c r="PPW147" s="118"/>
      <c r="PPX147" s="118"/>
      <c r="PPY147" s="118"/>
      <c r="PPZ147" s="118"/>
      <c r="PQA147" s="118"/>
      <c r="PQB147" s="118"/>
      <c r="PQC147" s="118"/>
      <c r="PQD147" s="118"/>
      <c r="PQE147" s="118"/>
      <c r="PQF147" s="118"/>
      <c r="PQG147" s="118"/>
      <c r="PQH147" s="118"/>
      <c r="PQI147" s="118"/>
      <c r="PQJ147" s="118"/>
      <c r="PQK147" s="118"/>
      <c r="PQL147" s="118"/>
      <c r="PQM147" s="118"/>
      <c r="PQN147" s="118"/>
      <c r="PQO147" s="118"/>
      <c r="PQP147" s="118"/>
      <c r="PQQ147" s="118"/>
      <c r="PQR147" s="118"/>
      <c r="PQS147" s="118"/>
      <c r="PQT147" s="118"/>
      <c r="PQU147" s="118"/>
      <c r="PQV147" s="118"/>
      <c r="PQW147" s="118"/>
      <c r="PQX147" s="118"/>
      <c r="PQY147" s="118"/>
      <c r="PQZ147" s="118"/>
      <c r="PRA147" s="118"/>
      <c r="PRB147" s="118"/>
      <c r="PRC147" s="118"/>
      <c r="PRD147" s="118"/>
      <c r="PRE147" s="118"/>
      <c r="PRF147" s="118"/>
      <c r="PRG147" s="118"/>
      <c r="PRH147" s="118"/>
      <c r="PRI147" s="118"/>
      <c r="PRJ147" s="118"/>
      <c r="PRK147" s="118"/>
      <c r="PRL147" s="118"/>
      <c r="PRM147" s="118"/>
      <c r="PRN147" s="118"/>
      <c r="PRO147" s="118"/>
      <c r="PRP147" s="118"/>
      <c r="PRQ147" s="118"/>
      <c r="PRR147" s="118"/>
      <c r="PRS147" s="118"/>
      <c r="PRT147" s="118"/>
      <c r="PRU147" s="118"/>
      <c r="PRV147" s="118"/>
      <c r="PRW147" s="118"/>
      <c r="PRX147" s="118"/>
      <c r="PRY147" s="118"/>
      <c r="PRZ147" s="118"/>
      <c r="PSA147" s="118"/>
      <c r="PSB147" s="118"/>
      <c r="PSC147" s="118"/>
      <c r="PSD147" s="118"/>
      <c r="PSE147" s="118"/>
      <c r="PSF147" s="118"/>
      <c r="PSG147" s="118"/>
      <c r="PSH147" s="118"/>
      <c r="PSI147" s="118"/>
      <c r="PSJ147" s="118"/>
      <c r="PSK147" s="118"/>
      <c r="PSL147" s="118"/>
      <c r="PSM147" s="118"/>
      <c r="PSN147" s="118"/>
      <c r="PSO147" s="118"/>
      <c r="PSP147" s="118"/>
      <c r="PSQ147" s="118"/>
      <c r="PSR147" s="118"/>
      <c r="PSS147" s="118"/>
      <c r="PST147" s="118"/>
      <c r="PSU147" s="118"/>
      <c r="PSV147" s="118"/>
      <c r="PSW147" s="118"/>
      <c r="PSX147" s="118"/>
      <c r="PSY147" s="118"/>
      <c r="PSZ147" s="118"/>
      <c r="PTA147" s="118"/>
      <c r="PTB147" s="118"/>
      <c r="PTC147" s="118"/>
      <c r="PTD147" s="118"/>
      <c r="PTE147" s="118"/>
      <c r="PTF147" s="118"/>
      <c r="PTG147" s="118"/>
      <c r="PTH147" s="118"/>
      <c r="PTI147" s="118"/>
      <c r="PTJ147" s="118"/>
      <c r="PTK147" s="118"/>
      <c r="PTL147" s="118"/>
      <c r="PTM147" s="118"/>
      <c r="PTN147" s="118"/>
      <c r="PTO147" s="118"/>
      <c r="PTP147" s="118"/>
      <c r="PTQ147" s="118"/>
      <c r="PTR147" s="118"/>
      <c r="PTS147" s="118"/>
      <c r="PTT147" s="118"/>
      <c r="PTU147" s="118"/>
      <c r="PTV147" s="118"/>
      <c r="PTW147" s="118"/>
      <c r="PTX147" s="118"/>
      <c r="PTY147" s="118"/>
      <c r="PTZ147" s="118"/>
      <c r="PUA147" s="118"/>
      <c r="PUB147" s="118"/>
      <c r="PUC147" s="118"/>
      <c r="PUD147" s="118"/>
      <c r="PUE147" s="118"/>
      <c r="PUF147" s="118"/>
      <c r="PUG147" s="118"/>
      <c r="PUH147" s="118"/>
      <c r="PUI147" s="118"/>
      <c r="PUJ147" s="118"/>
      <c r="PUK147" s="118"/>
      <c r="PUL147" s="118"/>
      <c r="PUM147" s="118"/>
      <c r="PUN147" s="118"/>
      <c r="PUO147" s="118"/>
      <c r="PUP147" s="118"/>
      <c r="PUQ147" s="118"/>
      <c r="PUR147" s="118"/>
      <c r="PUS147" s="118"/>
      <c r="PUT147" s="118"/>
      <c r="PUU147" s="118"/>
      <c r="PUV147" s="118"/>
      <c r="PUW147" s="118"/>
      <c r="PUX147" s="118"/>
      <c r="PUY147" s="118"/>
      <c r="PUZ147" s="118"/>
      <c r="PVA147" s="118"/>
      <c r="PVB147" s="118"/>
      <c r="PVC147" s="118"/>
      <c r="PVD147" s="118"/>
      <c r="PVE147" s="118"/>
      <c r="PVF147" s="118"/>
      <c r="PVG147" s="118"/>
      <c r="PVH147" s="118"/>
      <c r="PVI147" s="118"/>
      <c r="PVJ147" s="118"/>
      <c r="PVK147" s="118"/>
      <c r="PVL147" s="118"/>
      <c r="PVM147" s="118"/>
      <c r="PVN147" s="118"/>
      <c r="PVO147" s="118"/>
      <c r="PVP147" s="118"/>
      <c r="PVQ147" s="118"/>
      <c r="PVR147" s="118"/>
      <c r="PVS147" s="118"/>
      <c r="PVT147" s="118"/>
      <c r="PVU147" s="118"/>
      <c r="PVV147" s="118"/>
      <c r="PVW147" s="118"/>
      <c r="PVX147" s="118"/>
      <c r="PVY147" s="118"/>
      <c r="PVZ147" s="118"/>
      <c r="PWA147" s="118"/>
      <c r="PWB147" s="118"/>
      <c r="PWC147" s="118"/>
      <c r="PWD147" s="118"/>
      <c r="PWE147" s="118"/>
      <c r="PWF147" s="118"/>
      <c r="PWG147" s="118"/>
      <c r="PWH147" s="118"/>
      <c r="PWI147" s="118"/>
      <c r="PWJ147" s="118"/>
      <c r="PWK147" s="118"/>
      <c r="PWL147" s="118"/>
      <c r="PWM147" s="118"/>
      <c r="PWN147" s="118"/>
      <c r="PWO147" s="118"/>
      <c r="PWP147" s="118"/>
      <c r="PWQ147" s="118"/>
      <c r="PWR147" s="118"/>
      <c r="PWS147" s="118"/>
      <c r="PWT147" s="118"/>
      <c r="PWU147" s="118"/>
      <c r="PWV147" s="118"/>
      <c r="PWW147" s="118"/>
      <c r="PWX147" s="118"/>
      <c r="PWY147" s="118"/>
      <c r="PWZ147" s="118"/>
      <c r="PXA147" s="118"/>
      <c r="PXB147" s="118"/>
      <c r="PXC147" s="118"/>
      <c r="PXD147" s="118"/>
      <c r="PXE147" s="118"/>
      <c r="PXF147" s="118"/>
      <c r="PXG147" s="118"/>
      <c r="PXH147" s="118"/>
      <c r="PXI147" s="118"/>
      <c r="PXJ147" s="118"/>
      <c r="PXK147" s="118"/>
      <c r="PXL147" s="118"/>
      <c r="PXM147" s="118"/>
      <c r="PXN147" s="118"/>
      <c r="PXO147" s="118"/>
      <c r="PXP147" s="118"/>
      <c r="PXQ147" s="118"/>
      <c r="PXR147" s="118"/>
      <c r="PXS147" s="118"/>
      <c r="PXT147" s="118"/>
      <c r="PXU147" s="118"/>
      <c r="PXV147" s="118"/>
      <c r="PXW147" s="118"/>
      <c r="PXX147" s="118"/>
      <c r="PXY147" s="118"/>
      <c r="PXZ147" s="118"/>
      <c r="PYA147" s="118"/>
      <c r="PYB147" s="118"/>
      <c r="PYC147" s="118"/>
      <c r="PYD147" s="118"/>
      <c r="PYE147" s="118"/>
      <c r="PYF147" s="118"/>
      <c r="PYG147" s="118"/>
      <c r="PYH147" s="118"/>
      <c r="PYI147" s="118"/>
      <c r="PYJ147" s="118"/>
      <c r="PYK147" s="118"/>
      <c r="PYL147" s="118"/>
      <c r="PYM147" s="118"/>
      <c r="PYN147" s="118"/>
      <c r="PYO147" s="118"/>
      <c r="PYP147" s="118"/>
      <c r="PYQ147" s="118"/>
      <c r="PYR147" s="118"/>
      <c r="PYS147" s="118"/>
      <c r="PYT147" s="118"/>
      <c r="PYU147" s="118"/>
      <c r="PYV147" s="118"/>
      <c r="PYW147" s="118"/>
      <c r="PYX147" s="118"/>
      <c r="PYY147" s="118"/>
      <c r="PYZ147" s="118"/>
      <c r="PZA147" s="118"/>
      <c r="PZB147" s="118"/>
      <c r="PZC147" s="118"/>
      <c r="PZD147" s="118"/>
      <c r="PZE147" s="118"/>
      <c r="PZF147" s="118"/>
      <c r="PZG147" s="118"/>
      <c r="PZH147" s="118"/>
      <c r="PZI147" s="118"/>
      <c r="PZJ147" s="118"/>
      <c r="PZK147" s="118"/>
      <c r="PZL147" s="118"/>
      <c r="PZM147" s="118"/>
      <c r="PZN147" s="118"/>
      <c r="PZO147" s="118"/>
      <c r="PZP147" s="118"/>
      <c r="PZQ147" s="118"/>
      <c r="PZR147" s="118"/>
      <c r="PZS147" s="118"/>
      <c r="PZT147" s="118"/>
      <c r="PZU147" s="118"/>
      <c r="PZV147" s="118"/>
      <c r="PZW147" s="118"/>
      <c r="PZX147" s="118"/>
      <c r="PZY147" s="118"/>
      <c r="PZZ147" s="118"/>
      <c r="QAA147" s="118"/>
      <c r="QAB147" s="118"/>
      <c r="QAC147" s="118"/>
      <c r="QAD147" s="118"/>
      <c r="QAE147" s="118"/>
      <c r="QAF147" s="118"/>
      <c r="QAG147" s="118"/>
      <c r="QAH147" s="118"/>
      <c r="QAI147" s="118"/>
      <c r="QAJ147" s="118"/>
      <c r="QAK147" s="118"/>
      <c r="QAL147" s="118"/>
      <c r="QAM147" s="118"/>
      <c r="QAN147" s="118"/>
      <c r="QAO147" s="118"/>
      <c r="QAP147" s="118"/>
      <c r="QAQ147" s="118"/>
      <c r="QAR147" s="118"/>
      <c r="QAS147" s="118"/>
      <c r="QAT147" s="118"/>
      <c r="QAU147" s="118"/>
      <c r="QAV147" s="118"/>
      <c r="QAW147" s="118"/>
      <c r="QAX147" s="118"/>
      <c r="QAY147" s="118"/>
      <c r="QAZ147" s="118"/>
      <c r="QBA147" s="118"/>
      <c r="QBB147" s="118"/>
      <c r="QBC147" s="118"/>
      <c r="QBD147" s="118"/>
      <c r="QBE147" s="118"/>
      <c r="QBF147" s="118"/>
      <c r="QBG147" s="118"/>
      <c r="QBH147" s="118"/>
      <c r="QBI147" s="118"/>
      <c r="QBJ147" s="118"/>
      <c r="QBK147" s="118"/>
      <c r="QBL147" s="118"/>
      <c r="QBM147" s="118"/>
      <c r="QBN147" s="118"/>
      <c r="QBO147" s="118"/>
      <c r="QBP147" s="118"/>
      <c r="QBQ147" s="118"/>
      <c r="QBR147" s="118"/>
      <c r="QBS147" s="118"/>
      <c r="QBT147" s="118"/>
      <c r="QBU147" s="118"/>
      <c r="QBV147" s="118"/>
      <c r="QBW147" s="118"/>
      <c r="QBX147" s="118"/>
      <c r="QBY147" s="118"/>
      <c r="QBZ147" s="118"/>
      <c r="QCA147" s="118"/>
      <c r="QCB147" s="118"/>
      <c r="QCC147" s="118"/>
      <c r="QCD147" s="118"/>
      <c r="QCE147" s="118"/>
      <c r="QCF147" s="118"/>
      <c r="QCG147" s="118"/>
      <c r="QCH147" s="118"/>
      <c r="QCI147" s="118"/>
      <c r="QCJ147" s="118"/>
      <c r="QCK147" s="118"/>
      <c r="QCL147" s="118"/>
      <c r="QCM147" s="118"/>
      <c r="QCN147" s="118"/>
      <c r="QCO147" s="118"/>
      <c r="QCP147" s="118"/>
      <c r="QCQ147" s="118"/>
      <c r="QCR147" s="118"/>
      <c r="QCS147" s="118"/>
      <c r="QCT147" s="118"/>
      <c r="QCU147" s="118"/>
      <c r="QCV147" s="118"/>
      <c r="QCW147" s="118"/>
      <c r="QCX147" s="118"/>
      <c r="QCY147" s="118"/>
      <c r="QCZ147" s="118"/>
      <c r="QDA147" s="118"/>
      <c r="QDB147" s="118"/>
      <c r="QDC147" s="118"/>
      <c r="QDD147" s="118"/>
      <c r="QDE147" s="118"/>
      <c r="QDF147" s="118"/>
      <c r="QDG147" s="118"/>
      <c r="QDH147" s="118"/>
      <c r="QDI147" s="118"/>
      <c r="QDJ147" s="118"/>
      <c r="QDK147" s="118"/>
      <c r="QDL147" s="118"/>
      <c r="QDM147" s="118"/>
      <c r="QDN147" s="118"/>
      <c r="QDO147" s="118"/>
      <c r="QDP147" s="118"/>
      <c r="QDQ147" s="118"/>
      <c r="QDR147" s="118"/>
      <c r="QDS147" s="118"/>
      <c r="QDT147" s="118"/>
      <c r="QDU147" s="118"/>
      <c r="QDV147" s="118"/>
      <c r="QDW147" s="118"/>
      <c r="QDX147" s="118"/>
      <c r="QDY147" s="118"/>
      <c r="QDZ147" s="118"/>
      <c r="QEA147" s="118"/>
      <c r="QEB147" s="118"/>
      <c r="QEC147" s="118"/>
      <c r="QED147" s="118"/>
      <c r="QEE147" s="118"/>
      <c r="QEF147" s="118"/>
      <c r="QEG147" s="118"/>
      <c r="QEH147" s="118"/>
      <c r="QEI147" s="118"/>
      <c r="QEJ147" s="118"/>
      <c r="QEK147" s="118"/>
      <c r="QEL147" s="118"/>
      <c r="QEM147" s="118"/>
      <c r="QEN147" s="118"/>
      <c r="QEO147" s="118"/>
      <c r="QEP147" s="118"/>
      <c r="QEQ147" s="118"/>
      <c r="QER147" s="118"/>
      <c r="QES147" s="118"/>
      <c r="QET147" s="118"/>
      <c r="QEU147" s="118"/>
      <c r="QEV147" s="118"/>
      <c r="QEW147" s="118"/>
      <c r="QEX147" s="118"/>
      <c r="QEY147" s="118"/>
      <c r="QEZ147" s="118"/>
      <c r="QFA147" s="118"/>
      <c r="QFB147" s="118"/>
      <c r="QFC147" s="118"/>
      <c r="QFD147" s="118"/>
      <c r="QFE147" s="118"/>
      <c r="QFF147" s="118"/>
      <c r="QFG147" s="118"/>
      <c r="QFH147" s="118"/>
      <c r="QFI147" s="118"/>
      <c r="QFJ147" s="118"/>
      <c r="QFK147" s="118"/>
      <c r="QFL147" s="118"/>
      <c r="QFM147" s="118"/>
      <c r="QFN147" s="118"/>
      <c r="QFO147" s="118"/>
      <c r="QFP147" s="118"/>
      <c r="QFQ147" s="118"/>
      <c r="QFR147" s="118"/>
      <c r="QFS147" s="118"/>
      <c r="QFT147" s="118"/>
      <c r="QFU147" s="118"/>
      <c r="QFV147" s="118"/>
      <c r="QFW147" s="118"/>
      <c r="QFX147" s="118"/>
      <c r="QFY147" s="118"/>
      <c r="QFZ147" s="118"/>
      <c r="QGA147" s="118"/>
      <c r="QGB147" s="118"/>
      <c r="QGC147" s="118"/>
      <c r="QGD147" s="118"/>
      <c r="QGE147" s="118"/>
      <c r="QGF147" s="118"/>
      <c r="QGG147" s="118"/>
      <c r="QGH147" s="118"/>
      <c r="QGI147" s="118"/>
      <c r="QGJ147" s="118"/>
      <c r="QGK147" s="118"/>
      <c r="QGL147" s="118"/>
      <c r="QGM147" s="118"/>
      <c r="QGN147" s="118"/>
      <c r="QGO147" s="118"/>
      <c r="QGP147" s="118"/>
      <c r="QGQ147" s="118"/>
      <c r="QGR147" s="118"/>
      <c r="QGS147" s="118"/>
      <c r="QGT147" s="118"/>
      <c r="QGU147" s="118"/>
      <c r="QGV147" s="118"/>
      <c r="QGW147" s="118"/>
      <c r="QGX147" s="118"/>
      <c r="QGY147" s="118"/>
      <c r="QGZ147" s="118"/>
      <c r="QHA147" s="118"/>
      <c r="QHB147" s="118"/>
      <c r="QHC147" s="118"/>
      <c r="QHD147" s="118"/>
      <c r="QHE147" s="118"/>
      <c r="QHF147" s="118"/>
      <c r="QHG147" s="118"/>
      <c r="QHH147" s="118"/>
      <c r="QHI147" s="118"/>
      <c r="QHJ147" s="118"/>
      <c r="QHK147" s="118"/>
      <c r="QHL147" s="118"/>
      <c r="QHM147" s="118"/>
      <c r="QHN147" s="118"/>
      <c r="QHO147" s="118"/>
      <c r="QHP147" s="118"/>
      <c r="QHQ147" s="118"/>
      <c r="QHR147" s="118"/>
      <c r="QHS147" s="118"/>
      <c r="QHT147" s="118"/>
      <c r="QHU147" s="118"/>
      <c r="QHV147" s="118"/>
      <c r="QHW147" s="118"/>
      <c r="QHX147" s="118"/>
      <c r="QHY147" s="118"/>
      <c r="QHZ147" s="118"/>
      <c r="QIA147" s="118"/>
      <c r="QIB147" s="118"/>
      <c r="QIC147" s="118"/>
      <c r="QID147" s="118"/>
      <c r="QIE147" s="118"/>
      <c r="QIF147" s="118"/>
      <c r="QIG147" s="118"/>
      <c r="QIH147" s="118"/>
      <c r="QII147" s="118"/>
      <c r="QIJ147" s="118"/>
      <c r="QIK147" s="118"/>
      <c r="QIL147" s="118"/>
      <c r="QIM147" s="118"/>
      <c r="QIN147" s="118"/>
      <c r="QIO147" s="118"/>
      <c r="QIP147" s="118"/>
      <c r="QIQ147" s="118"/>
      <c r="QIR147" s="118"/>
      <c r="QIS147" s="118"/>
      <c r="QIT147" s="118"/>
      <c r="QIU147" s="118"/>
      <c r="QIV147" s="118"/>
      <c r="QIW147" s="118"/>
      <c r="QIX147" s="118"/>
      <c r="QIY147" s="118"/>
      <c r="QIZ147" s="118"/>
      <c r="QJA147" s="118"/>
      <c r="QJB147" s="118"/>
      <c r="QJC147" s="118"/>
      <c r="QJD147" s="118"/>
      <c r="QJE147" s="118"/>
      <c r="QJF147" s="118"/>
      <c r="QJG147" s="118"/>
      <c r="QJH147" s="118"/>
      <c r="QJI147" s="118"/>
      <c r="QJJ147" s="118"/>
      <c r="QJK147" s="118"/>
      <c r="QJL147" s="118"/>
      <c r="QJM147" s="118"/>
      <c r="QJN147" s="118"/>
      <c r="QJO147" s="118"/>
      <c r="QJP147" s="118"/>
      <c r="QJQ147" s="118"/>
      <c r="QJR147" s="118"/>
      <c r="QJS147" s="118"/>
      <c r="QJT147" s="118"/>
      <c r="QJU147" s="118"/>
      <c r="QJV147" s="118"/>
      <c r="QJW147" s="118"/>
      <c r="QJX147" s="118"/>
      <c r="QJY147" s="118"/>
      <c r="QJZ147" s="118"/>
      <c r="QKA147" s="118"/>
      <c r="QKB147" s="118"/>
      <c r="QKC147" s="118"/>
      <c r="QKD147" s="118"/>
      <c r="QKE147" s="118"/>
      <c r="QKF147" s="118"/>
      <c r="QKG147" s="118"/>
      <c r="QKH147" s="118"/>
      <c r="QKI147" s="118"/>
      <c r="QKJ147" s="118"/>
      <c r="QKK147" s="118"/>
      <c r="QKL147" s="118"/>
      <c r="QKM147" s="118"/>
      <c r="QKN147" s="118"/>
      <c r="QKO147" s="118"/>
      <c r="QKP147" s="118"/>
      <c r="QKQ147" s="118"/>
      <c r="QKR147" s="118"/>
      <c r="QKS147" s="118"/>
      <c r="QKT147" s="118"/>
      <c r="QKU147" s="118"/>
      <c r="QKV147" s="118"/>
      <c r="QKW147" s="118"/>
      <c r="QKX147" s="118"/>
      <c r="QKY147" s="118"/>
      <c r="QKZ147" s="118"/>
      <c r="QLA147" s="118"/>
      <c r="QLB147" s="118"/>
      <c r="QLC147" s="118"/>
      <c r="QLD147" s="118"/>
      <c r="QLE147" s="118"/>
      <c r="QLF147" s="118"/>
      <c r="QLG147" s="118"/>
      <c r="QLH147" s="118"/>
      <c r="QLI147" s="118"/>
      <c r="QLJ147" s="118"/>
      <c r="QLK147" s="118"/>
      <c r="QLL147" s="118"/>
      <c r="QLM147" s="118"/>
      <c r="QLN147" s="118"/>
      <c r="QLO147" s="118"/>
      <c r="QLP147" s="118"/>
      <c r="QLQ147" s="118"/>
      <c r="QLR147" s="118"/>
      <c r="QLS147" s="118"/>
      <c r="QLT147" s="118"/>
      <c r="QLU147" s="118"/>
      <c r="QLV147" s="118"/>
      <c r="QLW147" s="118"/>
      <c r="QLX147" s="118"/>
      <c r="QLY147" s="118"/>
      <c r="QLZ147" s="118"/>
      <c r="QMA147" s="118"/>
      <c r="QMB147" s="118"/>
      <c r="QMC147" s="118"/>
      <c r="QMD147" s="118"/>
      <c r="QME147" s="118"/>
      <c r="QMF147" s="118"/>
      <c r="QMG147" s="118"/>
      <c r="QMH147" s="118"/>
      <c r="QMI147" s="118"/>
      <c r="QMJ147" s="118"/>
      <c r="QMK147" s="118"/>
      <c r="QML147" s="118"/>
      <c r="QMM147" s="118"/>
      <c r="QMN147" s="118"/>
      <c r="QMO147" s="118"/>
      <c r="QMP147" s="118"/>
      <c r="QMQ147" s="118"/>
      <c r="QMR147" s="118"/>
      <c r="QMS147" s="118"/>
      <c r="QMT147" s="118"/>
      <c r="QMU147" s="118"/>
      <c r="QMV147" s="118"/>
      <c r="QMW147" s="118"/>
      <c r="QMX147" s="118"/>
      <c r="QMY147" s="118"/>
      <c r="QMZ147" s="118"/>
      <c r="QNA147" s="118"/>
      <c r="QNB147" s="118"/>
      <c r="QNC147" s="118"/>
      <c r="QND147" s="118"/>
      <c r="QNE147" s="118"/>
      <c r="QNF147" s="118"/>
      <c r="QNG147" s="118"/>
      <c r="QNH147" s="118"/>
      <c r="QNI147" s="118"/>
      <c r="QNJ147" s="118"/>
      <c r="QNK147" s="118"/>
      <c r="QNL147" s="118"/>
      <c r="QNM147" s="118"/>
      <c r="QNN147" s="118"/>
      <c r="QNO147" s="118"/>
      <c r="QNP147" s="118"/>
      <c r="QNQ147" s="118"/>
      <c r="QNR147" s="118"/>
      <c r="QNS147" s="118"/>
      <c r="QNT147" s="118"/>
      <c r="QNU147" s="118"/>
      <c r="QNV147" s="118"/>
      <c r="QNW147" s="118"/>
      <c r="QNX147" s="118"/>
      <c r="QNY147" s="118"/>
      <c r="QNZ147" s="118"/>
      <c r="QOA147" s="118"/>
      <c r="QOB147" s="118"/>
      <c r="QOC147" s="118"/>
      <c r="QOD147" s="118"/>
      <c r="QOE147" s="118"/>
      <c r="QOF147" s="118"/>
      <c r="QOG147" s="118"/>
      <c r="QOH147" s="118"/>
      <c r="QOI147" s="118"/>
      <c r="QOJ147" s="118"/>
      <c r="QOK147" s="118"/>
      <c r="QOL147" s="118"/>
      <c r="QOM147" s="118"/>
      <c r="QON147" s="118"/>
      <c r="QOO147" s="118"/>
      <c r="QOP147" s="118"/>
      <c r="QOQ147" s="118"/>
      <c r="QOR147" s="118"/>
      <c r="QOS147" s="118"/>
      <c r="QOT147" s="118"/>
      <c r="QOU147" s="118"/>
      <c r="QOV147" s="118"/>
      <c r="QOW147" s="118"/>
      <c r="QOX147" s="118"/>
      <c r="QOY147" s="118"/>
      <c r="QOZ147" s="118"/>
      <c r="QPA147" s="118"/>
      <c r="QPB147" s="118"/>
      <c r="QPC147" s="118"/>
      <c r="QPD147" s="118"/>
      <c r="QPE147" s="118"/>
      <c r="QPF147" s="118"/>
      <c r="QPG147" s="118"/>
      <c r="QPH147" s="118"/>
      <c r="QPI147" s="118"/>
      <c r="QPJ147" s="118"/>
      <c r="QPK147" s="118"/>
      <c r="QPL147" s="118"/>
      <c r="QPM147" s="118"/>
      <c r="QPN147" s="118"/>
      <c r="QPO147" s="118"/>
      <c r="QPP147" s="118"/>
      <c r="QPQ147" s="118"/>
      <c r="QPR147" s="118"/>
      <c r="QPS147" s="118"/>
      <c r="QPT147" s="118"/>
      <c r="QPU147" s="118"/>
      <c r="QPV147" s="118"/>
      <c r="QPW147" s="118"/>
      <c r="QPX147" s="118"/>
      <c r="QPY147" s="118"/>
      <c r="QPZ147" s="118"/>
      <c r="QQA147" s="118"/>
      <c r="QQB147" s="118"/>
      <c r="QQC147" s="118"/>
      <c r="QQD147" s="118"/>
      <c r="QQE147" s="118"/>
      <c r="QQF147" s="118"/>
      <c r="QQG147" s="118"/>
      <c r="QQH147" s="118"/>
      <c r="QQI147" s="118"/>
      <c r="QQJ147" s="118"/>
      <c r="QQK147" s="118"/>
      <c r="QQL147" s="118"/>
      <c r="QQM147" s="118"/>
      <c r="QQN147" s="118"/>
      <c r="QQO147" s="118"/>
      <c r="QQP147" s="118"/>
      <c r="QQQ147" s="118"/>
      <c r="QQR147" s="118"/>
      <c r="QQS147" s="118"/>
      <c r="QQT147" s="118"/>
      <c r="QQU147" s="118"/>
      <c r="QQV147" s="118"/>
      <c r="QQW147" s="118"/>
      <c r="QQX147" s="118"/>
      <c r="QQY147" s="118"/>
      <c r="QQZ147" s="118"/>
      <c r="QRA147" s="118"/>
      <c r="QRB147" s="118"/>
      <c r="QRC147" s="118"/>
      <c r="QRD147" s="118"/>
      <c r="QRE147" s="118"/>
      <c r="QRF147" s="118"/>
      <c r="QRG147" s="118"/>
      <c r="QRH147" s="118"/>
      <c r="QRI147" s="118"/>
      <c r="QRJ147" s="118"/>
      <c r="QRK147" s="118"/>
      <c r="QRL147" s="118"/>
      <c r="QRM147" s="118"/>
      <c r="QRN147" s="118"/>
      <c r="QRO147" s="118"/>
      <c r="QRP147" s="118"/>
      <c r="QRQ147" s="118"/>
      <c r="QRR147" s="118"/>
      <c r="QRS147" s="118"/>
      <c r="QRT147" s="118"/>
      <c r="QRU147" s="118"/>
      <c r="QRV147" s="118"/>
      <c r="QRW147" s="118"/>
      <c r="QRX147" s="118"/>
      <c r="QRY147" s="118"/>
      <c r="QRZ147" s="118"/>
      <c r="QSA147" s="118"/>
      <c r="QSB147" s="118"/>
      <c r="QSC147" s="118"/>
      <c r="QSD147" s="118"/>
      <c r="QSE147" s="118"/>
      <c r="QSF147" s="118"/>
      <c r="QSG147" s="118"/>
      <c r="QSH147" s="118"/>
      <c r="QSI147" s="118"/>
      <c r="QSJ147" s="118"/>
      <c r="QSK147" s="118"/>
      <c r="QSL147" s="118"/>
      <c r="QSM147" s="118"/>
      <c r="QSN147" s="118"/>
      <c r="QSO147" s="118"/>
      <c r="QSP147" s="118"/>
      <c r="QSQ147" s="118"/>
      <c r="QSR147" s="118"/>
      <c r="QSS147" s="118"/>
      <c r="QST147" s="118"/>
      <c r="QSU147" s="118"/>
      <c r="QSV147" s="118"/>
      <c r="QSW147" s="118"/>
      <c r="QSX147" s="118"/>
      <c r="QSY147" s="118"/>
      <c r="QSZ147" s="118"/>
      <c r="QTA147" s="118"/>
      <c r="QTB147" s="118"/>
      <c r="QTC147" s="118"/>
      <c r="QTD147" s="118"/>
      <c r="QTE147" s="118"/>
      <c r="QTF147" s="118"/>
      <c r="QTG147" s="118"/>
      <c r="QTH147" s="118"/>
      <c r="QTI147" s="118"/>
      <c r="QTJ147" s="118"/>
      <c r="QTK147" s="118"/>
      <c r="QTL147" s="118"/>
      <c r="QTM147" s="118"/>
      <c r="QTN147" s="118"/>
      <c r="QTO147" s="118"/>
      <c r="QTP147" s="118"/>
      <c r="QTQ147" s="118"/>
      <c r="QTR147" s="118"/>
      <c r="QTS147" s="118"/>
      <c r="QTT147" s="118"/>
      <c r="QTU147" s="118"/>
      <c r="QTV147" s="118"/>
      <c r="QTW147" s="118"/>
      <c r="QTX147" s="118"/>
      <c r="QTY147" s="118"/>
      <c r="QTZ147" s="118"/>
      <c r="QUA147" s="118"/>
      <c r="QUB147" s="118"/>
      <c r="QUC147" s="118"/>
      <c r="QUD147" s="118"/>
      <c r="QUE147" s="118"/>
      <c r="QUF147" s="118"/>
      <c r="QUG147" s="118"/>
      <c r="QUH147" s="118"/>
      <c r="QUI147" s="118"/>
      <c r="QUJ147" s="118"/>
      <c r="QUK147" s="118"/>
      <c r="QUL147" s="118"/>
      <c r="QUM147" s="118"/>
      <c r="QUN147" s="118"/>
      <c r="QUO147" s="118"/>
      <c r="QUP147" s="118"/>
      <c r="QUQ147" s="118"/>
      <c r="QUR147" s="118"/>
      <c r="QUS147" s="118"/>
      <c r="QUT147" s="118"/>
      <c r="QUU147" s="118"/>
      <c r="QUV147" s="118"/>
      <c r="QUW147" s="118"/>
      <c r="QUX147" s="118"/>
      <c r="QUY147" s="118"/>
      <c r="QUZ147" s="118"/>
      <c r="QVA147" s="118"/>
      <c r="QVB147" s="118"/>
      <c r="QVC147" s="118"/>
      <c r="QVD147" s="118"/>
      <c r="QVE147" s="118"/>
      <c r="QVF147" s="118"/>
      <c r="QVG147" s="118"/>
      <c r="QVH147" s="118"/>
      <c r="QVI147" s="118"/>
      <c r="QVJ147" s="118"/>
      <c r="QVK147" s="118"/>
      <c r="QVL147" s="118"/>
      <c r="QVM147" s="118"/>
      <c r="QVN147" s="118"/>
      <c r="QVO147" s="118"/>
      <c r="QVP147" s="118"/>
      <c r="QVQ147" s="118"/>
      <c r="QVR147" s="118"/>
      <c r="QVS147" s="118"/>
      <c r="QVT147" s="118"/>
      <c r="QVU147" s="118"/>
      <c r="QVV147" s="118"/>
      <c r="QVW147" s="118"/>
      <c r="QVX147" s="118"/>
      <c r="QVY147" s="118"/>
      <c r="QVZ147" s="118"/>
      <c r="QWA147" s="118"/>
      <c r="QWB147" s="118"/>
      <c r="QWC147" s="118"/>
      <c r="QWD147" s="118"/>
      <c r="QWE147" s="118"/>
      <c r="QWF147" s="118"/>
      <c r="QWG147" s="118"/>
      <c r="QWH147" s="118"/>
      <c r="QWI147" s="118"/>
      <c r="QWJ147" s="118"/>
      <c r="QWK147" s="118"/>
      <c r="QWL147" s="118"/>
      <c r="QWM147" s="118"/>
      <c r="QWN147" s="118"/>
      <c r="QWO147" s="118"/>
      <c r="QWP147" s="118"/>
      <c r="QWQ147" s="118"/>
      <c r="QWR147" s="118"/>
      <c r="QWS147" s="118"/>
      <c r="QWT147" s="118"/>
      <c r="QWU147" s="118"/>
      <c r="QWV147" s="118"/>
      <c r="QWW147" s="118"/>
      <c r="QWX147" s="118"/>
      <c r="QWY147" s="118"/>
      <c r="QWZ147" s="118"/>
      <c r="QXA147" s="118"/>
      <c r="QXB147" s="118"/>
      <c r="QXC147" s="118"/>
      <c r="QXD147" s="118"/>
      <c r="QXE147" s="118"/>
      <c r="QXF147" s="118"/>
      <c r="QXG147" s="118"/>
      <c r="QXH147" s="118"/>
      <c r="QXI147" s="118"/>
      <c r="QXJ147" s="118"/>
      <c r="QXK147" s="118"/>
      <c r="QXL147" s="118"/>
      <c r="QXM147" s="118"/>
      <c r="QXN147" s="118"/>
      <c r="QXO147" s="118"/>
      <c r="QXP147" s="118"/>
      <c r="QXQ147" s="118"/>
      <c r="QXR147" s="118"/>
      <c r="QXS147" s="118"/>
      <c r="QXT147" s="118"/>
      <c r="QXU147" s="118"/>
      <c r="QXV147" s="118"/>
      <c r="QXW147" s="118"/>
      <c r="QXX147" s="118"/>
      <c r="QXY147" s="118"/>
      <c r="QXZ147" s="118"/>
      <c r="QYA147" s="118"/>
      <c r="QYB147" s="118"/>
      <c r="QYC147" s="118"/>
      <c r="QYD147" s="118"/>
      <c r="QYE147" s="118"/>
      <c r="QYF147" s="118"/>
      <c r="QYG147" s="118"/>
      <c r="QYH147" s="118"/>
      <c r="QYI147" s="118"/>
      <c r="QYJ147" s="118"/>
      <c r="QYK147" s="118"/>
      <c r="QYL147" s="118"/>
      <c r="QYM147" s="118"/>
      <c r="QYN147" s="118"/>
      <c r="QYO147" s="118"/>
      <c r="QYP147" s="118"/>
      <c r="QYQ147" s="118"/>
      <c r="QYR147" s="118"/>
      <c r="QYS147" s="118"/>
      <c r="QYT147" s="118"/>
      <c r="QYU147" s="118"/>
      <c r="QYV147" s="118"/>
      <c r="QYW147" s="118"/>
      <c r="QYX147" s="118"/>
      <c r="QYY147" s="118"/>
      <c r="QYZ147" s="118"/>
      <c r="QZA147" s="118"/>
      <c r="QZB147" s="118"/>
      <c r="QZC147" s="118"/>
      <c r="QZD147" s="118"/>
      <c r="QZE147" s="118"/>
      <c r="QZF147" s="118"/>
      <c r="QZG147" s="118"/>
      <c r="QZH147" s="118"/>
      <c r="QZI147" s="118"/>
      <c r="QZJ147" s="118"/>
      <c r="QZK147" s="118"/>
      <c r="QZL147" s="118"/>
      <c r="QZM147" s="118"/>
      <c r="QZN147" s="118"/>
      <c r="QZO147" s="118"/>
      <c r="QZP147" s="118"/>
      <c r="QZQ147" s="118"/>
      <c r="QZR147" s="118"/>
      <c r="QZS147" s="118"/>
      <c r="QZT147" s="118"/>
      <c r="QZU147" s="118"/>
      <c r="QZV147" s="118"/>
      <c r="QZW147" s="118"/>
      <c r="QZX147" s="118"/>
      <c r="QZY147" s="118"/>
      <c r="QZZ147" s="118"/>
      <c r="RAA147" s="118"/>
      <c r="RAB147" s="118"/>
      <c r="RAC147" s="118"/>
      <c r="RAD147" s="118"/>
      <c r="RAE147" s="118"/>
      <c r="RAF147" s="118"/>
      <c r="RAG147" s="118"/>
      <c r="RAH147" s="118"/>
      <c r="RAI147" s="118"/>
      <c r="RAJ147" s="118"/>
      <c r="RAK147" s="118"/>
      <c r="RAL147" s="118"/>
      <c r="RAM147" s="118"/>
      <c r="RAN147" s="118"/>
      <c r="RAO147" s="118"/>
      <c r="RAP147" s="118"/>
      <c r="RAQ147" s="118"/>
      <c r="RAR147" s="118"/>
      <c r="RAS147" s="118"/>
      <c r="RAT147" s="118"/>
      <c r="RAU147" s="118"/>
      <c r="RAV147" s="118"/>
      <c r="RAW147" s="118"/>
      <c r="RAX147" s="118"/>
      <c r="RAY147" s="118"/>
      <c r="RAZ147" s="118"/>
      <c r="RBA147" s="118"/>
      <c r="RBB147" s="118"/>
      <c r="RBC147" s="118"/>
      <c r="RBD147" s="118"/>
      <c r="RBE147" s="118"/>
      <c r="RBF147" s="118"/>
      <c r="RBG147" s="118"/>
      <c r="RBH147" s="118"/>
      <c r="RBI147" s="118"/>
      <c r="RBJ147" s="118"/>
      <c r="RBK147" s="118"/>
      <c r="RBL147" s="118"/>
      <c r="RBM147" s="118"/>
      <c r="RBN147" s="118"/>
      <c r="RBO147" s="118"/>
      <c r="RBP147" s="118"/>
      <c r="RBQ147" s="118"/>
      <c r="RBR147" s="118"/>
      <c r="RBS147" s="118"/>
      <c r="RBT147" s="118"/>
      <c r="RBU147" s="118"/>
      <c r="RBV147" s="118"/>
      <c r="RBW147" s="118"/>
      <c r="RBX147" s="118"/>
      <c r="RBY147" s="118"/>
      <c r="RBZ147" s="118"/>
      <c r="RCA147" s="118"/>
      <c r="RCB147" s="118"/>
      <c r="RCC147" s="118"/>
      <c r="RCD147" s="118"/>
      <c r="RCE147" s="118"/>
      <c r="RCF147" s="118"/>
      <c r="RCG147" s="118"/>
      <c r="RCH147" s="118"/>
      <c r="RCI147" s="118"/>
      <c r="RCJ147" s="118"/>
      <c r="RCK147" s="118"/>
      <c r="RCL147" s="118"/>
      <c r="RCM147" s="118"/>
      <c r="RCN147" s="118"/>
      <c r="RCO147" s="118"/>
      <c r="RCP147" s="118"/>
      <c r="RCQ147" s="118"/>
      <c r="RCR147" s="118"/>
      <c r="RCS147" s="118"/>
      <c r="RCT147" s="118"/>
      <c r="RCU147" s="118"/>
      <c r="RCV147" s="118"/>
      <c r="RCW147" s="118"/>
      <c r="RCX147" s="118"/>
      <c r="RCY147" s="118"/>
      <c r="RCZ147" s="118"/>
      <c r="RDA147" s="118"/>
      <c r="RDB147" s="118"/>
      <c r="RDC147" s="118"/>
      <c r="RDD147" s="118"/>
      <c r="RDE147" s="118"/>
      <c r="RDF147" s="118"/>
      <c r="RDG147" s="118"/>
      <c r="RDH147" s="118"/>
      <c r="RDI147" s="118"/>
      <c r="RDJ147" s="118"/>
      <c r="RDK147" s="118"/>
      <c r="RDL147" s="118"/>
      <c r="RDM147" s="118"/>
      <c r="RDN147" s="118"/>
      <c r="RDO147" s="118"/>
      <c r="RDP147" s="118"/>
      <c r="RDQ147" s="118"/>
      <c r="RDR147" s="118"/>
      <c r="RDS147" s="118"/>
      <c r="RDT147" s="118"/>
      <c r="RDU147" s="118"/>
      <c r="RDV147" s="118"/>
      <c r="RDW147" s="118"/>
      <c r="RDX147" s="118"/>
      <c r="RDY147" s="118"/>
      <c r="RDZ147" s="118"/>
      <c r="REA147" s="118"/>
      <c r="REB147" s="118"/>
      <c r="REC147" s="118"/>
      <c r="RED147" s="118"/>
      <c r="REE147" s="118"/>
      <c r="REF147" s="118"/>
      <c r="REG147" s="118"/>
      <c r="REH147" s="118"/>
      <c r="REI147" s="118"/>
      <c r="REJ147" s="118"/>
      <c r="REK147" s="118"/>
      <c r="REL147" s="118"/>
      <c r="REM147" s="118"/>
      <c r="REN147" s="118"/>
      <c r="REO147" s="118"/>
      <c r="REP147" s="118"/>
      <c r="REQ147" s="118"/>
      <c r="RER147" s="118"/>
      <c r="RES147" s="118"/>
      <c r="RET147" s="118"/>
      <c r="REU147" s="118"/>
      <c r="REV147" s="118"/>
      <c r="REW147" s="118"/>
      <c r="REX147" s="118"/>
      <c r="REY147" s="118"/>
      <c r="REZ147" s="118"/>
      <c r="RFA147" s="118"/>
      <c r="RFB147" s="118"/>
      <c r="RFC147" s="118"/>
      <c r="RFD147" s="118"/>
      <c r="RFE147" s="118"/>
      <c r="RFF147" s="118"/>
      <c r="RFG147" s="118"/>
      <c r="RFH147" s="118"/>
      <c r="RFI147" s="118"/>
      <c r="RFJ147" s="118"/>
      <c r="RFK147" s="118"/>
      <c r="RFL147" s="118"/>
      <c r="RFM147" s="118"/>
      <c r="RFN147" s="118"/>
      <c r="RFO147" s="118"/>
      <c r="RFP147" s="118"/>
      <c r="RFQ147" s="118"/>
      <c r="RFR147" s="118"/>
      <c r="RFS147" s="118"/>
      <c r="RFT147" s="118"/>
      <c r="RFU147" s="118"/>
      <c r="RFV147" s="118"/>
      <c r="RFW147" s="118"/>
      <c r="RFX147" s="118"/>
      <c r="RFY147" s="118"/>
      <c r="RFZ147" s="118"/>
      <c r="RGA147" s="118"/>
      <c r="RGB147" s="118"/>
      <c r="RGC147" s="118"/>
      <c r="RGD147" s="118"/>
      <c r="RGE147" s="118"/>
      <c r="RGF147" s="118"/>
      <c r="RGG147" s="118"/>
      <c r="RGH147" s="118"/>
      <c r="RGI147" s="118"/>
      <c r="RGJ147" s="118"/>
      <c r="RGK147" s="118"/>
      <c r="RGL147" s="118"/>
      <c r="RGM147" s="118"/>
      <c r="RGN147" s="118"/>
      <c r="RGO147" s="118"/>
      <c r="RGP147" s="118"/>
      <c r="RGQ147" s="118"/>
      <c r="RGR147" s="118"/>
      <c r="RGS147" s="118"/>
      <c r="RGT147" s="118"/>
      <c r="RGU147" s="118"/>
      <c r="RGV147" s="118"/>
      <c r="RGW147" s="118"/>
      <c r="RGX147" s="118"/>
      <c r="RGY147" s="118"/>
      <c r="RGZ147" s="118"/>
      <c r="RHA147" s="118"/>
      <c r="RHB147" s="118"/>
      <c r="RHC147" s="118"/>
      <c r="RHD147" s="118"/>
      <c r="RHE147" s="118"/>
      <c r="RHF147" s="118"/>
      <c r="RHG147" s="118"/>
      <c r="RHH147" s="118"/>
      <c r="RHI147" s="118"/>
      <c r="RHJ147" s="118"/>
      <c r="RHK147" s="118"/>
      <c r="RHL147" s="118"/>
      <c r="RHM147" s="118"/>
      <c r="RHN147" s="118"/>
      <c r="RHO147" s="118"/>
      <c r="RHP147" s="118"/>
      <c r="RHQ147" s="118"/>
      <c r="RHR147" s="118"/>
      <c r="RHS147" s="118"/>
      <c r="RHT147" s="118"/>
      <c r="RHU147" s="118"/>
      <c r="RHV147" s="118"/>
      <c r="RHW147" s="118"/>
      <c r="RHX147" s="118"/>
      <c r="RHY147" s="118"/>
      <c r="RHZ147" s="118"/>
      <c r="RIA147" s="118"/>
      <c r="RIB147" s="118"/>
      <c r="RIC147" s="118"/>
      <c r="RID147" s="118"/>
      <c r="RIE147" s="118"/>
      <c r="RIF147" s="118"/>
      <c r="RIG147" s="118"/>
      <c r="RIH147" s="118"/>
      <c r="RII147" s="118"/>
      <c r="RIJ147" s="118"/>
      <c r="RIK147" s="118"/>
      <c r="RIL147" s="118"/>
      <c r="RIM147" s="118"/>
      <c r="RIN147" s="118"/>
      <c r="RIO147" s="118"/>
      <c r="RIP147" s="118"/>
      <c r="RIQ147" s="118"/>
      <c r="RIR147" s="118"/>
      <c r="RIS147" s="118"/>
      <c r="RIT147" s="118"/>
      <c r="RIU147" s="118"/>
      <c r="RIV147" s="118"/>
      <c r="RIW147" s="118"/>
      <c r="RIX147" s="118"/>
      <c r="RIY147" s="118"/>
      <c r="RIZ147" s="118"/>
      <c r="RJA147" s="118"/>
      <c r="RJB147" s="118"/>
      <c r="RJC147" s="118"/>
      <c r="RJD147" s="118"/>
      <c r="RJE147" s="118"/>
      <c r="RJF147" s="118"/>
      <c r="RJG147" s="118"/>
      <c r="RJH147" s="118"/>
      <c r="RJI147" s="118"/>
      <c r="RJJ147" s="118"/>
      <c r="RJK147" s="118"/>
      <c r="RJL147" s="118"/>
      <c r="RJM147" s="118"/>
      <c r="RJN147" s="118"/>
      <c r="RJO147" s="118"/>
      <c r="RJP147" s="118"/>
      <c r="RJQ147" s="118"/>
      <c r="RJR147" s="118"/>
      <c r="RJS147" s="118"/>
      <c r="RJT147" s="118"/>
      <c r="RJU147" s="118"/>
      <c r="RJV147" s="118"/>
      <c r="RJW147" s="118"/>
      <c r="RJX147" s="118"/>
      <c r="RJY147" s="118"/>
      <c r="RJZ147" s="118"/>
      <c r="RKA147" s="118"/>
      <c r="RKB147" s="118"/>
      <c r="RKC147" s="118"/>
      <c r="RKD147" s="118"/>
      <c r="RKE147" s="118"/>
      <c r="RKF147" s="118"/>
      <c r="RKG147" s="118"/>
      <c r="RKH147" s="118"/>
      <c r="RKI147" s="118"/>
      <c r="RKJ147" s="118"/>
      <c r="RKK147" s="118"/>
      <c r="RKL147" s="118"/>
      <c r="RKM147" s="118"/>
      <c r="RKN147" s="118"/>
      <c r="RKO147" s="118"/>
      <c r="RKP147" s="118"/>
      <c r="RKQ147" s="118"/>
      <c r="RKR147" s="118"/>
      <c r="RKS147" s="118"/>
      <c r="RKT147" s="118"/>
      <c r="RKU147" s="118"/>
      <c r="RKV147" s="118"/>
      <c r="RKW147" s="118"/>
      <c r="RKX147" s="118"/>
      <c r="RKY147" s="118"/>
      <c r="RKZ147" s="118"/>
      <c r="RLA147" s="118"/>
      <c r="RLB147" s="118"/>
      <c r="RLC147" s="118"/>
      <c r="RLD147" s="118"/>
      <c r="RLE147" s="118"/>
      <c r="RLF147" s="118"/>
      <c r="RLG147" s="118"/>
      <c r="RLH147" s="118"/>
      <c r="RLI147" s="118"/>
      <c r="RLJ147" s="118"/>
      <c r="RLK147" s="118"/>
      <c r="RLL147" s="118"/>
      <c r="RLM147" s="118"/>
      <c r="RLN147" s="118"/>
      <c r="RLO147" s="118"/>
      <c r="RLP147" s="118"/>
      <c r="RLQ147" s="118"/>
      <c r="RLR147" s="118"/>
      <c r="RLS147" s="118"/>
      <c r="RLT147" s="118"/>
      <c r="RLU147" s="118"/>
      <c r="RLV147" s="118"/>
      <c r="RLW147" s="118"/>
      <c r="RLX147" s="118"/>
      <c r="RLY147" s="118"/>
      <c r="RLZ147" s="118"/>
      <c r="RMA147" s="118"/>
      <c r="RMB147" s="118"/>
      <c r="RMC147" s="118"/>
      <c r="RMD147" s="118"/>
      <c r="RME147" s="118"/>
      <c r="RMF147" s="118"/>
      <c r="RMG147" s="118"/>
      <c r="RMH147" s="118"/>
      <c r="RMI147" s="118"/>
      <c r="RMJ147" s="118"/>
      <c r="RMK147" s="118"/>
      <c r="RML147" s="118"/>
      <c r="RMM147" s="118"/>
      <c r="RMN147" s="118"/>
      <c r="RMO147" s="118"/>
      <c r="RMP147" s="118"/>
      <c r="RMQ147" s="118"/>
      <c r="RMR147" s="118"/>
      <c r="RMS147" s="118"/>
      <c r="RMT147" s="118"/>
      <c r="RMU147" s="118"/>
      <c r="RMV147" s="118"/>
      <c r="RMW147" s="118"/>
      <c r="RMX147" s="118"/>
      <c r="RMY147" s="118"/>
      <c r="RMZ147" s="118"/>
      <c r="RNA147" s="118"/>
      <c r="RNB147" s="118"/>
      <c r="RNC147" s="118"/>
      <c r="RND147" s="118"/>
      <c r="RNE147" s="118"/>
      <c r="RNF147" s="118"/>
      <c r="RNG147" s="118"/>
      <c r="RNH147" s="118"/>
      <c r="RNI147" s="118"/>
      <c r="RNJ147" s="118"/>
      <c r="RNK147" s="118"/>
      <c r="RNL147" s="118"/>
      <c r="RNM147" s="118"/>
      <c r="RNN147" s="118"/>
      <c r="RNO147" s="118"/>
      <c r="RNP147" s="118"/>
      <c r="RNQ147" s="118"/>
      <c r="RNR147" s="118"/>
      <c r="RNS147" s="118"/>
      <c r="RNT147" s="118"/>
      <c r="RNU147" s="118"/>
      <c r="RNV147" s="118"/>
      <c r="RNW147" s="118"/>
      <c r="RNX147" s="118"/>
      <c r="RNY147" s="118"/>
      <c r="RNZ147" s="118"/>
      <c r="ROA147" s="118"/>
      <c r="ROB147" s="118"/>
      <c r="ROC147" s="118"/>
      <c r="ROD147" s="118"/>
      <c r="ROE147" s="118"/>
      <c r="ROF147" s="118"/>
      <c r="ROG147" s="118"/>
      <c r="ROH147" s="118"/>
      <c r="ROI147" s="118"/>
      <c r="ROJ147" s="118"/>
      <c r="ROK147" s="118"/>
      <c r="ROL147" s="118"/>
      <c r="ROM147" s="118"/>
      <c r="RON147" s="118"/>
      <c r="ROO147" s="118"/>
      <c r="ROP147" s="118"/>
      <c r="ROQ147" s="118"/>
      <c r="ROR147" s="118"/>
      <c r="ROS147" s="118"/>
      <c r="ROT147" s="118"/>
      <c r="ROU147" s="118"/>
      <c r="ROV147" s="118"/>
      <c r="ROW147" s="118"/>
      <c r="ROX147" s="118"/>
      <c r="ROY147" s="118"/>
      <c r="ROZ147" s="118"/>
      <c r="RPA147" s="118"/>
      <c r="RPB147" s="118"/>
      <c r="RPC147" s="118"/>
      <c r="RPD147" s="118"/>
      <c r="RPE147" s="118"/>
      <c r="RPF147" s="118"/>
      <c r="RPG147" s="118"/>
      <c r="RPH147" s="118"/>
      <c r="RPI147" s="118"/>
      <c r="RPJ147" s="118"/>
      <c r="RPK147" s="118"/>
      <c r="RPL147" s="118"/>
      <c r="RPM147" s="118"/>
      <c r="RPN147" s="118"/>
      <c r="RPO147" s="118"/>
      <c r="RPP147" s="118"/>
      <c r="RPQ147" s="118"/>
      <c r="RPR147" s="118"/>
      <c r="RPS147" s="118"/>
      <c r="RPT147" s="118"/>
      <c r="RPU147" s="118"/>
      <c r="RPV147" s="118"/>
      <c r="RPW147" s="118"/>
      <c r="RPX147" s="118"/>
      <c r="RPY147" s="118"/>
      <c r="RPZ147" s="118"/>
      <c r="RQA147" s="118"/>
      <c r="RQB147" s="118"/>
      <c r="RQC147" s="118"/>
      <c r="RQD147" s="118"/>
      <c r="RQE147" s="118"/>
      <c r="RQF147" s="118"/>
      <c r="RQG147" s="118"/>
      <c r="RQH147" s="118"/>
      <c r="RQI147" s="118"/>
      <c r="RQJ147" s="118"/>
      <c r="RQK147" s="118"/>
      <c r="RQL147" s="118"/>
      <c r="RQM147" s="118"/>
      <c r="RQN147" s="118"/>
      <c r="RQO147" s="118"/>
      <c r="RQP147" s="118"/>
      <c r="RQQ147" s="118"/>
      <c r="RQR147" s="118"/>
      <c r="RQS147" s="118"/>
      <c r="RQT147" s="118"/>
      <c r="RQU147" s="118"/>
      <c r="RQV147" s="118"/>
      <c r="RQW147" s="118"/>
      <c r="RQX147" s="118"/>
      <c r="RQY147" s="118"/>
      <c r="RQZ147" s="118"/>
      <c r="RRA147" s="118"/>
      <c r="RRB147" s="118"/>
      <c r="RRC147" s="118"/>
      <c r="RRD147" s="118"/>
      <c r="RRE147" s="118"/>
      <c r="RRF147" s="118"/>
      <c r="RRG147" s="118"/>
      <c r="RRH147" s="118"/>
      <c r="RRI147" s="118"/>
      <c r="RRJ147" s="118"/>
      <c r="RRK147" s="118"/>
      <c r="RRL147" s="118"/>
      <c r="RRM147" s="118"/>
      <c r="RRN147" s="118"/>
      <c r="RRO147" s="118"/>
      <c r="RRP147" s="118"/>
      <c r="RRQ147" s="118"/>
      <c r="RRR147" s="118"/>
      <c r="RRS147" s="118"/>
      <c r="RRT147" s="118"/>
      <c r="RRU147" s="118"/>
      <c r="RRV147" s="118"/>
      <c r="RRW147" s="118"/>
      <c r="RRX147" s="118"/>
      <c r="RRY147" s="118"/>
      <c r="RRZ147" s="118"/>
      <c r="RSA147" s="118"/>
      <c r="RSB147" s="118"/>
      <c r="RSC147" s="118"/>
      <c r="RSD147" s="118"/>
      <c r="RSE147" s="118"/>
      <c r="RSF147" s="118"/>
      <c r="RSG147" s="118"/>
      <c r="RSH147" s="118"/>
      <c r="RSI147" s="118"/>
      <c r="RSJ147" s="118"/>
      <c r="RSK147" s="118"/>
      <c r="RSL147" s="118"/>
      <c r="RSM147" s="118"/>
      <c r="RSN147" s="118"/>
      <c r="RSO147" s="118"/>
      <c r="RSP147" s="118"/>
      <c r="RSQ147" s="118"/>
      <c r="RSR147" s="118"/>
      <c r="RSS147" s="118"/>
      <c r="RST147" s="118"/>
      <c r="RSU147" s="118"/>
      <c r="RSV147" s="118"/>
      <c r="RSW147" s="118"/>
      <c r="RSX147" s="118"/>
      <c r="RSY147" s="118"/>
      <c r="RSZ147" s="118"/>
      <c r="RTA147" s="118"/>
      <c r="RTB147" s="118"/>
      <c r="RTC147" s="118"/>
      <c r="RTD147" s="118"/>
      <c r="RTE147" s="118"/>
      <c r="RTF147" s="118"/>
      <c r="RTG147" s="118"/>
      <c r="RTH147" s="118"/>
      <c r="RTI147" s="118"/>
      <c r="RTJ147" s="118"/>
      <c r="RTK147" s="118"/>
      <c r="RTL147" s="118"/>
      <c r="RTM147" s="118"/>
      <c r="RTN147" s="118"/>
      <c r="RTO147" s="118"/>
      <c r="RTP147" s="118"/>
      <c r="RTQ147" s="118"/>
      <c r="RTR147" s="118"/>
      <c r="RTS147" s="118"/>
      <c r="RTT147" s="118"/>
      <c r="RTU147" s="118"/>
      <c r="RTV147" s="118"/>
      <c r="RTW147" s="118"/>
      <c r="RTX147" s="118"/>
      <c r="RTY147" s="118"/>
      <c r="RTZ147" s="118"/>
      <c r="RUA147" s="118"/>
      <c r="RUB147" s="118"/>
      <c r="RUC147" s="118"/>
      <c r="RUD147" s="118"/>
      <c r="RUE147" s="118"/>
      <c r="RUF147" s="118"/>
      <c r="RUG147" s="118"/>
      <c r="RUH147" s="118"/>
      <c r="RUI147" s="118"/>
      <c r="RUJ147" s="118"/>
      <c r="RUK147" s="118"/>
      <c r="RUL147" s="118"/>
      <c r="RUM147" s="118"/>
      <c r="RUN147" s="118"/>
      <c r="RUO147" s="118"/>
      <c r="RUP147" s="118"/>
      <c r="RUQ147" s="118"/>
      <c r="RUR147" s="118"/>
      <c r="RUS147" s="118"/>
      <c r="RUT147" s="118"/>
      <c r="RUU147" s="118"/>
      <c r="RUV147" s="118"/>
      <c r="RUW147" s="118"/>
      <c r="RUX147" s="118"/>
      <c r="RUY147" s="118"/>
      <c r="RUZ147" s="118"/>
      <c r="RVA147" s="118"/>
      <c r="RVB147" s="118"/>
      <c r="RVC147" s="118"/>
      <c r="RVD147" s="118"/>
      <c r="RVE147" s="118"/>
      <c r="RVF147" s="118"/>
      <c r="RVG147" s="118"/>
      <c r="RVH147" s="118"/>
      <c r="RVI147" s="118"/>
      <c r="RVJ147" s="118"/>
      <c r="RVK147" s="118"/>
      <c r="RVL147" s="118"/>
      <c r="RVM147" s="118"/>
      <c r="RVN147" s="118"/>
      <c r="RVO147" s="118"/>
      <c r="RVP147" s="118"/>
      <c r="RVQ147" s="118"/>
      <c r="RVR147" s="118"/>
      <c r="RVS147" s="118"/>
      <c r="RVT147" s="118"/>
      <c r="RVU147" s="118"/>
      <c r="RVV147" s="118"/>
      <c r="RVW147" s="118"/>
      <c r="RVX147" s="118"/>
      <c r="RVY147" s="118"/>
      <c r="RVZ147" s="118"/>
      <c r="RWA147" s="118"/>
      <c r="RWB147" s="118"/>
      <c r="RWC147" s="118"/>
      <c r="RWD147" s="118"/>
      <c r="RWE147" s="118"/>
      <c r="RWF147" s="118"/>
      <c r="RWG147" s="118"/>
      <c r="RWH147" s="118"/>
      <c r="RWI147" s="118"/>
      <c r="RWJ147" s="118"/>
      <c r="RWK147" s="118"/>
      <c r="RWL147" s="118"/>
      <c r="RWM147" s="118"/>
      <c r="RWN147" s="118"/>
      <c r="RWO147" s="118"/>
      <c r="RWP147" s="118"/>
      <c r="RWQ147" s="118"/>
      <c r="RWR147" s="118"/>
      <c r="RWS147" s="118"/>
      <c r="RWT147" s="118"/>
      <c r="RWU147" s="118"/>
      <c r="RWV147" s="118"/>
      <c r="RWW147" s="118"/>
      <c r="RWX147" s="118"/>
      <c r="RWY147" s="118"/>
      <c r="RWZ147" s="118"/>
      <c r="RXA147" s="118"/>
      <c r="RXB147" s="118"/>
      <c r="RXC147" s="118"/>
      <c r="RXD147" s="118"/>
      <c r="RXE147" s="118"/>
      <c r="RXF147" s="118"/>
      <c r="RXG147" s="118"/>
      <c r="RXH147" s="118"/>
      <c r="RXI147" s="118"/>
      <c r="RXJ147" s="118"/>
      <c r="RXK147" s="118"/>
      <c r="RXL147" s="118"/>
      <c r="RXM147" s="118"/>
      <c r="RXN147" s="118"/>
      <c r="RXO147" s="118"/>
      <c r="RXP147" s="118"/>
      <c r="RXQ147" s="118"/>
      <c r="RXR147" s="118"/>
      <c r="RXS147" s="118"/>
      <c r="RXT147" s="118"/>
      <c r="RXU147" s="118"/>
      <c r="RXV147" s="118"/>
      <c r="RXW147" s="118"/>
      <c r="RXX147" s="118"/>
      <c r="RXY147" s="118"/>
      <c r="RXZ147" s="118"/>
      <c r="RYA147" s="118"/>
      <c r="RYB147" s="118"/>
      <c r="RYC147" s="118"/>
      <c r="RYD147" s="118"/>
      <c r="RYE147" s="118"/>
      <c r="RYF147" s="118"/>
      <c r="RYG147" s="118"/>
      <c r="RYH147" s="118"/>
      <c r="RYI147" s="118"/>
      <c r="RYJ147" s="118"/>
      <c r="RYK147" s="118"/>
      <c r="RYL147" s="118"/>
      <c r="RYM147" s="118"/>
      <c r="RYN147" s="118"/>
      <c r="RYO147" s="118"/>
      <c r="RYP147" s="118"/>
      <c r="RYQ147" s="118"/>
      <c r="RYR147" s="118"/>
      <c r="RYS147" s="118"/>
      <c r="RYT147" s="118"/>
      <c r="RYU147" s="118"/>
      <c r="RYV147" s="118"/>
      <c r="RYW147" s="118"/>
      <c r="RYX147" s="118"/>
      <c r="RYY147" s="118"/>
      <c r="RYZ147" s="118"/>
      <c r="RZA147" s="118"/>
      <c r="RZB147" s="118"/>
      <c r="RZC147" s="118"/>
      <c r="RZD147" s="118"/>
      <c r="RZE147" s="118"/>
      <c r="RZF147" s="118"/>
      <c r="RZG147" s="118"/>
      <c r="RZH147" s="118"/>
      <c r="RZI147" s="118"/>
      <c r="RZJ147" s="118"/>
      <c r="RZK147" s="118"/>
      <c r="RZL147" s="118"/>
      <c r="RZM147" s="118"/>
      <c r="RZN147" s="118"/>
      <c r="RZO147" s="118"/>
      <c r="RZP147" s="118"/>
      <c r="RZQ147" s="118"/>
      <c r="RZR147" s="118"/>
      <c r="RZS147" s="118"/>
      <c r="RZT147" s="118"/>
      <c r="RZU147" s="118"/>
      <c r="RZV147" s="118"/>
      <c r="RZW147" s="118"/>
      <c r="RZX147" s="118"/>
      <c r="RZY147" s="118"/>
      <c r="RZZ147" s="118"/>
      <c r="SAA147" s="118"/>
      <c r="SAB147" s="118"/>
      <c r="SAC147" s="118"/>
      <c r="SAD147" s="118"/>
      <c r="SAE147" s="118"/>
      <c r="SAF147" s="118"/>
      <c r="SAG147" s="118"/>
      <c r="SAH147" s="118"/>
      <c r="SAI147" s="118"/>
      <c r="SAJ147" s="118"/>
      <c r="SAK147" s="118"/>
      <c r="SAL147" s="118"/>
      <c r="SAM147" s="118"/>
      <c r="SAN147" s="118"/>
      <c r="SAO147" s="118"/>
      <c r="SAP147" s="118"/>
      <c r="SAQ147" s="118"/>
      <c r="SAR147" s="118"/>
      <c r="SAS147" s="118"/>
      <c r="SAT147" s="118"/>
      <c r="SAU147" s="118"/>
      <c r="SAV147" s="118"/>
      <c r="SAW147" s="118"/>
      <c r="SAX147" s="118"/>
      <c r="SAY147" s="118"/>
      <c r="SAZ147" s="118"/>
      <c r="SBA147" s="118"/>
      <c r="SBB147" s="118"/>
      <c r="SBC147" s="118"/>
      <c r="SBD147" s="118"/>
      <c r="SBE147" s="118"/>
      <c r="SBF147" s="118"/>
      <c r="SBG147" s="118"/>
      <c r="SBH147" s="118"/>
      <c r="SBI147" s="118"/>
      <c r="SBJ147" s="118"/>
      <c r="SBK147" s="118"/>
      <c r="SBL147" s="118"/>
      <c r="SBM147" s="118"/>
      <c r="SBN147" s="118"/>
      <c r="SBO147" s="118"/>
      <c r="SBP147" s="118"/>
      <c r="SBQ147" s="118"/>
      <c r="SBR147" s="118"/>
      <c r="SBS147" s="118"/>
      <c r="SBT147" s="118"/>
      <c r="SBU147" s="118"/>
      <c r="SBV147" s="118"/>
      <c r="SBW147" s="118"/>
      <c r="SBX147" s="118"/>
      <c r="SBY147" s="118"/>
      <c r="SBZ147" s="118"/>
      <c r="SCA147" s="118"/>
      <c r="SCB147" s="118"/>
      <c r="SCC147" s="118"/>
      <c r="SCD147" s="118"/>
      <c r="SCE147" s="118"/>
      <c r="SCF147" s="118"/>
      <c r="SCG147" s="118"/>
      <c r="SCH147" s="118"/>
      <c r="SCI147" s="118"/>
      <c r="SCJ147" s="118"/>
      <c r="SCK147" s="118"/>
      <c r="SCL147" s="118"/>
      <c r="SCM147" s="118"/>
      <c r="SCN147" s="118"/>
      <c r="SCO147" s="118"/>
      <c r="SCP147" s="118"/>
      <c r="SCQ147" s="118"/>
      <c r="SCR147" s="118"/>
      <c r="SCS147" s="118"/>
      <c r="SCT147" s="118"/>
      <c r="SCU147" s="118"/>
      <c r="SCV147" s="118"/>
      <c r="SCW147" s="118"/>
      <c r="SCX147" s="118"/>
      <c r="SCY147" s="118"/>
      <c r="SCZ147" s="118"/>
      <c r="SDA147" s="118"/>
      <c r="SDB147" s="118"/>
      <c r="SDC147" s="118"/>
      <c r="SDD147" s="118"/>
      <c r="SDE147" s="118"/>
      <c r="SDF147" s="118"/>
      <c r="SDG147" s="118"/>
      <c r="SDH147" s="118"/>
      <c r="SDI147" s="118"/>
      <c r="SDJ147" s="118"/>
      <c r="SDK147" s="118"/>
      <c r="SDL147" s="118"/>
      <c r="SDM147" s="118"/>
      <c r="SDN147" s="118"/>
      <c r="SDO147" s="118"/>
      <c r="SDP147" s="118"/>
      <c r="SDQ147" s="118"/>
      <c r="SDR147" s="118"/>
      <c r="SDS147" s="118"/>
      <c r="SDT147" s="118"/>
      <c r="SDU147" s="118"/>
      <c r="SDV147" s="118"/>
      <c r="SDW147" s="118"/>
      <c r="SDX147" s="118"/>
      <c r="SDY147" s="118"/>
      <c r="SDZ147" s="118"/>
      <c r="SEA147" s="118"/>
      <c r="SEB147" s="118"/>
      <c r="SEC147" s="118"/>
      <c r="SED147" s="118"/>
      <c r="SEE147" s="118"/>
      <c r="SEF147" s="118"/>
      <c r="SEG147" s="118"/>
      <c r="SEH147" s="118"/>
      <c r="SEI147" s="118"/>
      <c r="SEJ147" s="118"/>
      <c r="SEK147" s="118"/>
      <c r="SEL147" s="118"/>
      <c r="SEM147" s="118"/>
      <c r="SEN147" s="118"/>
      <c r="SEO147" s="118"/>
      <c r="SEP147" s="118"/>
      <c r="SEQ147" s="118"/>
      <c r="SER147" s="118"/>
      <c r="SES147" s="118"/>
      <c r="SET147" s="118"/>
      <c r="SEU147" s="118"/>
      <c r="SEV147" s="118"/>
      <c r="SEW147" s="118"/>
      <c r="SEX147" s="118"/>
      <c r="SEY147" s="118"/>
      <c r="SEZ147" s="118"/>
      <c r="SFA147" s="118"/>
      <c r="SFB147" s="118"/>
      <c r="SFC147" s="118"/>
      <c r="SFD147" s="118"/>
      <c r="SFE147" s="118"/>
      <c r="SFF147" s="118"/>
      <c r="SFG147" s="118"/>
      <c r="SFH147" s="118"/>
      <c r="SFI147" s="118"/>
      <c r="SFJ147" s="118"/>
      <c r="SFK147" s="118"/>
      <c r="SFL147" s="118"/>
      <c r="SFM147" s="118"/>
      <c r="SFN147" s="118"/>
      <c r="SFO147" s="118"/>
      <c r="SFP147" s="118"/>
      <c r="SFQ147" s="118"/>
      <c r="SFR147" s="118"/>
      <c r="SFS147" s="118"/>
      <c r="SFT147" s="118"/>
      <c r="SFU147" s="118"/>
      <c r="SFV147" s="118"/>
      <c r="SFW147" s="118"/>
      <c r="SFX147" s="118"/>
      <c r="SFY147" s="118"/>
      <c r="SFZ147" s="118"/>
      <c r="SGA147" s="118"/>
      <c r="SGB147" s="118"/>
      <c r="SGC147" s="118"/>
      <c r="SGD147" s="118"/>
      <c r="SGE147" s="118"/>
      <c r="SGF147" s="118"/>
      <c r="SGG147" s="118"/>
      <c r="SGH147" s="118"/>
      <c r="SGI147" s="118"/>
      <c r="SGJ147" s="118"/>
      <c r="SGK147" s="118"/>
      <c r="SGL147" s="118"/>
      <c r="SGM147" s="118"/>
      <c r="SGN147" s="118"/>
      <c r="SGO147" s="118"/>
      <c r="SGP147" s="118"/>
      <c r="SGQ147" s="118"/>
      <c r="SGR147" s="118"/>
      <c r="SGS147" s="118"/>
      <c r="SGT147" s="118"/>
      <c r="SGU147" s="118"/>
      <c r="SGV147" s="118"/>
      <c r="SGW147" s="118"/>
      <c r="SGX147" s="118"/>
      <c r="SGY147" s="118"/>
      <c r="SGZ147" s="118"/>
      <c r="SHA147" s="118"/>
      <c r="SHB147" s="118"/>
      <c r="SHC147" s="118"/>
      <c r="SHD147" s="118"/>
      <c r="SHE147" s="118"/>
      <c r="SHF147" s="118"/>
      <c r="SHG147" s="118"/>
      <c r="SHH147" s="118"/>
      <c r="SHI147" s="118"/>
      <c r="SHJ147" s="118"/>
      <c r="SHK147" s="118"/>
      <c r="SHL147" s="118"/>
      <c r="SHM147" s="118"/>
      <c r="SHN147" s="118"/>
      <c r="SHO147" s="118"/>
      <c r="SHP147" s="118"/>
      <c r="SHQ147" s="118"/>
      <c r="SHR147" s="118"/>
      <c r="SHS147" s="118"/>
      <c r="SHT147" s="118"/>
      <c r="SHU147" s="118"/>
      <c r="SHV147" s="118"/>
      <c r="SHW147" s="118"/>
      <c r="SHX147" s="118"/>
      <c r="SHY147" s="118"/>
      <c r="SHZ147" s="118"/>
      <c r="SIA147" s="118"/>
      <c r="SIB147" s="118"/>
      <c r="SIC147" s="118"/>
      <c r="SID147" s="118"/>
      <c r="SIE147" s="118"/>
      <c r="SIF147" s="118"/>
      <c r="SIG147" s="118"/>
      <c r="SIH147" s="118"/>
      <c r="SII147" s="118"/>
      <c r="SIJ147" s="118"/>
      <c r="SIK147" s="118"/>
      <c r="SIL147" s="118"/>
      <c r="SIM147" s="118"/>
      <c r="SIN147" s="118"/>
      <c r="SIO147" s="118"/>
      <c r="SIP147" s="118"/>
      <c r="SIQ147" s="118"/>
      <c r="SIR147" s="118"/>
      <c r="SIS147" s="118"/>
      <c r="SIT147" s="118"/>
      <c r="SIU147" s="118"/>
      <c r="SIV147" s="118"/>
      <c r="SIW147" s="118"/>
      <c r="SIX147" s="118"/>
      <c r="SIY147" s="118"/>
      <c r="SIZ147" s="118"/>
      <c r="SJA147" s="118"/>
      <c r="SJB147" s="118"/>
      <c r="SJC147" s="118"/>
      <c r="SJD147" s="118"/>
      <c r="SJE147" s="118"/>
      <c r="SJF147" s="118"/>
      <c r="SJG147" s="118"/>
      <c r="SJH147" s="118"/>
      <c r="SJI147" s="118"/>
      <c r="SJJ147" s="118"/>
      <c r="SJK147" s="118"/>
      <c r="SJL147" s="118"/>
      <c r="SJM147" s="118"/>
      <c r="SJN147" s="118"/>
      <c r="SJO147" s="118"/>
      <c r="SJP147" s="118"/>
      <c r="SJQ147" s="118"/>
      <c r="SJR147" s="118"/>
      <c r="SJS147" s="118"/>
      <c r="SJT147" s="118"/>
      <c r="SJU147" s="118"/>
      <c r="SJV147" s="118"/>
      <c r="SJW147" s="118"/>
      <c r="SJX147" s="118"/>
      <c r="SJY147" s="118"/>
      <c r="SJZ147" s="118"/>
      <c r="SKA147" s="118"/>
      <c r="SKB147" s="118"/>
      <c r="SKC147" s="118"/>
      <c r="SKD147" s="118"/>
      <c r="SKE147" s="118"/>
      <c r="SKF147" s="118"/>
      <c r="SKG147" s="118"/>
      <c r="SKH147" s="118"/>
      <c r="SKI147" s="118"/>
      <c r="SKJ147" s="118"/>
      <c r="SKK147" s="118"/>
      <c r="SKL147" s="118"/>
      <c r="SKM147" s="118"/>
      <c r="SKN147" s="118"/>
      <c r="SKO147" s="118"/>
      <c r="SKP147" s="118"/>
      <c r="SKQ147" s="118"/>
      <c r="SKR147" s="118"/>
      <c r="SKS147" s="118"/>
      <c r="SKT147" s="118"/>
      <c r="SKU147" s="118"/>
      <c r="SKV147" s="118"/>
      <c r="SKW147" s="118"/>
      <c r="SKX147" s="118"/>
      <c r="SKY147" s="118"/>
      <c r="SKZ147" s="118"/>
      <c r="SLA147" s="118"/>
      <c r="SLB147" s="118"/>
      <c r="SLC147" s="118"/>
      <c r="SLD147" s="118"/>
      <c r="SLE147" s="118"/>
      <c r="SLF147" s="118"/>
      <c r="SLG147" s="118"/>
      <c r="SLH147" s="118"/>
      <c r="SLI147" s="118"/>
      <c r="SLJ147" s="118"/>
      <c r="SLK147" s="118"/>
      <c r="SLL147" s="118"/>
      <c r="SLM147" s="118"/>
      <c r="SLN147" s="118"/>
      <c r="SLO147" s="118"/>
      <c r="SLP147" s="118"/>
      <c r="SLQ147" s="118"/>
      <c r="SLR147" s="118"/>
      <c r="SLS147" s="118"/>
      <c r="SLT147" s="118"/>
      <c r="SLU147" s="118"/>
      <c r="SLV147" s="118"/>
      <c r="SLW147" s="118"/>
      <c r="SLX147" s="118"/>
      <c r="SLY147" s="118"/>
      <c r="SLZ147" s="118"/>
      <c r="SMA147" s="118"/>
      <c r="SMB147" s="118"/>
      <c r="SMC147" s="118"/>
      <c r="SMD147" s="118"/>
      <c r="SME147" s="118"/>
      <c r="SMF147" s="118"/>
      <c r="SMG147" s="118"/>
      <c r="SMH147" s="118"/>
      <c r="SMI147" s="118"/>
      <c r="SMJ147" s="118"/>
      <c r="SMK147" s="118"/>
      <c r="SML147" s="118"/>
      <c r="SMM147" s="118"/>
      <c r="SMN147" s="118"/>
      <c r="SMO147" s="118"/>
      <c r="SMP147" s="118"/>
      <c r="SMQ147" s="118"/>
      <c r="SMR147" s="118"/>
      <c r="SMS147" s="118"/>
      <c r="SMT147" s="118"/>
      <c r="SMU147" s="118"/>
      <c r="SMV147" s="118"/>
      <c r="SMW147" s="118"/>
      <c r="SMX147" s="118"/>
      <c r="SMY147" s="118"/>
      <c r="SMZ147" s="118"/>
      <c r="SNA147" s="118"/>
      <c r="SNB147" s="118"/>
      <c r="SNC147" s="118"/>
      <c r="SND147" s="118"/>
      <c r="SNE147" s="118"/>
      <c r="SNF147" s="118"/>
      <c r="SNG147" s="118"/>
      <c r="SNH147" s="118"/>
      <c r="SNI147" s="118"/>
      <c r="SNJ147" s="118"/>
      <c r="SNK147" s="118"/>
      <c r="SNL147" s="118"/>
      <c r="SNM147" s="118"/>
      <c r="SNN147" s="118"/>
      <c r="SNO147" s="118"/>
      <c r="SNP147" s="118"/>
      <c r="SNQ147" s="118"/>
      <c r="SNR147" s="118"/>
      <c r="SNS147" s="118"/>
      <c r="SNT147" s="118"/>
      <c r="SNU147" s="118"/>
      <c r="SNV147" s="118"/>
      <c r="SNW147" s="118"/>
      <c r="SNX147" s="118"/>
      <c r="SNY147" s="118"/>
      <c r="SNZ147" s="118"/>
      <c r="SOA147" s="118"/>
      <c r="SOB147" s="118"/>
      <c r="SOC147" s="118"/>
      <c r="SOD147" s="118"/>
      <c r="SOE147" s="118"/>
      <c r="SOF147" s="118"/>
      <c r="SOG147" s="118"/>
      <c r="SOH147" s="118"/>
      <c r="SOI147" s="118"/>
      <c r="SOJ147" s="118"/>
      <c r="SOK147" s="118"/>
      <c r="SOL147" s="118"/>
      <c r="SOM147" s="118"/>
      <c r="SON147" s="118"/>
      <c r="SOO147" s="118"/>
      <c r="SOP147" s="118"/>
      <c r="SOQ147" s="118"/>
      <c r="SOR147" s="118"/>
      <c r="SOS147" s="118"/>
      <c r="SOT147" s="118"/>
      <c r="SOU147" s="118"/>
      <c r="SOV147" s="118"/>
      <c r="SOW147" s="118"/>
      <c r="SOX147" s="118"/>
      <c r="SOY147" s="118"/>
      <c r="SOZ147" s="118"/>
      <c r="SPA147" s="118"/>
      <c r="SPB147" s="118"/>
      <c r="SPC147" s="118"/>
      <c r="SPD147" s="118"/>
      <c r="SPE147" s="118"/>
      <c r="SPF147" s="118"/>
      <c r="SPG147" s="118"/>
      <c r="SPH147" s="118"/>
      <c r="SPI147" s="118"/>
      <c r="SPJ147" s="118"/>
      <c r="SPK147" s="118"/>
      <c r="SPL147" s="118"/>
      <c r="SPM147" s="118"/>
      <c r="SPN147" s="118"/>
      <c r="SPO147" s="118"/>
      <c r="SPP147" s="118"/>
      <c r="SPQ147" s="118"/>
      <c r="SPR147" s="118"/>
      <c r="SPS147" s="118"/>
      <c r="SPT147" s="118"/>
      <c r="SPU147" s="118"/>
      <c r="SPV147" s="118"/>
      <c r="SPW147" s="118"/>
      <c r="SPX147" s="118"/>
      <c r="SPY147" s="118"/>
      <c r="SPZ147" s="118"/>
      <c r="SQA147" s="118"/>
      <c r="SQB147" s="118"/>
      <c r="SQC147" s="118"/>
      <c r="SQD147" s="118"/>
      <c r="SQE147" s="118"/>
      <c r="SQF147" s="118"/>
      <c r="SQG147" s="118"/>
      <c r="SQH147" s="118"/>
      <c r="SQI147" s="118"/>
      <c r="SQJ147" s="118"/>
      <c r="SQK147" s="118"/>
      <c r="SQL147" s="118"/>
      <c r="SQM147" s="118"/>
      <c r="SQN147" s="118"/>
      <c r="SQO147" s="118"/>
      <c r="SQP147" s="118"/>
      <c r="SQQ147" s="118"/>
      <c r="SQR147" s="118"/>
      <c r="SQS147" s="118"/>
      <c r="SQT147" s="118"/>
      <c r="SQU147" s="118"/>
      <c r="SQV147" s="118"/>
      <c r="SQW147" s="118"/>
      <c r="SQX147" s="118"/>
      <c r="SQY147" s="118"/>
      <c r="SQZ147" s="118"/>
      <c r="SRA147" s="118"/>
      <c r="SRB147" s="118"/>
      <c r="SRC147" s="118"/>
      <c r="SRD147" s="118"/>
      <c r="SRE147" s="118"/>
      <c r="SRF147" s="118"/>
      <c r="SRG147" s="118"/>
      <c r="SRH147" s="118"/>
      <c r="SRI147" s="118"/>
      <c r="SRJ147" s="118"/>
      <c r="SRK147" s="118"/>
      <c r="SRL147" s="118"/>
      <c r="SRM147" s="118"/>
      <c r="SRN147" s="118"/>
      <c r="SRO147" s="118"/>
      <c r="SRP147" s="118"/>
      <c r="SRQ147" s="118"/>
      <c r="SRR147" s="118"/>
      <c r="SRS147" s="118"/>
      <c r="SRT147" s="118"/>
      <c r="SRU147" s="118"/>
      <c r="SRV147" s="118"/>
      <c r="SRW147" s="118"/>
      <c r="SRX147" s="118"/>
      <c r="SRY147" s="118"/>
      <c r="SRZ147" s="118"/>
      <c r="SSA147" s="118"/>
      <c r="SSB147" s="118"/>
      <c r="SSC147" s="118"/>
      <c r="SSD147" s="118"/>
      <c r="SSE147" s="118"/>
      <c r="SSF147" s="118"/>
      <c r="SSG147" s="118"/>
      <c r="SSH147" s="118"/>
      <c r="SSI147" s="118"/>
      <c r="SSJ147" s="118"/>
      <c r="SSK147" s="118"/>
      <c r="SSL147" s="118"/>
      <c r="SSM147" s="118"/>
      <c r="SSN147" s="118"/>
      <c r="SSO147" s="118"/>
      <c r="SSP147" s="118"/>
      <c r="SSQ147" s="118"/>
      <c r="SSR147" s="118"/>
      <c r="SSS147" s="118"/>
      <c r="SST147" s="118"/>
      <c r="SSU147" s="118"/>
      <c r="SSV147" s="118"/>
      <c r="SSW147" s="118"/>
      <c r="SSX147" s="118"/>
      <c r="SSY147" s="118"/>
      <c r="SSZ147" s="118"/>
      <c r="STA147" s="118"/>
      <c r="STB147" s="118"/>
      <c r="STC147" s="118"/>
      <c r="STD147" s="118"/>
      <c r="STE147" s="118"/>
      <c r="STF147" s="118"/>
      <c r="STG147" s="118"/>
      <c r="STH147" s="118"/>
      <c r="STI147" s="118"/>
      <c r="STJ147" s="118"/>
      <c r="STK147" s="118"/>
      <c r="STL147" s="118"/>
      <c r="STM147" s="118"/>
      <c r="STN147" s="118"/>
      <c r="STO147" s="118"/>
      <c r="STP147" s="118"/>
      <c r="STQ147" s="118"/>
      <c r="STR147" s="118"/>
      <c r="STS147" s="118"/>
      <c r="STT147" s="118"/>
      <c r="STU147" s="118"/>
      <c r="STV147" s="118"/>
      <c r="STW147" s="118"/>
      <c r="STX147" s="118"/>
      <c r="STY147" s="118"/>
      <c r="STZ147" s="118"/>
      <c r="SUA147" s="118"/>
      <c r="SUB147" s="118"/>
      <c r="SUC147" s="118"/>
      <c r="SUD147" s="118"/>
      <c r="SUE147" s="118"/>
      <c r="SUF147" s="118"/>
      <c r="SUG147" s="118"/>
      <c r="SUH147" s="118"/>
      <c r="SUI147" s="118"/>
      <c r="SUJ147" s="118"/>
      <c r="SUK147" s="118"/>
      <c r="SUL147" s="118"/>
      <c r="SUM147" s="118"/>
      <c r="SUN147" s="118"/>
      <c r="SUO147" s="118"/>
      <c r="SUP147" s="118"/>
      <c r="SUQ147" s="118"/>
      <c r="SUR147" s="118"/>
      <c r="SUS147" s="118"/>
      <c r="SUT147" s="118"/>
      <c r="SUU147" s="118"/>
      <c r="SUV147" s="118"/>
      <c r="SUW147" s="118"/>
      <c r="SUX147" s="118"/>
      <c r="SUY147" s="118"/>
      <c r="SUZ147" s="118"/>
      <c r="SVA147" s="118"/>
      <c r="SVB147" s="118"/>
      <c r="SVC147" s="118"/>
      <c r="SVD147" s="118"/>
      <c r="SVE147" s="118"/>
      <c r="SVF147" s="118"/>
      <c r="SVG147" s="118"/>
      <c r="SVH147" s="118"/>
      <c r="SVI147" s="118"/>
      <c r="SVJ147" s="118"/>
      <c r="SVK147" s="118"/>
      <c r="SVL147" s="118"/>
      <c r="SVM147" s="118"/>
      <c r="SVN147" s="118"/>
      <c r="SVO147" s="118"/>
      <c r="SVP147" s="118"/>
      <c r="SVQ147" s="118"/>
      <c r="SVR147" s="118"/>
      <c r="SVS147" s="118"/>
      <c r="SVT147" s="118"/>
      <c r="SVU147" s="118"/>
      <c r="SVV147" s="118"/>
      <c r="SVW147" s="118"/>
      <c r="SVX147" s="118"/>
      <c r="SVY147" s="118"/>
      <c r="SVZ147" s="118"/>
      <c r="SWA147" s="118"/>
      <c r="SWB147" s="118"/>
      <c r="SWC147" s="118"/>
      <c r="SWD147" s="118"/>
      <c r="SWE147" s="118"/>
      <c r="SWF147" s="118"/>
      <c r="SWG147" s="118"/>
      <c r="SWH147" s="118"/>
      <c r="SWI147" s="118"/>
      <c r="SWJ147" s="118"/>
      <c r="SWK147" s="118"/>
      <c r="SWL147" s="118"/>
      <c r="SWM147" s="118"/>
      <c r="SWN147" s="118"/>
      <c r="SWO147" s="118"/>
      <c r="SWP147" s="118"/>
      <c r="SWQ147" s="118"/>
      <c r="SWR147" s="118"/>
      <c r="SWS147" s="118"/>
      <c r="SWT147" s="118"/>
      <c r="SWU147" s="118"/>
      <c r="SWV147" s="118"/>
      <c r="SWW147" s="118"/>
      <c r="SWX147" s="118"/>
      <c r="SWY147" s="118"/>
      <c r="SWZ147" s="118"/>
      <c r="SXA147" s="118"/>
      <c r="SXB147" s="118"/>
      <c r="SXC147" s="118"/>
      <c r="SXD147" s="118"/>
      <c r="SXE147" s="118"/>
      <c r="SXF147" s="118"/>
      <c r="SXG147" s="118"/>
      <c r="SXH147" s="118"/>
      <c r="SXI147" s="118"/>
      <c r="SXJ147" s="118"/>
      <c r="SXK147" s="118"/>
      <c r="SXL147" s="118"/>
      <c r="SXM147" s="118"/>
      <c r="SXN147" s="118"/>
      <c r="SXO147" s="118"/>
      <c r="SXP147" s="118"/>
      <c r="SXQ147" s="118"/>
      <c r="SXR147" s="118"/>
      <c r="SXS147" s="118"/>
      <c r="SXT147" s="118"/>
      <c r="SXU147" s="118"/>
      <c r="SXV147" s="118"/>
      <c r="SXW147" s="118"/>
      <c r="SXX147" s="118"/>
      <c r="SXY147" s="118"/>
      <c r="SXZ147" s="118"/>
      <c r="SYA147" s="118"/>
      <c r="SYB147" s="118"/>
      <c r="SYC147" s="118"/>
      <c r="SYD147" s="118"/>
      <c r="SYE147" s="118"/>
      <c r="SYF147" s="118"/>
      <c r="SYG147" s="118"/>
      <c r="SYH147" s="118"/>
      <c r="SYI147" s="118"/>
      <c r="SYJ147" s="118"/>
      <c r="SYK147" s="118"/>
      <c r="SYL147" s="118"/>
      <c r="SYM147" s="118"/>
      <c r="SYN147" s="118"/>
      <c r="SYO147" s="118"/>
      <c r="SYP147" s="118"/>
      <c r="SYQ147" s="118"/>
      <c r="SYR147" s="118"/>
      <c r="SYS147" s="118"/>
      <c r="SYT147" s="118"/>
      <c r="SYU147" s="118"/>
      <c r="SYV147" s="118"/>
      <c r="SYW147" s="118"/>
      <c r="SYX147" s="118"/>
      <c r="SYY147" s="118"/>
      <c r="SYZ147" s="118"/>
      <c r="SZA147" s="118"/>
      <c r="SZB147" s="118"/>
      <c r="SZC147" s="118"/>
      <c r="SZD147" s="118"/>
      <c r="SZE147" s="118"/>
      <c r="SZF147" s="118"/>
      <c r="SZG147" s="118"/>
      <c r="SZH147" s="118"/>
      <c r="SZI147" s="118"/>
      <c r="SZJ147" s="118"/>
      <c r="SZK147" s="118"/>
      <c r="SZL147" s="118"/>
      <c r="SZM147" s="118"/>
      <c r="SZN147" s="118"/>
      <c r="SZO147" s="118"/>
      <c r="SZP147" s="118"/>
      <c r="SZQ147" s="118"/>
      <c r="SZR147" s="118"/>
      <c r="SZS147" s="118"/>
      <c r="SZT147" s="118"/>
      <c r="SZU147" s="118"/>
      <c r="SZV147" s="118"/>
      <c r="SZW147" s="118"/>
      <c r="SZX147" s="118"/>
      <c r="SZY147" s="118"/>
      <c r="SZZ147" s="118"/>
      <c r="TAA147" s="118"/>
      <c r="TAB147" s="118"/>
      <c r="TAC147" s="118"/>
      <c r="TAD147" s="118"/>
      <c r="TAE147" s="118"/>
      <c r="TAF147" s="118"/>
      <c r="TAG147" s="118"/>
      <c r="TAH147" s="118"/>
      <c r="TAI147" s="118"/>
      <c r="TAJ147" s="118"/>
      <c r="TAK147" s="118"/>
      <c r="TAL147" s="118"/>
      <c r="TAM147" s="118"/>
      <c r="TAN147" s="118"/>
      <c r="TAO147" s="118"/>
      <c r="TAP147" s="118"/>
      <c r="TAQ147" s="118"/>
      <c r="TAR147" s="118"/>
      <c r="TAS147" s="118"/>
      <c r="TAT147" s="118"/>
      <c r="TAU147" s="118"/>
      <c r="TAV147" s="118"/>
      <c r="TAW147" s="118"/>
      <c r="TAX147" s="118"/>
      <c r="TAY147" s="118"/>
      <c r="TAZ147" s="118"/>
      <c r="TBA147" s="118"/>
      <c r="TBB147" s="118"/>
      <c r="TBC147" s="118"/>
      <c r="TBD147" s="118"/>
      <c r="TBE147" s="118"/>
      <c r="TBF147" s="118"/>
      <c r="TBG147" s="118"/>
      <c r="TBH147" s="118"/>
      <c r="TBI147" s="118"/>
      <c r="TBJ147" s="118"/>
      <c r="TBK147" s="118"/>
      <c r="TBL147" s="118"/>
      <c r="TBM147" s="118"/>
      <c r="TBN147" s="118"/>
      <c r="TBO147" s="118"/>
      <c r="TBP147" s="118"/>
      <c r="TBQ147" s="118"/>
      <c r="TBR147" s="118"/>
      <c r="TBS147" s="118"/>
      <c r="TBT147" s="118"/>
      <c r="TBU147" s="118"/>
      <c r="TBV147" s="118"/>
      <c r="TBW147" s="118"/>
      <c r="TBX147" s="118"/>
      <c r="TBY147" s="118"/>
      <c r="TBZ147" s="118"/>
      <c r="TCA147" s="118"/>
      <c r="TCB147" s="118"/>
      <c r="TCC147" s="118"/>
      <c r="TCD147" s="118"/>
      <c r="TCE147" s="118"/>
      <c r="TCF147" s="118"/>
      <c r="TCG147" s="118"/>
      <c r="TCH147" s="118"/>
      <c r="TCI147" s="118"/>
      <c r="TCJ147" s="118"/>
      <c r="TCK147" s="118"/>
      <c r="TCL147" s="118"/>
      <c r="TCM147" s="118"/>
      <c r="TCN147" s="118"/>
      <c r="TCO147" s="118"/>
      <c r="TCP147" s="118"/>
      <c r="TCQ147" s="118"/>
      <c r="TCR147" s="118"/>
      <c r="TCS147" s="118"/>
      <c r="TCT147" s="118"/>
      <c r="TCU147" s="118"/>
      <c r="TCV147" s="118"/>
      <c r="TCW147" s="118"/>
      <c r="TCX147" s="118"/>
      <c r="TCY147" s="118"/>
      <c r="TCZ147" s="118"/>
      <c r="TDA147" s="118"/>
      <c r="TDB147" s="118"/>
      <c r="TDC147" s="118"/>
      <c r="TDD147" s="118"/>
      <c r="TDE147" s="118"/>
      <c r="TDF147" s="118"/>
      <c r="TDG147" s="118"/>
      <c r="TDH147" s="118"/>
      <c r="TDI147" s="118"/>
      <c r="TDJ147" s="118"/>
      <c r="TDK147" s="118"/>
      <c r="TDL147" s="118"/>
      <c r="TDM147" s="118"/>
      <c r="TDN147" s="118"/>
      <c r="TDO147" s="118"/>
      <c r="TDP147" s="118"/>
      <c r="TDQ147" s="118"/>
      <c r="TDR147" s="118"/>
      <c r="TDS147" s="118"/>
      <c r="TDT147" s="118"/>
      <c r="TDU147" s="118"/>
      <c r="TDV147" s="118"/>
      <c r="TDW147" s="118"/>
      <c r="TDX147" s="118"/>
      <c r="TDY147" s="118"/>
      <c r="TDZ147" s="118"/>
      <c r="TEA147" s="118"/>
      <c r="TEB147" s="118"/>
      <c r="TEC147" s="118"/>
      <c r="TED147" s="118"/>
      <c r="TEE147" s="118"/>
      <c r="TEF147" s="118"/>
      <c r="TEG147" s="118"/>
      <c r="TEH147" s="118"/>
      <c r="TEI147" s="118"/>
      <c r="TEJ147" s="118"/>
      <c r="TEK147" s="118"/>
      <c r="TEL147" s="118"/>
      <c r="TEM147" s="118"/>
      <c r="TEN147" s="118"/>
      <c r="TEO147" s="118"/>
      <c r="TEP147" s="118"/>
      <c r="TEQ147" s="118"/>
      <c r="TER147" s="118"/>
      <c r="TES147" s="118"/>
      <c r="TET147" s="118"/>
      <c r="TEU147" s="118"/>
      <c r="TEV147" s="118"/>
      <c r="TEW147" s="118"/>
      <c r="TEX147" s="118"/>
      <c r="TEY147" s="118"/>
      <c r="TEZ147" s="118"/>
      <c r="TFA147" s="118"/>
      <c r="TFB147" s="118"/>
      <c r="TFC147" s="118"/>
      <c r="TFD147" s="118"/>
      <c r="TFE147" s="118"/>
      <c r="TFF147" s="118"/>
      <c r="TFG147" s="118"/>
      <c r="TFH147" s="118"/>
      <c r="TFI147" s="118"/>
      <c r="TFJ147" s="118"/>
      <c r="TFK147" s="118"/>
      <c r="TFL147" s="118"/>
      <c r="TFM147" s="118"/>
      <c r="TFN147" s="118"/>
      <c r="TFO147" s="118"/>
      <c r="TFP147" s="118"/>
      <c r="TFQ147" s="118"/>
      <c r="TFR147" s="118"/>
      <c r="TFS147" s="118"/>
      <c r="TFT147" s="118"/>
      <c r="TFU147" s="118"/>
      <c r="TFV147" s="118"/>
      <c r="TFW147" s="118"/>
      <c r="TFX147" s="118"/>
      <c r="TFY147" s="118"/>
      <c r="TFZ147" s="118"/>
      <c r="TGA147" s="118"/>
      <c r="TGB147" s="118"/>
      <c r="TGC147" s="118"/>
      <c r="TGD147" s="118"/>
      <c r="TGE147" s="118"/>
      <c r="TGF147" s="118"/>
      <c r="TGG147" s="118"/>
      <c r="TGH147" s="118"/>
      <c r="TGI147" s="118"/>
      <c r="TGJ147" s="118"/>
      <c r="TGK147" s="118"/>
      <c r="TGL147" s="118"/>
      <c r="TGM147" s="118"/>
      <c r="TGN147" s="118"/>
      <c r="TGO147" s="118"/>
      <c r="TGP147" s="118"/>
      <c r="TGQ147" s="118"/>
      <c r="TGR147" s="118"/>
      <c r="TGS147" s="118"/>
      <c r="TGT147" s="118"/>
      <c r="TGU147" s="118"/>
      <c r="TGV147" s="118"/>
      <c r="TGW147" s="118"/>
      <c r="TGX147" s="118"/>
      <c r="TGY147" s="118"/>
      <c r="TGZ147" s="118"/>
      <c r="THA147" s="118"/>
      <c r="THB147" s="118"/>
      <c r="THC147" s="118"/>
      <c r="THD147" s="118"/>
      <c r="THE147" s="118"/>
      <c r="THF147" s="118"/>
      <c r="THG147" s="118"/>
      <c r="THH147" s="118"/>
      <c r="THI147" s="118"/>
      <c r="THJ147" s="118"/>
      <c r="THK147" s="118"/>
      <c r="THL147" s="118"/>
      <c r="THM147" s="118"/>
      <c r="THN147" s="118"/>
      <c r="THO147" s="118"/>
      <c r="THP147" s="118"/>
      <c r="THQ147" s="118"/>
      <c r="THR147" s="118"/>
      <c r="THS147" s="118"/>
      <c r="THT147" s="118"/>
      <c r="THU147" s="118"/>
      <c r="THV147" s="118"/>
      <c r="THW147" s="118"/>
      <c r="THX147" s="118"/>
      <c r="THY147" s="118"/>
      <c r="THZ147" s="118"/>
      <c r="TIA147" s="118"/>
      <c r="TIB147" s="118"/>
      <c r="TIC147" s="118"/>
      <c r="TID147" s="118"/>
      <c r="TIE147" s="118"/>
      <c r="TIF147" s="118"/>
      <c r="TIG147" s="118"/>
      <c r="TIH147" s="118"/>
      <c r="TII147" s="118"/>
      <c r="TIJ147" s="118"/>
      <c r="TIK147" s="118"/>
      <c r="TIL147" s="118"/>
      <c r="TIM147" s="118"/>
      <c r="TIN147" s="118"/>
      <c r="TIO147" s="118"/>
      <c r="TIP147" s="118"/>
      <c r="TIQ147" s="118"/>
      <c r="TIR147" s="118"/>
      <c r="TIS147" s="118"/>
      <c r="TIT147" s="118"/>
      <c r="TIU147" s="118"/>
      <c r="TIV147" s="118"/>
      <c r="TIW147" s="118"/>
      <c r="TIX147" s="118"/>
      <c r="TIY147" s="118"/>
      <c r="TIZ147" s="118"/>
      <c r="TJA147" s="118"/>
      <c r="TJB147" s="118"/>
      <c r="TJC147" s="118"/>
      <c r="TJD147" s="118"/>
      <c r="TJE147" s="118"/>
      <c r="TJF147" s="118"/>
      <c r="TJG147" s="118"/>
      <c r="TJH147" s="118"/>
      <c r="TJI147" s="118"/>
      <c r="TJJ147" s="118"/>
      <c r="TJK147" s="118"/>
      <c r="TJL147" s="118"/>
      <c r="TJM147" s="118"/>
      <c r="TJN147" s="118"/>
      <c r="TJO147" s="118"/>
      <c r="TJP147" s="118"/>
      <c r="TJQ147" s="118"/>
      <c r="TJR147" s="118"/>
      <c r="TJS147" s="118"/>
      <c r="TJT147" s="118"/>
      <c r="TJU147" s="118"/>
      <c r="TJV147" s="118"/>
      <c r="TJW147" s="118"/>
      <c r="TJX147" s="118"/>
      <c r="TJY147" s="118"/>
      <c r="TJZ147" s="118"/>
      <c r="TKA147" s="118"/>
      <c r="TKB147" s="118"/>
      <c r="TKC147" s="118"/>
      <c r="TKD147" s="118"/>
      <c r="TKE147" s="118"/>
      <c r="TKF147" s="118"/>
      <c r="TKG147" s="118"/>
      <c r="TKH147" s="118"/>
      <c r="TKI147" s="118"/>
      <c r="TKJ147" s="118"/>
      <c r="TKK147" s="118"/>
      <c r="TKL147" s="118"/>
      <c r="TKM147" s="118"/>
      <c r="TKN147" s="118"/>
      <c r="TKO147" s="118"/>
      <c r="TKP147" s="118"/>
      <c r="TKQ147" s="118"/>
      <c r="TKR147" s="118"/>
      <c r="TKS147" s="118"/>
      <c r="TKT147" s="118"/>
      <c r="TKU147" s="118"/>
      <c r="TKV147" s="118"/>
      <c r="TKW147" s="118"/>
      <c r="TKX147" s="118"/>
      <c r="TKY147" s="118"/>
      <c r="TKZ147" s="118"/>
      <c r="TLA147" s="118"/>
      <c r="TLB147" s="118"/>
      <c r="TLC147" s="118"/>
      <c r="TLD147" s="118"/>
      <c r="TLE147" s="118"/>
      <c r="TLF147" s="118"/>
      <c r="TLG147" s="118"/>
      <c r="TLH147" s="118"/>
      <c r="TLI147" s="118"/>
      <c r="TLJ147" s="118"/>
      <c r="TLK147" s="118"/>
      <c r="TLL147" s="118"/>
      <c r="TLM147" s="118"/>
      <c r="TLN147" s="118"/>
      <c r="TLO147" s="118"/>
      <c r="TLP147" s="118"/>
      <c r="TLQ147" s="118"/>
      <c r="TLR147" s="118"/>
      <c r="TLS147" s="118"/>
      <c r="TLT147" s="118"/>
      <c r="TLU147" s="118"/>
      <c r="TLV147" s="118"/>
      <c r="TLW147" s="118"/>
      <c r="TLX147" s="118"/>
      <c r="TLY147" s="118"/>
      <c r="TLZ147" s="118"/>
      <c r="TMA147" s="118"/>
      <c r="TMB147" s="118"/>
      <c r="TMC147" s="118"/>
      <c r="TMD147" s="118"/>
      <c r="TME147" s="118"/>
      <c r="TMF147" s="118"/>
      <c r="TMG147" s="118"/>
      <c r="TMH147" s="118"/>
      <c r="TMI147" s="118"/>
      <c r="TMJ147" s="118"/>
      <c r="TMK147" s="118"/>
      <c r="TML147" s="118"/>
      <c r="TMM147" s="118"/>
      <c r="TMN147" s="118"/>
      <c r="TMO147" s="118"/>
      <c r="TMP147" s="118"/>
      <c r="TMQ147" s="118"/>
      <c r="TMR147" s="118"/>
      <c r="TMS147" s="118"/>
      <c r="TMT147" s="118"/>
      <c r="TMU147" s="118"/>
      <c r="TMV147" s="118"/>
      <c r="TMW147" s="118"/>
      <c r="TMX147" s="118"/>
      <c r="TMY147" s="118"/>
      <c r="TMZ147" s="118"/>
      <c r="TNA147" s="118"/>
      <c r="TNB147" s="118"/>
      <c r="TNC147" s="118"/>
      <c r="TND147" s="118"/>
      <c r="TNE147" s="118"/>
      <c r="TNF147" s="118"/>
      <c r="TNG147" s="118"/>
      <c r="TNH147" s="118"/>
      <c r="TNI147" s="118"/>
      <c r="TNJ147" s="118"/>
      <c r="TNK147" s="118"/>
      <c r="TNL147" s="118"/>
      <c r="TNM147" s="118"/>
      <c r="TNN147" s="118"/>
      <c r="TNO147" s="118"/>
      <c r="TNP147" s="118"/>
      <c r="TNQ147" s="118"/>
      <c r="TNR147" s="118"/>
      <c r="TNS147" s="118"/>
      <c r="TNT147" s="118"/>
      <c r="TNU147" s="118"/>
      <c r="TNV147" s="118"/>
      <c r="TNW147" s="118"/>
      <c r="TNX147" s="118"/>
      <c r="TNY147" s="118"/>
      <c r="TNZ147" s="118"/>
      <c r="TOA147" s="118"/>
      <c r="TOB147" s="118"/>
      <c r="TOC147" s="118"/>
      <c r="TOD147" s="118"/>
      <c r="TOE147" s="118"/>
      <c r="TOF147" s="118"/>
      <c r="TOG147" s="118"/>
      <c r="TOH147" s="118"/>
      <c r="TOI147" s="118"/>
      <c r="TOJ147" s="118"/>
      <c r="TOK147" s="118"/>
      <c r="TOL147" s="118"/>
      <c r="TOM147" s="118"/>
      <c r="TON147" s="118"/>
      <c r="TOO147" s="118"/>
      <c r="TOP147" s="118"/>
      <c r="TOQ147" s="118"/>
      <c r="TOR147" s="118"/>
      <c r="TOS147" s="118"/>
      <c r="TOT147" s="118"/>
      <c r="TOU147" s="118"/>
      <c r="TOV147" s="118"/>
      <c r="TOW147" s="118"/>
      <c r="TOX147" s="118"/>
      <c r="TOY147" s="118"/>
      <c r="TOZ147" s="118"/>
      <c r="TPA147" s="118"/>
      <c r="TPB147" s="118"/>
      <c r="TPC147" s="118"/>
      <c r="TPD147" s="118"/>
      <c r="TPE147" s="118"/>
      <c r="TPF147" s="118"/>
      <c r="TPG147" s="118"/>
      <c r="TPH147" s="118"/>
      <c r="TPI147" s="118"/>
      <c r="TPJ147" s="118"/>
      <c r="TPK147" s="118"/>
      <c r="TPL147" s="118"/>
      <c r="TPM147" s="118"/>
      <c r="TPN147" s="118"/>
      <c r="TPO147" s="118"/>
      <c r="TPP147" s="118"/>
      <c r="TPQ147" s="118"/>
      <c r="TPR147" s="118"/>
      <c r="TPS147" s="118"/>
      <c r="TPT147" s="118"/>
      <c r="TPU147" s="118"/>
      <c r="TPV147" s="118"/>
      <c r="TPW147" s="118"/>
      <c r="TPX147" s="118"/>
      <c r="TPY147" s="118"/>
      <c r="TPZ147" s="118"/>
      <c r="TQA147" s="118"/>
      <c r="TQB147" s="118"/>
      <c r="TQC147" s="118"/>
      <c r="TQD147" s="118"/>
      <c r="TQE147" s="118"/>
      <c r="TQF147" s="118"/>
      <c r="TQG147" s="118"/>
      <c r="TQH147" s="118"/>
      <c r="TQI147" s="118"/>
      <c r="TQJ147" s="118"/>
      <c r="TQK147" s="118"/>
      <c r="TQL147" s="118"/>
      <c r="TQM147" s="118"/>
      <c r="TQN147" s="118"/>
      <c r="TQO147" s="118"/>
      <c r="TQP147" s="118"/>
      <c r="TQQ147" s="118"/>
      <c r="TQR147" s="118"/>
      <c r="TQS147" s="118"/>
      <c r="TQT147" s="118"/>
      <c r="TQU147" s="118"/>
      <c r="TQV147" s="118"/>
      <c r="TQW147" s="118"/>
      <c r="TQX147" s="118"/>
      <c r="TQY147" s="118"/>
      <c r="TQZ147" s="118"/>
      <c r="TRA147" s="118"/>
      <c r="TRB147" s="118"/>
      <c r="TRC147" s="118"/>
      <c r="TRD147" s="118"/>
      <c r="TRE147" s="118"/>
      <c r="TRF147" s="118"/>
      <c r="TRG147" s="118"/>
      <c r="TRH147" s="118"/>
      <c r="TRI147" s="118"/>
      <c r="TRJ147" s="118"/>
      <c r="TRK147" s="118"/>
      <c r="TRL147" s="118"/>
      <c r="TRM147" s="118"/>
      <c r="TRN147" s="118"/>
      <c r="TRO147" s="118"/>
      <c r="TRP147" s="118"/>
      <c r="TRQ147" s="118"/>
      <c r="TRR147" s="118"/>
      <c r="TRS147" s="118"/>
      <c r="TRT147" s="118"/>
      <c r="TRU147" s="118"/>
      <c r="TRV147" s="118"/>
      <c r="TRW147" s="118"/>
      <c r="TRX147" s="118"/>
      <c r="TRY147" s="118"/>
      <c r="TRZ147" s="118"/>
      <c r="TSA147" s="118"/>
      <c r="TSB147" s="118"/>
      <c r="TSC147" s="118"/>
      <c r="TSD147" s="118"/>
      <c r="TSE147" s="118"/>
      <c r="TSF147" s="118"/>
      <c r="TSG147" s="118"/>
      <c r="TSH147" s="118"/>
      <c r="TSI147" s="118"/>
      <c r="TSJ147" s="118"/>
      <c r="TSK147" s="118"/>
      <c r="TSL147" s="118"/>
      <c r="TSM147" s="118"/>
      <c r="TSN147" s="118"/>
      <c r="TSO147" s="118"/>
      <c r="TSP147" s="118"/>
      <c r="TSQ147" s="118"/>
      <c r="TSR147" s="118"/>
      <c r="TSS147" s="118"/>
      <c r="TST147" s="118"/>
      <c r="TSU147" s="118"/>
      <c r="TSV147" s="118"/>
      <c r="TSW147" s="118"/>
      <c r="TSX147" s="118"/>
      <c r="TSY147" s="118"/>
      <c r="TSZ147" s="118"/>
      <c r="TTA147" s="118"/>
      <c r="TTB147" s="118"/>
      <c r="TTC147" s="118"/>
      <c r="TTD147" s="118"/>
      <c r="TTE147" s="118"/>
      <c r="TTF147" s="118"/>
      <c r="TTG147" s="118"/>
      <c r="TTH147" s="118"/>
      <c r="TTI147" s="118"/>
      <c r="TTJ147" s="118"/>
      <c r="TTK147" s="118"/>
      <c r="TTL147" s="118"/>
      <c r="TTM147" s="118"/>
      <c r="TTN147" s="118"/>
      <c r="TTO147" s="118"/>
      <c r="TTP147" s="118"/>
      <c r="TTQ147" s="118"/>
      <c r="TTR147" s="118"/>
      <c r="TTS147" s="118"/>
      <c r="TTT147" s="118"/>
      <c r="TTU147" s="118"/>
      <c r="TTV147" s="118"/>
      <c r="TTW147" s="118"/>
      <c r="TTX147" s="118"/>
      <c r="TTY147" s="118"/>
      <c r="TTZ147" s="118"/>
      <c r="TUA147" s="118"/>
      <c r="TUB147" s="118"/>
      <c r="TUC147" s="118"/>
      <c r="TUD147" s="118"/>
      <c r="TUE147" s="118"/>
      <c r="TUF147" s="118"/>
      <c r="TUG147" s="118"/>
      <c r="TUH147" s="118"/>
      <c r="TUI147" s="118"/>
      <c r="TUJ147" s="118"/>
      <c r="TUK147" s="118"/>
      <c r="TUL147" s="118"/>
      <c r="TUM147" s="118"/>
      <c r="TUN147" s="118"/>
      <c r="TUO147" s="118"/>
      <c r="TUP147" s="118"/>
      <c r="TUQ147" s="118"/>
      <c r="TUR147" s="118"/>
      <c r="TUS147" s="118"/>
      <c r="TUT147" s="118"/>
      <c r="TUU147" s="118"/>
      <c r="TUV147" s="118"/>
      <c r="TUW147" s="118"/>
      <c r="TUX147" s="118"/>
      <c r="TUY147" s="118"/>
      <c r="TUZ147" s="118"/>
      <c r="TVA147" s="118"/>
      <c r="TVB147" s="118"/>
      <c r="TVC147" s="118"/>
      <c r="TVD147" s="118"/>
      <c r="TVE147" s="118"/>
      <c r="TVF147" s="118"/>
      <c r="TVG147" s="118"/>
      <c r="TVH147" s="118"/>
      <c r="TVI147" s="118"/>
      <c r="TVJ147" s="118"/>
      <c r="TVK147" s="118"/>
      <c r="TVL147" s="118"/>
      <c r="TVM147" s="118"/>
      <c r="TVN147" s="118"/>
      <c r="TVO147" s="118"/>
      <c r="TVP147" s="118"/>
      <c r="TVQ147" s="118"/>
      <c r="TVR147" s="118"/>
      <c r="TVS147" s="118"/>
      <c r="TVT147" s="118"/>
      <c r="TVU147" s="118"/>
      <c r="TVV147" s="118"/>
      <c r="TVW147" s="118"/>
      <c r="TVX147" s="118"/>
      <c r="TVY147" s="118"/>
      <c r="TVZ147" s="118"/>
      <c r="TWA147" s="118"/>
      <c r="TWB147" s="118"/>
      <c r="TWC147" s="118"/>
      <c r="TWD147" s="118"/>
      <c r="TWE147" s="118"/>
      <c r="TWF147" s="118"/>
      <c r="TWG147" s="118"/>
      <c r="TWH147" s="118"/>
      <c r="TWI147" s="118"/>
      <c r="TWJ147" s="118"/>
      <c r="TWK147" s="118"/>
      <c r="TWL147" s="118"/>
      <c r="TWM147" s="118"/>
      <c r="TWN147" s="118"/>
      <c r="TWO147" s="118"/>
      <c r="TWP147" s="118"/>
      <c r="TWQ147" s="118"/>
      <c r="TWR147" s="118"/>
      <c r="TWS147" s="118"/>
      <c r="TWT147" s="118"/>
      <c r="TWU147" s="118"/>
      <c r="TWV147" s="118"/>
      <c r="TWW147" s="118"/>
      <c r="TWX147" s="118"/>
      <c r="TWY147" s="118"/>
      <c r="TWZ147" s="118"/>
      <c r="TXA147" s="118"/>
      <c r="TXB147" s="118"/>
      <c r="TXC147" s="118"/>
      <c r="TXD147" s="118"/>
      <c r="TXE147" s="118"/>
      <c r="TXF147" s="118"/>
      <c r="TXG147" s="118"/>
      <c r="TXH147" s="118"/>
      <c r="TXI147" s="118"/>
      <c r="TXJ147" s="118"/>
      <c r="TXK147" s="118"/>
      <c r="TXL147" s="118"/>
      <c r="TXM147" s="118"/>
      <c r="TXN147" s="118"/>
      <c r="TXO147" s="118"/>
      <c r="TXP147" s="118"/>
      <c r="TXQ147" s="118"/>
      <c r="TXR147" s="118"/>
      <c r="TXS147" s="118"/>
      <c r="TXT147" s="118"/>
      <c r="TXU147" s="118"/>
      <c r="TXV147" s="118"/>
      <c r="TXW147" s="118"/>
      <c r="TXX147" s="118"/>
      <c r="TXY147" s="118"/>
      <c r="TXZ147" s="118"/>
      <c r="TYA147" s="118"/>
      <c r="TYB147" s="118"/>
      <c r="TYC147" s="118"/>
      <c r="TYD147" s="118"/>
      <c r="TYE147" s="118"/>
      <c r="TYF147" s="118"/>
      <c r="TYG147" s="118"/>
      <c r="TYH147" s="118"/>
      <c r="TYI147" s="118"/>
      <c r="TYJ147" s="118"/>
      <c r="TYK147" s="118"/>
      <c r="TYL147" s="118"/>
      <c r="TYM147" s="118"/>
      <c r="TYN147" s="118"/>
      <c r="TYO147" s="118"/>
      <c r="TYP147" s="118"/>
      <c r="TYQ147" s="118"/>
      <c r="TYR147" s="118"/>
      <c r="TYS147" s="118"/>
      <c r="TYT147" s="118"/>
      <c r="TYU147" s="118"/>
      <c r="TYV147" s="118"/>
      <c r="TYW147" s="118"/>
      <c r="TYX147" s="118"/>
      <c r="TYY147" s="118"/>
      <c r="TYZ147" s="118"/>
      <c r="TZA147" s="118"/>
      <c r="TZB147" s="118"/>
      <c r="TZC147" s="118"/>
      <c r="TZD147" s="118"/>
      <c r="TZE147" s="118"/>
      <c r="TZF147" s="118"/>
      <c r="TZG147" s="118"/>
      <c r="TZH147" s="118"/>
      <c r="TZI147" s="118"/>
      <c r="TZJ147" s="118"/>
      <c r="TZK147" s="118"/>
      <c r="TZL147" s="118"/>
      <c r="TZM147" s="118"/>
      <c r="TZN147" s="118"/>
      <c r="TZO147" s="118"/>
      <c r="TZP147" s="118"/>
      <c r="TZQ147" s="118"/>
      <c r="TZR147" s="118"/>
      <c r="TZS147" s="118"/>
      <c r="TZT147" s="118"/>
      <c r="TZU147" s="118"/>
      <c r="TZV147" s="118"/>
      <c r="TZW147" s="118"/>
      <c r="TZX147" s="118"/>
      <c r="TZY147" s="118"/>
      <c r="TZZ147" s="118"/>
      <c r="UAA147" s="118"/>
      <c r="UAB147" s="118"/>
      <c r="UAC147" s="118"/>
      <c r="UAD147" s="118"/>
      <c r="UAE147" s="118"/>
      <c r="UAF147" s="118"/>
      <c r="UAG147" s="118"/>
      <c r="UAH147" s="118"/>
      <c r="UAI147" s="118"/>
      <c r="UAJ147" s="118"/>
      <c r="UAK147" s="118"/>
      <c r="UAL147" s="118"/>
      <c r="UAM147" s="118"/>
      <c r="UAN147" s="118"/>
      <c r="UAO147" s="118"/>
      <c r="UAP147" s="118"/>
      <c r="UAQ147" s="118"/>
      <c r="UAR147" s="118"/>
      <c r="UAS147" s="118"/>
      <c r="UAT147" s="118"/>
      <c r="UAU147" s="118"/>
      <c r="UAV147" s="118"/>
      <c r="UAW147" s="118"/>
      <c r="UAX147" s="118"/>
      <c r="UAY147" s="118"/>
      <c r="UAZ147" s="118"/>
      <c r="UBA147" s="118"/>
      <c r="UBB147" s="118"/>
      <c r="UBC147" s="118"/>
      <c r="UBD147" s="118"/>
      <c r="UBE147" s="118"/>
      <c r="UBF147" s="118"/>
      <c r="UBG147" s="118"/>
      <c r="UBH147" s="118"/>
      <c r="UBI147" s="118"/>
      <c r="UBJ147" s="118"/>
      <c r="UBK147" s="118"/>
      <c r="UBL147" s="118"/>
      <c r="UBM147" s="118"/>
      <c r="UBN147" s="118"/>
      <c r="UBO147" s="118"/>
      <c r="UBP147" s="118"/>
      <c r="UBQ147" s="118"/>
      <c r="UBR147" s="118"/>
      <c r="UBS147" s="118"/>
      <c r="UBT147" s="118"/>
      <c r="UBU147" s="118"/>
      <c r="UBV147" s="118"/>
      <c r="UBW147" s="118"/>
      <c r="UBX147" s="118"/>
      <c r="UBY147" s="118"/>
      <c r="UBZ147" s="118"/>
      <c r="UCA147" s="118"/>
      <c r="UCB147" s="118"/>
      <c r="UCC147" s="118"/>
      <c r="UCD147" s="118"/>
      <c r="UCE147" s="118"/>
      <c r="UCF147" s="118"/>
      <c r="UCG147" s="118"/>
      <c r="UCH147" s="118"/>
      <c r="UCI147" s="118"/>
      <c r="UCJ147" s="118"/>
      <c r="UCK147" s="118"/>
      <c r="UCL147" s="118"/>
      <c r="UCM147" s="118"/>
      <c r="UCN147" s="118"/>
      <c r="UCO147" s="118"/>
      <c r="UCP147" s="118"/>
      <c r="UCQ147" s="118"/>
      <c r="UCR147" s="118"/>
      <c r="UCS147" s="118"/>
      <c r="UCT147" s="118"/>
      <c r="UCU147" s="118"/>
      <c r="UCV147" s="118"/>
      <c r="UCW147" s="118"/>
      <c r="UCX147" s="118"/>
      <c r="UCY147" s="118"/>
      <c r="UCZ147" s="118"/>
      <c r="UDA147" s="118"/>
      <c r="UDB147" s="118"/>
      <c r="UDC147" s="118"/>
      <c r="UDD147" s="118"/>
      <c r="UDE147" s="118"/>
      <c r="UDF147" s="118"/>
      <c r="UDG147" s="118"/>
      <c r="UDH147" s="118"/>
      <c r="UDI147" s="118"/>
      <c r="UDJ147" s="118"/>
      <c r="UDK147" s="118"/>
      <c r="UDL147" s="118"/>
      <c r="UDM147" s="118"/>
      <c r="UDN147" s="118"/>
      <c r="UDO147" s="118"/>
      <c r="UDP147" s="118"/>
      <c r="UDQ147" s="118"/>
      <c r="UDR147" s="118"/>
      <c r="UDS147" s="118"/>
      <c r="UDT147" s="118"/>
      <c r="UDU147" s="118"/>
      <c r="UDV147" s="118"/>
      <c r="UDW147" s="118"/>
      <c r="UDX147" s="118"/>
      <c r="UDY147" s="118"/>
      <c r="UDZ147" s="118"/>
      <c r="UEA147" s="118"/>
      <c r="UEB147" s="118"/>
      <c r="UEC147" s="118"/>
      <c r="UED147" s="118"/>
      <c r="UEE147" s="118"/>
      <c r="UEF147" s="118"/>
      <c r="UEG147" s="118"/>
      <c r="UEH147" s="118"/>
      <c r="UEI147" s="118"/>
      <c r="UEJ147" s="118"/>
      <c r="UEK147" s="118"/>
      <c r="UEL147" s="118"/>
      <c r="UEM147" s="118"/>
      <c r="UEN147" s="118"/>
      <c r="UEO147" s="118"/>
      <c r="UEP147" s="118"/>
      <c r="UEQ147" s="118"/>
      <c r="UER147" s="118"/>
      <c r="UES147" s="118"/>
      <c r="UET147" s="118"/>
      <c r="UEU147" s="118"/>
      <c r="UEV147" s="118"/>
      <c r="UEW147" s="118"/>
      <c r="UEX147" s="118"/>
      <c r="UEY147" s="118"/>
      <c r="UEZ147" s="118"/>
      <c r="UFA147" s="118"/>
      <c r="UFB147" s="118"/>
      <c r="UFC147" s="118"/>
      <c r="UFD147" s="118"/>
      <c r="UFE147" s="118"/>
      <c r="UFF147" s="118"/>
      <c r="UFG147" s="118"/>
      <c r="UFH147" s="118"/>
      <c r="UFI147" s="118"/>
      <c r="UFJ147" s="118"/>
      <c r="UFK147" s="118"/>
      <c r="UFL147" s="118"/>
      <c r="UFM147" s="118"/>
      <c r="UFN147" s="118"/>
      <c r="UFO147" s="118"/>
      <c r="UFP147" s="118"/>
      <c r="UFQ147" s="118"/>
      <c r="UFR147" s="118"/>
      <c r="UFS147" s="118"/>
      <c r="UFT147" s="118"/>
      <c r="UFU147" s="118"/>
      <c r="UFV147" s="118"/>
      <c r="UFW147" s="118"/>
      <c r="UFX147" s="118"/>
      <c r="UFY147" s="118"/>
      <c r="UFZ147" s="118"/>
      <c r="UGA147" s="118"/>
      <c r="UGB147" s="118"/>
      <c r="UGC147" s="118"/>
      <c r="UGD147" s="118"/>
      <c r="UGE147" s="118"/>
      <c r="UGF147" s="118"/>
      <c r="UGG147" s="118"/>
      <c r="UGH147" s="118"/>
      <c r="UGI147" s="118"/>
      <c r="UGJ147" s="118"/>
      <c r="UGK147" s="118"/>
      <c r="UGL147" s="118"/>
      <c r="UGM147" s="118"/>
      <c r="UGN147" s="118"/>
      <c r="UGO147" s="118"/>
      <c r="UGP147" s="118"/>
      <c r="UGQ147" s="118"/>
      <c r="UGR147" s="118"/>
      <c r="UGS147" s="118"/>
      <c r="UGT147" s="118"/>
      <c r="UGU147" s="118"/>
      <c r="UGV147" s="118"/>
      <c r="UGW147" s="118"/>
      <c r="UGX147" s="118"/>
      <c r="UGY147" s="118"/>
      <c r="UGZ147" s="118"/>
      <c r="UHA147" s="118"/>
      <c r="UHB147" s="118"/>
      <c r="UHC147" s="118"/>
      <c r="UHD147" s="118"/>
      <c r="UHE147" s="118"/>
      <c r="UHF147" s="118"/>
      <c r="UHG147" s="118"/>
      <c r="UHH147" s="118"/>
      <c r="UHI147" s="118"/>
      <c r="UHJ147" s="118"/>
      <c r="UHK147" s="118"/>
      <c r="UHL147" s="118"/>
      <c r="UHM147" s="118"/>
      <c r="UHN147" s="118"/>
      <c r="UHO147" s="118"/>
      <c r="UHP147" s="118"/>
      <c r="UHQ147" s="118"/>
      <c r="UHR147" s="118"/>
      <c r="UHS147" s="118"/>
      <c r="UHT147" s="118"/>
      <c r="UHU147" s="118"/>
      <c r="UHV147" s="118"/>
      <c r="UHW147" s="118"/>
      <c r="UHX147" s="118"/>
      <c r="UHY147" s="118"/>
      <c r="UHZ147" s="118"/>
      <c r="UIA147" s="118"/>
      <c r="UIB147" s="118"/>
      <c r="UIC147" s="118"/>
      <c r="UID147" s="118"/>
      <c r="UIE147" s="118"/>
      <c r="UIF147" s="118"/>
      <c r="UIG147" s="118"/>
      <c r="UIH147" s="118"/>
      <c r="UII147" s="118"/>
      <c r="UIJ147" s="118"/>
      <c r="UIK147" s="118"/>
      <c r="UIL147" s="118"/>
      <c r="UIM147" s="118"/>
      <c r="UIN147" s="118"/>
      <c r="UIO147" s="118"/>
      <c r="UIP147" s="118"/>
      <c r="UIQ147" s="118"/>
      <c r="UIR147" s="118"/>
      <c r="UIS147" s="118"/>
      <c r="UIT147" s="118"/>
      <c r="UIU147" s="118"/>
      <c r="UIV147" s="118"/>
      <c r="UIW147" s="118"/>
      <c r="UIX147" s="118"/>
      <c r="UIY147" s="118"/>
      <c r="UIZ147" s="118"/>
      <c r="UJA147" s="118"/>
      <c r="UJB147" s="118"/>
      <c r="UJC147" s="118"/>
      <c r="UJD147" s="118"/>
      <c r="UJE147" s="118"/>
      <c r="UJF147" s="118"/>
      <c r="UJG147" s="118"/>
      <c r="UJH147" s="118"/>
      <c r="UJI147" s="118"/>
      <c r="UJJ147" s="118"/>
      <c r="UJK147" s="118"/>
      <c r="UJL147" s="118"/>
      <c r="UJM147" s="118"/>
      <c r="UJN147" s="118"/>
      <c r="UJO147" s="118"/>
      <c r="UJP147" s="118"/>
      <c r="UJQ147" s="118"/>
      <c r="UJR147" s="118"/>
      <c r="UJS147" s="118"/>
      <c r="UJT147" s="118"/>
      <c r="UJU147" s="118"/>
      <c r="UJV147" s="118"/>
      <c r="UJW147" s="118"/>
      <c r="UJX147" s="118"/>
      <c r="UJY147" s="118"/>
      <c r="UJZ147" s="118"/>
      <c r="UKA147" s="118"/>
      <c r="UKB147" s="118"/>
      <c r="UKC147" s="118"/>
      <c r="UKD147" s="118"/>
      <c r="UKE147" s="118"/>
      <c r="UKF147" s="118"/>
      <c r="UKG147" s="118"/>
      <c r="UKH147" s="118"/>
      <c r="UKI147" s="118"/>
      <c r="UKJ147" s="118"/>
      <c r="UKK147" s="118"/>
      <c r="UKL147" s="118"/>
      <c r="UKM147" s="118"/>
      <c r="UKN147" s="118"/>
      <c r="UKO147" s="118"/>
      <c r="UKP147" s="118"/>
      <c r="UKQ147" s="118"/>
      <c r="UKR147" s="118"/>
      <c r="UKS147" s="118"/>
      <c r="UKT147" s="118"/>
      <c r="UKU147" s="118"/>
      <c r="UKV147" s="118"/>
      <c r="UKW147" s="118"/>
      <c r="UKX147" s="118"/>
      <c r="UKY147" s="118"/>
      <c r="UKZ147" s="118"/>
      <c r="ULA147" s="118"/>
      <c r="ULB147" s="118"/>
      <c r="ULC147" s="118"/>
      <c r="ULD147" s="118"/>
      <c r="ULE147" s="118"/>
      <c r="ULF147" s="118"/>
      <c r="ULG147" s="118"/>
      <c r="ULH147" s="118"/>
      <c r="ULI147" s="118"/>
      <c r="ULJ147" s="118"/>
      <c r="ULK147" s="118"/>
      <c r="ULL147" s="118"/>
      <c r="ULM147" s="118"/>
      <c r="ULN147" s="118"/>
      <c r="ULO147" s="118"/>
      <c r="ULP147" s="118"/>
      <c r="ULQ147" s="118"/>
      <c r="ULR147" s="118"/>
      <c r="ULS147" s="118"/>
      <c r="ULT147" s="118"/>
      <c r="ULU147" s="118"/>
      <c r="ULV147" s="118"/>
      <c r="ULW147" s="118"/>
      <c r="ULX147" s="118"/>
      <c r="ULY147" s="118"/>
      <c r="ULZ147" s="118"/>
      <c r="UMA147" s="118"/>
      <c r="UMB147" s="118"/>
      <c r="UMC147" s="118"/>
      <c r="UMD147" s="118"/>
      <c r="UME147" s="118"/>
      <c r="UMF147" s="118"/>
      <c r="UMG147" s="118"/>
      <c r="UMH147" s="118"/>
      <c r="UMI147" s="118"/>
      <c r="UMJ147" s="118"/>
      <c r="UMK147" s="118"/>
      <c r="UML147" s="118"/>
      <c r="UMM147" s="118"/>
      <c r="UMN147" s="118"/>
      <c r="UMO147" s="118"/>
      <c r="UMP147" s="118"/>
      <c r="UMQ147" s="118"/>
      <c r="UMR147" s="118"/>
      <c r="UMS147" s="118"/>
      <c r="UMT147" s="118"/>
      <c r="UMU147" s="118"/>
      <c r="UMV147" s="118"/>
      <c r="UMW147" s="118"/>
      <c r="UMX147" s="118"/>
      <c r="UMY147" s="118"/>
      <c r="UMZ147" s="118"/>
      <c r="UNA147" s="118"/>
      <c r="UNB147" s="118"/>
      <c r="UNC147" s="118"/>
      <c r="UND147" s="118"/>
      <c r="UNE147" s="118"/>
      <c r="UNF147" s="118"/>
      <c r="UNG147" s="118"/>
      <c r="UNH147" s="118"/>
      <c r="UNI147" s="118"/>
      <c r="UNJ147" s="118"/>
      <c r="UNK147" s="118"/>
      <c r="UNL147" s="118"/>
      <c r="UNM147" s="118"/>
      <c r="UNN147" s="118"/>
      <c r="UNO147" s="118"/>
      <c r="UNP147" s="118"/>
      <c r="UNQ147" s="118"/>
      <c r="UNR147" s="118"/>
      <c r="UNS147" s="118"/>
      <c r="UNT147" s="118"/>
      <c r="UNU147" s="118"/>
      <c r="UNV147" s="118"/>
      <c r="UNW147" s="118"/>
      <c r="UNX147" s="118"/>
      <c r="UNY147" s="118"/>
      <c r="UNZ147" s="118"/>
      <c r="UOA147" s="118"/>
      <c r="UOB147" s="118"/>
      <c r="UOC147" s="118"/>
      <c r="UOD147" s="118"/>
      <c r="UOE147" s="118"/>
      <c r="UOF147" s="118"/>
      <c r="UOG147" s="118"/>
      <c r="UOH147" s="118"/>
      <c r="UOI147" s="118"/>
      <c r="UOJ147" s="118"/>
      <c r="UOK147" s="118"/>
      <c r="UOL147" s="118"/>
      <c r="UOM147" s="118"/>
      <c r="UON147" s="118"/>
      <c r="UOO147" s="118"/>
      <c r="UOP147" s="118"/>
      <c r="UOQ147" s="118"/>
      <c r="UOR147" s="118"/>
      <c r="UOS147" s="118"/>
      <c r="UOT147" s="118"/>
      <c r="UOU147" s="118"/>
      <c r="UOV147" s="118"/>
      <c r="UOW147" s="118"/>
      <c r="UOX147" s="118"/>
      <c r="UOY147" s="118"/>
      <c r="UOZ147" s="118"/>
      <c r="UPA147" s="118"/>
      <c r="UPB147" s="118"/>
      <c r="UPC147" s="118"/>
      <c r="UPD147" s="118"/>
      <c r="UPE147" s="118"/>
      <c r="UPF147" s="118"/>
      <c r="UPG147" s="118"/>
      <c r="UPH147" s="118"/>
      <c r="UPI147" s="118"/>
      <c r="UPJ147" s="118"/>
      <c r="UPK147" s="118"/>
      <c r="UPL147" s="118"/>
      <c r="UPM147" s="118"/>
      <c r="UPN147" s="118"/>
      <c r="UPO147" s="118"/>
      <c r="UPP147" s="118"/>
      <c r="UPQ147" s="118"/>
      <c r="UPR147" s="118"/>
      <c r="UPS147" s="118"/>
      <c r="UPT147" s="118"/>
      <c r="UPU147" s="118"/>
      <c r="UPV147" s="118"/>
      <c r="UPW147" s="118"/>
      <c r="UPX147" s="118"/>
      <c r="UPY147" s="118"/>
      <c r="UPZ147" s="118"/>
      <c r="UQA147" s="118"/>
      <c r="UQB147" s="118"/>
      <c r="UQC147" s="118"/>
      <c r="UQD147" s="118"/>
      <c r="UQE147" s="118"/>
      <c r="UQF147" s="118"/>
      <c r="UQG147" s="118"/>
      <c r="UQH147" s="118"/>
      <c r="UQI147" s="118"/>
      <c r="UQJ147" s="118"/>
      <c r="UQK147" s="118"/>
      <c r="UQL147" s="118"/>
      <c r="UQM147" s="118"/>
      <c r="UQN147" s="118"/>
      <c r="UQO147" s="118"/>
      <c r="UQP147" s="118"/>
      <c r="UQQ147" s="118"/>
      <c r="UQR147" s="118"/>
      <c r="UQS147" s="118"/>
      <c r="UQT147" s="118"/>
      <c r="UQU147" s="118"/>
      <c r="UQV147" s="118"/>
      <c r="UQW147" s="118"/>
      <c r="UQX147" s="118"/>
      <c r="UQY147" s="118"/>
      <c r="UQZ147" s="118"/>
      <c r="URA147" s="118"/>
      <c r="URB147" s="118"/>
      <c r="URC147" s="118"/>
      <c r="URD147" s="118"/>
      <c r="URE147" s="118"/>
      <c r="URF147" s="118"/>
      <c r="URG147" s="118"/>
      <c r="URH147" s="118"/>
      <c r="URI147" s="118"/>
      <c r="URJ147" s="118"/>
      <c r="URK147" s="118"/>
      <c r="URL147" s="118"/>
      <c r="URM147" s="118"/>
      <c r="URN147" s="118"/>
      <c r="URO147" s="118"/>
      <c r="URP147" s="118"/>
      <c r="URQ147" s="118"/>
      <c r="URR147" s="118"/>
      <c r="URS147" s="118"/>
      <c r="URT147" s="118"/>
      <c r="URU147" s="118"/>
      <c r="URV147" s="118"/>
      <c r="URW147" s="118"/>
      <c r="URX147" s="118"/>
      <c r="URY147" s="118"/>
      <c r="URZ147" s="118"/>
      <c r="USA147" s="118"/>
      <c r="USB147" s="118"/>
      <c r="USC147" s="118"/>
      <c r="USD147" s="118"/>
      <c r="USE147" s="118"/>
      <c r="USF147" s="118"/>
      <c r="USG147" s="118"/>
      <c r="USH147" s="118"/>
      <c r="USI147" s="118"/>
      <c r="USJ147" s="118"/>
      <c r="USK147" s="118"/>
      <c r="USL147" s="118"/>
      <c r="USM147" s="118"/>
      <c r="USN147" s="118"/>
      <c r="USO147" s="118"/>
      <c r="USP147" s="118"/>
      <c r="USQ147" s="118"/>
      <c r="USR147" s="118"/>
      <c r="USS147" s="118"/>
      <c r="UST147" s="118"/>
      <c r="USU147" s="118"/>
      <c r="USV147" s="118"/>
      <c r="USW147" s="118"/>
      <c r="USX147" s="118"/>
      <c r="USY147" s="118"/>
      <c r="USZ147" s="118"/>
      <c r="UTA147" s="118"/>
      <c r="UTB147" s="118"/>
      <c r="UTC147" s="118"/>
      <c r="UTD147" s="118"/>
      <c r="UTE147" s="118"/>
      <c r="UTF147" s="118"/>
      <c r="UTG147" s="118"/>
      <c r="UTH147" s="118"/>
      <c r="UTI147" s="118"/>
      <c r="UTJ147" s="118"/>
      <c r="UTK147" s="118"/>
      <c r="UTL147" s="118"/>
      <c r="UTM147" s="118"/>
      <c r="UTN147" s="118"/>
      <c r="UTO147" s="118"/>
      <c r="UTP147" s="118"/>
      <c r="UTQ147" s="118"/>
      <c r="UTR147" s="118"/>
      <c r="UTS147" s="118"/>
      <c r="UTT147" s="118"/>
      <c r="UTU147" s="118"/>
      <c r="UTV147" s="118"/>
      <c r="UTW147" s="118"/>
      <c r="UTX147" s="118"/>
      <c r="UTY147" s="118"/>
      <c r="UTZ147" s="118"/>
      <c r="UUA147" s="118"/>
      <c r="UUB147" s="118"/>
      <c r="UUC147" s="118"/>
      <c r="UUD147" s="118"/>
      <c r="UUE147" s="118"/>
      <c r="UUF147" s="118"/>
      <c r="UUG147" s="118"/>
      <c r="UUH147" s="118"/>
      <c r="UUI147" s="118"/>
      <c r="UUJ147" s="118"/>
      <c r="UUK147" s="118"/>
      <c r="UUL147" s="118"/>
      <c r="UUM147" s="118"/>
      <c r="UUN147" s="118"/>
      <c r="UUO147" s="118"/>
      <c r="UUP147" s="118"/>
      <c r="UUQ147" s="118"/>
      <c r="UUR147" s="118"/>
      <c r="UUS147" s="118"/>
      <c r="UUT147" s="118"/>
      <c r="UUU147" s="118"/>
      <c r="UUV147" s="118"/>
      <c r="UUW147" s="118"/>
      <c r="UUX147" s="118"/>
      <c r="UUY147" s="118"/>
      <c r="UUZ147" s="118"/>
      <c r="UVA147" s="118"/>
      <c r="UVB147" s="118"/>
      <c r="UVC147" s="118"/>
      <c r="UVD147" s="118"/>
      <c r="UVE147" s="118"/>
      <c r="UVF147" s="118"/>
      <c r="UVG147" s="118"/>
      <c r="UVH147" s="118"/>
      <c r="UVI147" s="118"/>
      <c r="UVJ147" s="118"/>
      <c r="UVK147" s="118"/>
      <c r="UVL147" s="118"/>
      <c r="UVM147" s="118"/>
      <c r="UVN147" s="118"/>
      <c r="UVO147" s="118"/>
      <c r="UVP147" s="118"/>
      <c r="UVQ147" s="118"/>
      <c r="UVR147" s="118"/>
      <c r="UVS147" s="118"/>
      <c r="UVT147" s="118"/>
      <c r="UVU147" s="118"/>
      <c r="UVV147" s="118"/>
      <c r="UVW147" s="118"/>
      <c r="UVX147" s="118"/>
      <c r="UVY147" s="118"/>
      <c r="UVZ147" s="118"/>
      <c r="UWA147" s="118"/>
      <c r="UWB147" s="118"/>
      <c r="UWC147" s="118"/>
      <c r="UWD147" s="118"/>
      <c r="UWE147" s="118"/>
      <c r="UWF147" s="118"/>
      <c r="UWG147" s="118"/>
      <c r="UWH147" s="118"/>
      <c r="UWI147" s="118"/>
      <c r="UWJ147" s="118"/>
      <c r="UWK147" s="118"/>
      <c r="UWL147" s="118"/>
      <c r="UWM147" s="118"/>
      <c r="UWN147" s="118"/>
      <c r="UWO147" s="118"/>
      <c r="UWP147" s="118"/>
      <c r="UWQ147" s="118"/>
      <c r="UWR147" s="118"/>
      <c r="UWS147" s="118"/>
      <c r="UWT147" s="118"/>
      <c r="UWU147" s="118"/>
      <c r="UWV147" s="118"/>
      <c r="UWW147" s="118"/>
      <c r="UWX147" s="118"/>
      <c r="UWY147" s="118"/>
      <c r="UWZ147" s="118"/>
      <c r="UXA147" s="118"/>
      <c r="UXB147" s="118"/>
      <c r="UXC147" s="118"/>
      <c r="UXD147" s="118"/>
      <c r="UXE147" s="118"/>
      <c r="UXF147" s="118"/>
      <c r="UXG147" s="118"/>
      <c r="UXH147" s="118"/>
      <c r="UXI147" s="118"/>
      <c r="UXJ147" s="118"/>
      <c r="UXK147" s="118"/>
      <c r="UXL147" s="118"/>
      <c r="UXM147" s="118"/>
      <c r="UXN147" s="118"/>
      <c r="UXO147" s="118"/>
      <c r="UXP147" s="118"/>
      <c r="UXQ147" s="118"/>
      <c r="UXR147" s="118"/>
      <c r="UXS147" s="118"/>
      <c r="UXT147" s="118"/>
      <c r="UXU147" s="118"/>
      <c r="UXV147" s="118"/>
      <c r="UXW147" s="118"/>
      <c r="UXX147" s="118"/>
      <c r="UXY147" s="118"/>
      <c r="UXZ147" s="118"/>
      <c r="UYA147" s="118"/>
      <c r="UYB147" s="118"/>
      <c r="UYC147" s="118"/>
      <c r="UYD147" s="118"/>
      <c r="UYE147" s="118"/>
      <c r="UYF147" s="118"/>
      <c r="UYG147" s="118"/>
      <c r="UYH147" s="118"/>
      <c r="UYI147" s="118"/>
      <c r="UYJ147" s="118"/>
      <c r="UYK147" s="118"/>
      <c r="UYL147" s="118"/>
      <c r="UYM147" s="118"/>
      <c r="UYN147" s="118"/>
      <c r="UYO147" s="118"/>
      <c r="UYP147" s="118"/>
      <c r="UYQ147" s="118"/>
      <c r="UYR147" s="118"/>
      <c r="UYS147" s="118"/>
      <c r="UYT147" s="118"/>
      <c r="UYU147" s="118"/>
      <c r="UYV147" s="118"/>
      <c r="UYW147" s="118"/>
      <c r="UYX147" s="118"/>
      <c r="UYY147" s="118"/>
      <c r="UYZ147" s="118"/>
      <c r="UZA147" s="118"/>
      <c r="UZB147" s="118"/>
      <c r="UZC147" s="118"/>
      <c r="UZD147" s="118"/>
      <c r="UZE147" s="118"/>
      <c r="UZF147" s="118"/>
      <c r="UZG147" s="118"/>
      <c r="UZH147" s="118"/>
      <c r="UZI147" s="118"/>
      <c r="UZJ147" s="118"/>
      <c r="UZK147" s="118"/>
      <c r="UZL147" s="118"/>
      <c r="UZM147" s="118"/>
      <c r="UZN147" s="118"/>
      <c r="UZO147" s="118"/>
      <c r="UZP147" s="118"/>
      <c r="UZQ147" s="118"/>
      <c r="UZR147" s="118"/>
      <c r="UZS147" s="118"/>
      <c r="UZT147" s="118"/>
      <c r="UZU147" s="118"/>
      <c r="UZV147" s="118"/>
      <c r="UZW147" s="118"/>
      <c r="UZX147" s="118"/>
      <c r="UZY147" s="118"/>
      <c r="UZZ147" s="118"/>
      <c r="VAA147" s="118"/>
      <c r="VAB147" s="118"/>
      <c r="VAC147" s="118"/>
      <c r="VAD147" s="118"/>
      <c r="VAE147" s="118"/>
      <c r="VAF147" s="118"/>
      <c r="VAG147" s="118"/>
      <c r="VAH147" s="118"/>
      <c r="VAI147" s="118"/>
      <c r="VAJ147" s="118"/>
      <c r="VAK147" s="118"/>
      <c r="VAL147" s="118"/>
      <c r="VAM147" s="118"/>
      <c r="VAN147" s="118"/>
      <c r="VAO147" s="118"/>
      <c r="VAP147" s="118"/>
      <c r="VAQ147" s="118"/>
      <c r="VAR147" s="118"/>
      <c r="VAS147" s="118"/>
      <c r="VAT147" s="118"/>
      <c r="VAU147" s="118"/>
      <c r="VAV147" s="118"/>
      <c r="VAW147" s="118"/>
      <c r="VAX147" s="118"/>
      <c r="VAY147" s="118"/>
      <c r="VAZ147" s="118"/>
      <c r="VBA147" s="118"/>
      <c r="VBB147" s="118"/>
      <c r="VBC147" s="118"/>
      <c r="VBD147" s="118"/>
      <c r="VBE147" s="118"/>
      <c r="VBF147" s="118"/>
      <c r="VBG147" s="118"/>
      <c r="VBH147" s="118"/>
      <c r="VBI147" s="118"/>
      <c r="VBJ147" s="118"/>
      <c r="VBK147" s="118"/>
      <c r="VBL147" s="118"/>
      <c r="VBM147" s="118"/>
      <c r="VBN147" s="118"/>
      <c r="VBO147" s="118"/>
      <c r="VBP147" s="118"/>
      <c r="VBQ147" s="118"/>
      <c r="VBR147" s="118"/>
      <c r="VBS147" s="118"/>
      <c r="VBT147" s="118"/>
      <c r="VBU147" s="118"/>
      <c r="VBV147" s="118"/>
      <c r="VBW147" s="118"/>
      <c r="VBX147" s="118"/>
      <c r="VBY147" s="118"/>
      <c r="VBZ147" s="118"/>
      <c r="VCA147" s="118"/>
      <c r="VCB147" s="118"/>
      <c r="VCC147" s="118"/>
      <c r="VCD147" s="118"/>
      <c r="VCE147" s="118"/>
      <c r="VCF147" s="118"/>
      <c r="VCG147" s="118"/>
      <c r="VCH147" s="118"/>
      <c r="VCI147" s="118"/>
      <c r="VCJ147" s="118"/>
      <c r="VCK147" s="118"/>
      <c r="VCL147" s="118"/>
      <c r="VCM147" s="118"/>
      <c r="VCN147" s="118"/>
      <c r="VCO147" s="118"/>
      <c r="VCP147" s="118"/>
      <c r="VCQ147" s="118"/>
      <c r="VCR147" s="118"/>
      <c r="VCS147" s="118"/>
      <c r="VCT147" s="118"/>
      <c r="VCU147" s="118"/>
      <c r="VCV147" s="118"/>
      <c r="VCW147" s="118"/>
      <c r="VCX147" s="118"/>
      <c r="VCY147" s="118"/>
      <c r="VCZ147" s="118"/>
      <c r="VDA147" s="118"/>
      <c r="VDB147" s="118"/>
      <c r="VDC147" s="118"/>
      <c r="VDD147" s="118"/>
      <c r="VDE147" s="118"/>
      <c r="VDF147" s="118"/>
      <c r="VDG147" s="118"/>
      <c r="VDH147" s="118"/>
      <c r="VDI147" s="118"/>
      <c r="VDJ147" s="118"/>
      <c r="VDK147" s="118"/>
      <c r="VDL147" s="118"/>
      <c r="VDM147" s="118"/>
      <c r="VDN147" s="118"/>
      <c r="VDO147" s="118"/>
      <c r="VDP147" s="118"/>
      <c r="VDQ147" s="118"/>
      <c r="VDR147" s="118"/>
      <c r="VDS147" s="118"/>
      <c r="VDT147" s="118"/>
      <c r="VDU147" s="118"/>
      <c r="VDV147" s="118"/>
      <c r="VDW147" s="118"/>
      <c r="VDX147" s="118"/>
      <c r="VDY147" s="118"/>
      <c r="VDZ147" s="118"/>
      <c r="VEA147" s="118"/>
      <c r="VEB147" s="118"/>
      <c r="VEC147" s="118"/>
      <c r="VED147" s="118"/>
      <c r="VEE147" s="118"/>
      <c r="VEF147" s="118"/>
      <c r="VEG147" s="118"/>
      <c r="VEH147" s="118"/>
      <c r="VEI147" s="118"/>
      <c r="VEJ147" s="118"/>
      <c r="VEK147" s="118"/>
      <c r="VEL147" s="118"/>
      <c r="VEM147" s="118"/>
      <c r="VEN147" s="118"/>
      <c r="VEO147" s="118"/>
      <c r="VEP147" s="118"/>
      <c r="VEQ147" s="118"/>
      <c r="VER147" s="118"/>
      <c r="VES147" s="118"/>
      <c r="VET147" s="118"/>
      <c r="VEU147" s="118"/>
      <c r="VEV147" s="118"/>
      <c r="VEW147" s="118"/>
      <c r="VEX147" s="118"/>
      <c r="VEY147" s="118"/>
      <c r="VEZ147" s="118"/>
      <c r="VFA147" s="118"/>
      <c r="VFB147" s="118"/>
      <c r="VFC147" s="118"/>
      <c r="VFD147" s="118"/>
      <c r="VFE147" s="118"/>
      <c r="VFF147" s="118"/>
      <c r="VFG147" s="118"/>
      <c r="VFH147" s="118"/>
      <c r="VFI147" s="118"/>
      <c r="VFJ147" s="118"/>
      <c r="VFK147" s="118"/>
      <c r="VFL147" s="118"/>
      <c r="VFM147" s="118"/>
      <c r="VFN147" s="118"/>
      <c r="VFO147" s="118"/>
      <c r="VFP147" s="118"/>
      <c r="VFQ147" s="118"/>
      <c r="VFR147" s="118"/>
      <c r="VFS147" s="118"/>
      <c r="VFT147" s="118"/>
      <c r="VFU147" s="118"/>
      <c r="VFV147" s="118"/>
      <c r="VFW147" s="118"/>
      <c r="VFX147" s="118"/>
      <c r="VFY147" s="118"/>
      <c r="VFZ147" s="118"/>
      <c r="VGA147" s="118"/>
      <c r="VGB147" s="118"/>
      <c r="VGC147" s="118"/>
      <c r="VGD147" s="118"/>
      <c r="VGE147" s="118"/>
      <c r="VGF147" s="118"/>
      <c r="VGG147" s="118"/>
      <c r="VGH147" s="118"/>
      <c r="VGI147" s="118"/>
      <c r="VGJ147" s="118"/>
      <c r="VGK147" s="118"/>
      <c r="VGL147" s="118"/>
      <c r="VGM147" s="118"/>
      <c r="VGN147" s="118"/>
      <c r="VGO147" s="118"/>
      <c r="VGP147" s="118"/>
      <c r="VGQ147" s="118"/>
      <c r="VGR147" s="118"/>
      <c r="VGS147" s="118"/>
      <c r="VGT147" s="118"/>
      <c r="VGU147" s="118"/>
      <c r="VGV147" s="118"/>
      <c r="VGW147" s="118"/>
      <c r="VGX147" s="118"/>
      <c r="VGY147" s="118"/>
      <c r="VGZ147" s="118"/>
      <c r="VHA147" s="118"/>
      <c r="VHB147" s="118"/>
      <c r="VHC147" s="118"/>
      <c r="VHD147" s="118"/>
      <c r="VHE147" s="118"/>
      <c r="VHF147" s="118"/>
      <c r="VHG147" s="118"/>
      <c r="VHH147" s="118"/>
      <c r="VHI147" s="118"/>
      <c r="VHJ147" s="118"/>
      <c r="VHK147" s="118"/>
      <c r="VHL147" s="118"/>
      <c r="VHM147" s="118"/>
      <c r="VHN147" s="118"/>
      <c r="VHO147" s="118"/>
      <c r="VHP147" s="118"/>
      <c r="VHQ147" s="118"/>
      <c r="VHR147" s="118"/>
      <c r="VHS147" s="118"/>
      <c r="VHT147" s="118"/>
      <c r="VHU147" s="118"/>
      <c r="VHV147" s="118"/>
      <c r="VHW147" s="118"/>
      <c r="VHX147" s="118"/>
      <c r="VHY147" s="118"/>
      <c r="VHZ147" s="118"/>
      <c r="VIA147" s="118"/>
      <c r="VIB147" s="118"/>
      <c r="VIC147" s="118"/>
      <c r="VID147" s="118"/>
      <c r="VIE147" s="118"/>
      <c r="VIF147" s="118"/>
      <c r="VIG147" s="118"/>
      <c r="VIH147" s="118"/>
      <c r="VII147" s="118"/>
      <c r="VIJ147" s="118"/>
      <c r="VIK147" s="118"/>
      <c r="VIL147" s="118"/>
      <c r="VIM147" s="118"/>
      <c r="VIN147" s="118"/>
      <c r="VIO147" s="118"/>
      <c r="VIP147" s="118"/>
      <c r="VIQ147" s="118"/>
      <c r="VIR147" s="118"/>
      <c r="VIS147" s="118"/>
      <c r="VIT147" s="118"/>
      <c r="VIU147" s="118"/>
      <c r="VIV147" s="118"/>
      <c r="VIW147" s="118"/>
      <c r="VIX147" s="118"/>
      <c r="VIY147" s="118"/>
      <c r="VIZ147" s="118"/>
      <c r="VJA147" s="118"/>
      <c r="VJB147" s="118"/>
      <c r="VJC147" s="118"/>
      <c r="VJD147" s="118"/>
      <c r="VJE147" s="118"/>
      <c r="VJF147" s="118"/>
      <c r="VJG147" s="118"/>
      <c r="VJH147" s="118"/>
      <c r="VJI147" s="118"/>
      <c r="VJJ147" s="118"/>
      <c r="VJK147" s="118"/>
      <c r="VJL147" s="118"/>
      <c r="VJM147" s="118"/>
      <c r="VJN147" s="118"/>
      <c r="VJO147" s="118"/>
      <c r="VJP147" s="118"/>
      <c r="VJQ147" s="118"/>
      <c r="VJR147" s="118"/>
      <c r="VJS147" s="118"/>
      <c r="VJT147" s="118"/>
      <c r="VJU147" s="118"/>
      <c r="VJV147" s="118"/>
      <c r="VJW147" s="118"/>
      <c r="VJX147" s="118"/>
      <c r="VJY147" s="118"/>
      <c r="VJZ147" s="118"/>
      <c r="VKA147" s="118"/>
      <c r="VKB147" s="118"/>
      <c r="VKC147" s="118"/>
      <c r="VKD147" s="118"/>
      <c r="VKE147" s="118"/>
      <c r="VKF147" s="118"/>
      <c r="VKG147" s="118"/>
      <c r="VKH147" s="118"/>
      <c r="VKI147" s="118"/>
      <c r="VKJ147" s="118"/>
      <c r="VKK147" s="118"/>
      <c r="VKL147" s="118"/>
      <c r="VKM147" s="118"/>
      <c r="VKN147" s="118"/>
      <c r="VKO147" s="118"/>
      <c r="VKP147" s="118"/>
      <c r="VKQ147" s="118"/>
      <c r="VKR147" s="118"/>
      <c r="VKS147" s="118"/>
      <c r="VKT147" s="118"/>
      <c r="VKU147" s="118"/>
      <c r="VKV147" s="118"/>
      <c r="VKW147" s="118"/>
      <c r="VKX147" s="118"/>
      <c r="VKY147" s="118"/>
      <c r="VKZ147" s="118"/>
      <c r="VLA147" s="118"/>
      <c r="VLB147" s="118"/>
      <c r="VLC147" s="118"/>
      <c r="VLD147" s="118"/>
      <c r="VLE147" s="118"/>
      <c r="VLF147" s="118"/>
      <c r="VLG147" s="118"/>
      <c r="VLH147" s="118"/>
      <c r="VLI147" s="118"/>
      <c r="VLJ147" s="118"/>
      <c r="VLK147" s="118"/>
      <c r="VLL147" s="118"/>
      <c r="VLM147" s="118"/>
      <c r="VLN147" s="118"/>
      <c r="VLO147" s="118"/>
      <c r="VLP147" s="118"/>
      <c r="VLQ147" s="118"/>
      <c r="VLR147" s="118"/>
      <c r="VLS147" s="118"/>
      <c r="VLT147" s="118"/>
      <c r="VLU147" s="118"/>
      <c r="VLV147" s="118"/>
      <c r="VLW147" s="118"/>
      <c r="VLX147" s="118"/>
      <c r="VLY147" s="118"/>
      <c r="VLZ147" s="118"/>
      <c r="VMA147" s="118"/>
      <c r="VMB147" s="118"/>
      <c r="VMC147" s="118"/>
      <c r="VMD147" s="118"/>
      <c r="VME147" s="118"/>
      <c r="VMF147" s="118"/>
      <c r="VMG147" s="118"/>
      <c r="VMH147" s="118"/>
      <c r="VMI147" s="118"/>
      <c r="VMJ147" s="118"/>
      <c r="VMK147" s="118"/>
      <c r="VML147" s="118"/>
      <c r="VMM147" s="118"/>
      <c r="VMN147" s="118"/>
      <c r="VMO147" s="118"/>
      <c r="VMP147" s="118"/>
      <c r="VMQ147" s="118"/>
      <c r="VMR147" s="118"/>
      <c r="VMS147" s="118"/>
      <c r="VMT147" s="118"/>
      <c r="VMU147" s="118"/>
      <c r="VMV147" s="118"/>
      <c r="VMW147" s="118"/>
      <c r="VMX147" s="118"/>
      <c r="VMY147" s="118"/>
      <c r="VMZ147" s="118"/>
      <c r="VNA147" s="118"/>
      <c r="VNB147" s="118"/>
      <c r="VNC147" s="118"/>
      <c r="VND147" s="118"/>
      <c r="VNE147" s="118"/>
      <c r="VNF147" s="118"/>
      <c r="VNG147" s="118"/>
      <c r="VNH147" s="118"/>
      <c r="VNI147" s="118"/>
      <c r="VNJ147" s="118"/>
      <c r="VNK147" s="118"/>
      <c r="VNL147" s="118"/>
      <c r="VNM147" s="118"/>
      <c r="VNN147" s="118"/>
      <c r="VNO147" s="118"/>
      <c r="VNP147" s="118"/>
      <c r="VNQ147" s="118"/>
      <c r="VNR147" s="118"/>
      <c r="VNS147" s="118"/>
      <c r="VNT147" s="118"/>
      <c r="VNU147" s="118"/>
      <c r="VNV147" s="118"/>
      <c r="VNW147" s="118"/>
      <c r="VNX147" s="118"/>
      <c r="VNY147" s="118"/>
      <c r="VNZ147" s="118"/>
      <c r="VOA147" s="118"/>
      <c r="VOB147" s="118"/>
      <c r="VOC147" s="118"/>
      <c r="VOD147" s="118"/>
      <c r="VOE147" s="118"/>
      <c r="VOF147" s="118"/>
      <c r="VOG147" s="118"/>
      <c r="VOH147" s="118"/>
      <c r="VOI147" s="118"/>
      <c r="VOJ147" s="118"/>
      <c r="VOK147" s="118"/>
      <c r="VOL147" s="118"/>
      <c r="VOM147" s="118"/>
      <c r="VON147" s="118"/>
      <c r="VOO147" s="118"/>
      <c r="VOP147" s="118"/>
      <c r="VOQ147" s="118"/>
      <c r="VOR147" s="118"/>
      <c r="VOS147" s="118"/>
      <c r="VOT147" s="118"/>
      <c r="VOU147" s="118"/>
      <c r="VOV147" s="118"/>
      <c r="VOW147" s="118"/>
      <c r="VOX147" s="118"/>
      <c r="VOY147" s="118"/>
      <c r="VOZ147" s="118"/>
      <c r="VPA147" s="118"/>
      <c r="VPB147" s="118"/>
      <c r="VPC147" s="118"/>
      <c r="VPD147" s="118"/>
      <c r="VPE147" s="118"/>
      <c r="VPF147" s="118"/>
      <c r="VPG147" s="118"/>
      <c r="VPH147" s="118"/>
      <c r="VPI147" s="118"/>
      <c r="VPJ147" s="118"/>
      <c r="VPK147" s="118"/>
      <c r="VPL147" s="118"/>
      <c r="VPM147" s="118"/>
      <c r="VPN147" s="118"/>
      <c r="VPO147" s="118"/>
      <c r="VPP147" s="118"/>
      <c r="VPQ147" s="118"/>
      <c r="VPR147" s="118"/>
      <c r="VPS147" s="118"/>
      <c r="VPT147" s="118"/>
      <c r="VPU147" s="118"/>
      <c r="VPV147" s="118"/>
      <c r="VPW147" s="118"/>
      <c r="VPX147" s="118"/>
      <c r="VPY147" s="118"/>
      <c r="VPZ147" s="118"/>
      <c r="VQA147" s="118"/>
      <c r="VQB147" s="118"/>
      <c r="VQC147" s="118"/>
      <c r="VQD147" s="118"/>
      <c r="VQE147" s="118"/>
      <c r="VQF147" s="118"/>
      <c r="VQG147" s="118"/>
      <c r="VQH147" s="118"/>
      <c r="VQI147" s="118"/>
      <c r="VQJ147" s="118"/>
      <c r="VQK147" s="118"/>
      <c r="VQL147" s="118"/>
      <c r="VQM147" s="118"/>
      <c r="VQN147" s="118"/>
      <c r="VQO147" s="118"/>
      <c r="VQP147" s="118"/>
      <c r="VQQ147" s="118"/>
      <c r="VQR147" s="118"/>
      <c r="VQS147" s="118"/>
      <c r="VQT147" s="118"/>
      <c r="VQU147" s="118"/>
      <c r="VQV147" s="118"/>
      <c r="VQW147" s="118"/>
      <c r="VQX147" s="118"/>
      <c r="VQY147" s="118"/>
      <c r="VQZ147" s="118"/>
      <c r="VRA147" s="118"/>
      <c r="VRB147" s="118"/>
      <c r="VRC147" s="118"/>
      <c r="VRD147" s="118"/>
      <c r="VRE147" s="118"/>
      <c r="VRF147" s="118"/>
      <c r="VRG147" s="118"/>
      <c r="VRH147" s="118"/>
      <c r="VRI147" s="118"/>
      <c r="VRJ147" s="118"/>
      <c r="VRK147" s="118"/>
      <c r="VRL147" s="118"/>
      <c r="VRM147" s="118"/>
      <c r="VRN147" s="118"/>
      <c r="VRO147" s="118"/>
      <c r="VRP147" s="118"/>
      <c r="VRQ147" s="118"/>
      <c r="VRR147" s="118"/>
      <c r="VRS147" s="118"/>
      <c r="VRT147" s="118"/>
      <c r="VRU147" s="118"/>
      <c r="VRV147" s="118"/>
      <c r="VRW147" s="118"/>
      <c r="VRX147" s="118"/>
      <c r="VRY147" s="118"/>
      <c r="VRZ147" s="118"/>
      <c r="VSA147" s="118"/>
      <c r="VSB147" s="118"/>
      <c r="VSC147" s="118"/>
      <c r="VSD147" s="118"/>
      <c r="VSE147" s="118"/>
      <c r="VSF147" s="118"/>
      <c r="VSG147" s="118"/>
      <c r="VSH147" s="118"/>
      <c r="VSI147" s="118"/>
      <c r="VSJ147" s="118"/>
      <c r="VSK147" s="118"/>
      <c r="VSL147" s="118"/>
      <c r="VSM147" s="118"/>
      <c r="VSN147" s="118"/>
      <c r="VSO147" s="118"/>
      <c r="VSP147" s="118"/>
      <c r="VSQ147" s="118"/>
      <c r="VSR147" s="118"/>
      <c r="VSS147" s="118"/>
      <c r="VST147" s="118"/>
      <c r="VSU147" s="118"/>
      <c r="VSV147" s="118"/>
      <c r="VSW147" s="118"/>
      <c r="VSX147" s="118"/>
      <c r="VSY147" s="118"/>
      <c r="VSZ147" s="118"/>
      <c r="VTA147" s="118"/>
      <c r="VTB147" s="118"/>
      <c r="VTC147" s="118"/>
      <c r="VTD147" s="118"/>
      <c r="VTE147" s="118"/>
      <c r="VTF147" s="118"/>
      <c r="VTG147" s="118"/>
      <c r="VTH147" s="118"/>
      <c r="VTI147" s="118"/>
      <c r="VTJ147" s="118"/>
      <c r="VTK147" s="118"/>
      <c r="VTL147" s="118"/>
      <c r="VTM147" s="118"/>
      <c r="VTN147" s="118"/>
      <c r="VTO147" s="118"/>
      <c r="VTP147" s="118"/>
      <c r="VTQ147" s="118"/>
      <c r="VTR147" s="118"/>
      <c r="VTS147" s="118"/>
      <c r="VTT147" s="118"/>
      <c r="VTU147" s="118"/>
      <c r="VTV147" s="118"/>
      <c r="VTW147" s="118"/>
      <c r="VTX147" s="118"/>
      <c r="VTY147" s="118"/>
      <c r="VTZ147" s="118"/>
      <c r="VUA147" s="118"/>
      <c r="VUB147" s="118"/>
      <c r="VUC147" s="118"/>
      <c r="VUD147" s="118"/>
      <c r="VUE147" s="118"/>
      <c r="VUF147" s="118"/>
      <c r="VUG147" s="118"/>
      <c r="VUH147" s="118"/>
      <c r="VUI147" s="118"/>
      <c r="VUJ147" s="118"/>
      <c r="VUK147" s="118"/>
      <c r="VUL147" s="118"/>
      <c r="VUM147" s="118"/>
      <c r="VUN147" s="118"/>
      <c r="VUO147" s="118"/>
      <c r="VUP147" s="118"/>
      <c r="VUQ147" s="118"/>
      <c r="VUR147" s="118"/>
      <c r="VUS147" s="118"/>
      <c r="VUT147" s="118"/>
      <c r="VUU147" s="118"/>
      <c r="VUV147" s="118"/>
      <c r="VUW147" s="118"/>
      <c r="VUX147" s="118"/>
      <c r="VUY147" s="118"/>
      <c r="VUZ147" s="118"/>
      <c r="VVA147" s="118"/>
      <c r="VVB147" s="118"/>
      <c r="VVC147" s="118"/>
      <c r="VVD147" s="118"/>
      <c r="VVE147" s="118"/>
      <c r="VVF147" s="118"/>
      <c r="VVG147" s="118"/>
      <c r="VVH147" s="118"/>
      <c r="VVI147" s="118"/>
      <c r="VVJ147" s="118"/>
      <c r="VVK147" s="118"/>
      <c r="VVL147" s="118"/>
      <c r="VVM147" s="118"/>
      <c r="VVN147" s="118"/>
      <c r="VVO147" s="118"/>
      <c r="VVP147" s="118"/>
      <c r="VVQ147" s="118"/>
      <c r="VVR147" s="118"/>
      <c r="VVS147" s="118"/>
      <c r="VVT147" s="118"/>
      <c r="VVU147" s="118"/>
      <c r="VVV147" s="118"/>
      <c r="VVW147" s="118"/>
      <c r="VVX147" s="118"/>
      <c r="VVY147" s="118"/>
      <c r="VVZ147" s="118"/>
      <c r="VWA147" s="118"/>
      <c r="VWB147" s="118"/>
      <c r="VWC147" s="118"/>
      <c r="VWD147" s="118"/>
      <c r="VWE147" s="118"/>
      <c r="VWF147" s="118"/>
      <c r="VWG147" s="118"/>
      <c r="VWH147" s="118"/>
      <c r="VWI147" s="118"/>
      <c r="VWJ147" s="118"/>
      <c r="VWK147" s="118"/>
      <c r="VWL147" s="118"/>
      <c r="VWM147" s="118"/>
      <c r="VWN147" s="118"/>
      <c r="VWO147" s="118"/>
      <c r="VWP147" s="118"/>
      <c r="VWQ147" s="118"/>
      <c r="VWR147" s="118"/>
      <c r="VWS147" s="118"/>
      <c r="VWT147" s="118"/>
      <c r="VWU147" s="118"/>
      <c r="VWV147" s="118"/>
      <c r="VWW147" s="118"/>
      <c r="VWX147" s="118"/>
      <c r="VWY147" s="118"/>
      <c r="VWZ147" s="118"/>
      <c r="VXA147" s="118"/>
      <c r="VXB147" s="118"/>
      <c r="VXC147" s="118"/>
      <c r="VXD147" s="118"/>
      <c r="VXE147" s="118"/>
      <c r="VXF147" s="118"/>
      <c r="VXG147" s="118"/>
      <c r="VXH147" s="118"/>
      <c r="VXI147" s="118"/>
      <c r="VXJ147" s="118"/>
      <c r="VXK147" s="118"/>
      <c r="VXL147" s="118"/>
      <c r="VXM147" s="118"/>
      <c r="VXN147" s="118"/>
      <c r="VXO147" s="118"/>
      <c r="VXP147" s="118"/>
      <c r="VXQ147" s="118"/>
      <c r="VXR147" s="118"/>
      <c r="VXS147" s="118"/>
      <c r="VXT147" s="118"/>
      <c r="VXU147" s="118"/>
      <c r="VXV147" s="118"/>
      <c r="VXW147" s="118"/>
      <c r="VXX147" s="118"/>
      <c r="VXY147" s="118"/>
      <c r="VXZ147" s="118"/>
      <c r="VYA147" s="118"/>
      <c r="VYB147" s="118"/>
      <c r="VYC147" s="118"/>
      <c r="VYD147" s="118"/>
      <c r="VYE147" s="118"/>
      <c r="VYF147" s="118"/>
      <c r="VYG147" s="118"/>
      <c r="VYH147" s="118"/>
      <c r="VYI147" s="118"/>
      <c r="VYJ147" s="118"/>
      <c r="VYK147" s="118"/>
      <c r="VYL147" s="118"/>
      <c r="VYM147" s="118"/>
      <c r="VYN147" s="118"/>
      <c r="VYO147" s="118"/>
      <c r="VYP147" s="118"/>
      <c r="VYQ147" s="118"/>
      <c r="VYR147" s="118"/>
      <c r="VYS147" s="118"/>
      <c r="VYT147" s="118"/>
      <c r="VYU147" s="118"/>
      <c r="VYV147" s="118"/>
      <c r="VYW147" s="118"/>
      <c r="VYX147" s="118"/>
      <c r="VYY147" s="118"/>
      <c r="VYZ147" s="118"/>
      <c r="VZA147" s="118"/>
      <c r="VZB147" s="118"/>
      <c r="VZC147" s="118"/>
      <c r="VZD147" s="118"/>
      <c r="VZE147" s="118"/>
      <c r="VZF147" s="118"/>
      <c r="VZG147" s="118"/>
      <c r="VZH147" s="118"/>
      <c r="VZI147" s="118"/>
      <c r="VZJ147" s="118"/>
      <c r="VZK147" s="118"/>
      <c r="VZL147" s="118"/>
      <c r="VZM147" s="118"/>
      <c r="VZN147" s="118"/>
      <c r="VZO147" s="118"/>
      <c r="VZP147" s="118"/>
      <c r="VZQ147" s="118"/>
      <c r="VZR147" s="118"/>
      <c r="VZS147" s="118"/>
      <c r="VZT147" s="118"/>
      <c r="VZU147" s="118"/>
      <c r="VZV147" s="118"/>
      <c r="VZW147" s="118"/>
      <c r="VZX147" s="118"/>
      <c r="VZY147" s="118"/>
      <c r="VZZ147" s="118"/>
      <c r="WAA147" s="118"/>
      <c r="WAB147" s="118"/>
      <c r="WAC147" s="118"/>
      <c r="WAD147" s="118"/>
      <c r="WAE147" s="118"/>
      <c r="WAF147" s="118"/>
      <c r="WAG147" s="118"/>
      <c r="WAH147" s="118"/>
      <c r="WAI147" s="118"/>
      <c r="WAJ147" s="118"/>
      <c r="WAK147" s="118"/>
      <c r="WAL147" s="118"/>
      <c r="WAM147" s="118"/>
      <c r="WAN147" s="118"/>
      <c r="WAO147" s="118"/>
      <c r="WAP147" s="118"/>
      <c r="WAQ147" s="118"/>
      <c r="WAR147" s="118"/>
      <c r="WAS147" s="118"/>
      <c r="WAT147" s="118"/>
      <c r="WAU147" s="118"/>
      <c r="WAV147" s="118"/>
      <c r="WAW147" s="118"/>
      <c r="WAX147" s="118"/>
      <c r="WAY147" s="118"/>
      <c r="WAZ147" s="118"/>
      <c r="WBA147" s="118"/>
      <c r="WBB147" s="118"/>
      <c r="WBC147" s="118"/>
      <c r="WBD147" s="118"/>
      <c r="WBE147" s="118"/>
      <c r="WBF147" s="118"/>
      <c r="WBG147" s="118"/>
      <c r="WBH147" s="118"/>
      <c r="WBI147" s="118"/>
      <c r="WBJ147" s="118"/>
      <c r="WBK147" s="118"/>
      <c r="WBL147" s="118"/>
      <c r="WBM147" s="118"/>
      <c r="WBN147" s="118"/>
      <c r="WBO147" s="118"/>
      <c r="WBP147" s="118"/>
      <c r="WBQ147" s="118"/>
      <c r="WBR147" s="118"/>
      <c r="WBS147" s="118"/>
      <c r="WBT147" s="118"/>
      <c r="WBU147" s="118"/>
      <c r="WBV147" s="118"/>
      <c r="WBW147" s="118"/>
      <c r="WBX147" s="118"/>
      <c r="WBY147" s="118"/>
      <c r="WBZ147" s="118"/>
      <c r="WCA147" s="118"/>
      <c r="WCB147" s="118"/>
      <c r="WCC147" s="118"/>
      <c r="WCD147" s="118"/>
      <c r="WCE147" s="118"/>
      <c r="WCF147" s="118"/>
      <c r="WCG147" s="118"/>
      <c r="WCH147" s="118"/>
      <c r="WCI147" s="118"/>
      <c r="WCJ147" s="118"/>
      <c r="WCK147" s="118"/>
      <c r="WCL147" s="118"/>
      <c r="WCM147" s="118"/>
      <c r="WCN147" s="118"/>
      <c r="WCO147" s="118"/>
      <c r="WCP147" s="118"/>
      <c r="WCQ147" s="118"/>
      <c r="WCR147" s="118"/>
      <c r="WCS147" s="118"/>
      <c r="WCT147" s="118"/>
      <c r="WCU147" s="118"/>
      <c r="WCV147" s="118"/>
      <c r="WCW147" s="118"/>
      <c r="WCX147" s="118"/>
      <c r="WCY147" s="118"/>
      <c r="WCZ147" s="118"/>
      <c r="WDA147" s="118"/>
      <c r="WDB147" s="118"/>
      <c r="WDC147" s="118"/>
      <c r="WDD147" s="118"/>
      <c r="WDE147" s="118"/>
      <c r="WDF147" s="118"/>
      <c r="WDG147" s="118"/>
      <c r="WDH147" s="118"/>
      <c r="WDI147" s="118"/>
      <c r="WDJ147" s="118"/>
      <c r="WDK147" s="118"/>
      <c r="WDL147" s="118"/>
      <c r="WDM147" s="118"/>
      <c r="WDN147" s="118"/>
      <c r="WDO147" s="118"/>
      <c r="WDP147" s="118"/>
      <c r="WDQ147" s="118"/>
      <c r="WDR147" s="118"/>
      <c r="WDS147" s="118"/>
      <c r="WDT147" s="118"/>
      <c r="WDU147" s="118"/>
      <c r="WDV147" s="118"/>
      <c r="WDW147" s="118"/>
      <c r="WDX147" s="118"/>
      <c r="WDY147" s="118"/>
      <c r="WDZ147" s="118"/>
      <c r="WEA147" s="118"/>
      <c r="WEB147" s="118"/>
      <c r="WEC147" s="118"/>
      <c r="WED147" s="118"/>
      <c r="WEE147" s="118"/>
      <c r="WEF147" s="118"/>
      <c r="WEG147" s="118"/>
      <c r="WEH147" s="118"/>
      <c r="WEI147" s="118"/>
      <c r="WEJ147" s="118"/>
      <c r="WEK147" s="118"/>
      <c r="WEL147" s="118"/>
      <c r="WEM147" s="118"/>
      <c r="WEN147" s="118"/>
      <c r="WEO147" s="118"/>
      <c r="WEP147" s="118"/>
      <c r="WEQ147" s="118"/>
      <c r="WER147" s="118"/>
      <c r="WES147" s="118"/>
      <c r="WET147" s="118"/>
      <c r="WEU147" s="118"/>
      <c r="WEV147" s="118"/>
      <c r="WEW147" s="118"/>
      <c r="WEX147" s="118"/>
      <c r="WEY147" s="118"/>
      <c r="WEZ147" s="118"/>
      <c r="WFA147" s="118"/>
      <c r="WFB147" s="118"/>
      <c r="WFC147" s="118"/>
      <c r="WFD147" s="118"/>
      <c r="WFE147" s="118"/>
      <c r="WFF147" s="118"/>
      <c r="WFG147" s="118"/>
      <c r="WFH147" s="118"/>
      <c r="WFI147" s="118"/>
      <c r="WFJ147" s="118"/>
      <c r="WFK147" s="118"/>
      <c r="WFL147" s="118"/>
      <c r="WFM147" s="118"/>
      <c r="WFN147" s="118"/>
      <c r="WFO147" s="118"/>
      <c r="WFP147" s="118"/>
      <c r="WFQ147" s="118"/>
      <c r="WFR147" s="118"/>
      <c r="WFS147" s="118"/>
      <c r="WFT147" s="118"/>
      <c r="WFU147" s="118"/>
      <c r="WFV147" s="118"/>
      <c r="WFW147" s="118"/>
      <c r="WFX147" s="118"/>
      <c r="WFY147" s="118"/>
      <c r="WFZ147" s="118"/>
      <c r="WGA147" s="118"/>
      <c r="WGB147" s="118"/>
      <c r="WGC147" s="118"/>
      <c r="WGD147" s="118"/>
      <c r="WGE147" s="118"/>
      <c r="WGF147" s="118"/>
      <c r="WGG147" s="118"/>
      <c r="WGH147" s="118"/>
      <c r="WGI147" s="118"/>
      <c r="WGJ147" s="118"/>
      <c r="WGK147" s="118"/>
      <c r="WGL147" s="118"/>
      <c r="WGM147" s="118"/>
      <c r="WGN147" s="118"/>
      <c r="WGO147" s="118"/>
      <c r="WGP147" s="118"/>
      <c r="WGQ147" s="118"/>
      <c r="WGR147" s="118"/>
      <c r="WGS147" s="118"/>
      <c r="WGT147" s="118"/>
      <c r="WGU147" s="118"/>
      <c r="WGV147" s="118"/>
      <c r="WGW147" s="118"/>
      <c r="WGX147" s="118"/>
      <c r="WGY147" s="118"/>
      <c r="WGZ147" s="118"/>
      <c r="WHA147" s="118"/>
      <c r="WHB147" s="118"/>
      <c r="WHC147" s="118"/>
      <c r="WHD147" s="118"/>
      <c r="WHE147" s="118"/>
      <c r="WHF147" s="118"/>
      <c r="WHG147" s="118"/>
      <c r="WHH147" s="118"/>
      <c r="WHI147" s="118"/>
      <c r="WHJ147" s="118"/>
      <c r="WHK147" s="118"/>
      <c r="WHL147" s="118"/>
      <c r="WHM147" s="118"/>
      <c r="WHN147" s="118"/>
      <c r="WHO147" s="118"/>
      <c r="WHP147" s="118"/>
      <c r="WHQ147" s="118"/>
      <c r="WHR147" s="118"/>
      <c r="WHS147" s="118"/>
      <c r="WHT147" s="118"/>
      <c r="WHU147" s="118"/>
      <c r="WHV147" s="118"/>
      <c r="WHW147" s="118"/>
      <c r="WHX147" s="118"/>
      <c r="WHY147" s="118"/>
      <c r="WHZ147" s="118"/>
      <c r="WIA147" s="118"/>
      <c r="WIB147" s="118"/>
      <c r="WIC147" s="118"/>
      <c r="WID147" s="118"/>
      <c r="WIE147" s="118"/>
      <c r="WIF147" s="118"/>
      <c r="WIG147" s="118"/>
      <c r="WIH147" s="118"/>
      <c r="WII147" s="118"/>
      <c r="WIJ147" s="118"/>
      <c r="WIK147" s="118"/>
      <c r="WIL147" s="118"/>
      <c r="WIM147" s="118"/>
      <c r="WIN147" s="118"/>
      <c r="WIO147" s="118"/>
      <c r="WIP147" s="118"/>
      <c r="WIQ147" s="118"/>
      <c r="WIR147" s="118"/>
      <c r="WIS147" s="118"/>
      <c r="WIT147" s="118"/>
      <c r="WIU147" s="118"/>
      <c r="WIV147" s="118"/>
      <c r="WIW147" s="118"/>
      <c r="WIX147" s="118"/>
      <c r="WIY147" s="118"/>
      <c r="WIZ147" s="118"/>
      <c r="WJA147" s="118"/>
      <c r="WJB147" s="118"/>
      <c r="WJC147" s="118"/>
      <c r="WJD147" s="118"/>
      <c r="WJE147" s="118"/>
      <c r="WJF147" s="118"/>
      <c r="WJG147" s="118"/>
      <c r="WJH147" s="118"/>
      <c r="WJI147" s="118"/>
      <c r="WJJ147" s="118"/>
      <c r="WJK147" s="118"/>
      <c r="WJL147" s="118"/>
      <c r="WJM147" s="118"/>
      <c r="WJN147" s="118"/>
      <c r="WJO147" s="118"/>
      <c r="WJP147" s="118"/>
      <c r="WJQ147" s="118"/>
      <c r="WJR147" s="118"/>
      <c r="WJS147" s="118"/>
      <c r="WJT147" s="118"/>
      <c r="WJU147" s="118"/>
      <c r="WJV147" s="118"/>
      <c r="WJW147" s="118"/>
      <c r="WJX147" s="118"/>
      <c r="WJY147" s="118"/>
      <c r="WJZ147" s="118"/>
      <c r="WKA147" s="118"/>
      <c r="WKB147" s="118"/>
      <c r="WKC147" s="118"/>
      <c r="WKD147" s="118"/>
      <c r="WKE147" s="118"/>
      <c r="WKF147" s="118"/>
      <c r="WKG147" s="118"/>
      <c r="WKH147" s="118"/>
      <c r="WKI147" s="118"/>
      <c r="WKJ147" s="118"/>
      <c r="WKK147" s="118"/>
      <c r="WKL147" s="118"/>
      <c r="WKM147" s="118"/>
      <c r="WKN147" s="118"/>
      <c r="WKO147" s="118"/>
      <c r="WKP147" s="118"/>
      <c r="WKQ147" s="118"/>
      <c r="WKR147" s="118"/>
      <c r="WKS147" s="118"/>
      <c r="WKT147" s="118"/>
      <c r="WKU147" s="118"/>
      <c r="WKV147" s="118"/>
      <c r="WKW147" s="118"/>
      <c r="WKX147" s="118"/>
      <c r="WKY147" s="118"/>
      <c r="WKZ147" s="118"/>
      <c r="WLA147" s="118"/>
      <c r="WLB147" s="118"/>
      <c r="WLC147" s="118"/>
      <c r="WLD147" s="118"/>
      <c r="WLE147" s="118"/>
      <c r="WLF147" s="118"/>
      <c r="WLG147" s="118"/>
      <c r="WLH147" s="118"/>
      <c r="WLI147" s="118"/>
      <c r="WLJ147" s="118"/>
      <c r="WLK147" s="118"/>
      <c r="WLL147" s="118"/>
      <c r="WLM147" s="118"/>
      <c r="WLN147" s="118"/>
      <c r="WLO147" s="118"/>
      <c r="WLP147" s="118"/>
      <c r="WLQ147" s="118"/>
      <c r="WLR147" s="118"/>
      <c r="WLS147" s="118"/>
      <c r="WLT147" s="118"/>
      <c r="WLU147" s="118"/>
      <c r="WLV147" s="118"/>
      <c r="WLW147" s="118"/>
      <c r="WLX147" s="118"/>
      <c r="WLY147" s="118"/>
      <c r="WLZ147" s="118"/>
      <c r="WMA147" s="118"/>
      <c r="WMB147" s="118"/>
      <c r="WMC147" s="118"/>
      <c r="WMD147" s="118"/>
      <c r="WME147" s="118"/>
      <c r="WMF147" s="118"/>
      <c r="WMG147" s="118"/>
      <c r="WMH147" s="118"/>
      <c r="WMI147" s="118"/>
      <c r="WMJ147" s="118"/>
      <c r="WMK147" s="118"/>
      <c r="WML147" s="118"/>
      <c r="WMM147" s="118"/>
      <c r="WMN147" s="118"/>
      <c r="WMO147" s="118"/>
      <c r="WMP147" s="118"/>
      <c r="WMQ147" s="118"/>
      <c r="WMR147" s="118"/>
      <c r="WMS147" s="118"/>
      <c r="WMT147" s="118"/>
      <c r="WMU147" s="118"/>
      <c r="WMV147" s="118"/>
      <c r="WMW147" s="118"/>
      <c r="WMX147" s="118"/>
      <c r="WMY147" s="118"/>
      <c r="WMZ147" s="118"/>
      <c r="WNA147" s="118"/>
      <c r="WNB147" s="118"/>
      <c r="WNC147" s="118"/>
      <c r="WND147" s="118"/>
      <c r="WNE147" s="118"/>
      <c r="WNF147" s="118"/>
      <c r="WNG147" s="118"/>
      <c r="WNH147" s="118"/>
      <c r="WNI147" s="118"/>
      <c r="WNJ147" s="118"/>
      <c r="WNK147" s="118"/>
      <c r="WNL147" s="118"/>
      <c r="WNM147" s="118"/>
      <c r="WNN147" s="118"/>
      <c r="WNO147" s="118"/>
      <c r="WNP147" s="118"/>
      <c r="WNQ147" s="118"/>
      <c r="WNR147" s="118"/>
      <c r="WNS147" s="118"/>
      <c r="WNT147" s="118"/>
      <c r="WNU147" s="118"/>
      <c r="WNV147" s="118"/>
      <c r="WNW147" s="118"/>
      <c r="WNX147" s="118"/>
      <c r="WNY147" s="118"/>
      <c r="WNZ147" s="118"/>
      <c r="WOA147" s="118"/>
      <c r="WOB147" s="118"/>
      <c r="WOC147" s="118"/>
      <c r="WOD147" s="118"/>
      <c r="WOE147" s="118"/>
      <c r="WOF147" s="118"/>
      <c r="WOG147" s="118"/>
      <c r="WOH147" s="118"/>
      <c r="WOI147" s="118"/>
      <c r="WOJ147" s="118"/>
      <c r="WOK147" s="118"/>
      <c r="WOL147" s="118"/>
      <c r="WOM147" s="118"/>
      <c r="WON147" s="118"/>
      <c r="WOO147" s="118"/>
      <c r="WOP147" s="118"/>
      <c r="WOQ147" s="118"/>
      <c r="WOR147" s="118"/>
      <c r="WOS147" s="118"/>
      <c r="WOT147" s="118"/>
      <c r="WOU147" s="118"/>
      <c r="WOV147" s="118"/>
      <c r="WOW147" s="118"/>
      <c r="WOX147" s="118"/>
      <c r="WOY147" s="118"/>
      <c r="WOZ147" s="118"/>
      <c r="WPA147" s="118"/>
      <c r="WPB147" s="118"/>
      <c r="WPC147" s="118"/>
      <c r="WPD147" s="118"/>
      <c r="WPE147" s="118"/>
      <c r="WPF147" s="118"/>
      <c r="WPG147" s="118"/>
      <c r="WPH147" s="118"/>
      <c r="WPI147" s="118"/>
      <c r="WPJ147" s="118"/>
      <c r="WPK147" s="118"/>
      <c r="WPL147" s="118"/>
      <c r="WPM147" s="118"/>
      <c r="WPN147" s="118"/>
      <c r="WPO147" s="118"/>
      <c r="WPP147" s="118"/>
      <c r="WPQ147" s="118"/>
      <c r="WPR147" s="118"/>
      <c r="WPS147" s="118"/>
      <c r="WPT147" s="118"/>
      <c r="WPU147" s="118"/>
      <c r="WPV147" s="118"/>
      <c r="WPW147" s="118"/>
      <c r="WPX147" s="118"/>
      <c r="WPY147" s="118"/>
      <c r="WPZ147" s="118"/>
      <c r="WQA147" s="118"/>
      <c r="WQB147" s="118"/>
      <c r="WQC147" s="118"/>
      <c r="WQD147" s="118"/>
      <c r="WQE147" s="118"/>
      <c r="WQF147" s="118"/>
      <c r="WQG147" s="118"/>
      <c r="WQH147" s="118"/>
      <c r="WQI147" s="118"/>
      <c r="WQJ147" s="118"/>
      <c r="WQK147" s="118"/>
      <c r="WQL147" s="118"/>
      <c r="WQM147" s="118"/>
      <c r="WQN147" s="118"/>
      <c r="WQO147" s="118"/>
      <c r="WQP147" s="118"/>
      <c r="WQQ147" s="118"/>
      <c r="WQR147" s="118"/>
      <c r="WQS147" s="118"/>
      <c r="WQT147" s="118"/>
      <c r="WQU147" s="118"/>
      <c r="WQV147" s="118"/>
      <c r="WQW147" s="118"/>
      <c r="WQX147" s="118"/>
      <c r="WQY147" s="118"/>
      <c r="WQZ147" s="118"/>
      <c r="WRA147" s="118"/>
      <c r="WRB147" s="118"/>
      <c r="WRC147" s="118"/>
      <c r="WRD147" s="118"/>
      <c r="WRE147" s="118"/>
      <c r="WRF147" s="118"/>
      <c r="WRG147" s="118"/>
      <c r="WRH147" s="118"/>
      <c r="WRI147" s="118"/>
      <c r="WRJ147" s="118"/>
      <c r="WRK147" s="118"/>
      <c r="WRL147" s="118"/>
      <c r="WRM147" s="118"/>
      <c r="WRN147" s="118"/>
      <c r="WRO147" s="118"/>
      <c r="WRP147" s="118"/>
      <c r="WRQ147" s="118"/>
      <c r="WRR147" s="118"/>
      <c r="WRS147" s="118"/>
      <c r="WRT147" s="118"/>
      <c r="WRU147" s="118"/>
      <c r="WRV147" s="118"/>
      <c r="WRW147" s="118"/>
      <c r="WRX147" s="118"/>
      <c r="WRY147" s="118"/>
      <c r="WRZ147" s="118"/>
      <c r="WSA147" s="118"/>
      <c r="WSB147" s="118"/>
      <c r="WSC147" s="118"/>
      <c r="WSD147" s="118"/>
      <c r="WSE147" s="118"/>
      <c r="WSF147" s="118"/>
      <c r="WSG147" s="118"/>
      <c r="WSH147" s="118"/>
      <c r="WSI147" s="118"/>
      <c r="WSJ147" s="118"/>
      <c r="WSK147" s="118"/>
      <c r="WSL147" s="118"/>
      <c r="WSM147" s="118"/>
      <c r="WSN147" s="118"/>
      <c r="WSO147" s="118"/>
      <c r="WSP147" s="118"/>
      <c r="WSQ147" s="118"/>
      <c r="WSR147" s="118"/>
      <c r="WSS147" s="118"/>
      <c r="WST147" s="118"/>
      <c r="WSU147" s="118"/>
      <c r="WSV147" s="118"/>
      <c r="WSW147" s="118"/>
      <c r="WSX147" s="118"/>
      <c r="WSY147" s="118"/>
      <c r="WSZ147" s="118"/>
      <c r="WTA147" s="118"/>
      <c r="WTB147" s="118"/>
      <c r="WTC147" s="118"/>
      <c r="WTD147" s="118"/>
      <c r="WTE147" s="118"/>
      <c r="WTF147" s="118"/>
      <c r="WTG147" s="118"/>
      <c r="WTH147" s="118"/>
      <c r="WTI147" s="118"/>
      <c r="WTJ147" s="118"/>
      <c r="WTK147" s="118"/>
      <c r="WTL147" s="118"/>
      <c r="WTM147" s="118"/>
      <c r="WTN147" s="118"/>
      <c r="WTO147" s="118"/>
      <c r="WTP147" s="118"/>
      <c r="WTQ147" s="118"/>
      <c r="WTR147" s="118"/>
      <c r="WTS147" s="118"/>
      <c r="WTT147" s="118"/>
      <c r="WTU147" s="118"/>
      <c r="WTV147" s="118"/>
      <c r="WTW147" s="118"/>
      <c r="WTX147" s="118"/>
      <c r="WTY147" s="118"/>
      <c r="WTZ147" s="118"/>
      <c r="WUA147" s="118"/>
      <c r="WUB147" s="118"/>
      <c r="WUC147" s="118"/>
      <c r="WUD147" s="118"/>
      <c r="WUE147" s="118"/>
      <c r="WUF147" s="118"/>
      <c r="WUG147" s="118"/>
      <c r="WUH147" s="118"/>
      <c r="WUI147" s="118"/>
      <c r="WUJ147" s="118"/>
      <c r="WUK147" s="118"/>
      <c r="WUL147" s="118"/>
      <c r="WUM147" s="118"/>
      <c r="WUN147" s="118"/>
      <c r="WUO147" s="118"/>
      <c r="WUP147" s="118"/>
      <c r="WUQ147" s="118"/>
      <c r="WUR147" s="118"/>
      <c r="WUS147" s="118"/>
      <c r="WUT147" s="118"/>
      <c r="WUU147" s="118"/>
      <c r="WUV147" s="118"/>
      <c r="WUW147" s="118"/>
      <c r="WUX147" s="118"/>
      <c r="WUY147" s="118"/>
      <c r="WUZ147" s="118"/>
      <c r="WVA147" s="118"/>
      <c r="WVB147" s="118"/>
      <c r="WVC147" s="118"/>
      <c r="WVD147" s="118"/>
      <c r="WVE147" s="118"/>
      <c r="WVF147" s="118"/>
      <c r="WVG147" s="118"/>
      <c r="WVH147" s="118"/>
      <c r="WVI147" s="118"/>
      <c r="WVJ147" s="118"/>
      <c r="WVK147" s="118"/>
      <c r="WVL147" s="118"/>
      <c r="WVM147" s="118"/>
      <c r="WVN147" s="118"/>
      <c r="WVO147" s="118"/>
      <c r="WVP147" s="118"/>
      <c r="WVQ147" s="118"/>
      <c r="WVR147" s="118"/>
      <c r="WVS147" s="118"/>
      <c r="WVT147" s="118"/>
      <c r="WVU147" s="118"/>
      <c r="WVV147" s="118"/>
      <c r="WVW147" s="118"/>
      <c r="WVX147" s="118"/>
      <c r="WVY147" s="118"/>
      <c r="WVZ147" s="118"/>
      <c r="WWA147" s="118"/>
      <c r="WWB147" s="118"/>
      <c r="WWC147" s="118"/>
      <c r="WWD147" s="118"/>
      <c r="WWE147" s="118"/>
      <c r="WWF147" s="118"/>
      <c r="WWG147" s="118"/>
      <c r="WWH147" s="118"/>
      <c r="WWI147" s="118"/>
      <c r="WWJ147" s="118"/>
      <c r="WWK147" s="118"/>
      <c r="WWL147" s="118"/>
      <c r="WWM147" s="118"/>
      <c r="WWN147" s="118"/>
      <c r="WWO147" s="118"/>
      <c r="WWP147" s="118"/>
      <c r="WWQ147" s="118"/>
      <c r="WWR147" s="118"/>
      <c r="WWS147" s="118"/>
      <c r="WWT147" s="118"/>
      <c r="WWU147" s="118"/>
      <c r="WWV147" s="118"/>
      <c r="WWW147" s="118"/>
      <c r="WWX147" s="118"/>
      <c r="WWY147" s="118"/>
      <c r="WWZ147" s="118"/>
      <c r="WXA147" s="118"/>
      <c r="WXB147" s="118"/>
      <c r="WXC147" s="118"/>
      <c r="WXD147" s="118"/>
      <c r="WXE147" s="118"/>
      <c r="WXF147" s="118"/>
      <c r="WXG147" s="118"/>
      <c r="WXH147" s="118"/>
      <c r="WXI147" s="118"/>
      <c r="WXJ147" s="118"/>
      <c r="WXK147" s="118"/>
      <c r="WXL147" s="118"/>
      <c r="WXM147" s="118"/>
      <c r="WXN147" s="118"/>
      <c r="WXO147" s="118"/>
      <c r="WXP147" s="118"/>
      <c r="WXQ147" s="118"/>
      <c r="WXR147" s="118"/>
      <c r="WXS147" s="118"/>
      <c r="WXT147" s="118"/>
      <c r="WXU147" s="118"/>
      <c r="WXV147" s="118"/>
      <c r="WXW147" s="118"/>
      <c r="WXX147" s="118"/>
      <c r="WXY147" s="118"/>
      <c r="WXZ147" s="118"/>
      <c r="WYA147" s="118"/>
      <c r="WYB147" s="118"/>
      <c r="WYC147" s="118"/>
      <c r="WYD147" s="118"/>
      <c r="WYE147" s="118"/>
      <c r="WYF147" s="118"/>
      <c r="WYG147" s="118"/>
      <c r="WYH147" s="118"/>
      <c r="WYI147" s="118"/>
      <c r="WYJ147" s="118"/>
      <c r="WYK147" s="118"/>
      <c r="WYL147" s="118"/>
      <c r="WYM147" s="118"/>
      <c r="WYN147" s="118"/>
      <c r="WYO147" s="118"/>
      <c r="WYP147" s="118"/>
      <c r="WYQ147" s="118"/>
      <c r="WYR147" s="118"/>
      <c r="WYS147" s="118"/>
      <c r="WYT147" s="118"/>
      <c r="WYU147" s="118"/>
      <c r="WYV147" s="118"/>
      <c r="WYW147" s="118"/>
      <c r="WYX147" s="118"/>
      <c r="WYY147" s="118"/>
      <c r="WYZ147" s="118"/>
      <c r="WZA147" s="118"/>
      <c r="WZB147" s="118"/>
      <c r="WZC147" s="118"/>
      <c r="WZD147" s="118"/>
      <c r="WZE147" s="118"/>
      <c r="WZF147" s="118"/>
      <c r="WZG147" s="118"/>
      <c r="WZH147" s="118"/>
      <c r="WZI147" s="118"/>
      <c r="WZJ147" s="118"/>
      <c r="WZK147" s="118"/>
      <c r="WZL147" s="118"/>
      <c r="WZM147" s="118"/>
      <c r="WZN147" s="118"/>
      <c r="WZO147" s="118"/>
      <c r="WZP147" s="118"/>
      <c r="WZQ147" s="118"/>
      <c r="WZR147" s="118"/>
      <c r="WZS147" s="118"/>
      <c r="WZT147" s="118"/>
      <c r="WZU147" s="118"/>
      <c r="WZV147" s="118"/>
      <c r="WZW147" s="118"/>
      <c r="WZX147" s="118"/>
      <c r="WZY147" s="118"/>
      <c r="WZZ147" s="118"/>
      <c r="XAA147" s="118"/>
      <c r="XAB147" s="118"/>
      <c r="XAC147" s="118"/>
      <c r="XAD147" s="118"/>
      <c r="XAE147" s="118"/>
      <c r="XAF147" s="118"/>
      <c r="XAG147" s="118"/>
      <c r="XAH147" s="118"/>
      <c r="XAI147" s="118"/>
      <c r="XAJ147" s="118"/>
      <c r="XAK147" s="118"/>
      <c r="XAL147" s="118"/>
      <c r="XAM147" s="118"/>
      <c r="XAN147" s="118"/>
      <c r="XAO147" s="118"/>
      <c r="XAP147" s="118"/>
      <c r="XAQ147" s="118"/>
      <c r="XAR147" s="118"/>
      <c r="XAS147" s="118"/>
      <c r="XAT147" s="118"/>
      <c r="XAU147" s="118"/>
      <c r="XAV147" s="118"/>
      <c r="XAW147" s="118"/>
      <c r="XAX147" s="118"/>
      <c r="XAY147" s="118"/>
      <c r="XAZ147" s="118"/>
      <c r="XBA147" s="118"/>
      <c r="XBB147" s="118"/>
      <c r="XBC147" s="118"/>
      <c r="XBD147" s="118"/>
      <c r="XBE147" s="118"/>
      <c r="XBF147" s="118"/>
      <c r="XBG147" s="118"/>
      <c r="XBH147" s="118"/>
      <c r="XBI147" s="118"/>
      <c r="XBJ147" s="118"/>
      <c r="XBK147" s="118"/>
      <c r="XBL147" s="118"/>
      <c r="XBM147" s="118"/>
      <c r="XBN147" s="118"/>
      <c r="XBO147" s="118"/>
      <c r="XBP147" s="118"/>
      <c r="XBQ147" s="118"/>
      <c r="XBR147" s="118"/>
      <c r="XBS147" s="118"/>
      <c r="XBT147" s="118"/>
      <c r="XBU147" s="118"/>
      <c r="XBV147" s="118"/>
      <c r="XBW147" s="118"/>
      <c r="XBX147" s="118"/>
      <c r="XBY147" s="118"/>
      <c r="XBZ147" s="118"/>
      <c r="XCA147" s="118"/>
      <c r="XCB147" s="118"/>
      <c r="XCC147" s="118"/>
      <c r="XCD147" s="118"/>
      <c r="XCE147" s="118"/>
      <c r="XCF147" s="118"/>
      <c r="XCG147" s="118"/>
      <c r="XCH147" s="118"/>
      <c r="XCI147" s="118"/>
      <c r="XCJ147" s="118"/>
      <c r="XCK147" s="118"/>
      <c r="XCL147" s="118"/>
      <c r="XCM147" s="118"/>
      <c r="XCN147" s="118"/>
      <c r="XCO147" s="118"/>
      <c r="XCP147" s="118"/>
      <c r="XCQ147" s="118"/>
      <c r="XCR147" s="118"/>
      <c r="XCS147" s="118"/>
      <c r="XCT147" s="118"/>
      <c r="XCU147" s="118"/>
      <c r="XCV147" s="118"/>
      <c r="XCW147" s="118"/>
      <c r="XCX147" s="118"/>
      <c r="XCY147" s="118"/>
      <c r="XCZ147" s="118"/>
      <c r="XDA147" s="118"/>
      <c r="XDB147" s="118"/>
      <c r="XDC147" s="118"/>
      <c r="XDD147" s="118"/>
      <c r="XDE147" s="118"/>
      <c r="XDF147" s="118"/>
      <c r="XDG147" s="118"/>
      <c r="XDH147" s="118"/>
      <c r="XDI147" s="118"/>
      <c r="XDJ147" s="118"/>
      <c r="XDK147" s="118"/>
      <c r="XDL147" s="118"/>
      <c r="XDM147" s="118"/>
      <c r="XDN147" s="118"/>
      <c r="XDO147" s="118"/>
      <c r="XDP147" s="118"/>
      <c r="XDQ147" s="118"/>
      <c r="XDR147" s="118"/>
      <c r="XDS147" s="118"/>
      <c r="XDT147" s="118"/>
      <c r="XDU147" s="118"/>
      <c r="XDV147" s="118"/>
      <c r="XDW147" s="118"/>
      <c r="XDX147" s="118"/>
      <c r="XDY147" s="118"/>
      <c r="XDZ147" s="118"/>
      <c r="XEA147" s="118"/>
      <c r="XEB147" s="118"/>
      <c r="XEC147" s="118"/>
      <c r="XED147" s="118"/>
      <c r="XEE147" s="118"/>
      <c r="XEF147" s="118"/>
      <c r="XEG147" s="118"/>
      <c r="XEH147" s="118"/>
      <c r="XEI147" s="118"/>
      <c r="XEJ147" s="118"/>
      <c r="XEK147" s="118"/>
      <c r="XEL147" s="118"/>
      <c r="XEM147" s="118"/>
      <c r="XEN147" s="118"/>
      <c r="XEO147" s="118"/>
      <c r="XEP147" s="118"/>
      <c r="XEQ147" s="118"/>
      <c r="XER147" s="118"/>
      <c r="XES147" s="118"/>
    </row>
    <row r="148" spans="1:16373" s="109" customFormat="1" ht="59.25" customHeight="1">
      <c r="A148" s="359" t="s">
        <v>710</v>
      </c>
      <c r="B148" s="103"/>
      <c r="C148" s="160" t="s">
        <v>749</v>
      </c>
      <c r="D148" s="160" t="s">
        <v>934</v>
      </c>
      <c r="E148" s="160" t="s">
        <v>38</v>
      </c>
      <c r="F148" s="104"/>
      <c r="G148" s="104" t="s">
        <v>820</v>
      </c>
      <c r="H148" s="195" t="s">
        <v>750</v>
      </c>
      <c r="I148" s="161">
        <f>690000/3.24/1000</f>
        <v>212.96296296296296</v>
      </c>
      <c r="J148" s="105">
        <v>100</v>
      </c>
      <c r="K148" s="192">
        <v>0</v>
      </c>
      <c r="L148" s="104" t="s">
        <v>773</v>
      </c>
      <c r="M148" s="193" t="s">
        <v>5</v>
      </c>
      <c r="N148" s="186">
        <v>42768</v>
      </c>
      <c r="O148" s="186">
        <f t="shared" si="1"/>
        <v>42858</v>
      </c>
      <c r="P148" s="212" t="s">
        <v>79</v>
      </c>
      <c r="Q148" s="104"/>
      <c r="R148" s="360" t="s">
        <v>22</v>
      </c>
      <c r="S148" s="135" t="s">
        <v>684</v>
      </c>
      <c r="T148" s="191"/>
      <c r="U148" s="107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</row>
    <row r="149" spans="1:16373" ht="56.25" customHeight="1">
      <c r="A149" s="359" t="s">
        <v>711</v>
      </c>
      <c r="B149" s="103" t="s">
        <v>146</v>
      </c>
      <c r="C149" s="103" t="s">
        <v>822</v>
      </c>
      <c r="D149" s="162" t="s">
        <v>823</v>
      </c>
      <c r="E149" s="160" t="s">
        <v>38</v>
      </c>
      <c r="F149" s="104"/>
      <c r="G149" s="104"/>
      <c r="H149" s="104"/>
      <c r="I149" s="161">
        <f>1850000/1000/3.25</f>
        <v>569.23076923076928</v>
      </c>
      <c r="J149" s="105">
        <v>100</v>
      </c>
      <c r="K149" s="192">
        <v>0</v>
      </c>
      <c r="L149" s="271" t="s">
        <v>892</v>
      </c>
      <c r="M149" s="193" t="s">
        <v>5</v>
      </c>
      <c r="N149" s="273">
        <v>43009</v>
      </c>
      <c r="O149" s="273">
        <f t="shared" si="1"/>
        <v>43099</v>
      </c>
      <c r="P149" s="212" t="s">
        <v>79</v>
      </c>
      <c r="Q149" s="104"/>
      <c r="R149" s="360" t="s">
        <v>1</v>
      </c>
      <c r="S149" s="130" t="s">
        <v>669</v>
      </c>
      <c r="T149" s="191"/>
      <c r="U149" s="107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</row>
    <row r="150" spans="1:16373" ht="41.25" customHeight="1">
      <c r="A150" s="359" t="s">
        <v>717</v>
      </c>
      <c r="B150" s="103"/>
      <c r="C150" s="103" t="s">
        <v>826</v>
      </c>
      <c r="D150" s="162"/>
      <c r="E150" s="160" t="s">
        <v>38</v>
      </c>
      <c r="F150" s="104"/>
      <c r="G150" s="104"/>
      <c r="H150" s="104"/>
      <c r="I150" s="161">
        <f>123456.79/1000</f>
        <v>123.45679</v>
      </c>
      <c r="J150" s="105">
        <v>100</v>
      </c>
      <c r="K150" s="192">
        <v>0</v>
      </c>
      <c r="L150" s="104" t="s">
        <v>827</v>
      </c>
      <c r="M150" s="193" t="s">
        <v>5</v>
      </c>
      <c r="N150" s="186">
        <v>43040</v>
      </c>
      <c r="O150" s="186">
        <f t="shared" si="1"/>
        <v>43130</v>
      </c>
      <c r="P150" s="212" t="s">
        <v>79</v>
      </c>
      <c r="Q150" s="104"/>
      <c r="R150" s="360" t="s">
        <v>1</v>
      </c>
      <c r="S150" s="130"/>
      <c r="T150" s="191"/>
      <c r="U150" s="107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</row>
    <row r="151" spans="1:16373" ht="39" customHeight="1">
      <c r="A151" s="332" t="s">
        <v>846</v>
      </c>
      <c r="B151" s="103"/>
      <c r="C151" s="103" t="s">
        <v>847</v>
      </c>
      <c r="D151" s="224"/>
      <c r="E151" s="205" t="s">
        <v>38</v>
      </c>
      <c r="F151" s="104"/>
      <c r="G151" s="104"/>
      <c r="H151" s="104"/>
      <c r="I151" s="161">
        <f>116207.95/1000</f>
        <v>116.20795</v>
      </c>
      <c r="J151" s="105">
        <v>100</v>
      </c>
      <c r="K151" s="192">
        <v>0</v>
      </c>
      <c r="L151" s="104" t="s">
        <v>854</v>
      </c>
      <c r="M151" s="193" t="s">
        <v>5</v>
      </c>
      <c r="N151" s="186">
        <v>43040</v>
      </c>
      <c r="O151" s="186">
        <f t="shared" si="1"/>
        <v>43130</v>
      </c>
      <c r="P151" s="212" t="s">
        <v>79</v>
      </c>
      <c r="Q151" s="104"/>
      <c r="R151" s="360" t="s">
        <v>1</v>
      </c>
      <c r="S151" s="130"/>
      <c r="T151" s="191"/>
      <c r="U151" s="107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</row>
    <row r="152" spans="1:16373" ht="36.75" customHeight="1">
      <c r="A152" s="383" t="s">
        <v>859</v>
      </c>
      <c r="B152" s="103"/>
      <c r="C152" s="269" t="s">
        <v>922</v>
      </c>
      <c r="D152" s="269" t="s">
        <v>887</v>
      </c>
      <c r="E152" s="205" t="s">
        <v>38</v>
      </c>
      <c r="F152" s="104"/>
      <c r="G152" s="104"/>
      <c r="H152" s="104"/>
      <c r="I152" s="272">
        <f>926340.16/3.25/1000</f>
        <v>285.02774153846156</v>
      </c>
      <c r="J152" s="105">
        <v>100</v>
      </c>
      <c r="K152" s="192">
        <v>0</v>
      </c>
      <c r="L152" s="271" t="s">
        <v>860</v>
      </c>
      <c r="M152" s="193" t="s">
        <v>5</v>
      </c>
      <c r="N152" s="273">
        <v>43040</v>
      </c>
      <c r="O152" s="273">
        <f t="shared" si="1"/>
        <v>43130</v>
      </c>
      <c r="P152" s="212" t="s">
        <v>79</v>
      </c>
      <c r="Q152" s="104"/>
      <c r="R152" s="360" t="s">
        <v>1</v>
      </c>
      <c r="S152" s="130"/>
      <c r="T152" s="191"/>
      <c r="U152" s="107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</row>
    <row r="153" spans="1:16373" ht="36" customHeight="1">
      <c r="A153" s="383" t="s">
        <v>900</v>
      </c>
      <c r="B153" s="103"/>
      <c r="C153" s="269" t="s">
        <v>902</v>
      </c>
      <c r="D153" s="269"/>
      <c r="E153" s="205" t="s">
        <v>38</v>
      </c>
      <c r="F153" s="104"/>
      <c r="G153" s="104"/>
      <c r="H153" s="104" t="s">
        <v>903</v>
      </c>
      <c r="I153" s="272">
        <f>150000/3.27/1000</f>
        <v>45.871559633027523</v>
      </c>
      <c r="J153" s="105">
        <v>100</v>
      </c>
      <c r="K153" s="192">
        <v>0</v>
      </c>
      <c r="L153" s="271" t="s">
        <v>901</v>
      </c>
      <c r="M153" s="193" t="s">
        <v>5</v>
      </c>
      <c r="N153" s="273">
        <v>43040</v>
      </c>
      <c r="O153" s="273">
        <f t="shared" ref="O153:O154" si="2">N153+90</f>
        <v>43130</v>
      </c>
      <c r="P153" s="212" t="s">
        <v>79</v>
      </c>
      <c r="Q153" s="104"/>
      <c r="R153" s="360" t="s">
        <v>1</v>
      </c>
      <c r="S153" s="130" t="s">
        <v>904</v>
      </c>
      <c r="T153" s="191"/>
      <c r="U153" s="107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</row>
    <row r="154" spans="1:16373" ht="71.25" customHeight="1">
      <c r="A154" s="383" t="s">
        <v>923</v>
      </c>
      <c r="B154" s="103"/>
      <c r="C154" s="269" t="s">
        <v>924</v>
      </c>
      <c r="D154" s="269" t="s">
        <v>941</v>
      </c>
      <c r="E154" s="205" t="s">
        <v>38</v>
      </c>
      <c r="F154" s="104"/>
      <c r="G154" s="104"/>
      <c r="H154" s="104" t="s">
        <v>925</v>
      </c>
      <c r="I154" s="272">
        <f>10000000/1000/3.24</f>
        <v>3086.4197530864194</v>
      </c>
      <c r="J154" s="105">
        <v>100</v>
      </c>
      <c r="K154" s="192">
        <v>0</v>
      </c>
      <c r="L154" s="271" t="s">
        <v>926</v>
      </c>
      <c r="M154" s="193" t="s">
        <v>5</v>
      </c>
      <c r="N154" s="273">
        <v>42979</v>
      </c>
      <c r="O154" s="273">
        <f t="shared" si="2"/>
        <v>43069</v>
      </c>
      <c r="P154" s="212" t="s">
        <v>79</v>
      </c>
      <c r="Q154" s="104"/>
      <c r="R154" s="443" t="s">
        <v>1</v>
      </c>
      <c r="S154" s="130" t="s">
        <v>665</v>
      </c>
      <c r="T154" s="191"/>
      <c r="U154" s="107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</row>
    <row r="155" spans="1:16373" ht="43.5" customHeight="1">
      <c r="A155" s="332"/>
      <c r="B155" s="100"/>
      <c r="C155" s="166"/>
      <c r="D155" s="167"/>
      <c r="E155" s="144"/>
      <c r="F155" s="163"/>
      <c r="H155" s="151"/>
      <c r="I155" s="152">
        <f>SUM(I79:I154)</f>
        <v>56562.053035123346</v>
      </c>
      <c r="J155" s="168"/>
      <c r="K155" s="164"/>
      <c r="L155" s="104"/>
      <c r="M155" s="104"/>
      <c r="N155" s="165"/>
      <c r="O155" s="104"/>
      <c r="P155" s="165"/>
      <c r="Q155" s="163"/>
      <c r="R155" s="374"/>
      <c r="S155" s="121"/>
      <c r="T155" s="308"/>
    </row>
    <row r="156" spans="1:16373" ht="20.25" customHeight="1">
      <c r="A156" s="373">
        <v>3</v>
      </c>
      <c r="B156" s="522" t="s">
        <v>11</v>
      </c>
      <c r="C156" s="523"/>
      <c r="D156" s="524"/>
      <c r="E156" s="372"/>
      <c r="F156" s="548"/>
      <c r="G156" s="549"/>
      <c r="H156" s="550"/>
      <c r="I156" s="371"/>
      <c r="J156" s="370"/>
      <c r="K156" s="370"/>
      <c r="L156" s="370"/>
      <c r="M156" s="370"/>
      <c r="N156" s="370"/>
      <c r="O156" s="370"/>
      <c r="P156" s="370"/>
      <c r="Q156" s="370"/>
      <c r="R156" s="369"/>
      <c r="S156" s="341"/>
      <c r="T156" s="132"/>
    </row>
    <row r="157" spans="1:16373" s="307" customFormat="1">
      <c r="A157" s="512" t="s">
        <v>260</v>
      </c>
      <c r="B157" s="504" t="s">
        <v>55</v>
      </c>
      <c r="C157" s="504" t="s">
        <v>30</v>
      </c>
      <c r="D157" s="504" t="s">
        <v>49</v>
      </c>
      <c r="E157" s="509" t="s">
        <v>243</v>
      </c>
      <c r="F157" s="507" t="s">
        <v>48</v>
      </c>
      <c r="G157" s="504" t="s">
        <v>588</v>
      </c>
      <c r="H157" s="504" t="s">
        <v>50</v>
      </c>
      <c r="I157" s="514" t="s">
        <v>8</v>
      </c>
      <c r="J157" s="515"/>
      <c r="K157" s="499"/>
      <c r="L157" s="504" t="s">
        <v>58</v>
      </c>
      <c r="M157" s="504" t="s">
        <v>54</v>
      </c>
      <c r="N157" s="514" t="s">
        <v>31</v>
      </c>
      <c r="O157" s="515"/>
      <c r="P157" s="504" t="s">
        <v>83</v>
      </c>
      <c r="Q157" s="504" t="s">
        <v>53</v>
      </c>
      <c r="R157" s="554" t="s">
        <v>20</v>
      </c>
      <c r="S157" s="499" t="s">
        <v>664</v>
      </c>
      <c r="T157" s="336"/>
      <c r="U157" s="555"/>
      <c r="V157" s="555"/>
      <c r="W157" s="555"/>
      <c r="X157" s="555"/>
      <c r="Y157" s="555"/>
      <c r="Z157" s="555"/>
      <c r="AA157" s="555"/>
      <c r="AB157" s="555"/>
      <c r="AC157" s="555"/>
      <c r="AD157" s="555"/>
      <c r="AE157" s="555"/>
      <c r="AF157" s="555"/>
      <c r="AG157" s="555"/>
      <c r="AH157" s="555"/>
      <c r="AI157" s="555"/>
      <c r="AJ157" s="555"/>
      <c r="AK157" s="381"/>
      <c r="AL157" s="381"/>
      <c r="AM157" s="381"/>
      <c r="AN157" s="381"/>
      <c r="AO157" s="381"/>
      <c r="AP157" s="381"/>
    </row>
    <row r="158" spans="1:16373" s="307" customFormat="1" ht="47.25">
      <c r="A158" s="512"/>
      <c r="B158" s="504"/>
      <c r="C158" s="504"/>
      <c r="D158" s="504"/>
      <c r="E158" s="509"/>
      <c r="F158" s="508"/>
      <c r="G158" s="504"/>
      <c r="H158" s="504"/>
      <c r="I158" s="325" t="s">
        <v>134</v>
      </c>
      <c r="J158" s="325" t="s">
        <v>52</v>
      </c>
      <c r="K158" s="325" t="s">
        <v>51</v>
      </c>
      <c r="L158" s="504"/>
      <c r="M158" s="504"/>
      <c r="N158" s="325" t="s">
        <v>32</v>
      </c>
      <c r="O158" s="325" t="s">
        <v>9</v>
      </c>
      <c r="P158" s="504"/>
      <c r="Q158" s="504"/>
      <c r="R158" s="554"/>
      <c r="S158" s="499"/>
      <c r="T158" s="133"/>
      <c r="U158" s="382"/>
      <c r="V158" s="382"/>
      <c r="W158" s="382"/>
      <c r="X158" s="382"/>
      <c r="Y158" s="382"/>
      <c r="Z158" s="382"/>
      <c r="AA158" s="382"/>
      <c r="AB158" s="382"/>
      <c r="AC158" s="382"/>
      <c r="AD158" s="382"/>
      <c r="AE158" s="382"/>
      <c r="AF158" s="382"/>
      <c r="AG158" s="382"/>
      <c r="AH158" s="382"/>
      <c r="AI158" s="382"/>
      <c r="AJ158" s="382"/>
      <c r="AK158" s="381"/>
      <c r="AL158" s="381"/>
      <c r="AM158" s="381"/>
      <c r="AN158" s="381"/>
      <c r="AO158" s="381"/>
      <c r="AP158" s="381"/>
    </row>
    <row r="159" spans="1:16373" s="118" customFormat="1" ht="63">
      <c r="A159" s="368" t="s">
        <v>170</v>
      </c>
      <c r="B159" s="197" t="s">
        <v>146</v>
      </c>
      <c r="C159" s="197" t="s">
        <v>203</v>
      </c>
      <c r="D159" s="197" t="s">
        <v>403</v>
      </c>
      <c r="E159" s="197" t="s">
        <v>40</v>
      </c>
      <c r="F159" s="197"/>
      <c r="G159" s="219"/>
      <c r="H159" s="197"/>
      <c r="I159" s="228"/>
      <c r="J159" s="219">
        <v>100</v>
      </c>
      <c r="K159" s="219">
        <v>0</v>
      </c>
      <c r="L159" s="219" t="s">
        <v>322</v>
      </c>
      <c r="M159" s="219" t="s">
        <v>3</v>
      </c>
      <c r="N159" s="229">
        <v>42491</v>
      </c>
      <c r="O159" s="229">
        <v>42614</v>
      </c>
      <c r="P159" s="197"/>
      <c r="Q159" s="197"/>
      <c r="R159" s="380" t="s">
        <v>1</v>
      </c>
      <c r="S159" s="129"/>
      <c r="T159" s="191"/>
      <c r="U159" s="107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  <c r="DM159" s="109"/>
      <c r="DN159" s="109"/>
      <c r="DO159" s="109"/>
      <c r="DP159" s="109"/>
      <c r="DQ159" s="109"/>
      <c r="DR159" s="109"/>
      <c r="DS159" s="109"/>
      <c r="DT159" s="109"/>
      <c r="DU159" s="109"/>
      <c r="DV159" s="109"/>
      <c r="DW159" s="109"/>
      <c r="DX159" s="109"/>
      <c r="DY159" s="109"/>
      <c r="DZ159" s="109"/>
      <c r="EA159" s="109"/>
      <c r="EB159" s="109"/>
      <c r="EC159" s="109"/>
      <c r="ED159" s="109"/>
      <c r="EE159" s="109"/>
      <c r="EF159" s="109"/>
      <c r="EG159" s="109"/>
      <c r="EH159" s="109"/>
      <c r="EI159" s="109"/>
      <c r="EJ159" s="109"/>
      <c r="EK159" s="109"/>
      <c r="EL159" s="109"/>
      <c r="EM159" s="109"/>
      <c r="EN159" s="109"/>
      <c r="EO159" s="109"/>
      <c r="EP159" s="109"/>
      <c r="EQ159" s="109"/>
      <c r="ER159" s="109"/>
      <c r="ES159" s="109"/>
      <c r="ET159" s="109"/>
      <c r="EU159" s="109"/>
      <c r="EV159" s="109"/>
      <c r="EW159" s="109"/>
      <c r="EX159" s="109"/>
      <c r="EY159" s="109"/>
      <c r="EZ159" s="109"/>
      <c r="FA159" s="109"/>
      <c r="FB159" s="109"/>
      <c r="FC159" s="109"/>
      <c r="FD159" s="109"/>
      <c r="FE159" s="109"/>
      <c r="FF159" s="109"/>
      <c r="FG159" s="109"/>
      <c r="FH159" s="109"/>
      <c r="FI159" s="109"/>
      <c r="FJ159" s="109"/>
      <c r="FK159" s="109"/>
      <c r="FL159" s="109"/>
      <c r="FM159" s="109"/>
      <c r="FN159" s="109"/>
      <c r="FO159" s="109"/>
      <c r="FP159" s="109"/>
      <c r="FQ159" s="109"/>
      <c r="FR159" s="109"/>
      <c r="FS159" s="109"/>
      <c r="FT159" s="109"/>
      <c r="FU159" s="109"/>
      <c r="FV159" s="109"/>
      <c r="FW159" s="109"/>
      <c r="FX159" s="109"/>
      <c r="FY159" s="109"/>
      <c r="FZ159" s="109"/>
      <c r="GA159" s="109"/>
      <c r="GB159" s="109"/>
      <c r="GC159" s="109"/>
      <c r="GD159" s="109"/>
      <c r="GE159" s="109"/>
      <c r="GF159" s="109"/>
      <c r="GG159" s="109"/>
      <c r="GH159" s="109"/>
      <c r="GI159" s="109"/>
      <c r="GJ159" s="109"/>
      <c r="GK159" s="109"/>
      <c r="GL159" s="109"/>
      <c r="GM159" s="109"/>
      <c r="GN159" s="109"/>
      <c r="GO159" s="109"/>
      <c r="GP159" s="109"/>
      <c r="GQ159" s="109"/>
      <c r="GR159" s="109"/>
      <c r="GS159" s="109"/>
      <c r="GT159" s="109"/>
      <c r="GU159" s="109"/>
      <c r="GV159" s="109"/>
      <c r="GW159" s="109"/>
      <c r="GX159" s="109"/>
      <c r="GY159" s="109"/>
      <c r="GZ159" s="109"/>
      <c r="HA159" s="109"/>
      <c r="HB159" s="109"/>
      <c r="HC159" s="109"/>
      <c r="HD159" s="109"/>
      <c r="HE159" s="109"/>
      <c r="HF159" s="109"/>
      <c r="HG159" s="109"/>
      <c r="HH159" s="109"/>
      <c r="HI159" s="109"/>
      <c r="HJ159" s="109"/>
      <c r="HK159" s="109"/>
      <c r="HL159" s="109"/>
      <c r="HM159" s="109"/>
      <c r="HN159" s="109"/>
      <c r="HO159" s="109"/>
      <c r="HP159" s="109"/>
      <c r="HQ159" s="109"/>
      <c r="HR159" s="109"/>
      <c r="HS159" s="109"/>
      <c r="HT159" s="109"/>
      <c r="HU159" s="109"/>
      <c r="HV159" s="109"/>
      <c r="HW159" s="109"/>
      <c r="HX159" s="109"/>
      <c r="HY159" s="109"/>
      <c r="HZ159" s="109"/>
      <c r="IA159" s="109"/>
      <c r="IB159" s="109"/>
      <c r="IC159" s="109"/>
      <c r="ID159" s="109"/>
      <c r="IE159" s="109"/>
      <c r="IF159" s="109"/>
      <c r="IG159" s="109"/>
      <c r="IH159" s="109"/>
      <c r="II159" s="109"/>
      <c r="IJ159" s="109"/>
      <c r="IK159" s="109"/>
      <c r="IL159" s="109"/>
      <c r="IM159" s="109"/>
      <c r="IN159" s="109"/>
      <c r="IO159" s="109"/>
      <c r="IP159" s="109"/>
      <c r="IQ159" s="109"/>
      <c r="IR159" s="109"/>
      <c r="IS159" s="109"/>
      <c r="IT159" s="109"/>
      <c r="IU159" s="109"/>
      <c r="IV159" s="109"/>
      <c r="IW159" s="109"/>
      <c r="IX159" s="109"/>
      <c r="IY159" s="109"/>
      <c r="IZ159" s="109"/>
      <c r="JA159" s="109"/>
      <c r="JB159" s="109"/>
      <c r="JC159" s="109"/>
      <c r="JD159" s="109"/>
      <c r="JE159" s="109"/>
      <c r="JF159" s="109"/>
      <c r="JG159" s="109"/>
      <c r="JH159" s="109"/>
      <c r="JI159" s="109"/>
      <c r="JJ159" s="109"/>
      <c r="JK159" s="109"/>
      <c r="JL159" s="109"/>
      <c r="JM159" s="109"/>
      <c r="JN159" s="109"/>
      <c r="JO159" s="109"/>
      <c r="JP159" s="109"/>
      <c r="JQ159" s="109"/>
      <c r="JR159" s="109"/>
      <c r="JS159" s="109"/>
      <c r="JT159" s="109"/>
      <c r="JU159" s="109"/>
      <c r="JV159" s="109"/>
      <c r="JW159" s="109"/>
      <c r="JX159" s="109"/>
      <c r="JY159" s="109"/>
      <c r="JZ159" s="109"/>
      <c r="KA159" s="109"/>
      <c r="KB159" s="109"/>
      <c r="KC159" s="109"/>
      <c r="KD159" s="109"/>
      <c r="KE159" s="109"/>
      <c r="KF159" s="109"/>
      <c r="KG159" s="109"/>
      <c r="KH159" s="109"/>
      <c r="KI159" s="109"/>
      <c r="KJ159" s="109"/>
      <c r="KK159" s="109"/>
      <c r="KL159" s="109"/>
      <c r="KM159" s="109"/>
      <c r="KN159" s="109"/>
      <c r="KO159" s="109"/>
      <c r="KP159" s="109"/>
      <c r="KQ159" s="109"/>
      <c r="KR159" s="109"/>
      <c r="KS159" s="109"/>
      <c r="KT159" s="109"/>
      <c r="KU159" s="109"/>
      <c r="KV159" s="109"/>
      <c r="KW159" s="109"/>
      <c r="KX159" s="109"/>
      <c r="KY159" s="109"/>
      <c r="KZ159" s="109"/>
      <c r="LA159" s="109"/>
      <c r="LB159" s="109"/>
      <c r="LC159" s="109"/>
      <c r="LD159" s="109"/>
      <c r="LE159" s="109"/>
      <c r="LF159" s="109"/>
      <c r="LG159" s="109"/>
      <c r="LH159" s="109"/>
      <c r="LI159" s="109"/>
      <c r="LJ159" s="109"/>
      <c r="LK159" s="109"/>
      <c r="LL159" s="109"/>
      <c r="LM159" s="109"/>
      <c r="LN159" s="109"/>
      <c r="LO159" s="109"/>
      <c r="LP159" s="109"/>
      <c r="LQ159" s="109"/>
      <c r="LR159" s="109"/>
      <c r="LS159" s="109"/>
      <c r="LT159" s="109"/>
      <c r="LU159" s="109"/>
      <c r="LV159" s="109"/>
      <c r="LW159" s="109"/>
      <c r="LX159" s="109"/>
      <c r="LY159" s="109"/>
      <c r="LZ159" s="109"/>
      <c r="MA159" s="109"/>
      <c r="MB159" s="109"/>
      <c r="MC159" s="109"/>
      <c r="MD159" s="109"/>
      <c r="ME159" s="109"/>
      <c r="MF159" s="109"/>
      <c r="MG159" s="109"/>
      <c r="MH159" s="109"/>
      <c r="MI159" s="109"/>
      <c r="MJ159" s="109"/>
      <c r="MK159" s="109"/>
      <c r="ML159" s="109"/>
      <c r="MM159" s="109"/>
      <c r="MN159" s="109"/>
      <c r="MO159" s="109"/>
      <c r="MP159" s="109"/>
      <c r="MQ159" s="109"/>
      <c r="MR159" s="109"/>
      <c r="MS159" s="109"/>
      <c r="MT159" s="109"/>
      <c r="MU159" s="109"/>
      <c r="MV159" s="109"/>
      <c r="MW159" s="109"/>
      <c r="MX159" s="109"/>
      <c r="MY159" s="109"/>
      <c r="MZ159" s="109"/>
      <c r="NA159" s="109"/>
      <c r="NB159" s="109"/>
      <c r="NC159" s="109"/>
      <c r="ND159" s="109"/>
      <c r="NE159" s="109"/>
      <c r="NF159" s="109"/>
      <c r="NG159" s="109"/>
      <c r="NH159" s="109"/>
      <c r="NI159" s="109"/>
      <c r="NJ159" s="109"/>
      <c r="NK159" s="109"/>
      <c r="NL159" s="109"/>
      <c r="NM159" s="109"/>
      <c r="NN159" s="109"/>
      <c r="NO159" s="109"/>
      <c r="NP159" s="109"/>
      <c r="NQ159" s="109"/>
      <c r="NR159" s="109"/>
      <c r="NS159" s="109"/>
      <c r="NT159" s="109"/>
      <c r="NU159" s="109"/>
      <c r="NV159" s="109"/>
      <c r="NW159" s="109"/>
      <c r="NX159" s="109"/>
      <c r="NY159" s="109"/>
      <c r="NZ159" s="109"/>
      <c r="OA159" s="109"/>
      <c r="OB159" s="109"/>
      <c r="OC159" s="109"/>
      <c r="OD159" s="109"/>
      <c r="OE159" s="109"/>
      <c r="OF159" s="109"/>
      <c r="OG159" s="109"/>
      <c r="OH159" s="109"/>
      <c r="OI159" s="109"/>
      <c r="OJ159" s="109"/>
      <c r="OK159" s="109"/>
      <c r="OL159" s="109"/>
      <c r="OM159" s="109"/>
      <c r="ON159" s="109"/>
      <c r="OO159" s="109"/>
      <c r="OP159" s="109"/>
      <c r="OQ159" s="109"/>
      <c r="OR159" s="109"/>
      <c r="OS159" s="109"/>
      <c r="OT159" s="109"/>
      <c r="OU159" s="109"/>
      <c r="OV159" s="109"/>
      <c r="OW159" s="109"/>
      <c r="OX159" s="109"/>
      <c r="OY159" s="109"/>
      <c r="OZ159" s="109"/>
      <c r="PA159" s="109"/>
      <c r="PB159" s="109"/>
      <c r="PC159" s="109"/>
      <c r="PD159" s="109"/>
      <c r="PE159" s="109"/>
      <c r="PF159" s="109"/>
      <c r="PG159" s="109"/>
      <c r="PH159" s="109"/>
      <c r="PI159" s="109"/>
      <c r="PJ159" s="109"/>
      <c r="PK159" s="109"/>
      <c r="PL159" s="109"/>
      <c r="PM159" s="109"/>
      <c r="PN159" s="109"/>
      <c r="PO159" s="109"/>
      <c r="PP159" s="109"/>
      <c r="PQ159" s="109"/>
      <c r="PR159" s="109"/>
      <c r="PS159" s="109"/>
      <c r="PT159" s="109"/>
      <c r="PU159" s="109"/>
      <c r="PV159" s="109"/>
      <c r="PW159" s="109"/>
      <c r="PX159" s="109"/>
      <c r="PY159" s="109"/>
      <c r="PZ159" s="109"/>
      <c r="QA159" s="109"/>
      <c r="QB159" s="109"/>
      <c r="QC159" s="109"/>
      <c r="QD159" s="109"/>
      <c r="QE159" s="109"/>
      <c r="QF159" s="109"/>
      <c r="QG159" s="109"/>
      <c r="QH159" s="109"/>
      <c r="QI159" s="109"/>
      <c r="QJ159" s="109"/>
      <c r="QK159" s="109"/>
      <c r="QL159" s="109"/>
      <c r="QM159" s="109"/>
      <c r="QN159" s="109"/>
      <c r="QO159" s="109"/>
      <c r="QP159" s="109"/>
      <c r="QQ159" s="109"/>
      <c r="QR159" s="109"/>
      <c r="QS159" s="109"/>
      <c r="QT159" s="109"/>
      <c r="QU159" s="109"/>
      <c r="QV159" s="109"/>
      <c r="QW159" s="109"/>
      <c r="QX159" s="109"/>
      <c r="QY159" s="109"/>
      <c r="QZ159" s="109"/>
      <c r="RA159" s="109"/>
      <c r="RB159" s="109"/>
      <c r="RC159" s="109"/>
      <c r="RD159" s="109"/>
      <c r="RE159" s="109"/>
      <c r="RF159" s="109"/>
      <c r="RG159" s="109"/>
      <c r="RH159" s="109"/>
      <c r="RI159" s="109"/>
      <c r="RJ159" s="109"/>
      <c r="RK159" s="109"/>
      <c r="RL159" s="109"/>
      <c r="RM159" s="109"/>
      <c r="RN159" s="109"/>
      <c r="RO159" s="109"/>
      <c r="RP159" s="109"/>
      <c r="RQ159" s="109"/>
      <c r="RR159" s="109"/>
      <c r="RS159" s="109"/>
      <c r="RT159" s="109"/>
      <c r="RU159" s="109"/>
      <c r="RV159" s="109"/>
      <c r="RW159" s="109"/>
      <c r="RX159" s="109"/>
      <c r="RY159" s="109"/>
      <c r="RZ159" s="109"/>
      <c r="SA159" s="109"/>
      <c r="SB159" s="109"/>
      <c r="SC159" s="109"/>
      <c r="SD159" s="109"/>
      <c r="SE159" s="109"/>
      <c r="SF159" s="109"/>
      <c r="SG159" s="109"/>
      <c r="SH159" s="109"/>
      <c r="SI159" s="109"/>
      <c r="SJ159" s="109"/>
      <c r="SK159" s="109"/>
      <c r="SL159" s="109"/>
      <c r="SM159" s="109"/>
      <c r="SN159" s="109"/>
      <c r="SO159" s="109"/>
      <c r="SP159" s="109"/>
      <c r="SQ159" s="109"/>
      <c r="SR159" s="109"/>
      <c r="SS159" s="109"/>
      <c r="ST159" s="109"/>
      <c r="SU159" s="109"/>
      <c r="SV159" s="109"/>
      <c r="SW159" s="109"/>
      <c r="SX159" s="109"/>
      <c r="SY159" s="109"/>
      <c r="SZ159" s="109"/>
      <c r="TA159" s="109"/>
      <c r="TB159" s="109"/>
      <c r="TC159" s="109"/>
      <c r="TD159" s="109"/>
      <c r="TE159" s="109"/>
      <c r="TF159" s="109"/>
      <c r="TG159" s="109"/>
      <c r="TH159" s="109"/>
      <c r="TI159" s="109"/>
      <c r="TJ159" s="109"/>
      <c r="TK159" s="109"/>
      <c r="TL159" s="109"/>
      <c r="TM159" s="109"/>
      <c r="TN159" s="109"/>
      <c r="TO159" s="109"/>
      <c r="TP159" s="109"/>
      <c r="TQ159" s="109"/>
      <c r="TR159" s="109"/>
      <c r="TS159" s="109"/>
      <c r="TT159" s="109"/>
      <c r="TU159" s="109"/>
      <c r="TV159" s="109"/>
      <c r="TW159" s="109"/>
      <c r="TX159" s="109"/>
      <c r="TY159" s="109"/>
      <c r="TZ159" s="109"/>
      <c r="UA159" s="109"/>
      <c r="UB159" s="109"/>
      <c r="UC159" s="109"/>
      <c r="UD159" s="109"/>
      <c r="UE159" s="109"/>
      <c r="UF159" s="109"/>
      <c r="UG159" s="109"/>
      <c r="UH159" s="109"/>
      <c r="UI159" s="109"/>
      <c r="UJ159" s="109"/>
      <c r="UK159" s="109"/>
      <c r="UL159" s="109"/>
      <c r="UM159" s="109"/>
      <c r="UN159" s="109"/>
      <c r="UO159" s="109"/>
      <c r="UP159" s="109"/>
      <c r="UQ159" s="109"/>
      <c r="UR159" s="109"/>
      <c r="US159" s="109"/>
      <c r="UT159" s="109"/>
      <c r="UU159" s="109"/>
      <c r="UV159" s="109"/>
      <c r="UW159" s="109"/>
      <c r="UX159" s="109"/>
      <c r="UY159" s="109"/>
      <c r="UZ159" s="109"/>
      <c r="VA159" s="109"/>
      <c r="VB159" s="109"/>
      <c r="VC159" s="109"/>
      <c r="VD159" s="109"/>
      <c r="VE159" s="109"/>
      <c r="VF159" s="109"/>
      <c r="VG159" s="109"/>
      <c r="VH159" s="109"/>
      <c r="VI159" s="109"/>
      <c r="VJ159" s="109"/>
      <c r="VK159" s="109"/>
      <c r="VL159" s="109"/>
      <c r="VM159" s="109"/>
      <c r="VN159" s="109"/>
      <c r="VO159" s="109"/>
      <c r="VP159" s="109"/>
      <c r="VQ159" s="109"/>
      <c r="VR159" s="109"/>
      <c r="VS159" s="109"/>
      <c r="VT159" s="109"/>
      <c r="VU159" s="109"/>
      <c r="VV159" s="109"/>
      <c r="VW159" s="109"/>
      <c r="VX159" s="109"/>
      <c r="VY159" s="109"/>
      <c r="VZ159" s="109"/>
      <c r="WA159" s="109"/>
      <c r="WB159" s="109"/>
      <c r="WC159" s="109"/>
      <c r="WD159" s="109"/>
      <c r="WE159" s="109"/>
      <c r="WF159" s="109"/>
      <c r="WG159" s="109"/>
      <c r="WH159" s="109"/>
      <c r="WI159" s="109"/>
      <c r="WJ159" s="109"/>
      <c r="WK159" s="109"/>
      <c r="WL159" s="109"/>
      <c r="WM159" s="109"/>
      <c r="WN159" s="109"/>
      <c r="WO159" s="109"/>
      <c r="WP159" s="109"/>
      <c r="WQ159" s="109"/>
      <c r="WR159" s="109"/>
      <c r="WS159" s="109"/>
      <c r="WT159" s="109"/>
      <c r="WU159" s="109"/>
      <c r="WV159" s="109"/>
      <c r="WW159" s="109"/>
      <c r="WX159" s="109"/>
      <c r="WY159" s="109"/>
      <c r="WZ159" s="109"/>
      <c r="XA159" s="109"/>
      <c r="XB159" s="109"/>
      <c r="XC159" s="109"/>
      <c r="XD159" s="109"/>
      <c r="XE159" s="109"/>
      <c r="XF159" s="109"/>
      <c r="XG159" s="109"/>
      <c r="XH159" s="109"/>
      <c r="XI159" s="109"/>
      <c r="XJ159" s="109"/>
      <c r="XK159" s="109"/>
      <c r="XL159" s="109"/>
      <c r="XM159" s="109"/>
      <c r="XN159" s="109"/>
      <c r="XO159" s="109"/>
      <c r="XP159" s="109"/>
      <c r="XQ159" s="109"/>
      <c r="XR159" s="109"/>
      <c r="XS159" s="109"/>
      <c r="XT159" s="109"/>
      <c r="XU159" s="109"/>
      <c r="XV159" s="109"/>
      <c r="XW159" s="109"/>
      <c r="XX159" s="109"/>
      <c r="XY159" s="109"/>
      <c r="XZ159" s="109"/>
      <c r="YA159" s="109"/>
      <c r="YB159" s="109"/>
      <c r="YC159" s="109"/>
      <c r="YD159" s="109"/>
      <c r="YE159" s="109"/>
      <c r="YF159" s="109"/>
      <c r="YG159" s="109"/>
      <c r="YH159" s="109"/>
      <c r="YI159" s="109"/>
      <c r="YJ159" s="109"/>
      <c r="YK159" s="109"/>
      <c r="YL159" s="109"/>
      <c r="YM159" s="109"/>
      <c r="YN159" s="109"/>
      <c r="YO159" s="109"/>
      <c r="YP159" s="109"/>
      <c r="YQ159" s="109"/>
      <c r="YR159" s="109"/>
      <c r="YS159" s="109"/>
      <c r="YT159" s="109"/>
      <c r="YU159" s="109"/>
      <c r="YV159" s="109"/>
      <c r="YW159" s="109"/>
      <c r="YX159" s="109"/>
      <c r="YY159" s="109"/>
      <c r="YZ159" s="109"/>
      <c r="ZA159" s="109"/>
      <c r="ZB159" s="109"/>
      <c r="ZC159" s="109"/>
      <c r="ZD159" s="109"/>
      <c r="ZE159" s="109"/>
      <c r="ZF159" s="109"/>
      <c r="ZG159" s="109"/>
      <c r="ZH159" s="109"/>
      <c r="ZI159" s="109"/>
      <c r="ZJ159" s="109"/>
      <c r="ZK159" s="109"/>
      <c r="ZL159" s="109"/>
      <c r="ZM159" s="109"/>
      <c r="ZN159" s="109"/>
      <c r="ZO159" s="109"/>
      <c r="ZP159" s="109"/>
      <c r="ZQ159" s="109"/>
      <c r="ZR159" s="109"/>
      <c r="ZS159" s="109"/>
      <c r="ZT159" s="109"/>
      <c r="ZU159" s="109"/>
      <c r="ZV159" s="109"/>
      <c r="ZW159" s="109"/>
      <c r="ZX159" s="109"/>
      <c r="ZY159" s="109"/>
      <c r="ZZ159" s="109"/>
      <c r="AAA159" s="109"/>
      <c r="AAB159" s="109"/>
      <c r="AAC159" s="109"/>
      <c r="AAD159" s="109"/>
      <c r="AAE159" s="109"/>
      <c r="AAF159" s="109"/>
      <c r="AAG159" s="109"/>
      <c r="AAH159" s="109"/>
      <c r="AAI159" s="109"/>
      <c r="AAJ159" s="109"/>
      <c r="AAK159" s="109"/>
      <c r="AAL159" s="109"/>
      <c r="AAM159" s="109"/>
      <c r="AAN159" s="109"/>
      <c r="AAO159" s="109"/>
      <c r="AAP159" s="109"/>
      <c r="AAQ159" s="109"/>
      <c r="AAR159" s="109"/>
      <c r="AAS159" s="109"/>
      <c r="AAT159" s="109"/>
      <c r="AAU159" s="109"/>
      <c r="AAV159" s="109"/>
      <c r="AAW159" s="109"/>
      <c r="AAX159" s="109"/>
      <c r="AAY159" s="109"/>
      <c r="AAZ159" s="109"/>
      <c r="ABA159" s="109"/>
      <c r="ABB159" s="109"/>
      <c r="ABC159" s="109"/>
      <c r="ABD159" s="109"/>
      <c r="ABE159" s="109"/>
      <c r="ABF159" s="109"/>
      <c r="ABG159" s="109"/>
      <c r="ABH159" s="109"/>
      <c r="ABI159" s="109"/>
      <c r="ABJ159" s="109"/>
      <c r="ABK159" s="109"/>
      <c r="ABL159" s="109"/>
      <c r="ABM159" s="109"/>
      <c r="ABN159" s="109"/>
      <c r="ABO159" s="109"/>
      <c r="ABP159" s="109"/>
      <c r="ABQ159" s="109"/>
      <c r="ABR159" s="109"/>
      <c r="ABS159" s="109"/>
      <c r="ABT159" s="109"/>
      <c r="ABU159" s="109"/>
      <c r="ABV159" s="109"/>
      <c r="ABW159" s="109"/>
      <c r="ABX159" s="109"/>
      <c r="ABY159" s="109"/>
      <c r="ABZ159" s="109"/>
      <c r="ACA159" s="109"/>
      <c r="ACB159" s="109"/>
      <c r="ACC159" s="109"/>
      <c r="ACD159" s="109"/>
      <c r="ACE159" s="109"/>
      <c r="ACF159" s="109"/>
      <c r="ACG159" s="109"/>
      <c r="ACH159" s="109"/>
      <c r="ACI159" s="109"/>
      <c r="ACJ159" s="109"/>
      <c r="ACK159" s="109"/>
      <c r="ACL159" s="109"/>
      <c r="ACM159" s="109"/>
      <c r="ACN159" s="109"/>
      <c r="ACO159" s="109"/>
      <c r="ACP159" s="109"/>
      <c r="ACQ159" s="109"/>
      <c r="ACR159" s="109"/>
      <c r="ACS159" s="109"/>
      <c r="ACT159" s="109"/>
      <c r="ACU159" s="109"/>
      <c r="ACV159" s="109"/>
      <c r="ACW159" s="109"/>
      <c r="ACX159" s="109"/>
      <c r="ACY159" s="109"/>
      <c r="ACZ159" s="109"/>
      <c r="ADA159" s="109"/>
      <c r="ADB159" s="109"/>
      <c r="ADC159" s="109"/>
      <c r="ADD159" s="109"/>
      <c r="ADE159" s="109"/>
      <c r="ADF159" s="109"/>
      <c r="ADG159" s="109"/>
      <c r="ADH159" s="109"/>
      <c r="ADI159" s="109"/>
      <c r="ADJ159" s="109"/>
      <c r="ADK159" s="109"/>
      <c r="ADL159" s="109"/>
      <c r="ADM159" s="109"/>
      <c r="ADN159" s="109"/>
      <c r="ADO159" s="109"/>
      <c r="ADP159" s="109"/>
      <c r="ADQ159" s="109"/>
      <c r="ADR159" s="109"/>
      <c r="ADS159" s="109"/>
      <c r="ADT159" s="109"/>
      <c r="ADU159" s="109"/>
      <c r="ADV159" s="109"/>
      <c r="ADW159" s="109"/>
      <c r="ADX159" s="109"/>
      <c r="ADY159" s="109"/>
      <c r="ADZ159" s="109"/>
      <c r="AEA159" s="109"/>
      <c r="AEB159" s="109"/>
      <c r="AEC159" s="109"/>
      <c r="AED159" s="109"/>
      <c r="AEE159" s="109"/>
      <c r="AEF159" s="109"/>
      <c r="AEG159" s="109"/>
      <c r="AEH159" s="109"/>
      <c r="AEI159" s="109"/>
      <c r="AEJ159" s="109"/>
      <c r="AEK159" s="109"/>
      <c r="AEL159" s="109"/>
      <c r="AEM159" s="109"/>
      <c r="AEN159" s="109"/>
      <c r="AEO159" s="109"/>
      <c r="AEP159" s="109"/>
      <c r="AEQ159" s="109"/>
      <c r="AER159" s="109"/>
      <c r="AES159" s="109"/>
      <c r="AET159" s="109"/>
      <c r="AEU159" s="109"/>
      <c r="AEV159" s="109"/>
      <c r="AEW159" s="109"/>
      <c r="AEX159" s="109"/>
      <c r="AEY159" s="109"/>
      <c r="AEZ159" s="109"/>
      <c r="AFA159" s="109"/>
      <c r="AFB159" s="109"/>
      <c r="AFC159" s="109"/>
      <c r="AFD159" s="109"/>
      <c r="AFE159" s="109"/>
      <c r="AFF159" s="109"/>
      <c r="AFG159" s="109"/>
      <c r="AFH159" s="109"/>
      <c r="AFI159" s="109"/>
      <c r="AFJ159" s="109"/>
      <c r="AFK159" s="109"/>
      <c r="AFL159" s="109"/>
      <c r="AFM159" s="109"/>
      <c r="AFN159" s="109"/>
      <c r="AFO159" s="109"/>
      <c r="AFP159" s="109"/>
      <c r="AFQ159" s="109"/>
      <c r="AFR159" s="109"/>
      <c r="AFS159" s="109"/>
      <c r="AFT159" s="109"/>
      <c r="AFU159" s="109"/>
      <c r="AFV159" s="109"/>
      <c r="AFW159" s="109"/>
      <c r="AFX159" s="109"/>
      <c r="AFY159" s="109"/>
      <c r="AFZ159" s="109"/>
      <c r="AGA159" s="109"/>
      <c r="AGB159" s="109"/>
      <c r="AGC159" s="109"/>
      <c r="AGD159" s="109"/>
      <c r="AGE159" s="109"/>
      <c r="AGF159" s="109"/>
      <c r="AGG159" s="109"/>
      <c r="AGH159" s="109"/>
      <c r="AGI159" s="109"/>
      <c r="AGJ159" s="109"/>
      <c r="AGK159" s="109"/>
      <c r="AGL159" s="109"/>
      <c r="AGM159" s="109"/>
      <c r="AGN159" s="109"/>
      <c r="AGO159" s="109"/>
      <c r="AGP159" s="109"/>
      <c r="AGQ159" s="109"/>
      <c r="AGR159" s="109"/>
      <c r="AGS159" s="109"/>
      <c r="AGT159" s="109"/>
      <c r="AGU159" s="109"/>
      <c r="AGV159" s="109"/>
      <c r="AGW159" s="109"/>
      <c r="AGX159" s="109"/>
      <c r="AGY159" s="109"/>
      <c r="AGZ159" s="109"/>
      <c r="AHA159" s="109"/>
      <c r="AHB159" s="109"/>
      <c r="AHC159" s="109"/>
      <c r="AHD159" s="109"/>
      <c r="AHE159" s="109"/>
      <c r="AHF159" s="109"/>
      <c r="AHG159" s="109"/>
      <c r="AHH159" s="109"/>
      <c r="AHI159" s="109"/>
      <c r="AHJ159" s="109"/>
      <c r="AHK159" s="109"/>
      <c r="AHL159" s="109"/>
      <c r="AHM159" s="109"/>
      <c r="AHN159" s="109"/>
      <c r="AHO159" s="109"/>
      <c r="AHP159" s="109"/>
      <c r="AHQ159" s="109"/>
      <c r="AHR159" s="109"/>
      <c r="AHS159" s="109"/>
      <c r="AHT159" s="109"/>
      <c r="AHU159" s="109"/>
      <c r="AHV159" s="109"/>
      <c r="AHW159" s="109"/>
      <c r="AHX159" s="109"/>
      <c r="AHY159" s="109"/>
      <c r="AHZ159" s="109"/>
      <c r="AIA159" s="109"/>
      <c r="AIB159" s="109"/>
      <c r="AIC159" s="109"/>
      <c r="AID159" s="109"/>
      <c r="AIE159" s="109"/>
      <c r="AIF159" s="109"/>
      <c r="AIG159" s="109"/>
      <c r="AIH159" s="109"/>
      <c r="AII159" s="109"/>
      <c r="AIJ159" s="109"/>
      <c r="AIK159" s="109"/>
      <c r="AIL159" s="109"/>
      <c r="AIM159" s="109"/>
      <c r="AIN159" s="109"/>
      <c r="AIO159" s="109"/>
      <c r="AIP159" s="109"/>
      <c r="AIQ159" s="109"/>
      <c r="AIR159" s="109"/>
      <c r="AIS159" s="109"/>
      <c r="AIT159" s="109"/>
      <c r="AIU159" s="109"/>
      <c r="AIV159" s="109"/>
      <c r="AIW159" s="109"/>
      <c r="AIX159" s="109"/>
      <c r="AIY159" s="109"/>
      <c r="AIZ159" s="109"/>
      <c r="AJA159" s="109"/>
      <c r="AJB159" s="109"/>
      <c r="AJC159" s="109"/>
      <c r="AJD159" s="109"/>
      <c r="AJE159" s="109"/>
      <c r="AJF159" s="109"/>
      <c r="AJG159" s="109"/>
      <c r="AJH159" s="109"/>
      <c r="AJI159" s="109"/>
      <c r="AJJ159" s="109"/>
      <c r="AJK159" s="109"/>
      <c r="AJL159" s="109"/>
      <c r="AJM159" s="109"/>
      <c r="AJN159" s="109"/>
      <c r="AJO159" s="109"/>
      <c r="AJP159" s="109"/>
      <c r="AJQ159" s="109"/>
      <c r="AJR159" s="109"/>
      <c r="AJS159" s="109"/>
      <c r="AJT159" s="109"/>
      <c r="AJU159" s="109"/>
      <c r="AJV159" s="109"/>
      <c r="AJW159" s="109"/>
      <c r="AJX159" s="109"/>
      <c r="AJY159" s="109"/>
      <c r="AJZ159" s="109"/>
      <c r="AKA159" s="109"/>
      <c r="AKB159" s="109"/>
      <c r="AKC159" s="109"/>
      <c r="AKD159" s="109"/>
      <c r="AKE159" s="109"/>
      <c r="AKF159" s="109"/>
      <c r="AKG159" s="109"/>
      <c r="AKH159" s="109"/>
      <c r="AKI159" s="109"/>
      <c r="AKJ159" s="109"/>
      <c r="AKK159" s="109"/>
      <c r="AKL159" s="109"/>
      <c r="AKM159" s="109"/>
      <c r="AKN159" s="109"/>
      <c r="AKO159" s="109"/>
      <c r="AKP159" s="109"/>
      <c r="AKQ159" s="109"/>
      <c r="AKR159" s="109"/>
      <c r="AKS159" s="109"/>
      <c r="AKT159" s="109"/>
      <c r="AKU159" s="109"/>
      <c r="AKV159" s="109"/>
      <c r="AKW159" s="109"/>
      <c r="AKX159" s="109"/>
      <c r="AKY159" s="109"/>
      <c r="AKZ159" s="109"/>
      <c r="ALA159" s="109"/>
      <c r="ALB159" s="109"/>
      <c r="ALC159" s="109"/>
      <c r="ALD159" s="109"/>
      <c r="ALE159" s="109"/>
      <c r="ALF159" s="109"/>
      <c r="ALG159" s="109"/>
      <c r="ALH159" s="109"/>
      <c r="ALI159" s="109"/>
      <c r="ALJ159" s="109"/>
      <c r="ALK159" s="109"/>
      <c r="ALL159" s="109"/>
      <c r="ALM159" s="109"/>
      <c r="ALN159" s="109"/>
      <c r="ALO159" s="109"/>
      <c r="ALP159" s="109"/>
      <c r="ALQ159" s="109"/>
      <c r="ALR159" s="109"/>
      <c r="ALS159" s="109"/>
      <c r="ALT159" s="109"/>
      <c r="ALU159" s="109"/>
      <c r="ALV159" s="109"/>
      <c r="ALW159" s="109"/>
      <c r="ALX159" s="109"/>
      <c r="ALY159" s="109"/>
      <c r="ALZ159" s="109"/>
      <c r="AMA159" s="109"/>
      <c r="AMB159" s="109"/>
      <c r="AMC159" s="109"/>
      <c r="AMD159" s="109"/>
      <c r="AME159" s="109"/>
      <c r="AMF159" s="109"/>
      <c r="AMG159" s="109"/>
      <c r="AMH159" s="109"/>
      <c r="AMI159" s="109"/>
      <c r="AMJ159" s="109"/>
      <c r="AMK159" s="109"/>
      <c r="AML159" s="109"/>
      <c r="AMM159" s="109"/>
      <c r="AMN159" s="109"/>
      <c r="AMO159" s="109"/>
      <c r="AMP159" s="109"/>
      <c r="AMQ159" s="109"/>
      <c r="AMR159" s="109"/>
      <c r="AMS159" s="109"/>
      <c r="AMT159" s="109"/>
      <c r="AMU159" s="109"/>
      <c r="AMV159" s="109"/>
      <c r="AMW159" s="109"/>
      <c r="AMX159" s="109"/>
      <c r="AMY159" s="109"/>
      <c r="AMZ159" s="109"/>
      <c r="ANA159" s="109"/>
      <c r="ANB159" s="109"/>
      <c r="ANC159" s="109"/>
      <c r="AND159" s="109"/>
      <c r="ANE159" s="109"/>
      <c r="ANF159" s="109"/>
      <c r="ANG159" s="109"/>
      <c r="ANH159" s="109"/>
      <c r="ANI159" s="109"/>
      <c r="ANJ159" s="109"/>
      <c r="ANK159" s="109"/>
      <c r="ANL159" s="109"/>
      <c r="ANM159" s="109"/>
      <c r="ANN159" s="109"/>
      <c r="ANO159" s="109"/>
      <c r="ANP159" s="109"/>
      <c r="ANQ159" s="109"/>
      <c r="ANR159" s="109"/>
      <c r="ANS159" s="109"/>
      <c r="ANT159" s="109"/>
      <c r="ANU159" s="109"/>
      <c r="ANV159" s="109"/>
      <c r="ANW159" s="109"/>
      <c r="ANX159" s="109"/>
      <c r="ANY159" s="109"/>
      <c r="ANZ159" s="109"/>
      <c r="AOA159" s="109"/>
      <c r="AOB159" s="109"/>
      <c r="AOC159" s="109"/>
      <c r="AOD159" s="109"/>
      <c r="AOE159" s="109"/>
      <c r="AOF159" s="109"/>
      <c r="AOG159" s="109"/>
      <c r="AOH159" s="109"/>
      <c r="AOI159" s="109"/>
      <c r="AOJ159" s="109"/>
      <c r="AOK159" s="109"/>
      <c r="AOL159" s="109"/>
      <c r="AOM159" s="109"/>
      <c r="AON159" s="109"/>
      <c r="AOO159" s="109"/>
      <c r="AOP159" s="109"/>
      <c r="AOQ159" s="109"/>
      <c r="AOR159" s="109"/>
      <c r="AOS159" s="109"/>
      <c r="AOT159" s="109"/>
      <c r="AOU159" s="109"/>
      <c r="AOV159" s="109"/>
      <c r="AOW159" s="109"/>
      <c r="AOX159" s="109"/>
      <c r="AOY159" s="109"/>
      <c r="AOZ159" s="109"/>
      <c r="APA159" s="109"/>
      <c r="APB159" s="109"/>
      <c r="APC159" s="109"/>
      <c r="APD159" s="109"/>
      <c r="APE159" s="109"/>
      <c r="APF159" s="109"/>
      <c r="APG159" s="109"/>
      <c r="APH159" s="109"/>
      <c r="API159" s="109"/>
      <c r="APJ159" s="109"/>
      <c r="APK159" s="109"/>
      <c r="APL159" s="109"/>
      <c r="APM159" s="109"/>
      <c r="APN159" s="109"/>
      <c r="APO159" s="109"/>
      <c r="APP159" s="109"/>
      <c r="APQ159" s="109"/>
      <c r="APR159" s="109"/>
      <c r="APS159" s="109"/>
      <c r="APT159" s="109"/>
      <c r="APU159" s="109"/>
      <c r="APV159" s="109"/>
      <c r="APW159" s="109"/>
      <c r="APX159" s="109"/>
      <c r="APY159" s="109"/>
      <c r="APZ159" s="109"/>
      <c r="AQA159" s="109"/>
      <c r="AQB159" s="109"/>
      <c r="AQC159" s="109"/>
      <c r="AQD159" s="109"/>
      <c r="AQE159" s="109"/>
      <c r="AQF159" s="109"/>
      <c r="AQG159" s="109"/>
      <c r="AQH159" s="109"/>
      <c r="AQI159" s="109"/>
      <c r="AQJ159" s="109"/>
      <c r="AQK159" s="109"/>
      <c r="AQL159" s="109"/>
      <c r="AQM159" s="109"/>
      <c r="AQN159" s="109"/>
      <c r="AQO159" s="109"/>
      <c r="AQP159" s="109"/>
      <c r="AQQ159" s="109"/>
      <c r="AQR159" s="109"/>
      <c r="AQS159" s="109"/>
      <c r="AQT159" s="109"/>
      <c r="AQU159" s="109"/>
      <c r="AQV159" s="109"/>
      <c r="AQW159" s="109"/>
      <c r="AQX159" s="109"/>
      <c r="AQY159" s="109"/>
      <c r="AQZ159" s="109"/>
      <c r="ARA159" s="109"/>
      <c r="ARB159" s="109"/>
      <c r="ARC159" s="109"/>
      <c r="ARD159" s="109"/>
      <c r="ARE159" s="109"/>
      <c r="ARF159" s="109"/>
      <c r="ARG159" s="109"/>
      <c r="ARH159" s="109"/>
      <c r="ARI159" s="109"/>
      <c r="ARJ159" s="109"/>
      <c r="ARK159" s="109"/>
      <c r="ARL159" s="109"/>
      <c r="ARM159" s="109"/>
      <c r="ARN159" s="109"/>
      <c r="ARO159" s="109"/>
      <c r="ARP159" s="109"/>
      <c r="ARQ159" s="109"/>
      <c r="ARR159" s="109"/>
      <c r="ARS159" s="109"/>
      <c r="ART159" s="109"/>
      <c r="ARU159" s="109"/>
      <c r="ARV159" s="109"/>
      <c r="ARW159" s="109"/>
      <c r="ARX159" s="109"/>
      <c r="ARY159" s="109"/>
      <c r="ARZ159" s="109"/>
      <c r="ASA159" s="109"/>
      <c r="ASB159" s="109"/>
      <c r="ASC159" s="109"/>
      <c r="ASD159" s="109"/>
      <c r="ASE159" s="109"/>
      <c r="ASF159" s="109"/>
      <c r="ASG159" s="109"/>
      <c r="ASH159" s="109"/>
      <c r="ASI159" s="109"/>
      <c r="ASJ159" s="109"/>
      <c r="ASK159" s="109"/>
      <c r="ASL159" s="109"/>
      <c r="ASM159" s="109"/>
      <c r="ASN159" s="109"/>
      <c r="ASO159" s="109"/>
      <c r="ASP159" s="109"/>
      <c r="ASQ159" s="109"/>
      <c r="ASR159" s="109"/>
      <c r="ASS159" s="109"/>
      <c r="AST159" s="109"/>
      <c r="ASU159" s="109"/>
      <c r="ASV159" s="109"/>
      <c r="ASW159" s="109"/>
      <c r="ASX159" s="109"/>
      <c r="ASY159" s="109"/>
      <c r="ASZ159" s="109"/>
      <c r="ATA159" s="109"/>
      <c r="ATB159" s="109"/>
      <c r="ATC159" s="109"/>
      <c r="ATD159" s="109"/>
      <c r="ATE159" s="109"/>
      <c r="ATF159" s="109"/>
      <c r="ATG159" s="109"/>
      <c r="ATH159" s="109"/>
      <c r="ATI159" s="109"/>
      <c r="ATJ159" s="109"/>
      <c r="ATK159" s="109"/>
      <c r="ATL159" s="109"/>
      <c r="ATM159" s="109"/>
      <c r="ATN159" s="109"/>
      <c r="ATO159" s="109"/>
      <c r="ATP159" s="109"/>
      <c r="ATQ159" s="109"/>
      <c r="ATR159" s="109"/>
      <c r="ATS159" s="109"/>
      <c r="ATT159" s="109"/>
      <c r="ATU159" s="109"/>
      <c r="ATV159" s="109"/>
      <c r="ATW159" s="109"/>
      <c r="ATX159" s="109"/>
      <c r="ATY159" s="109"/>
      <c r="ATZ159" s="109"/>
      <c r="AUA159" s="109"/>
      <c r="AUB159" s="109"/>
      <c r="AUC159" s="109"/>
      <c r="AUD159" s="109"/>
      <c r="AUE159" s="109"/>
      <c r="AUF159" s="109"/>
      <c r="AUG159" s="109"/>
      <c r="AUH159" s="109"/>
      <c r="AUI159" s="109"/>
      <c r="AUJ159" s="109"/>
      <c r="AUK159" s="109"/>
      <c r="AUL159" s="109"/>
      <c r="AUM159" s="109"/>
      <c r="AUN159" s="109"/>
      <c r="AUO159" s="109"/>
      <c r="AUP159" s="109"/>
      <c r="AUQ159" s="109"/>
      <c r="AUR159" s="109"/>
      <c r="AUS159" s="109"/>
      <c r="AUT159" s="109"/>
      <c r="AUU159" s="109"/>
      <c r="AUV159" s="109"/>
      <c r="AUW159" s="109"/>
      <c r="AUX159" s="109"/>
      <c r="AUY159" s="109"/>
      <c r="AUZ159" s="109"/>
      <c r="AVA159" s="109"/>
      <c r="AVB159" s="109"/>
      <c r="AVC159" s="109"/>
      <c r="AVD159" s="109"/>
      <c r="AVE159" s="109"/>
      <c r="AVF159" s="109"/>
      <c r="AVG159" s="109"/>
      <c r="AVH159" s="109"/>
      <c r="AVI159" s="109"/>
      <c r="AVJ159" s="109"/>
      <c r="AVK159" s="109"/>
      <c r="AVL159" s="109"/>
      <c r="AVM159" s="109"/>
      <c r="AVN159" s="109"/>
      <c r="AVO159" s="109"/>
      <c r="AVP159" s="109"/>
      <c r="AVQ159" s="109"/>
      <c r="AVR159" s="109"/>
      <c r="AVS159" s="109"/>
      <c r="AVT159" s="109"/>
      <c r="AVU159" s="109"/>
      <c r="AVV159" s="109"/>
      <c r="AVW159" s="109"/>
      <c r="AVX159" s="109"/>
      <c r="AVY159" s="109"/>
      <c r="AVZ159" s="109"/>
      <c r="AWA159" s="109"/>
      <c r="AWB159" s="109"/>
      <c r="AWC159" s="109"/>
      <c r="AWD159" s="109"/>
      <c r="AWE159" s="109"/>
      <c r="AWF159" s="109"/>
      <c r="AWG159" s="109"/>
      <c r="AWH159" s="109"/>
      <c r="AWI159" s="109"/>
      <c r="AWJ159" s="109"/>
      <c r="AWK159" s="109"/>
      <c r="AWL159" s="109"/>
      <c r="AWM159" s="109"/>
      <c r="AWN159" s="109"/>
      <c r="AWO159" s="109"/>
      <c r="AWP159" s="109"/>
      <c r="AWQ159" s="109"/>
      <c r="AWR159" s="109"/>
      <c r="AWS159" s="109"/>
      <c r="AWT159" s="109"/>
      <c r="AWU159" s="109"/>
      <c r="AWV159" s="109"/>
      <c r="AWW159" s="109"/>
      <c r="AWX159" s="109"/>
      <c r="AWY159" s="109"/>
      <c r="AWZ159" s="109"/>
      <c r="AXA159" s="109"/>
      <c r="AXB159" s="109"/>
      <c r="AXC159" s="109"/>
      <c r="AXD159" s="109"/>
      <c r="AXE159" s="109"/>
      <c r="AXF159" s="109"/>
      <c r="AXG159" s="109"/>
      <c r="AXH159" s="109"/>
      <c r="AXI159" s="109"/>
      <c r="AXJ159" s="109"/>
      <c r="AXK159" s="109"/>
      <c r="AXL159" s="109"/>
      <c r="AXM159" s="109"/>
      <c r="AXN159" s="109"/>
      <c r="AXO159" s="109"/>
      <c r="AXP159" s="109"/>
      <c r="AXQ159" s="109"/>
      <c r="AXR159" s="109"/>
      <c r="AXS159" s="109"/>
      <c r="AXT159" s="109"/>
      <c r="AXU159" s="109"/>
      <c r="AXV159" s="109"/>
      <c r="AXW159" s="109"/>
      <c r="AXX159" s="109"/>
      <c r="AXY159" s="109"/>
      <c r="AXZ159" s="109"/>
      <c r="AYA159" s="109"/>
      <c r="AYB159" s="109"/>
      <c r="AYC159" s="109"/>
      <c r="AYD159" s="109"/>
      <c r="AYE159" s="109"/>
      <c r="AYF159" s="109"/>
      <c r="AYG159" s="109"/>
      <c r="AYH159" s="109"/>
      <c r="AYI159" s="109"/>
      <c r="AYJ159" s="109"/>
      <c r="AYK159" s="109"/>
      <c r="AYL159" s="109"/>
      <c r="AYM159" s="109"/>
      <c r="AYN159" s="109"/>
      <c r="AYO159" s="109"/>
      <c r="AYP159" s="109"/>
      <c r="AYQ159" s="109"/>
      <c r="AYR159" s="109"/>
      <c r="AYS159" s="109"/>
      <c r="AYT159" s="109"/>
      <c r="AYU159" s="109"/>
      <c r="AYV159" s="109"/>
      <c r="AYW159" s="109"/>
      <c r="AYX159" s="109"/>
      <c r="AYY159" s="109"/>
      <c r="AYZ159" s="109"/>
      <c r="AZA159" s="109"/>
      <c r="AZB159" s="109"/>
      <c r="AZC159" s="109"/>
      <c r="AZD159" s="109"/>
      <c r="AZE159" s="109"/>
      <c r="AZF159" s="109"/>
      <c r="AZG159" s="109"/>
      <c r="AZH159" s="109"/>
      <c r="AZI159" s="109"/>
      <c r="AZJ159" s="109"/>
      <c r="AZK159" s="109"/>
      <c r="AZL159" s="109"/>
      <c r="AZM159" s="109"/>
      <c r="AZN159" s="109"/>
      <c r="AZO159" s="109"/>
      <c r="AZP159" s="109"/>
      <c r="AZQ159" s="109"/>
      <c r="AZR159" s="109"/>
      <c r="AZS159" s="109"/>
      <c r="AZT159" s="109"/>
      <c r="AZU159" s="109"/>
      <c r="AZV159" s="109"/>
      <c r="AZW159" s="109"/>
      <c r="AZX159" s="109"/>
      <c r="AZY159" s="109"/>
      <c r="AZZ159" s="109"/>
      <c r="BAA159" s="109"/>
      <c r="BAB159" s="109"/>
      <c r="BAC159" s="109"/>
      <c r="BAD159" s="109"/>
      <c r="BAE159" s="109"/>
      <c r="BAF159" s="109"/>
      <c r="BAG159" s="109"/>
      <c r="BAH159" s="109"/>
      <c r="BAI159" s="109"/>
      <c r="BAJ159" s="109"/>
      <c r="BAK159" s="109"/>
      <c r="BAL159" s="109"/>
      <c r="BAM159" s="109"/>
      <c r="BAN159" s="109"/>
      <c r="BAO159" s="109"/>
      <c r="BAP159" s="109"/>
      <c r="BAQ159" s="109"/>
      <c r="BAR159" s="109"/>
      <c r="BAS159" s="109"/>
      <c r="BAT159" s="109"/>
      <c r="BAU159" s="109"/>
      <c r="BAV159" s="109"/>
      <c r="BAW159" s="109"/>
      <c r="BAX159" s="109"/>
      <c r="BAY159" s="109"/>
      <c r="BAZ159" s="109"/>
      <c r="BBA159" s="109"/>
      <c r="BBB159" s="109"/>
      <c r="BBC159" s="109"/>
      <c r="BBD159" s="109"/>
      <c r="BBE159" s="109"/>
      <c r="BBF159" s="109"/>
      <c r="BBG159" s="109"/>
      <c r="BBH159" s="109"/>
      <c r="BBI159" s="109"/>
      <c r="BBJ159" s="109"/>
      <c r="BBK159" s="109"/>
      <c r="BBL159" s="109"/>
      <c r="BBM159" s="109"/>
      <c r="BBN159" s="109"/>
      <c r="BBO159" s="109"/>
      <c r="BBP159" s="109"/>
      <c r="BBQ159" s="109"/>
      <c r="BBR159" s="109"/>
      <c r="BBS159" s="109"/>
      <c r="BBT159" s="109"/>
      <c r="BBU159" s="109"/>
      <c r="BBV159" s="109"/>
      <c r="BBW159" s="109"/>
      <c r="BBX159" s="109"/>
      <c r="BBY159" s="109"/>
      <c r="BBZ159" s="109"/>
      <c r="BCA159" s="109"/>
      <c r="BCB159" s="109"/>
      <c r="BCC159" s="109"/>
      <c r="BCD159" s="109"/>
      <c r="BCE159" s="109"/>
      <c r="BCF159" s="109"/>
      <c r="BCG159" s="109"/>
      <c r="BCH159" s="109"/>
      <c r="BCI159" s="109"/>
      <c r="BCJ159" s="109"/>
      <c r="BCK159" s="109"/>
      <c r="BCL159" s="109"/>
      <c r="BCM159" s="109"/>
      <c r="BCN159" s="109"/>
      <c r="BCO159" s="109"/>
      <c r="BCP159" s="109"/>
      <c r="BCQ159" s="109"/>
      <c r="BCR159" s="109"/>
      <c r="BCS159" s="109"/>
      <c r="BCT159" s="109"/>
      <c r="BCU159" s="109"/>
      <c r="BCV159" s="109"/>
      <c r="BCW159" s="109"/>
      <c r="BCX159" s="109"/>
      <c r="BCY159" s="109"/>
      <c r="BCZ159" s="109"/>
      <c r="BDA159" s="109"/>
      <c r="BDB159" s="109"/>
      <c r="BDC159" s="109"/>
      <c r="BDD159" s="109"/>
      <c r="BDE159" s="109"/>
      <c r="BDF159" s="109"/>
      <c r="BDG159" s="109"/>
      <c r="BDH159" s="109"/>
      <c r="BDI159" s="109"/>
      <c r="BDJ159" s="109"/>
      <c r="BDK159" s="109"/>
      <c r="BDL159" s="109"/>
      <c r="BDM159" s="109"/>
      <c r="BDN159" s="109"/>
      <c r="BDO159" s="109"/>
      <c r="BDP159" s="109"/>
      <c r="BDQ159" s="109"/>
      <c r="BDR159" s="109"/>
      <c r="BDS159" s="109"/>
      <c r="BDT159" s="109"/>
      <c r="BDU159" s="109"/>
      <c r="BDV159" s="109"/>
      <c r="BDW159" s="109"/>
      <c r="BDX159" s="109"/>
      <c r="BDY159" s="109"/>
      <c r="BDZ159" s="109"/>
      <c r="BEA159" s="109"/>
      <c r="BEB159" s="109"/>
      <c r="BEC159" s="109"/>
      <c r="BED159" s="109"/>
      <c r="BEE159" s="109"/>
      <c r="BEF159" s="109"/>
      <c r="BEG159" s="109"/>
      <c r="BEH159" s="109"/>
      <c r="BEI159" s="109"/>
      <c r="BEJ159" s="109"/>
      <c r="BEK159" s="109"/>
      <c r="BEL159" s="109"/>
      <c r="BEM159" s="109"/>
      <c r="BEN159" s="109"/>
      <c r="BEO159" s="109"/>
      <c r="BEP159" s="109"/>
      <c r="BEQ159" s="109"/>
      <c r="BER159" s="109"/>
      <c r="BES159" s="109"/>
      <c r="BET159" s="109"/>
      <c r="BEU159" s="109"/>
      <c r="BEV159" s="109"/>
      <c r="BEW159" s="109"/>
      <c r="BEX159" s="109"/>
      <c r="BEY159" s="109"/>
      <c r="BEZ159" s="109"/>
      <c r="BFA159" s="109"/>
      <c r="BFB159" s="109"/>
      <c r="BFC159" s="109"/>
      <c r="BFD159" s="109"/>
      <c r="BFE159" s="109"/>
      <c r="BFF159" s="109"/>
      <c r="BFG159" s="109"/>
      <c r="BFH159" s="109"/>
      <c r="BFI159" s="109"/>
      <c r="BFJ159" s="109"/>
      <c r="BFK159" s="109"/>
      <c r="BFL159" s="109"/>
      <c r="BFM159" s="109"/>
      <c r="BFN159" s="109"/>
      <c r="BFO159" s="109"/>
      <c r="BFP159" s="109"/>
      <c r="BFQ159" s="109"/>
      <c r="BFR159" s="109"/>
      <c r="BFS159" s="109"/>
      <c r="BFT159" s="109"/>
      <c r="BFU159" s="109"/>
      <c r="BFV159" s="109"/>
      <c r="BFW159" s="109"/>
      <c r="BFX159" s="109"/>
      <c r="BFY159" s="109"/>
      <c r="BFZ159" s="109"/>
      <c r="BGA159" s="109"/>
      <c r="BGB159" s="109"/>
      <c r="BGC159" s="109"/>
      <c r="BGD159" s="109"/>
      <c r="BGE159" s="109"/>
      <c r="BGF159" s="109"/>
      <c r="BGG159" s="109"/>
      <c r="BGH159" s="109"/>
      <c r="BGI159" s="109"/>
      <c r="BGJ159" s="109"/>
      <c r="BGK159" s="109"/>
      <c r="BGL159" s="109"/>
      <c r="BGM159" s="109"/>
      <c r="BGN159" s="109"/>
      <c r="BGO159" s="109"/>
      <c r="BGP159" s="109"/>
      <c r="BGQ159" s="109"/>
      <c r="BGR159" s="109"/>
      <c r="BGS159" s="109"/>
      <c r="BGT159" s="109"/>
      <c r="BGU159" s="109"/>
      <c r="BGV159" s="109"/>
      <c r="BGW159" s="109"/>
      <c r="BGX159" s="109"/>
      <c r="BGY159" s="109"/>
      <c r="BGZ159" s="109"/>
      <c r="BHA159" s="109"/>
      <c r="BHB159" s="109"/>
      <c r="BHC159" s="109"/>
      <c r="BHD159" s="109"/>
      <c r="BHE159" s="109"/>
      <c r="BHF159" s="109"/>
      <c r="BHG159" s="109"/>
      <c r="BHH159" s="109"/>
      <c r="BHI159" s="109"/>
      <c r="BHJ159" s="109"/>
      <c r="BHK159" s="109"/>
      <c r="BHL159" s="109"/>
      <c r="BHM159" s="109"/>
      <c r="BHN159" s="109"/>
      <c r="BHO159" s="109"/>
      <c r="BHP159" s="109"/>
      <c r="BHQ159" s="109"/>
      <c r="BHR159" s="109"/>
      <c r="BHS159" s="109"/>
      <c r="BHT159" s="109"/>
      <c r="BHU159" s="109"/>
      <c r="BHV159" s="109"/>
      <c r="BHW159" s="109"/>
      <c r="BHX159" s="109"/>
      <c r="BHY159" s="109"/>
      <c r="BHZ159" s="109"/>
      <c r="BIA159" s="109"/>
      <c r="BIB159" s="109"/>
      <c r="BIC159" s="109"/>
      <c r="BID159" s="109"/>
      <c r="BIE159" s="109"/>
      <c r="BIF159" s="109"/>
      <c r="BIG159" s="109"/>
      <c r="BIH159" s="109"/>
      <c r="BII159" s="109"/>
      <c r="BIJ159" s="109"/>
      <c r="BIK159" s="109"/>
      <c r="BIL159" s="109"/>
      <c r="BIM159" s="109"/>
      <c r="BIN159" s="109"/>
      <c r="BIO159" s="109"/>
      <c r="BIP159" s="109"/>
      <c r="BIQ159" s="109"/>
      <c r="BIR159" s="109"/>
      <c r="BIS159" s="109"/>
      <c r="BIT159" s="109"/>
      <c r="BIU159" s="109"/>
      <c r="BIV159" s="109"/>
      <c r="BIW159" s="109"/>
      <c r="BIX159" s="109"/>
      <c r="BIY159" s="109"/>
      <c r="BIZ159" s="109"/>
      <c r="BJA159" s="109"/>
      <c r="BJB159" s="109"/>
      <c r="BJC159" s="109"/>
      <c r="BJD159" s="109"/>
      <c r="BJE159" s="109"/>
      <c r="BJF159" s="109"/>
      <c r="BJG159" s="109"/>
      <c r="BJH159" s="109"/>
      <c r="BJI159" s="109"/>
      <c r="BJJ159" s="109"/>
      <c r="BJK159" s="109"/>
      <c r="BJL159" s="109"/>
      <c r="BJM159" s="109"/>
      <c r="BJN159" s="109"/>
      <c r="BJO159" s="109"/>
      <c r="BJP159" s="109"/>
      <c r="BJQ159" s="109"/>
      <c r="BJR159" s="109"/>
      <c r="BJS159" s="109"/>
      <c r="BJT159" s="109"/>
      <c r="BJU159" s="109"/>
      <c r="BJV159" s="109"/>
      <c r="BJW159" s="109"/>
      <c r="BJX159" s="109"/>
      <c r="BJY159" s="109"/>
      <c r="BJZ159" s="109"/>
      <c r="BKA159" s="109"/>
      <c r="BKB159" s="109"/>
      <c r="BKC159" s="109"/>
      <c r="BKD159" s="109"/>
      <c r="BKE159" s="109"/>
      <c r="BKF159" s="109"/>
      <c r="BKG159" s="109"/>
      <c r="BKH159" s="109"/>
      <c r="BKI159" s="109"/>
      <c r="BKJ159" s="109"/>
      <c r="BKK159" s="109"/>
      <c r="BKL159" s="109"/>
      <c r="BKM159" s="109"/>
      <c r="BKN159" s="109"/>
      <c r="BKO159" s="109"/>
      <c r="BKP159" s="109"/>
      <c r="BKQ159" s="109"/>
      <c r="BKR159" s="109"/>
      <c r="BKS159" s="109"/>
      <c r="BKT159" s="109"/>
      <c r="BKU159" s="109"/>
      <c r="BKV159" s="109"/>
      <c r="BKW159" s="109"/>
      <c r="BKX159" s="109"/>
      <c r="BKY159" s="109"/>
      <c r="BKZ159" s="109"/>
      <c r="BLA159" s="109"/>
      <c r="BLB159" s="109"/>
      <c r="BLC159" s="109"/>
      <c r="BLD159" s="109"/>
      <c r="BLE159" s="109"/>
      <c r="BLF159" s="109"/>
      <c r="BLG159" s="109"/>
      <c r="BLH159" s="109"/>
      <c r="BLI159" s="109"/>
      <c r="BLJ159" s="109"/>
      <c r="BLK159" s="109"/>
      <c r="BLL159" s="109"/>
      <c r="BLM159" s="109"/>
      <c r="BLN159" s="109"/>
      <c r="BLO159" s="109"/>
      <c r="BLP159" s="109"/>
      <c r="BLQ159" s="109"/>
      <c r="BLR159" s="109"/>
      <c r="BLS159" s="109"/>
      <c r="BLT159" s="109"/>
      <c r="BLU159" s="109"/>
      <c r="BLV159" s="109"/>
      <c r="BLW159" s="109"/>
      <c r="BLX159" s="109"/>
      <c r="BLY159" s="109"/>
      <c r="BLZ159" s="109"/>
      <c r="BMA159" s="109"/>
      <c r="BMB159" s="109"/>
      <c r="BMC159" s="109"/>
      <c r="BMD159" s="109"/>
      <c r="BME159" s="109"/>
      <c r="BMF159" s="109"/>
      <c r="BMG159" s="109"/>
      <c r="BMH159" s="109"/>
      <c r="BMI159" s="109"/>
      <c r="BMJ159" s="109"/>
      <c r="BMK159" s="109"/>
      <c r="BML159" s="109"/>
      <c r="BMM159" s="109"/>
      <c r="BMN159" s="109"/>
      <c r="BMO159" s="109"/>
      <c r="BMP159" s="109"/>
      <c r="BMQ159" s="109"/>
      <c r="BMR159" s="109"/>
      <c r="BMS159" s="109"/>
      <c r="BMT159" s="109"/>
      <c r="BMU159" s="109"/>
      <c r="BMV159" s="109"/>
      <c r="BMW159" s="109"/>
      <c r="BMX159" s="109"/>
      <c r="BMY159" s="109"/>
      <c r="BMZ159" s="109"/>
      <c r="BNA159" s="109"/>
      <c r="BNB159" s="109"/>
      <c r="BNC159" s="109"/>
      <c r="BND159" s="109"/>
      <c r="BNE159" s="109"/>
      <c r="BNF159" s="109"/>
      <c r="BNG159" s="109"/>
      <c r="BNH159" s="109"/>
      <c r="BNI159" s="109"/>
      <c r="BNJ159" s="109"/>
      <c r="BNK159" s="109"/>
      <c r="BNL159" s="109"/>
      <c r="BNM159" s="109"/>
      <c r="BNN159" s="109"/>
      <c r="BNO159" s="109"/>
      <c r="BNP159" s="109"/>
      <c r="BNQ159" s="109"/>
      <c r="BNR159" s="109"/>
      <c r="BNS159" s="109"/>
      <c r="BNT159" s="109"/>
      <c r="BNU159" s="109"/>
      <c r="BNV159" s="109"/>
      <c r="BNW159" s="109"/>
      <c r="BNX159" s="109"/>
      <c r="BNY159" s="109"/>
      <c r="BNZ159" s="109"/>
      <c r="BOA159" s="109"/>
      <c r="BOB159" s="109"/>
      <c r="BOC159" s="109"/>
      <c r="BOD159" s="109"/>
      <c r="BOE159" s="109"/>
      <c r="BOF159" s="109"/>
      <c r="BOG159" s="109"/>
      <c r="BOH159" s="109"/>
      <c r="BOI159" s="109"/>
      <c r="BOJ159" s="109"/>
      <c r="BOK159" s="109"/>
      <c r="BOL159" s="109"/>
      <c r="BOM159" s="109"/>
      <c r="BON159" s="109"/>
      <c r="BOO159" s="109"/>
      <c r="BOP159" s="109"/>
      <c r="BOQ159" s="109"/>
      <c r="BOR159" s="109"/>
      <c r="BOS159" s="109"/>
      <c r="BOT159" s="109"/>
      <c r="BOU159" s="109"/>
      <c r="BOV159" s="109"/>
      <c r="BOW159" s="109"/>
      <c r="BOX159" s="109"/>
      <c r="BOY159" s="109"/>
      <c r="BOZ159" s="109"/>
      <c r="BPA159" s="109"/>
      <c r="BPB159" s="109"/>
      <c r="BPC159" s="109"/>
      <c r="BPD159" s="109"/>
      <c r="BPE159" s="109"/>
      <c r="BPF159" s="109"/>
      <c r="BPG159" s="109"/>
      <c r="BPH159" s="109"/>
      <c r="BPI159" s="109"/>
      <c r="BPJ159" s="109"/>
      <c r="BPK159" s="109"/>
      <c r="BPL159" s="109"/>
      <c r="BPM159" s="109"/>
      <c r="BPN159" s="109"/>
      <c r="BPO159" s="109"/>
      <c r="BPP159" s="109"/>
      <c r="BPQ159" s="109"/>
      <c r="BPR159" s="109"/>
      <c r="BPS159" s="109"/>
      <c r="BPT159" s="109"/>
      <c r="BPU159" s="109"/>
      <c r="BPV159" s="109"/>
      <c r="BPW159" s="109"/>
      <c r="BPX159" s="109"/>
      <c r="BPY159" s="109"/>
      <c r="BPZ159" s="109"/>
      <c r="BQA159" s="109"/>
      <c r="BQB159" s="109"/>
      <c r="BQC159" s="109"/>
      <c r="BQD159" s="109"/>
      <c r="BQE159" s="109"/>
      <c r="BQF159" s="109"/>
      <c r="BQG159" s="109"/>
      <c r="BQH159" s="109"/>
      <c r="BQI159" s="109"/>
      <c r="BQJ159" s="109"/>
      <c r="BQK159" s="109"/>
      <c r="BQL159" s="109"/>
      <c r="BQM159" s="109"/>
      <c r="BQN159" s="109"/>
      <c r="BQO159" s="109"/>
      <c r="BQP159" s="109"/>
      <c r="BQQ159" s="109"/>
      <c r="BQR159" s="109"/>
      <c r="BQS159" s="109"/>
      <c r="BQT159" s="109"/>
      <c r="BQU159" s="109"/>
      <c r="BQV159" s="109"/>
      <c r="BQW159" s="109"/>
      <c r="BQX159" s="109"/>
      <c r="BQY159" s="109"/>
      <c r="BQZ159" s="109"/>
      <c r="BRA159" s="109"/>
      <c r="BRB159" s="109"/>
      <c r="BRC159" s="109"/>
      <c r="BRD159" s="109"/>
      <c r="BRE159" s="109"/>
      <c r="BRF159" s="109"/>
      <c r="BRG159" s="109"/>
      <c r="BRH159" s="109"/>
      <c r="BRI159" s="109"/>
      <c r="BRJ159" s="109"/>
      <c r="BRK159" s="109"/>
      <c r="BRL159" s="109"/>
      <c r="BRM159" s="109"/>
      <c r="BRN159" s="109"/>
      <c r="BRO159" s="109"/>
      <c r="BRP159" s="109"/>
      <c r="BRQ159" s="109"/>
      <c r="BRR159" s="109"/>
      <c r="BRS159" s="109"/>
      <c r="BRT159" s="109"/>
      <c r="BRU159" s="109"/>
      <c r="BRV159" s="109"/>
      <c r="BRW159" s="109"/>
      <c r="BRX159" s="109"/>
      <c r="BRY159" s="109"/>
      <c r="BRZ159" s="109"/>
      <c r="BSA159" s="109"/>
      <c r="BSB159" s="109"/>
      <c r="BSC159" s="109"/>
      <c r="BSD159" s="109"/>
      <c r="BSE159" s="109"/>
      <c r="BSF159" s="109"/>
      <c r="BSG159" s="109"/>
      <c r="BSH159" s="109"/>
      <c r="BSI159" s="109"/>
      <c r="BSJ159" s="109"/>
      <c r="BSK159" s="109"/>
      <c r="BSL159" s="109"/>
      <c r="BSM159" s="109"/>
      <c r="BSN159" s="109"/>
      <c r="BSO159" s="109"/>
      <c r="BSP159" s="109"/>
      <c r="BSQ159" s="109"/>
      <c r="BSR159" s="109"/>
      <c r="BSS159" s="109"/>
      <c r="BST159" s="109"/>
      <c r="BSU159" s="109"/>
      <c r="BSV159" s="109"/>
      <c r="BSW159" s="109"/>
      <c r="BSX159" s="109"/>
      <c r="BSY159" s="109"/>
      <c r="BSZ159" s="109"/>
      <c r="BTA159" s="109"/>
      <c r="BTB159" s="109"/>
      <c r="BTC159" s="109"/>
      <c r="BTD159" s="109"/>
      <c r="BTE159" s="109"/>
      <c r="BTF159" s="109"/>
      <c r="BTG159" s="109"/>
      <c r="BTH159" s="109"/>
      <c r="BTI159" s="109"/>
      <c r="BTJ159" s="109"/>
      <c r="BTK159" s="109"/>
      <c r="BTL159" s="109"/>
      <c r="BTM159" s="109"/>
      <c r="BTN159" s="109"/>
      <c r="BTO159" s="109"/>
      <c r="BTP159" s="109"/>
      <c r="BTQ159" s="109"/>
      <c r="BTR159" s="109"/>
      <c r="BTS159" s="109"/>
      <c r="BTT159" s="109"/>
      <c r="BTU159" s="109"/>
      <c r="BTV159" s="109"/>
      <c r="BTW159" s="109"/>
      <c r="BTX159" s="109"/>
      <c r="BTY159" s="109"/>
      <c r="BTZ159" s="109"/>
      <c r="BUA159" s="109"/>
      <c r="BUB159" s="109"/>
      <c r="BUC159" s="109"/>
      <c r="BUD159" s="109"/>
      <c r="BUE159" s="109"/>
      <c r="BUF159" s="109"/>
      <c r="BUG159" s="109"/>
      <c r="BUH159" s="109"/>
      <c r="BUI159" s="109"/>
      <c r="BUJ159" s="109"/>
      <c r="BUK159" s="109"/>
      <c r="BUL159" s="109"/>
      <c r="BUM159" s="109"/>
      <c r="BUN159" s="109"/>
      <c r="BUO159" s="109"/>
      <c r="BUP159" s="109"/>
      <c r="BUQ159" s="109"/>
      <c r="BUR159" s="109"/>
      <c r="BUS159" s="109"/>
      <c r="BUT159" s="109"/>
      <c r="BUU159" s="109"/>
      <c r="BUV159" s="109"/>
      <c r="BUW159" s="109"/>
      <c r="BUX159" s="109"/>
      <c r="BUY159" s="109"/>
      <c r="BUZ159" s="109"/>
      <c r="BVA159" s="109"/>
      <c r="BVB159" s="109"/>
      <c r="BVC159" s="109"/>
      <c r="BVD159" s="109"/>
      <c r="BVE159" s="109"/>
      <c r="BVF159" s="109"/>
      <c r="BVG159" s="109"/>
      <c r="BVH159" s="109"/>
      <c r="BVI159" s="109"/>
      <c r="BVJ159" s="109"/>
      <c r="BVK159" s="109"/>
      <c r="BVL159" s="109"/>
      <c r="BVM159" s="109"/>
      <c r="BVN159" s="109"/>
      <c r="BVO159" s="109"/>
      <c r="BVP159" s="109"/>
      <c r="BVQ159" s="109"/>
      <c r="BVR159" s="109"/>
      <c r="BVS159" s="109"/>
      <c r="BVT159" s="109"/>
      <c r="BVU159" s="109"/>
      <c r="BVV159" s="109"/>
      <c r="BVW159" s="109"/>
      <c r="BVX159" s="109"/>
      <c r="BVY159" s="109"/>
      <c r="BVZ159" s="109"/>
      <c r="BWA159" s="109"/>
      <c r="BWB159" s="109"/>
      <c r="BWC159" s="109"/>
      <c r="BWD159" s="109"/>
      <c r="BWE159" s="109"/>
      <c r="BWF159" s="109"/>
      <c r="BWG159" s="109"/>
      <c r="BWH159" s="109"/>
      <c r="BWI159" s="109"/>
      <c r="BWJ159" s="109"/>
      <c r="BWK159" s="109"/>
      <c r="BWL159" s="109"/>
      <c r="BWM159" s="109"/>
      <c r="BWN159" s="109"/>
      <c r="BWO159" s="109"/>
      <c r="BWP159" s="109"/>
      <c r="BWQ159" s="109"/>
      <c r="BWR159" s="109"/>
      <c r="BWS159" s="109"/>
      <c r="BWT159" s="109"/>
      <c r="BWU159" s="109"/>
      <c r="BWV159" s="109"/>
      <c r="BWW159" s="109"/>
      <c r="BWX159" s="109"/>
      <c r="BWY159" s="109"/>
      <c r="BWZ159" s="109"/>
      <c r="BXA159" s="109"/>
      <c r="BXB159" s="109"/>
      <c r="BXC159" s="109"/>
      <c r="BXD159" s="109"/>
      <c r="BXE159" s="109"/>
      <c r="BXF159" s="109"/>
      <c r="BXG159" s="109"/>
      <c r="BXH159" s="109"/>
      <c r="BXI159" s="109"/>
      <c r="BXJ159" s="109"/>
      <c r="BXK159" s="109"/>
      <c r="BXL159" s="109"/>
      <c r="BXM159" s="109"/>
      <c r="BXN159" s="109"/>
      <c r="BXO159" s="109"/>
      <c r="BXP159" s="109"/>
      <c r="BXQ159" s="109"/>
      <c r="BXR159" s="109"/>
      <c r="BXS159" s="109"/>
      <c r="BXT159" s="109"/>
      <c r="BXU159" s="109"/>
      <c r="BXV159" s="109"/>
      <c r="BXW159" s="109"/>
      <c r="BXX159" s="109"/>
      <c r="BXY159" s="109"/>
      <c r="BXZ159" s="109"/>
      <c r="BYA159" s="109"/>
      <c r="BYB159" s="109"/>
      <c r="BYC159" s="109"/>
      <c r="BYD159" s="109"/>
      <c r="BYE159" s="109"/>
      <c r="BYF159" s="109"/>
      <c r="BYG159" s="109"/>
      <c r="BYH159" s="109"/>
      <c r="BYI159" s="109"/>
      <c r="BYJ159" s="109"/>
      <c r="BYK159" s="109"/>
      <c r="BYL159" s="109"/>
      <c r="BYM159" s="109"/>
      <c r="BYN159" s="109"/>
      <c r="BYO159" s="109"/>
      <c r="BYP159" s="109"/>
      <c r="BYQ159" s="109"/>
      <c r="BYR159" s="109"/>
      <c r="BYS159" s="109"/>
      <c r="BYT159" s="109"/>
      <c r="BYU159" s="109"/>
      <c r="BYV159" s="109"/>
      <c r="BYW159" s="109"/>
      <c r="BYX159" s="109"/>
      <c r="BYY159" s="109"/>
      <c r="BYZ159" s="109"/>
      <c r="BZA159" s="109"/>
      <c r="BZB159" s="109"/>
      <c r="BZC159" s="109"/>
      <c r="BZD159" s="109"/>
      <c r="BZE159" s="109"/>
      <c r="BZF159" s="109"/>
      <c r="BZG159" s="109"/>
      <c r="BZH159" s="109"/>
      <c r="BZI159" s="109"/>
      <c r="BZJ159" s="109"/>
      <c r="BZK159" s="109"/>
      <c r="BZL159" s="109"/>
      <c r="BZM159" s="109"/>
      <c r="BZN159" s="109"/>
      <c r="BZO159" s="109"/>
      <c r="BZP159" s="109"/>
      <c r="BZQ159" s="109"/>
      <c r="BZR159" s="109"/>
      <c r="BZS159" s="109"/>
      <c r="BZT159" s="109"/>
      <c r="BZU159" s="109"/>
      <c r="BZV159" s="109"/>
      <c r="BZW159" s="109"/>
      <c r="BZX159" s="109"/>
      <c r="BZY159" s="109"/>
      <c r="BZZ159" s="109"/>
      <c r="CAA159" s="109"/>
      <c r="CAB159" s="109"/>
      <c r="CAC159" s="109"/>
      <c r="CAD159" s="109"/>
      <c r="CAE159" s="109"/>
      <c r="CAF159" s="109"/>
      <c r="CAG159" s="109"/>
      <c r="CAH159" s="109"/>
      <c r="CAI159" s="109"/>
      <c r="CAJ159" s="109"/>
      <c r="CAK159" s="109"/>
      <c r="CAL159" s="109"/>
      <c r="CAM159" s="109"/>
      <c r="CAN159" s="109"/>
      <c r="CAO159" s="109"/>
      <c r="CAP159" s="109"/>
      <c r="CAQ159" s="109"/>
      <c r="CAR159" s="109"/>
      <c r="CAS159" s="109"/>
      <c r="CAT159" s="109"/>
      <c r="CAU159" s="109"/>
      <c r="CAV159" s="109"/>
      <c r="CAW159" s="109"/>
      <c r="CAX159" s="109"/>
      <c r="CAY159" s="109"/>
      <c r="CAZ159" s="109"/>
      <c r="CBA159" s="109"/>
      <c r="CBB159" s="109"/>
      <c r="CBC159" s="109"/>
      <c r="CBD159" s="109"/>
      <c r="CBE159" s="109"/>
      <c r="CBF159" s="109"/>
      <c r="CBG159" s="109"/>
      <c r="CBH159" s="109"/>
      <c r="CBI159" s="109"/>
      <c r="CBJ159" s="109"/>
      <c r="CBK159" s="109"/>
      <c r="CBL159" s="109"/>
      <c r="CBM159" s="109"/>
      <c r="CBN159" s="109"/>
      <c r="CBO159" s="109"/>
      <c r="CBP159" s="109"/>
      <c r="CBQ159" s="109"/>
      <c r="CBR159" s="109"/>
      <c r="CBS159" s="109"/>
      <c r="CBT159" s="109"/>
      <c r="CBU159" s="109"/>
      <c r="CBV159" s="109"/>
      <c r="CBW159" s="109"/>
      <c r="CBX159" s="109"/>
      <c r="CBY159" s="109"/>
      <c r="CBZ159" s="109"/>
      <c r="CCA159" s="109"/>
      <c r="CCB159" s="109"/>
      <c r="CCC159" s="109"/>
      <c r="CCD159" s="109"/>
      <c r="CCE159" s="109"/>
      <c r="CCF159" s="109"/>
      <c r="CCG159" s="109"/>
      <c r="CCH159" s="109"/>
      <c r="CCI159" s="109"/>
      <c r="CCJ159" s="109"/>
      <c r="CCK159" s="109"/>
      <c r="CCL159" s="109"/>
      <c r="CCM159" s="109"/>
      <c r="CCN159" s="109"/>
      <c r="CCO159" s="109"/>
      <c r="CCP159" s="109"/>
      <c r="CCQ159" s="109"/>
      <c r="CCR159" s="109"/>
      <c r="CCS159" s="109"/>
      <c r="CCT159" s="109"/>
      <c r="CCU159" s="109"/>
      <c r="CCV159" s="109"/>
      <c r="CCW159" s="109"/>
      <c r="CCX159" s="109"/>
      <c r="CCY159" s="109"/>
      <c r="CCZ159" s="109"/>
      <c r="CDA159" s="109"/>
      <c r="CDB159" s="109"/>
      <c r="CDC159" s="109"/>
      <c r="CDD159" s="109"/>
      <c r="CDE159" s="109"/>
      <c r="CDF159" s="109"/>
      <c r="CDG159" s="109"/>
      <c r="CDH159" s="109"/>
      <c r="CDI159" s="109"/>
      <c r="CDJ159" s="109"/>
      <c r="CDK159" s="109"/>
      <c r="CDL159" s="109"/>
      <c r="CDM159" s="109"/>
      <c r="CDN159" s="109"/>
      <c r="CDO159" s="109"/>
      <c r="CDP159" s="109"/>
      <c r="CDQ159" s="109"/>
      <c r="CDR159" s="109"/>
      <c r="CDS159" s="109"/>
      <c r="CDT159" s="109"/>
      <c r="CDU159" s="109"/>
      <c r="CDV159" s="109"/>
      <c r="CDW159" s="109"/>
      <c r="CDX159" s="109"/>
      <c r="CDY159" s="109"/>
      <c r="CDZ159" s="109"/>
      <c r="CEA159" s="109"/>
      <c r="CEB159" s="109"/>
      <c r="CEC159" s="109"/>
      <c r="CED159" s="109"/>
      <c r="CEE159" s="109"/>
      <c r="CEF159" s="109"/>
      <c r="CEG159" s="109"/>
      <c r="CEH159" s="109"/>
      <c r="CEI159" s="109"/>
      <c r="CEJ159" s="109"/>
      <c r="CEK159" s="109"/>
      <c r="CEL159" s="109"/>
      <c r="CEM159" s="109"/>
      <c r="CEN159" s="109"/>
      <c r="CEO159" s="109"/>
      <c r="CEP159" s="109"/>
      <c r="CEQ159" s="109"/>
      <c r="CER159" s="109"/>
      <c r="CES159" s="109"/>
      <c r="CET159" s="109"/>
      <c r="CEU159" s="109"/>
      <c r="CEV159" s="109"/>
      <c r="CEW159" s="109"/>
      <c r="CEX159" s="109"/>
      <c r="CEY159" s="109"/>
      <c r="CEZ159" s="109"/>
      <c r="CFA159" s="109"/>
      <c r="CFB159" s="109"/>
      <c r="CFC159" s="109"/>
      <c r="CFD159" s="109"/>
      <c r="CFE159" s="109"/>
      <c r="CFF159" s="109"/>
      <c r="CFG159" s="109"/>
      <c r="CFH159" s="109"/>
      <c r="CFI159" s="109"/>
      <c r="CFJ159" s="109"/>
      <c r="CFK159" s="109"/>
      <c r="CFL159" s="109"/>
      <c r="CFM159" s="109"/>
      <c r="CFN159" s="109"/>
      <c r="CFO159" s="109"/>
      <c r="CFP159" s="109"/>
      <c r="CFQ159" s="109"/>
      <c r="CFR159" s="109"/>
      <c r="CFS159" s="109"/>
      <c r="CFT159" s="109"/>
      <c r="CFU159" s="109"/>
      <c r="CFV159" s="109"/>
      <c r="CFW159" s="109"/>
      <c r="CFX159" s="109"/>
      <c r="CFY159" s="109"/>
      <c r="CFZ159" s="109"/>
      <c r="CGA159" s="109"/>
      <c r="CGB159" s="109"/>
      <c r="CGC159" s="109"/>
      <c r="CGD159" s="109"/>
      <c r="CGE159" s="109"/>
      <c r="CGF159" s="109"/>
      <c r="CGG159" s="109"/>
      <c r="CGH159" s="109"/>
      <c r="CGI159" s="109"/>
      <c r="CGJ159" s="109"/>
      <c r="CGK159" s="109"/>
      <c r="CGL159" s="109"/>
      <c r="CGM159" s="109"/>
      <c r="CGN159" s="109"/>
      <c r="CGO159" s="109"/>
      <c r="CGP159" s="109"/>
      <c r="CGQ159" s="109"/>
      <c r="CGR159" s="109"/>
      <c r="CGS159" s="109"/>
      <c r="CGT159" s="109"/>
      <c r="CGU159" s="109"/>
      <c r="CGV159" s="109"/>
      <c r="CGW159" s="109"/>
      <c r="CGX159" s="109"/>
      <c r="CGY159" s="109"/>
      <c r="CGZ159" s="109"/>
      <c r="CHA159" s="109"/>
      <c r="CHB159" s="109"/>
      <c r="CHC159" s="109"/>
      <c r="CHD159" s="109"/>
      <c r="CHE159" s="109"/>
      <c r="CHF159" s="109"/>
      <c r="CHG159" s="109"/>
      <c r="CHH159" s="109"/>
      <c r="CHI159" s="109"/>
      <c r="CHJ159" s="109"/>
      <c r="CHK159" s="109"/>
      <c r="CHL159" s="109"/>
      <c r="CHM159" s="109"/>
      <c r="CHN159" s="109"/>
      <c r="CHO159" s="109"/>
      <c r="CHP159" s="109"/>
      <c r="CHQ159" s="109"/>
      <c r="CHR159" s="109"/>
      <c r="CHS159" s="109"/>
      <c r="CHT159" s="109"/>
      <c r="CHU159" s="109"/>
      <c r="CHV159" s="109"/>
      <c r="CHW159" s="109"/>
      <c r="CHX159" s="109"/>
      <c r="CHY159" s="109"/>
      <c r="CHZ159" s="109"/>
      <c r="CIA159" s="109"/>
      <c r="CIB159" s="109"/>
      <c r="CIC159" s="109"/>
      <c r="CID159" s="109"/>
      <c r="CIE159" s="109"/>
      <c r="CIF159" s="109"/>
      <c r="CIG159" s="109"/>
      <c r="CIH159" s="109"/>
      <c r="CII159" s="109"/>
      <c r="CIJ159" s="109"/>
      <c r="CIK159" s="109"/>
      <c r="CIL159" s="109"/>
      <c r="CIM159" s="109"/>
      <c r="CIN159" s="109"/>
      <c r="CIO159" s="109"/>
      <c r="CIP159" s="109"/>
      <c r="CIQ159" s="109"/>
      <c r="CIR159" s="109"/>
      <c r="CIS159" s="109"/>
      <c r="CIT159" s="109"/>
      <c r="CIU159" s="109"/>
      <c r="CIV159" s="109"/>
      <c r="CIW159" s="109"/>
      <c r="CIX159" s="109"/>
      <c r="CIY159" s="109"/>
      <c r="CIZ159" s="109"/>
      <c r="CJA159" s="109"/>
      <c r="CJB159" s="109"/>
      <c r="CJC159" s="109"/>
      <c r="CJD159" s="109"/>
      <c r="CJE159" s="109"/>
      <c r="CJF159" s="109"/>
      <c r="CJG159" s="109"/>
      <c r="CJH159" s="109"/>
      <c r="CJI159" s="109"/>
      <c r="CJJ159" s="109"/>
      <c r="CJK159" s="109"/>
      <c r="CJL159" s="109"/>
      <c r="CJM159" s="109"/>
      <c r="CJN159" s="109"/>
      <c r="CJO159" s="109"/>
      <c r="CJP159" s="109"/>
      <c r="CJQ159" s="109"/>
      <c r="CJR159" s="109"/>
      <c r="CJS159" s="109"/>
      <c r="CJT159" s="109"/>
      <c r="CJU159" s="109"/>
      <c r="CJV159" s="109"/>
      <c r="CJW159" s="109"/>
      <c r="CJX159" s="109"/>
      <c r="CJY159" s="109"/>
      <c r="CJZ159" s="109"/>
      <c r="CKA159" s="109"/>
      <c r="CKB159" s="109"/>
      <c r="CKC159" s="109"/>
      <c r="CKD159" s="109"/>
      <c r="CKE159" s="109"/>
      <c r="CKF159" s="109"/>
      <c r="CKG159" s="109"/>
      <c r="CKH159" s="109"/>
      <c r="CKI159" s="109"/>
      <c r="CKJ159" s="109"/>
      <c r="CKK159" s="109"/>
      <c r="CKL159" s="109"/>
      <c r="CKM159" s="109"/>
      <c r="CKN159" s="109"/>
      <c r="CKO159" s="109"/>
      <c r="CKP159" s="109"/>
      <c r="CKQ159" s="109"/>
      <c r="CKR159" s="109"/>
      <c r="CKS159" s="109"/>
      <c r="CKT159" s="109"/>
      <c r="CKU159" s="109"/>
      <c r="CKV159" s="109"/>
      <c r="CKW159" s="109"/>
      <c r="CKX159" s="109"/>
      <c r="CKY159" s="109"/>
      <c r="CKZ159" s="109"/>
      <c r="CLA159" s="109"/>
      <c r="CLB159" s="109"/>
      <c r="CLC159" s="109"/>
      <c r="CLD159" s="109"/>
      <c r="CLE159" s="109"/>
      <c r="CLF159" s="109"/>
      <c r="CLG159" s="109"/>
      <c r="CLH159" s="109"/>
      <c r="CLI159" s="109"/>
      <c r="CLJ159" s="109"/>
      <c r="CLK159" s="109"/>
      <c r="CLL159" s="109"/>
      <c r="CLM159" s="109"/>
      <c r="CLN159" s="109"/>
      <c r="CLO159" s="109"/>
      <c r="CLP159" s="109"/>
      <c r="CLQ159" s="109"/>
      <c r="CLR159" s="109"/>
      <c r="CLS159" s="109"/>
      <c r="CLT159" s="109"/>
      <c r="CLU159" s="109"/>
      <c r="CLV159" s="109"/>
      <c r="CLW159" s="109"/>
      <c r="CLX159" s="109"/>
      <c r="CLY159" s="109"/>
      <c r="CLZ159" s="109"/>
      <c r="CMA159" s="109"/>
      <c r="CMB159" s="109"/>
      <c r="CMC159" s="109"/>
      <c r="CMD159" s="109"/>
      <c r="CME159" s="109"/>
      <c r="CMF159" s="109"/>
      <c r="CMG159" s="109"/>
      <c r="CMH159" s="109"/>
      <c r="CMI159" s="109"/>
      <c r="CMJ159" s="109"/>
      <c r="CMK159" s="109"/>
      <c r="CML159" s="109"/>
      <c r="CMM159" s="109"/>
      <c r="CMN159" s="109"/>
      <c r="CMO159" s="109"/>
      <c r="CMP159" s="109"/>
      <c r="CMQ159" s="109"/>
      <c r="CMR159" s="109"/>
      <c r="CMS159" s="109"/>
      <c r="CMT159" s="109"/>
      <c r="CMU159" s="109"/>
      <c r="CMV159" s="109"/>
      <c r="CMW159" s="109"/>
      <c r="CMX159" s="109"/>
      <c r="CMY159" s="109"/>
      <c r="CMZ159" s="109"/>
      <c r="CNA159" s="109"/>
      <c r="CNB159" s="109"/>
      <c r="CNC159" s="109"/>
      <c r="CND159" s="109"/>
      <c r="CNE159" s="109"/>
      <c r="CNF159" s="109"/>
      <c r="CNG159" s="109"/>
      <c r="CNH159" s="109"/>
      <c r="CNI159" s="109"/>
      <c r="CNJ159" s="109"/>
      <c r="CNK159" s="109"/>
      <c r="CNL159" s="109"/>
      <c r="CNM159" s="109"/>
      <c r="CNN159" s="109"/>
      <c r="CNO159" s="109"/>
      <c r="CNP159" s="109"/>
      <c r="CNQ159" s="109"/>
      <c r="CNR159" s="109"/>
      <c r="CNS159" s="109"/>
      <c r="CNT159" s="109"/>
      <c r="CNU159" s="109"/>
      <c r="CNV159" s="109"/>
      <c r="CNW159" s="109"/>
      <c r="CNX159" s="109"/>
      <c r="CNY159" s="109"/>
      <c r="CNZ159" s="109"/>
      <c r="COA159" s="109"/>
      <c r="COB159" s="109"/>
      <c r="COC159" s="109"/>
      <c r="COD159" s="109"/>
      <c r="COE159" s="109"/>
      <c r="COF159" s="109"/>
      <c r="COG159" s="109"/>
      <c r="COH159" s="109"/>
      <c r="COI159" s="109"/>
      <c r="COJ159" s="109"/>
      <c r="COK159" s="109"/>
      <c r="COL159" s="109"/>
      <c r="COM159" s="109"/>
      <c r="CON159" s="109"/>
      <c r="COO159" s="109"/>
      <c r="COP159" s="109"/>
      <c r="COQ159" s="109"/>
      <c r="COR159" s="109"/>
      <c r="COS159" s="109"/>
      <c r="COT159" s="109"/>
      <c r="COU159" s="109"/>
      <c r="COV159" s="109"/>
      <c r="COW159" s="109"/>
      <c r="COX159" s="109"/>
      <c r="COY159" s="109"/>
      <c r="COZ159" s="109"/>
      <c r="CPA159" s="109"/>
      <c r="CPB159" s="109"/>
      <c r="CPC159" s="109"/>
      <c r="CPD159" s="109"/>
      <c r="CPE159" s="109"/>
      <c r="CPF159" s="109"/>
      <c r="CPG159" s="109"/>
      <c r="CPH159" s="109"/>
      <c r="CPI159" s="109"/>
      <c r="CPJ159" s="109"/>
      <c r="CPK159" s="109"/>
      <c r="CPL159" s="109"/>
      <c r="CPM159" s="109"/>
      <c r="CPN159" s="109"/>
      <c r="CPO159" s="109"/>
      <c r="CPP159" s="109"/>
      <c r="CPQ159" s="109"/>
      <c r="CPR159" s="109"/>
      <c r="CPS159" s="109"/>
      <c r="CPT159" s="109"/>
      <c r="CPU159" s="109"/>
      <c r="CPV159" s="109"/>
      <c r="CPW159" s="109"/>
      <c r="CPX159" s="109"/>
      <c r="CPY159" s="109"/>
      <c r="CPZ159" s="109"/>
      <c r="CQA159" s="109"/>
      <c r="CQB159" s="109"/>
      <c r="CQC159" s="109"/>
      <c r="CQD159" s="109"/>
      <c r="CQE159" s="109"/>
      <c r="CQF159" s="109"/>
      <c r="CQG159" s="109"/>
      <c r="CQH159" s="109"/>
      <c r="CQI159" s="109"/>
      <c r="CQJ159" s="109"/>
      <c r="CQK159" s="109"/>
      <c r="CQL159" s="109"/>
      <c r="CQM159" s="109"/>
      <c r="CQN159" s="109"/>
      <c r="CQO159" s="109"/>
      <c r="CQP159" s="109"/>
      <c r="CQQ159" s="109"/>
      <c r="CQR159" s="109"/>
      <c r="CQS159" s="109"/>
      <c r="CQT159" s="109"/>
      <c r="CQU159" s="109"/>
      <c r="CQV159" s="109"/>
      <c r="CQW159" s="109"/>
      <c r="CQX159" s="109"/>
      <c r="CQY159" s="109"/>
      <c r="CQZ159" s="109"/>
      <c r="CRA159" s="109"/>
      <c r="CRB159" s="109"/>
      <c r="CRC159" s="109"/>
      <c r="CRD159" s="109"/>
      <c r="CRE159" s="109"/>
      <c r="CRF159" s="109"/>
      <c r="CRG159" s="109"/>
      <c r="CRH159" s="109"/>
      <c r="CRI159" s="109"/>
      <c r="CRJ159" s="109"/>
      <c r="CRK159" s="109"/>
      <c r="CRL159" s="109"/>
      <c r="CRM159" s="109"/>
      <c r="CRN159" s="109"/>
      <c r="CRO159" s="109"/>
      <c r="CRP159" s="109"/>
      <c r="CRQ159" s="109"/>
      <c r="CRR159" s="109"/>
      <c r="CRS159" s="109"/>
      <c r="CRT159" s="109"/>
      <c r="CRU159" s="109"/>
      <c r="CRV159" s="109"/>
      <c r="CRW159" s="109"/>
      <c r="CRX159" s="109"/>
      <c r="CRY159" s="109"/>
      <c r="CRZ159" s="109"/>
      <c r="CSA159" s="109"/>
      <c r="CSB159" s="109"/>
      <c r="CSC159" s="109"/>
      <c r="CSD159" s="109"/>
      <c r="CSE159" s="109"/>
      <c r="CSF159" s="109"/>
      <c r="CSG159" s="109"/>
      <c r="CSH159" s="109"/>
      <c r="CSI159" s="109"/>
      <c r="CSJ159" s="109"/>
      <c r="CSK159" s="109"/>
      <c r="CSL159" s="109"/>
      <c r="CSM159" s="109"/>
      <c r="CSN159" s="109"/>
      <c r="CSO159" s="109"/>
      <c r="CSP159" s="109"/>
      <c r="CSQ159" s="109"/>
      <c r="CSR159" s="109"/>
      <c r="CSS159" s="109"/>
      <c r="CST159" s="109"/>
      <c r="CSU159" s="109"/>
      <c r="CSV159" s="109"/>
      <c r="CSW159" s="109"/>
      <c r="CSX159" s="109"/>
      <c r="CSY159" s="109"/>
      <c r="CSZ159" s="109"/>
      <c r="CTA159" s="109"/>
      <c r="CTB159" s="109"/>
      <c r="CTC159" s="109"/>
      <c r="CTD159" s="109"/>
      <c r="CTE159" s="109"/>
      <c r="CTF159" s="109"/>
      <c r="CTG159" s="109"/>
      <c r="CTH159" s="109"/>
      <c r="CTI159" s="109"/>
      <c r="CTJ159" s="109"/>
      <c r="CTK159" s="109"/>
      <c r="CTL159" s="109"/>
      <c r="CTM159" s="109"/>
      <c r="CTN159" s="109"/>
      <c r="CTO159" s="109"/>
      <c r="CTP159" s="109"/>
      <c r="CTQ159" s="109"/>
      <c r="CTR159" s="109"/>
      <c r="CTS159" s="109"/>
      <c r="CTT159" s="109"/>
      <c r="CTU159" s="109"/>
      <c r="CTV159" s="109"/>
      <c r="CTW159" s="109"/>
      <c r="CTX159" s="109"/>
      <c r="CTY159" s="109"/>
      <c r="CTZ159" s="109"/>
      <c r="CUA159" s="109"/>
      <c r="CUB159" s="109"/>
      <c r="CUC159" s="109"/>
      <c r="CUD159" s="109"/>
      <c r="CUE159" s="109"/>
      <c r="CUF159" s="109"/>
      <c r="CUG159" s="109"/>
      <c r="CUH159" s="109"/>
      <c r="CUI159" s="109"/>
      <c r="CUJ159" s="109"/>
      <c r="CUK159" s="109"/>
      <c r="CUL159" s="109"/>
      <c r="CUM159" s="109"/>
      <c r="CUN159" s="109"/>
      <c r="CUO159" s="109"/>
      <c r="CUP159" s="109"/>
      <c r="CUQ159" s="109"/>
      <c r="CUR159" s="109"/>
      <c r="CUS159" s="109"/>
      <c r="CUT159" s="109"/>
      <c r="CUU159" s="109"/>
      <c r="CUV159" s="109"/>
      <c r="CUW159" s="109"/>
      <c r="CUX159" s="109"/>
      <c r="CUY159" s="109"/>
      <c r="CUZ159" s="109"/>
      <c r="CVA159" s="109"/>
      <c r="CVB159" s="109"/>
      <c r="CVC159" s="109"/>
      <c r="CVD159" s="109"/>
      <c r="CVE159" s="109"/>
      <c r="CVF159" s="109"/>
      <c r="CVG159" s="109"/>
      <c r="CVH159" s="109"/>
      <c r="CVI159" s="109"/>
      <c r="CVJ159" s="109"/>
      <c r="CVK159" s="109"/>
      <c r="CVL159" s="109"/>
      <c r="CVM159" s="109"/>
      <c r="CVN159" s="109"/>
      <c r="CVO159" s="109"/>
      <c r="CVP159" s="109"/>
      <c r="CVQ159" s="109"/>
      <c r="CVR159" s="109"/>
      <c r="CVS159" s="109"/>
      <c r="CVT159" s="109"/>
      <c r="CVU159" s="109"/>
      <c r="CVV159" s="109"/>
      <c r="CVW159" s="109"/>
      <c r="CVX159" s="109"/>
      <c r="CVY159" s="109"/>
      <c r="CVZ159" s="109"/>
      <c r="CWA159" s="109"/>
      <c r="CWB159" s="109"/>
      <c r="CWC159" s="109"/>
      <c r="CWD159" s="109"/>
      <c r="CWE159" s="109"/>
      <c r="CWF159" s="109"/>
      <c r="CWG159" s="109"/>
      <c r="CWH159" s="109"/>
      <c r="CWI159" s="109"/>
      <c r="CWJ159" s="109"/>
      <c r="CWK159" s="109"/>
      <c r="CWL159" s="109"/>
      <c r="CWM159" s="109"/>
      <c r="CWN159" s="109"/>
      <c r="CWO159" s="109"/>
      <c r="CWP159" s="109"/>
      <c r="CWQ159" s="109"/>
      <c r="CWR159" s="109"/>
      <c r="CWS159" s="109"/>
      <c r="CWT159" s="109"/>
      <c r="CWU159" s="109"/>
      <c r="CWV159" s="109"/>
      <c r="CWW159" s="109"/>
      <c r="CWX159" s="109"/>
      <c r="CWY159" s="109"/>
      <c r="CWZ159" s="109"/>
      <c r="CXA159" s="109"/>
      <c r="CXB159" s="109"/>
      <c r="CXC159" s="109"/>
      <c r="CXD159" s="109"/>
      <c r="CXE159" s="109"/>
      <c r="CXF159" s="109"/>
      <c r="CXG159" s="109"/>
      <c r="CXH159" s="109"/>
      <c r="CXI159" s="109"/>
      <c r="CXJ159" s="109"/>
      <c r="CXK159" s="109"/>
      <c r="CXL159" s="109"/>
      <c r="CXM159" s="109"/>
      <c r="CXN159" s="109"/>
      <c r="CXO159" s="109"/>
      <c r="CXP159" s="109"/>
      <c r="CXQ159" s="109"/>
      <c r="CXR159" s="109"/>
      <c r="CXS159" s="109"/>
      <c r="CXT159" s="109"/>
      <c r="CXU159" s="109"/>
      <c r="CXV159" s="109"/>
      <c r="CXW159" s="109"/>
      <c r="CXX159" s="109"/>
      <c r="CXY159" s="109"/>
      <c r="CXZ159" s="109"/>
      <c r="CYA159" s="109"/>
      <c r="CYB159" s="109"/>
      <c r="CYC159" s="109"/>
      <c r="CYD159" s="109"/>
      <c r="CYE159" s="109"/>
      <c r="CYF159" s="109"/>
      <c r="CYG159" s="109"/>
      <c r="CYH159" s="109"/>
      <c r="CYI159" s="109"/>
      <c r="CYJ159" s="109"/>
      <c r="CYK159" s="109"/>
      <c r="CYL159" s="109"/>
      <c r="CYM159" s="109"/>
      <c r="CYN159" s="109"/>
      <c r="CYO159" s="109"/>
      <c r="CYP159" s="109"/>
      <c r="CYQ159" s="109"/>
      <c r="CYR159" s="109"/>
      <c r="CYS159" s="109"/>
      <c r="CYT159" s="109"/>
      <c r="CYU159" s="109"/>
      <c r="CYV159" s="109"/>
      <c r="CYW159" s="109"/>
      <c r="CYX159" s="109"/>
      <c r="CYY159" s="109"/>
      <c r="CYZ159" s="109"/>
      <c r="CZA159" s="109"/>
      <c r="CZB159" s="109"/>
      <c r="CZC159" s="109"/>
      <c r="CZD159" s="109"/>
      <c r="CZE159" s="109"/>
      <c r="CZF159" s="109"/>
      <c r="CZG159" s="109"/>
      <c r="CZH159" s="109"/>
      <c r="CZI159" s="109"/>
      <c r="CZJ159" s="109"/>
      <c r="CZK159" s="109"/>
      <c r="CZL159" s="109"/>
      <c r="CZM159" s="109"/>
      <c r="CZN159" s="109"/>
      <c r="CZO159" s="109"/>
      <c r="CZP159" s="109"/>
      <c r="CZQ159" s="109"/>
      <c r="CZR159" s="109"/>
      <c r="CZS159" s="109"/>
      <c r="CZT159" s="109"/>
      <c r="CZU159" s="109"/>
      <c r="CZV159" s="109"/>
      <c r="CZW159" s="109"/>
      <c r="CZX159" s="109"/>
      <c r="CZY159" s="109"/>
      <c r="CZZ159" s="109"/>
      <c r="DAA159" s="109"/>
      <c r="DAB159" s="109"/>
      <c r="DAC159" s="109"/>
      <c r="DAD159" s="109"/>
      <c r="DAE159" s="109"/>
      <c r="DAF159" s="109"/>
      <c r="DAG159" s="109"/>
      <c r="DAH159" s="109"/>
      <c r="DAI159" s="109"/>
      <c r="DAJ159" s="109"/>
      <c r="DAK159" s="109"/>
      <c r="DAL159" s="109"/>
      <c r="DAM159" s="109"/>
      <c r="DAN159" s="109"/>
      <c r="DAO159" s="109"/>
      <c r="DAP159" s="109"/>
      <c r="DAQ159" s="109"/>
      <c r="DAR159" s="109"/>
      <c r="DAS159" s="109"/>
      <c r="DAT159" s="109"/>
      <c r="DAU159" s="109"/>
      <c r="DAV159" s="109"/>
      <c r="DAW159" s="109"/>
      <c r="DAX159" s="109"/>
      <c r="DAY159" s="109"/>
      <c r="DAZ159" s="109"/>
      <c r="DBA159" s="109"/>
      <c r="DBB159" s="109"/>
      <c r="DBC159" s="109"/>
      <c r="DBD159" s="109"/>
      <c r="DBE159" s="109"/>
      <c r="DBF159" s="109"/>
      <c r="DBG159" s="109"/>
      <c r="DBH159" s="109"/>
      <c r="DBI159" s="109"/>
      <c r="DBJ159" s="109"/>
      <c r="DBK159" s="109"/>
      <c r="DBL159" s="109"/>
      <c r="DBM159" s="109"/>
      <c r="DBN159" s="109"/>
      <c r="DBO159" s="109"/>
      <c r="DBP159" s="109"/>
      <c r="DBQ159" s="109"/>
      <c r="DBR159" s="109"/>
      <c r="DBS159" s="109"/>
      <c r="DBT159" s="109"/>
      <c r="DBU159" s="109"/>
      <c r="DBV159" s="109"/>
      <c r="DBW159" s="109"/>
      <c r="DBX159" s="109"/>
      <c r="DBY159" s="109"/>
      <c r="DBZ159" s="109"/>
      <c r="DCA159" s="109"/>
      <c r="DCB159" s="109"/>
      <c r="DCC159" s="109"/>
      <c r="DCD159" s="109"/>
      <c r="DCE159" s="109"/>
      <c r="DCF159" s="109"/>
      <c r="DCG159" s="109"/>
      <c r="DCH159" s="109"/>
      <c r="DCI159" s="109"/>
      <c r="DCJ159" s="109"/>
      <c r="DCK159" s="109"/>
      <c r="DCL159" s="109"/>
      <c r="DCM159" s="109"/>
      <c r="DCN159" s="109"/>
      <c r="DCO159" s="109"/>
      <c r="DCP159" s="109"/>
      <c r="DCQ159" s="109"/>
      <c r="DCR159" s="109"/>
      <c r="DCS159" s="109"/>
      <c r="DCT159" s="109"/>
      <c r="DCU159" s="109"/>
      <c r="DCV159" s="109"/>
      <c r="DCW159" s="109"/>
      <c r="DCX159" s="109"/>
      <c r="DCY159" s="109"/>
      <c r="DCZ159" s="109"/>
      <c r="DDA159" s="109"/>
      <c r="DDB159" s="109"/>
      <c r="DDC159" s="109"/>
      <c r="DDD159" s="109"/>
      <c r="DDE159" s="109"/>
      <c r="DDF159" s="109"/>
      <c r="DDG159" s="109"/>
      <c r="DDH159" s="109"/>
      <c r="DDI159" s="109"/>
      <c r="DDJ159" s="109"/>
      <c r="DDK159" s="109"/>
      <c r="DDL159" s="109"/>
      <c r="DDM159" s="109"/>
      <c r="DDN159" s="109"/>
      <c r="DDO159" s="109"/>
      <c r="DDP159" s="109"/>
      <c r="DDQ159" s="109"/>
      <c r="DDR159" s="109"/>
      <c r="DDS159" s="109"/>
      <c r="DDT159" s="109"/>
      <c r="DDU159" s="109"/>
      <c r="DDV159" s="109"/>
      <c r="DDW159" s="109"/>
      <c r="DDX159" s="109"/>
      <c r="DDY159" s="109"/>
      <c r="DDZ159" s="109"/>
      <c r="DEA159" s="109"/>
      <c r="DEB159" s="109"/>
      <c r="DEC159" s="109"/>
      <c r="DED159" s="109"/>
      <c r="DEE159" s="109"/>
      <c r="DEF159" s="109"/>
      <c r="DEG159" s="109"/>
      <c r="DEH159" s="109"/>
      <c r="DEI159" s="109"/>
      <c r="DEJ159" s="109"/>
      <c r="DEK159" s="109"/>
      <c r="DEL159" s="109"/>
      <c r="DEM159" s="109"/>
      <c r="DEN159" s="109"/>
      <c r="DEO159" s="109"/>
      <c r="DEP159" s="109"/>
      <c r="DEQ159" s="109"/>
      <c r="DER159" s="109"/>
      <c r="DES159" s="109"/>
      <c r="DET159" s="109"/>
      <c r="DEU159" s="109"/>
      <c r="DEV159" s="109"/>
      <c r="DEW159" s="109"/>
      <c r="DEX159" s="109"/>
      <c r="DEY159" s="109"/>
      <c r="DEZ159" s="109"/>
      <c r="DFA159" s="109"/>
      <c r="DFB159" s="109"/>
      <c r="DFC159" s="109"/>
      <c r="DFD159" s="109"/>
      <c r="DFE159" s="109"/>
      <c r="DFF159" s="109"/>
      <c r="DFG159" s="109"/>
      <c r="DFH159" s="109"/>
      <c r="DFI159" s="109"/>
      <c r="DFJ159" s="109"/>
      <c r="DFK159" s="109"/>
      <c r="DFL159" s="109"/>
      <c r="DFM159" s="109"/>
      <c r="DFN159" s="109"/>
      <c r="DFO159" s="109"/>
      <c r="DFP159" s="109"/>
      <c r="DFQ159" s="109"/>
      <c r="DFR159" s="109"/>
      <c r="DFS159" s="109"/>
      <c r="DFT159" s="109"/>
      <c r="DFU159" s="109"/>
      <c r="DFV159" s="109"/>
      <c r="DFW159" s="109"/>
      <c r="DFX159" s="109"/>
      <c r="DFY159" s="109"/>
      <c r="DFZ159" s="109"/>
      <c r="DGA159" s="109"/>
      <c r="DGB159" s="109"/>
      <c r="DGC159" s="109"/>
      <c r="DGD159" s="109"/>
      <c r="DGE159" s="109"/>
      <c r="DGF159" s="109"/>
      <c r="DGG159" s="109"/>
      <c r="DGH159" s="109"/>
      <c r="DGI159" s="109"/>
      <c r="DGJ159" s="109"/>
      <c r="DGK159" s="109"/>
      <c r="DGL159" s="109"/>
      <c r="DGM159" s="109"/>
      <c r="DGN159" s="109"/>
      <c r="DGO159" s="109"/>
      <c r="DGP159" s="109"/>
      <c r="DGQ159" s="109"/>
      <c r="DGR159" s="109"/>
      <c r="DGS159" s="109"/>
      <c r="DGT159" s="109"/>
      <c r="DGU159" s="109"/>
      <c r="DGV159" s="109"/>
      <c r="DGW159" s="109"/>
      <c r="DGX159" s="109"/>
      <c r="DGY159" s="109"/>
      <c r="DGZ159" s="109"/>
      <c r="DHA159" s="109"/>
      <c r="DHB159" s="109"/>
      <c r="DHC159" s="109"/>
      <c r="DHD159" s="109"/>
      <c r="DHE159" s="109"/>
      <c r="DHF159" s="109"/>
      <c r="DHG159" s="109"/>
      <c r="DHH159" s="109"/>
      <c r="DHI159" s="109"/>
      <c r="DHJ159" s="109"/>
      <c r="DHK159" s="109"/>
      <c r="DHL159" s="109"/>
      <c r="DHM159" s="109"/>
      <c r="DHN159" s="109"/>
      <c r="DHO159" s="109"/>
      <c r="DHP159" s="109"/>
      <c r="DHQ159" s="109"/>
      <c r="DHR159" s="109"/>
      <c r="DHS159" s="109"/>
      <c r="DHT159" s="109"/>
      <c r="DHU159" s="109"/>
      <c r="DHV159" s="109"/>
      <c r="DHW159" s="109"/>
      <c r="DHX159" s="109"/>
      <c r="DHY159" s="109"/>
      <c r="DHZ159" s="109"/>
      <c r="DIA159" s="109"/>
      <c r="DIB159" s="109"/>
      <c r="DIC159" s="109"/>
      <c r="DID159" s="109"/>
      <c r="DIE159" s="109"/>
      <c r="DIF159" s="109"/>
      <c r="DIG159" s="109"/>
      <c r="DIH159" s="109"/>
      <c r="DII159" s="109"/>
      <c r="DIJ159" s="109"/>
      <c r="DIK159" s="109"/>
      <c r="DIL159" s="109"/>
      <c r="DIM159" s="109"/>
      <c r="DIN159" s="109"/>
      <c r="DIO159" s="109"/>
      <c r="DIP159" s="109"/>
      <c r="DIQ159" s="109"/>
      <c r="DIR159" s="109"/>
      <c r="DIS159" s="109"/>
      <c r="DIT159" s="109"/>
      <c r="DIU159" s="109"/>
      <c r="DIV159" s="109"/>
      <c r="DIW159" s="109"/>
      <c r="DIX159" s="109"/>
      <c r="DIY159" s="109"/>
      <c r="DIZ159" s="109"/>
      <c r="DJA159" s="109"/>
      <c r="DJB159" s="109"/>
      <c r="DJC159" s="109"/>
      <c r="DJD159" s="109"/>
      <c r="DJE159" s="109"/>
      <c r="DJF159" s="109"/>
      <c r="DJG159" s="109"/>
      <c r="DJH159" s="109"/>
      <c r="DJI159" s="109"/>
      <c r="DJJ159" s="109"/>
      <c r="DJK159" s="109"/>
      <c r="DJL159" s="109"/>
      <c r="DJM159" s="109"/>
      <c r="DJN159" s="109"/>
      <c r="DJO159" s="109"/>
      <c r="DJP159" s="109"/>
      <c r="DJQ159" s="109"/>
      <c r="DJR159" s="109"/>
      <c r="DJS159" s="109"/>
      <c r="DJT159" s="109"/>
      <c r="DJU159" s="109"/>
      <c r="DJV159" s="109"/>
      <c r="DJW159" s="109"/>
      <c r="DJX159" s="109"/>
      <c r="DJY159" s="109"/>
      <c r="DJZ159" s="109"/>
      <c r="DKA159" s="109"/>
      <c r="DKB159" s="109"/>
      <c r="DKC159" s="109"/>
      <c r="DKD159" s="109"/>
      <c r="DKE159" s="109"/>
      <c r="DKF159" s="109"/>
      <c r="DKG159" s="109"/>
      <c r="DKH159" s="109"/>
      <c r="DKI159" s="109"/>
      <c r="DKJ159" s="109"/>
      <c r="DKK159" s="109"/>
      <c r="DKL159" s="109"/>
      <c r="DKM159" s="109"/>
      <c r="DKN159" s="109"/>
      <c r="DKO159" s="109"/>
      <c r="DKP159" s="109"/>
      <c r="DKQ159" s="109"/>
      <c r="DKR159" s="109"/>
      <c r="DKS159" s="109"/>
      <c r="DKT159" s="109"/>
      <c r="DKU159" s="109"/>
      <c r="DKV159" s="109"/>
      <c r="DKW159" s="109"/>
      <c r="DKX159" s="109"/>
      <c r="DKY159" s="109"/>
      <c r="DKZ159" s="109"/>
      <c r="DLA159" s="109"/>
      <c r="DLB159" s="109"/>
      <c r="DLC159" s="109"/>
      <c r="DLD159" s="109"/>
      <c r="DLE159" s="109"/>
      <c r="DLF159" s="109"/>
      <c r="DLG159" s="109"/>
      <c r="DLH159" s="109"/>
      <c r="DLI159" s="109"/>
      <c r="DLJ159" s="109"/>
      <c r="DLK159" s="109"/>
      <c r="DLL159" s="109"/>
      <c r="DLM159" s="109"/>
      <c r="DLN159" s="109"/>
      <c r="DLO159" s="109"/>
      <c r="DLP159" s="109"/>
      <c r="DLQ159" s="109"/>
      <c r="DLR159" s="109"/>
      <c r="DLS159" s="109"/>
      <c r="DLT159" s="109"/>
      <c r="DLU159" s="109"/>
      <c r="DLV159" s="109"/>
      <c r="DLW159" s="109"/>
      <c r="DLX159" s="109"/>
      <c r="DLY159" s="109"/>
      <c r="DLZ159" s="109"/>
      <c r="DMA159" s="109"/>
      <c r="DMB159" s="109"/>
      <c r="DMC159" s="109"/>
      <c r="DMD159" s="109"/>
      <c r="DME159" s="109"/>
      <c r="DMF159" s="109"/>
      <c r="DMG159" s="109"/>
      <c r="DMH159" s="109"/>
      <c r="DMI159" s="109"/>
      <c r="DMJ159" s="109"/>
      <c r="DMK159" s="109"/>
      <c r="DML159" s="109"/>
      <c r="DMM159" s="109"/>
      <c r="DMN159" s="109"/>
      <c r="DMO159" s="109"/>
      <c r="DMP159" s="109"/>
      <c r="DMQ159" s="109"/>
      <c r="DMR159" s="109"/>
      <c r="DMS159" s="109"/>
      <c r="DMT159" s="109"/>
      <c r="DMU159" s="109"/>
      <c r="DMV159" s="109"/>
      <c r="DMW159" s="109"/>
      <c r="DMX159" s="109"/>
      <c r="DMY159" s="109"/>
      <c r="DMZ159" s="109"/>
      <c r="DNA159" s="109"/>
      <c r="DNB159" s="109"/>
      <c r="DNC159" s="109"/>
      <c r="DND159" s="109"/>
      <c r="DNE159" s="109"/>
      <c r="DNF159" s="109"/>
      <c r="DNG159" s="109"/>
      <c r="DNH159" s="109"/>
      <c r="DNI159" s="109"/>
      <c r="DNJ159" s="109"/>
      <c r="DNK159" s="109"/>
      <c r="DNL159" s="109"/>
      <c r="DNM159" s="109"/>
      <c r="DNN159" s="109"/>
      <c r="DNO159" s="109"/>
      <c r="DNP159" s="109"/>
      <c r="DNQ159" s="109"/>
      <c r="DNR159" s="109"/>
      <c r="DNS159" s="109"/>
      <c r="DNT159" s="109"/>
      <c r="DNU159" s="109"/>
      <c r="DNV159" s="109"/>
      <c r="DNW159" s="109"/>
      <c r="DNX159" s="109"/>
      <c r="DNY159" s="109"/>
      <c r="DNZ159" s="109"/>
      <c r="DOA159" s="109"/>
      <c r="DOB159" s="109"/>
      <c r="DOC159" s="109"/>
      <c r="DOD159" s="109"/>
      <c r="DOE159" s="109"/>
      <c r="DOF159" s="109"/>
      <c r="DOG159" s="109"/>
      <c r="DOH159" s="109"/>
      <c r="DOI159" s="109"/>
      <c r="DOJ159" s="109"/>
      <c r="DOK159" s="109"/>
      <c r="DOL159" s="109"/>
      <c r="DOM159" s="109"/>
      <c r="DON159" s="109"/>
      <c r="DOO159" s="109"/>
      <c r="DOP159" s="109"/>
      <c r="DOQ159" s="109"/>
      <c r="DOR159" s="109"/>
      <c r="DOS159" s="109"/>
      <c r="DOT159" s="109"/>
      <c r="DOU159" s="109"/>
      <c r="DOV159" s="109"/>
      <c r="DOW159" s="109"/>
      <c r="DOX159" s="109"/>
      <c r="DOY159" s="109"/>
      <c r="DOZ159" s="109"/>
      <c r="DPA159" s="109"/>
      <c r="DPB159" s="109"/>
      <c r="DPC159" s="109"/>
      <c r="DPD159" s="109"/>
      <c r="DPE159" s="109"/>
      <c r="DPF159" s="109"/>
      <c r="DPG159" s="109"/>
      <c r="DPH159" s="109"/>
      <c r="DPI159" s="109"/>
      <c r="DPJ159" s="109"/>
      <c r="DPK159" s="109"/>
      <c r="DPL159" s="109"/>
      <c r="DPM159" s="109"/>
      <c r="DPN159" s="109"/>
      <c r="DPO159" s="109"/>
      <c r="DPP159" s="109"/>
      <c r="DPQ159" s="109"/>
      <c r="DPR159" s="109"/>
      <c r="DPS159" s="109"/>
      <c r="DPT159" s="109"/>
      <c r="DPU159" s="109"/>
      <c r="DPV159" s="109"/>
      <c r="DPW159" s="109"/>
      <c r="DPX159" s="109"/>
      <c r="DPY159" s="109"/>
      <c r="DPZ159" s="109"/>
      <c r="DQA159" s="109"/>
      <c r="DQB159" s="109"/>
      <c r="DQC159" s="109"/>
      <c r="DQD159" s="109"/>
      <c r="DQE159" s="109"/>
      <c r="DQF159" s="109"/>
      <c r="DQG159" s="109"/>
      <c r="DQH159" s="109"/>
      <c r="DQI159" s="109"/>
      <c r="DQJ159" s="109"/>
      <c r="DQK159" s="109"/>
      <c r="DQL159" s="109"/>
      <c r="DQM159" s="109"/>
      <c r="DQN159" s="109"/>
      <c r="DQO159" s="109"/>
      <c r="DQP159" s="109"/>
      <c r="DQQ159" s="109"/>
      <c r="DQR159" s="109"/>
      <c r="DQS159" s="109"/>
      <c r="DQT159" s="109"/>
      <c r="DQU159" s="109"/>
      <c r="DQV159" s="109"/>
      <c r="DQW159" s="109"/>
      <c r="DQX159" s="109"/>
      <c r="DQY159" s="109"/>
      <c r="DQZ159" s="109"/>
      <c r="DRA159" s="109"/>
      <c r="DRB159" s="109"/>
      <c r="DRC159" s="109"/>
      <c r="DRD159" s="109"/>
      <c r="DRE159" s="109"/>
      <c r="DRF159" s="109"/>
      <c r="DRG159" s="109"/>
      <c r="DRH159" s="109"/>
      <c r="DRI159" s="109"/>
      <c r="DRJ159" s="109"/>
      <c r="DRK159" s="109"/>
      <c r="DRL159" s="109"/>
      <c r="DRM159" s="109"/>
      <c r="DRN159" s="109"/>
      <c r="DRO159" s="109"/>
      <c r="DRP159" s="109"/>
      <c r="DRQ159" s="109"/>
      <c r="DRR159" s="109"/>
      <c r="DRS159" s="109"/>
      <c r="DRT159" s="109"/>
      <c r="DRU159" s="109"/>
      <c r="DRV159" s="109"/>
      <c r="DRW159" s="109"/>
      <c r="DRX159" s="109"/>
      <c r="DRY159" s="109"/>
      <c r="DRZ159" s="109"/>
      <c r="DSA159" s="109"/>
      <c r="DSB159" s="109"/>
      <c r="DSC159" s="109"/>
      <c r="DSD159" s="109"/>
      <c r="DSE159" s="109"/>
      <c r="DSF159" s="109"/>
      <c r="DSG159" s="109"/>
      <c r="DSH159" s="109"/>
      <c r="DSI159" s="109"/>
      <c r="DSJ159" s="109"/>
      <c r="DSK159" s="109"/>
      <c r="DSL159" s="109"/>
      <c r="DSM159" s="109"/>
      <c r="DSN159" s="109"/>
      <c r="DSO159" s="109"/>
      <c r="DSP159" s="109"/>
      <c r="DSQ159" s="109"/>
      <c r="DSR159" s="109"/>
      <c r="DSS159" s="109"/>
      <c r="DST159" s="109"/>
      <c r="DSU159" s="109"/>
      <c r="DSV159" s="109"/>
      <c r="DSW159" s="109"/>
      <c r="DSX159" s="109"/>
      <c r="DSY159" s="109"/>
      <c r="DSZ159" s="109"/>
      <c r="DTA159" s="109"/>
      <c r="DTB159" s="109"/>
      <c r="DTC159" s="109"/>
      <c r="DTD159" s="109"/>
      <c r="DTE159" s="109"/>
      <c r="DTF159" s="109"/>
      <c r="DTG159" s="109"/>
      <c r="DTH159" s="109"/>
      <c r="DTI159" s="109"/>
      <c r="DTJ159" s="109"/>
      <c r="DTK159" s="109"/>
      <c r="DTL159" s="109"/>
      <c r="DTM159" s="109"/>
      <c r="DTN159" s="109"/>
      <c r="DTO159" s="109"/>
      <c r="DTP159" s="109"/>
      <c r="DTQ159" s="109"/>
      <c r="DTR159" s="109"/>
      <c r="DTS159" s="109"/>
      <c r="DTT159" s="109"/>
      <c r="DTU159" s="109"/>
      <c r="DTV159" s="109"/>
      <c r="DTW159" s="109"/>
      <c r="DTX159" s="109"/>
      <c r="DTY159" s="109"/>
      <c r="DTZ159" s="109"/>
      <c r="DUA159" s="109"/>
      <c r="DUB159" s="109"/>
      <c r="DUC159" s="109"/>
      <c r="DUD159" s="109"/>
      <c r="DUE159" s="109"/>
      <c r="DUF159" s="109"/>
      <c r="DUG159" s="109"/>
      <c r="DUH159" s="109"/>
      <c r="DUI159" s="109"/>
      <c r="DUJ159" s="109"/>
      <c r="DUK159" s="109"/>
      <c r="DUL159" s="109"/>
      <c r="DUM159" s="109"/>
      <c r="DUN159" s="109"/>
      <c r="DUO159" s="109"/>
      <c r="DUP159" s="109"/>
      <c r="DUQ159" s="109"/>
      <c r="DUR159" s="109"/>
      <c r="DUS159" s="109"/>
      <c r="DUT159" s="109"/>
      <c r="DUU159" s="109"/>
      <c r="DUV159" s="109"/>
      <c r="DUW159" s="109"/>
      <c r="DUX159" s="109"/>
      <c r="DUY159" s="109"/>
      <c r="DUZ159" s="109"/>
      <c r="DVA159" s="109"/>
      <c r="DVB159" s="109"/>
      <c r="DVC159" s="109"/>
      <c r="DVD159" s="109"/>
      <c r="DVE159" s="109"/>
      <c r="DVF159" s="109"/>
      <c r="DVG159" s="109"/>
      <c r="DVH159" s="109"/>
      <c r="DVI159" s="109"/>
      <c r="DVJ159" s="109"/>
      <c r="DVK159" s="109"/>
      <c r="DVL159" s="109"/>
      <c r="DVM159" s="109"/>
      <c r="DVN159" s="109"/>
      <c r="DVO159" s="109"/>
      <c r="DVP159" s="109"/>
      <c r="DVQ159" s="109"/>
      <c r="DVR159" s="109"/>
      <c r="DVS159" s="109"/>
      <c r="DVT159" s="109"/>
      <c r="DVU159" s="109"/>
      <c r="DVV159" s="109"/>
      <c r="DVW159" s="109"/>
      <c r="DVX159" s="109"/>
      <c r="DVY159" s="109"/>
      <c r="DVZ159" s="109"/>
      <c r="DWA159" s="109"/>
      <c r="DWB159" s="109"/>
      <c r="DWC159" s="109"/>
      <c r="DWD159" s="109"/>
      <c r="DWE159" s="109"/>
      <c r="DWF159" s="109"/>
      <c r="DWG159" s="109"/>
      <c r="DWH159" s="109"/>
      <c r="DWI159" s="109"/>
      <c r="DWJ159" s="109"/>
      <c r="DWK159" s="109"/>
      <c r="DWL159" s="109"/>
      <c r="DWM159" s="109"/>
      <c r="DWN159" s="109"/>
      <c r="DWO159" s="109"/>
      <c r="DWP159" s="109"/>
      <c r="DWQ159" s="109"/>
      <c r="DWR159" s="109"/>
      <c r="DWS159" s="109"/>
      <c r="DWT159" s="109"/>
      <c r="DWU159" s="109"/>
      <c r="DWV159" s="109"/>
      <c r="DWW159" s="109"/>
      <c r="DWX159" s="109"/>
      <c r="DWY159" s="109"/>
      <c r="DWZ159" s="109"/>
      <c r="DXA159" s="109"/>
      <c r="DXB159" s="109"/>
      <c r="DXC159" s="109"/>
      <c r="DXD159" s="109"/>
      <c r="DXE159" s="109"/>
      <c r="DXF159" s="109"/>
      <c r="DXG159" s="109"/>
      <c r="DXH159" s="109"/>
      <c r="DXI159" s="109"/>
      <c r="DXJ159" s="109"/>
      <c r="DXK159" s="109"/>
      <c r="DXL159" s="109"/>
      <c r="DXM159" s="109"/>
      <c r="DXN159" s="109"/>
      <c r="DXO159" s="109"/>
      <c r="DXP159" s="109"/>
      <c r="DXQ159" s="109"/>
      <c r="DXR159" s="109"/>
      <c r="DXS159" s="109"/>
      <c r="DXT159" s="109"/>
      <c r="DXU159" s="109"/>
      <c r="DXV159" s="109"/>
      <c r="DXW159" s="109"/>
      <c r="DXX159" s="109"/>
      <c r="DXY159" s="109"/>
      <c r="DXZ159" s="109"/>
      <c r="DYA159" s="109"/>
      <c r="DYB159" s="109"/>
      <c r="DYC159" s="109"/>
      <c r="DYD159" s="109"/>
      <c r="DYE159" s="109"/>
      <c r="DYF159" s="109"/>
      <c r="DYG159" s="109"/>
      <c r="DYH159" s="109"/>
      <c r="DYI159" s="109"/>
      <c r="DYJ159" s="109"/>
      <c r="DYK159" s="109"/>
      <c r="DYL159" s="109"/>
      <c r="DYM159" s="109"/>
      <c r="DYN159" s="109"/>
      <c r="DYO159" s="109"/>
      <c r="DYP159" s="109"/>
      <c r="DYQ159" s="109"/>
      <c r="DYR159" s="109"/>
      <c r="DYS159" s="109"/>
      <c r="DYT159" s="109"/>
      <c r="DYU159" s="109"/>
      <c r="DYV159" s="109"/>
      <c r="DYW159" s="109"/>
      <c r="DYX159" s="109"/>
      <c r="DYY159" s="109"/>
      <c r="DYZ159" s="109"/>
      <c r="DZA159" s="109"/>
      <c r="DZB159" s="109"/>
      <c r="DZC159" s="109"/>
      <c r="DZD159" s="109"/>
      <c r="DZE159" s="109"/>
      <c r="DZF159" s="109"/>
      <c r="DZG159" s="109"/>
      <c r="DZH159" s="109"/>
      <c r="DZI159" s="109"/>
      <c r="DZJ159" s="109"/>
      <c r="DZK159" s="109"/>
      <c r="DZL159" s="109"/>
      <c r="DZM159" s="109"/>
      <c r="DZN159" s="109"/>
      <c r="DZO159" s="109"/>
      <c r="DZP159" s="109"/>
      <c r="DZQ159" s="109"/>
      <c r="DZR159" s="109"/>
      <c r="DZS159" s="109"/>
      <c r="DZT159" s="109"/>
      <c r="DZU159" s="109"/>
      <c r="DZV159" s="109"/>
      <c r="DZW159" s="109"/>
      <c r="DZX159" s="109"/>
      <c r="DZY159" s="109"/>
      <c r="DZZ159" s="109"/>
      <c r="EAA159" s="109"/>
      <c r="EAB159" s="109"/>
      <c r="EAC159" s="109"/>
      <c r="EAD159" s="109"/>
      <c r="EAE159" s="109"/>
      <c r="EAF159" s="109"/>
      <c r="EAG159" s="109"/>
      <c r="EAH159" s="109"/>
      <c r="EAI159" s="109"/>
      <c r="EAJ159" s="109"/>
      <c r="EAK159" s="109"/>
      <c r="EAL159" s="109"/>
      <c r="EAM159" s="109"/>
      <c r="EAN159" s="109"/>
      <c r="EAO159" s="109"/>
      <c r="EAP159" s="109"/>
      <c r="EAQ159" s="109"/>
      <c r="EAR159" s="109"/>
      <c r="EAS159" s="109"/>
      <c r="EAT159" s="109"/>
      <c r="EAU159" s="109"/>
      <c r="EAV159" s="109"/>
      <c r="EAW159" s="109"/>
      <c r="EAX159" s="109"/>
      <c r="EAY159" s="109"/>
      <c r="EAZ159" s="109"/>
      <c r="EBA159" s="109"/>
      <c r="EBB159" s="109"/>
      <c r="EBC159" s="109"/>
      <c r="EBD159" s="109"/>
      <c r="EBE159" s="109"/>
      <c r="EBF159" s="109"/>
      <c r="EBG159" s="109"/>
      <c r="EBH159" s="109"/>
      <c r="EBI159" s="109"/>
      <c r="EBJ159" s="109"/>
      <c r="EBK159" s="109"/>
      <c r="EBL159" s="109"/>
      <c r="EBM159" s="109"/>
      <c r="EBN159" s="109"/>
      <c r="EBO159" s="109"/>
      <c r="EBP159" s="109"/>
      <c r="EBQ159" s="109"/>
      <c r="EBR159" s="109"/>
      <c r="EBS159" s="109"/>
      <c r="EBT159" s="109"/>
      <c r="EBU159" s="109"/>
      <c r="EBV159" s="109"/>
      <c r="EBW159" s="109"/>
      <c r="EBX159" s="109"/>
      <c r="EBY159" s="109"/>
      <c r="EBZ159" s="109"/>
      <c r="ECA159" s="109"/>
      <c r="ECB159" s="109"/>
      <c r="ECC159" s="109"/>
      <c r="ECD159" s="109"/>
      <c r="ECE159" s="109"/>
      <c r="ECF159" s="109"/>
      <c r="ECG159" s="109"/>
      <c r="ECH159" s="109"/>
      <c r="ECI159" s="109"/>
      <c r="ECJ159" s="109"/>
      <c r="ECK159" s="109"/>
      <c r="ECL159" s="109"/>
      <c r="ECM159" s="109"/>
      <c r="ECN159" s="109"/>
      <c r="ECO159" s="109"/>
      <c r="ECP159" s="109"/>
      <c r="ECQ159" s="109"/>
      <c r="ECR159" s="109"/>
      <c r="ECS159" s="109"/>
      <c r="ECT159" s="109"/>
      <c r="ECU159" s="109"/>
      <c r="ECV159" s="109"/>
      <c r="ECW159" s="109"/>
      <c r="ECX159" s="109"/>
      <c r="ECY159" s="109"/>
      <c r="ECZ159" s="109"/>
      <c r="EDA159" s="109"/>
      <c r="EDB159" s="109"/>
      <c r="EDC159" s="109"/>
      <c r="EDD159" s="109"/>
      <c r="EDE159" s="109"/>
      <c r="EDF159" s="109"/>
      <c r="EDG159" s="109"/>
      <c r="EDH159" s="109"/>
      <c r="EDI159" s="109"/>
      <c r="EDJ159" s="109"/>
      <c r="EDK159" s="109"/>
      <c r="EDL159" s="109"/>
      <c r="EDM159" s="109"/>
      <c r="EDN159" s="109"/>
      <c r="EDO159" s="109"/>
      <c r="EDP159" s="109"/>
      <c r="EDQ159" s="109"/>
      <c r="EDR159" s="109"/>
      <c r="EDS159" s="109"/>
      <c r="EDT159" s="109"/>
      <c r="EDU159" s="109"/>
      <c r="EDV159" s="109"/>
      <c r="EDW159" s="109"/>
      <c r="EDX159" s="109"/>
      <c r="EDY159" s="109"/>
      <c r="EDZ159" s="109"/>
      <c r="EEA159" s="109"/>
      <c r="EEB159" s="109"/>
      <c r="EEC159" s="109"/>
      <c r="EED159" s="109"/>
      <c r="EEE159" s="109"/>
      <c r="EEF159" s="109"/>
      <c r="EEG159" s="109"/>
      <c r="EEH159" s="109"/>
      <c r="EEI159" s="109"/>
      <c r="EEJ159" s="109"/>
      <c r="EEK159" s="109"/>
      <c r="EEL159" s="109"/>
      <c r="EEM159" s="109"/>
      <c r="EEN159" s="109"/>
      <c r="EEO159" s="109"/>
      <c r="EEP159" s="109"/>
      <c r="EEQ159" s="109"/>
      <c r="EER159" s="109"/>
      <c r="EES159" s="109"/>
      <c r="EET159" s="109"/>
      <c r="EEU159" s="109"/>
      <c r="EEV159" s="109"/>
      <c r="EEW159" s="109"/>
      <c r="EEX159" s="109"/>
      <c r="EEY159" s="109"/>
      <c r="EEZ159" s="109"/>
      <c r="EFA159" s="109"/>
      <c r="EFB159" s="109"/>
      <c r="EFC159" s="109"/>
      <c r="EFD159" s="109"/>
      <c r="EFE159" s="109"/>
      <c r="EFF159" s="109"/>
      <c r="EFG159" s="109"/>
      <c r="EFH159" s="109"/>
      <c r="EFI159" s="109"/>
      <c r="EFJ159" s="109"/>
      <c r="EFK159" s="109"/>
      <c r="EFL159" s="109"/>
      <c r="EFM159" s="109"/>
      <c r="EFN159" s="109"/>
      <c r="EFO159" s="109"/>
      <c r="EFP159" s="109"/>
      <c r="EFQ159" s="109"/>
      <c r="EFR159" s="109"/>
      <c r="EFS159" s="109"/>
      <c r="EFT159" s="109"/>
      <c r="EFU159" s="109"/>
      <c r="EFV159" s="109"/>
      <c r="EFW159" s="109"/>
      <c r="EFX159" s="109"/>
      <c r="EFY159" s="109"/>
      <c r="EFZ159" s="109"/>
      <c r="EGA159" s="109"/>
      <c r="EGB159" s="109"/>
      <c r="EGC159" s="109"/>
      <c r="EGD159" s="109"/>
      <c r="EGE159" s="109"/>
      <c r="EGF159" s="109"/>
      <c r="EGG159" s="109"/>
      <c r="EGH159" s="109"/>
      <c r="EGI159" s="109"/>
      <c r="EGJ159" s="109"/>
      <c r="EGK159" s="109"/>
      <c r="EGL159" s="109"/>
      <c r="EGM159" s="109"/>
      <c r="EGN159" s="109"/>
      <c r="EGO159" s="109"/>
      <c r="EGP159" s="109"/>
      <c r="EGQ159" s="109"/>
      <c r="EGR159" s="109"/>
      <c r="EGS159" s="109"/>
      <c r="EGT159" s="109"/>
      <c r="EGU159" s="109"/>
      <c r="EGV159" s="109"/>
      <c r="EGW159" s="109"/>
      <c r="EGX159" s="109"/>
      <c r="EGY159" s="109"/>
      <c r="EGZ159" s="109"/>
      <c r="EHA159" s="109"/>
      <c r="EHB159" s="109"/>
      <c r="EHC159" s="109"/>
      <c r="EHD159" s="109"/>
      <c r="EHE159" s="109"/>
      <c r="EHF159" s="109"/>
      <c r="EHG159" s="109"/>
      <c r="EHH159" s="109"/>
      <c r="EHI159" s="109"/>
      <c r="EHJ159" s="109"/>
      <c r="EHK159" s="109"/>
      <c r="EHL159" s="109"/>
      <c r="EHM159" s="109"/>
      <c r="EHN159" s="109"/>
      <c r="EHO159" s="109"/>
      <c r="EHP159" s="109"/>
      <c r="EHQ159" s="109"/>
      <c r="EHR159" s="109"/>
      <c r="EHS159" s="109"/>
      <c r="EHT159" s="109"/>
      <c r="EHU159" s="109"/>
      <c r="EHV159" s="109"/>
      <c r="EHW159" s="109"/>
      <c r="EHX159" s="109"/>
      <c r="EHY159" s="109"/>
      <c r="EHZ159" s="109"/>
      <c r="EIA159" s="109"/>
      <c r="EIB159" s="109"/>
      <c r="EIC159" s="109"/>
      <c r="EID159" s="109"/>
      <c r="EIE159" s="109"/>
      <c r="EIF159" s="109"/>
      <c r="EIG159" s="109"/>
      <c r="EIH159" s="109"/>
      <c r="EII159" s="109"/>
      <c r="EIJ159" s="109"/>
      <c r="EIK159" s="109"/>
      <c r="EIL159" s="109"/>
      <c r="EIM159" s="109"/>
      <c r="EIN159" s="109"/>
      <c r="EIO159" s="109"/>
      <c r="EIP159" s="109"/>
      <c r="EIQ159" s="109"/>
      <c r="EIR159" s="109"/>
      <c r="EIS159" s="109"/>
      <c r="EIT159" s="109"/>
      <c r="EIU159" s="109"/>
      <c r="EIV159" s="109"/>
      <c r="EIW159" s="109"/>
      <c r="EIX159" s="109"/>
      <c r="EIY159" s="109"/>
      <c r="EIZ159" s="109"/>
      <c r="EJA159" s="109"/>
      <c r="EJB159" s="109"/>
      <c r="EJC159" s="109"/>
      <c r="EJD159" s="109"/>
      <c r="EJE159" s="109"/>
      <c r="EJF159" s="109"/>
      <c r="EJG159" s="109"/>
      <c r="EJH159" s="109"/>
      <c r="EJI159" s="109"/>
      <c r="EJJ159" s="109"/>
      <c r="EJK159" s="109"/>
      <c r="EJL159" s="109"/>
      <c r="EJM159" s="109"/>
      <c r="EJN159" s="109"/>
      <c r="EJO159" s="109"/>
      <c r="EJP159" s="109"/>
      <c r="EJQ159" s="109"/>
      <c r="EJR159" s="109"/>
      <c r="EJS159" s="109"/>
      <c r="EJT159" s="109"/>
      <c r="EJU159" s="109"/>
      <c r="EJV159" s="109"/>
      <c r="EJW159" s="109"/>
      <c r="EJX159" s="109"/>
      <c r="EJY159" s="109"/>
      <c r="EJZ159" s="109"/>
      <c r="EKA159" s="109"/>
      <c r="EKB159" s="109"/>
      <c r="EKC159" s="109"/>
      <c r="EKD159" s="109"/>
      <c r="EKE159" s="109"/>
      <c r="EKF159" s="109"/>
      <c r="EKG159" s="109"/>
      <c r="EKH159" s="109"/>
      <c r="EKI159" s="109"/>
      <c r="EKJ159" s="109"/>
      <c r="EKK159" s="109"/>
      <c r="EKL159" s="109"/>
      <c r="EKM159" s="109"/>
      <c r="EKN159" s="109"/>
      <c r="EKO159" s="109"/>
      <c r="EKP159" s="109"/>
      <c r="EKQ159" s="109"/>
      <c r="EKR159" s="109"/>
      <c r="EKS159" s="109"/>
      <c r="EKT159" s="109"/>
      <c r="EKU159" s="109"/>
      <c r="EKV159" s="109"/>
      <c r="EKW159" s="109"/>
      <c r="EKX159" s="109"/>
      <c r="EKY159" s="109"/>
      <c r="EKZ159" s="109"/>
      <c r="ELA159" s="109"/>
      <c r="ELB159" s="109"/>
      <c r="ELC159" s="109"/>
      <c r="ELD159" s="109"/>
      <c r="ELE159" s="109"/>
      <c r="ELF159" s="109"/>
      <c r="ELG159" s="109"/>
      <c r="ELH159" s="109"/>
      <c r="ELI159" s="109"/>
      <c r="ELJ159" s="109"/>
      <c r="ELK159" s="109"/>
      <c r="ELL159" s="109"/>
      <c r="ELM159" s="109"/>
      <c r="ELN159" s="109"/>
      <c r="ELO159" s="109"/>
      <c r="ELP159" s="109"/>
      <c r="ELQ159" s="109"/>
      <c r="ELR159" s="109"/>
      <c r="ELS159" s="109"/>
      <c r="ELT159" s="109"/>
      <c r="ELU159" s="109"/>
      <c r="ELV159" s="109"/>
      <c r="ELW159" s="109"/>
      <c r="ELX159" s="109"/>
      <c r="ELY159" s="109"/>
      <c r="ELZ159" s="109"/>
      <c r="EMA159" s="109"/>
      <c r="EMB159" s="109"/>
      <c r="EMC159" s="109"/>
      <c r="EMD159" s="109"/>
      <c r="EME159" s="109"/>
      <c r="EMF159" s="109"/>
      <c r="EMG159" s="109"/>
      <c r="EMH159" s="109"/>
      <c r="EMI159" s="109"/>
      <c r="EMJ159" s="109"/>
      <c r="EMK159" s="109"/>
      <c r="EML159" s="109"/>
      <c r="EMM159" s="109"/>
      <c r="EMN159" s="109"/>
      <c r="EMO159" s="109"/>
      <c r="EMP159" s="109"/>
      <c r="EMQ159" s="109"/>
      <c r="EMR159" s="109"/>
      <c r="EMS159" s="109"/>
      <c r="EMT159" s="109"/>
      <c r="EMU159" s="109"/>
      <c r="EMV159" s="109"/>
      <c r="EMW159" s="109"/>
      <c r="EMX159" s="109"/>
      <c r="EMY159" s="109"/>
      <c r="EMZ159" s="109"/>
      <c r="ENA159" s="109"/>
      <c r="ENB159" s="109"/>
      <c r="ENC159" s="109"/>
      <c r="END159" s="109"/>
      <c r="ENE159" s="109"/>
      <c r="ENF159" s="109"/>
      <c r="ENG159" s="109"/>
      <c r="ENH159" s="109"/>
      <c r="ENI159" s="109"/>
      <c r="ENJ159" s="109"/>
      <c r="ENK159" s="109"/>
      <c r="ENL159" s="109"/>
      <c r="ENM159" s="109"/>
      <c r="ENN159" s="109"/>
      <c r="ENO159" s="109"/>
      <c r="ENP159" s="109"/>
      <c r="ENQ159" s="109"/>
      <c r="ENR159" s="109"/>
      <c r="ENS159" s="109"/>
      <c r="ENT159" s="109"/>
      <c r="ENU159" s="109"/>
      <c r="ENV159" s="109"/>
      <c r="ENW159" s="109"/>
      <c r="ENX159" s="109"/>
      <c r="ENY159" s="109"/>
      <c r="ENZ159" s="109"/>
      <c r="EOA159" s="109"/>
      <c r="EOB159" s="109"/>
      <c r="EOC159" s="109"/>
      <c r="EOD159" s="109"/>
      <c r="EOE159" s="109"/>
      <c r="EOF159" s="109"/>
      <c r="EOG159" s="109"/>
      <c r="EOH159" s="109"/>
      <c r="EOI159" s="109"/>
      <c r="EOJ159" s="109"/>
      <c r="EOK159" s="109"/>
      <c r="EOL159" s="109"/>
      <c r="EOM159" s="109"/>
      <c r="EON159" s="109"/>
      <c r="EOO159" s="109"/>
      <c r="EOP159" s="109"/>
      <c r="EOQ159" s="109"/>
      <c r="EOR159" s="109"/>
      <c r="EOS159" s="109"/>
      <c r="EOT159" s="109"/>
      <c r="EOU159" s="109"/>
      <c r="EOV159" s="109"/>
      <c r="EOW159" s="109"/>
      <c r="EOX159" s="109"/>
      <c r="EOY159" s="109"/>
      <c r="EOZ159" s="109"/>
      <c r="EPA159" s="109"/>
      <c r="EPB159" s="109"/>
      <c r="EPC159" s="109"/>
      <c r="EPD159" s="109"/>
      <c r="EPE159" s="109"/>
      <c r="EPF159" s="109"/>
      <c r="EPG159" s="109"/>
      <c r="EPH159" s="109"/>
      <c r="EPI159" s="109"/>
      <c r="EPJ159" s="109"/>
      <c r="EPK159" s="109"/>
      <c r="EPL159" s="109"/>
      <c r="EPM159" s="109"/>
      <c r="EPN159" s="109"/>
      <c r="EPO159" s="109"/>
      <c r="EPP159" s="109"/>
      <c r="EPQ159" s="109"/>
      <c r="EPR159" s="109"/>
      <c r="EPS159" s="109"/>
      <c r="EPT159" s="109"/>
      <c r="EPU159" s="109"/>
      <c r="EPV159" s="109"/>
      <c r="EPW159" s="109"/>
      <c r="EPX159" s="109"/>
      <c r="EPY159" s="109"/>
      <c r="EPZ159" s="109"/>
      <c r="EQA159" s="109"/>
      <c r="EQB159" s="109"/>
      <c r="EQC159" s="109"/>
      <c r="EQD159" s="109"/>
      <c r="EQE159" s="109"/>
      <c r="EQF159" s="109"/>
      <c r="EQG159" s="109"/>
      <c r="EQH159" s="109"/>
      <c r="EQI159" s="109"/>
      <c r="EQJ159" s="109"/>
      <c r="EQK159" s="109"/>
      <c r="EQL159" s="109"/>
      <c r="EQM159" s="109"/>
      <c r="EQN159" s="109"/>
      <c r="EQO159" s="109"/>
      <c r="EQP159" s="109"/>
      <c r="EQQ159" s="109"/>
      <c r="EQR159" s="109"/>
      <c r="EQS159" s="109"/>
      <c r="EQT159" s="109"/>
      <c r="EQU159" s="109"/>
      <c r="EQV159" s="109"/>
      <c r="EQW159" s="109"/>
      <c r="EQX159" s="109"/>
      <c r="EQY159" s="109"/>
      <c r="EQZ159" s="109"/>
      <c r="ERA159" s="109"/>
      <c r="ERB159" s="109"/>
      <c r="ERC159" s="109"/>
      <c r="ERD159" s="109"/>
      <c r="ERE159" s="109"/>
      <c r="ERF159" s="109"/>
      <c r="ERG159" s="109"/>
      <c r="ERH159" s="109"/>
      <c r="ERI159" s="109"/>
      <c r="ERJ159" s="109"/>
      <c r="ERK159" s="109"/>
      <c r="ERL159" s="109"/>
      <c r="ERM159" s="109"/>
      <c r="ERN159" s="109"/>
      <c r="ERO159" s="109"/>
      <c r="ERP159" s="109"/>
      <c r="ERQ159" s="109"/>
      <c r="ERR159" s="109"/>
      <c r="ERS159" s="109"/>
      <c r="ERT159" s="109"/>
      <c r="ERU159" s="109"/>
      <c r="ERV159" s="109"/>
      <c r="ERW159" s="109"/>
      <c r="ERX159" s="109"/>
      <c r="ERY159" s="109"/>
      <c r="ERZ159" s="109"/>
      <c r="ESA159" s="109"/>
      <c r="ESB159" s="109"/>
      <c r="ESC159" s="109"/>
      <c r="ESD159" s="109"/>
      <c r="ESE159" s="109"/>
      <c r="ESF159" s="109"/>
      <c r="ESG159" s="109"/>
      <c r="ESH159" s="109"/>
      <c r="ESI159" s="109"/>
      <c r="ESJ159" s="109"/>
      <c r="ESK159" s="109"/>
      <c r="ESL159" s="109"/>
      <c r="ESM159" s="109"/>
      <c r="ESN159" s="109"/>
      <c r="ESO159" s="109"/>
      <c r="ESP159" s="109"/>
      <c r="ESQ159" s="109"/>
      <c r="ESR159" s="109"/>
      <c r="ESS159" s="109"/>
      <c r="EST159" s="109"/>
      <c r="ESU159" s="109"/>
      <c r="ESV159" s="109"/>
      <c r="ESW159" s="109"/>
      <c r="ESX159" s="109"/>
      <c r="ESY159" s="109"/>
      <c r="ESZ159" s="109"/>
      <c r="ETA159" s="109"/>
      <c r="ETB159" s="109"/>
      <c r="ETC159" s="109"/>
      <c r="ETD159" s="109"/>
      <c r="ETE159" s="109"/>
      <c r="ETF159" s="109"/>
      <c r="ETG159" s="109"/>
      <c r="ETH159" s="109"/>
      <c r="ETI159" s="109"/>
      <c r="ETJ159" s="109"/>
      <c r="ETK159" s="109"/>
      <c r="ETL159" s="109"/>
      <c r="ETM159" s="109"/>
      <c r="ETN159" s="109"/>
      <c r="ETO159" s="109"/>
      <c r="ETP159" s="109"/>
      <c r="ETQ159" s="109"/>
      <c r="ETR159" s="109"/>
      <c r="ETS159" s="109"/>
      <c r="ETT159" s="109"/>
      <c r="ETU159" s="109"/>
      <c r="ETV159" s="109"/>
      <c r="ETW159" s="109"/>
      <c r="ETX159" s="109"/>
      <c r="ETY159" s="109"/>
      <c r="ETZ159" s="109"/>
      <c r="EUA159" s="109"/>
      <c r="EUB159" s="109"/>
      <c r="EUC159" s="109"/>
      <c r="EUD159" s="109"/>
      <c r="EUE159" s="109"/>
      <c r="EUF159" s="109"/>
      <c r="EUG159" s="109"/>
      <c r="EUH159" s="109"/>
      <c r="EUI159" s="109"/>
      <c r="EUJ159" s="109"/>
      <c r="EUK159" s="109"/>
      <c r="EUL159" s="109"/>
      <c r="EUM159" s="109"/>
      <c r="EUN159" s="109"/>
      <c r="EUO159" s="109"/>
      <c r="EUP159" s="109"/>
      <c r="EUQ159" s="109"/>
      <c r="EUR159" s="109"/>
      <c r="EUS159" s="109"/>
      <c r="EUT159" s="109"/>
      <c r="EUU159" s="109"/>
      <c r="EUV159" s="109"/>
      <c r="EUW159" s="109"/>
      <c r="EUX159" s="109"/>
      <c r="EUY159" s="109"/>
      <c r="EUZ159" s="109"/>
      <c r="EVA159" s="109"/>
      <c r="EVB159" s="109"/>
      <c r="EVC159" s="109"/>
      <c r="EVD159" s="109"/>
      <c r="EVE159" s="109"/>
      <c r="EVF159" s="109"/>
      <c r="EVG159" s="109"/>
      <c r="EVH159" s="109"/>
      <c r="EVI159" s="109"/>
      <c r="EVJ159" s="109"/>
      <c r="EVK159" s="109"/>
      <c r="EVL159" s="109"/>
      <c r="EVM159" s="109"/>
      <c r="EVN159" s="109"/>
      <c r="EVO159" s="109"/>
      <c r="EVP159" s="109"/>
      <c r="EVQ159" s="109"/>
      <c r="EVR159" s="109"/>
      <c r="EVS159" s="109"/>
      <c r="EVT159" s="109"/>
      <c r="EVU159" s="109"/>
      <c r="EVV159" s="109"/>
      <c r="EVW159" s="109"/>
      <c r="EVX159" s="109"/>
      <c r="EVY159" s="109"/>
      <c r="EVZ159" s="109"/>
      <c r="EWA159" s="109"/>
      <c r="EWB159" s="109"/>
      <c r="EWC159" s="109"/>
      <c r="EWD159" s="109"/>
      <c r="EWE159" s="109"/>
      <c r="EWF159" s="109"/>
      <c r="EWG159" s="109"/>
      <c r="EWH159" s="109"/>
      <c r="EWI159" s="109"/>
      <c r="EWJ159" s="109"/>
      <c r="EWK159" s="109"/>
      <c r="EWL159" s="109"/>
      <c r="EWM159" s="109"/>
      <c r="EWN159" s="109"/>
      <c r="EWO159" s="109"/>
      <c r="EWP159" s="109"/>
      <c r="EWQ159" s="109"/>
      <c r="EWR159" s="109"/>
      <c r="EWS159" s="109"/>
      <c r="EWT159" s="109"/>
      <c r="EWU159" s="109"/>
      <c r="EWV159" s="109"/>
      <c r="EWW159" s="109"/>
      <c r="EWX159" s="109"/>
      <c r="EWY159" s="109"/>
      <c r="EWZ159" s="109"/>
      <c r="EXA159" s="109"/>
      <c r="EXB159" s="109"/>
      <c r="EXC159" s="109"/>
      <c r="EXD159" s="109"/>
      <c r="EXE159" s="109"/>
      <c r="EXF159" s="109"/>
      <c r="EXG159" s="109"/>
      <c r="EXH159" s="109"/>
      <c r="EXI159" s="109"/>
      <c r="EXJ159" s="109"/>
      <c r="EXK159" s="109"/>
      <c r="EXL159" s="109"/>
      <c r="EXM159" s="109"/>
      <c r="EXN159" s="109"/>
      <c r="EXO159" s="109"/>
      <c r="EXP159" s="109"/>
      <c r="EXQ159" s="109"/>
      <c r="EXR159" s="109"/>
      <c r="EXS159" s="109"/>
      <c r="EXT159" s="109"/>
      <c r="EXU159" s="109"/>
      <c r="EXV159" s="109"/>
      <c r="EXW159" s="109"/>
      <c r="EXX159" s="109"/>
      <c r="EXY159" s="109"/>
      <c r="EXZ159" s="109"/>
      <c r="EYA159" s="109"/>
      <c r="EYB159" s="109"/>
      <c r="EYC159" s="109"/>
      <c r="EYD159" s="109"/>
      <c r="EYE159" s="109"/>
      <c r="EYF159" s="109"/>
      <c r="EYG159" s="109"/>
      <c r="EYH159" s="109"/>
      <c r="EYI159" s="109"/>
      <c r="EYJ159" s="109"/>
      <c r="EYK159" s="109"/>
      <c r="EYL159" s="109"/>
      <c r="EYM159" s="109"/>
      <c r="EYN159" s="109"/>
      <c r="EYO159" s="109"/>
      <c r="EYP159" s="109"/>
      <c r="EYQ159" s="109"/>
      <c r="EYR159" s="109"/>
      <c r="EYS159" s="109"/>
      <c r="EYT159" s="109"/>
      <c r="EYU159" s="109"/>
      <c r="EYV159" s="109"/>
      <c r="EYW159" s="109"/>
      <c r="EYX159" s="109"/>
      <c r="EYY159" s="109"/>
      <c r="EYZ159" s="109"/>
      <c r="EZA159" s="109"/>
      <c r="EZB159" s="109"/>
      <c r="EZC159" s="109"/>
      <c r="EZD159" s="109"/>
      <c r="EZE159" s="109"/>
      <c r="EZF159" s="109"/>
      <c r="EZG159" s="109"/>
      <c r="EZH159" s="109"/>
      <c r="EZI159" s="109"/>
      <c r="EZJ159" s="109"/>
      <c r="EZK159" s="109"/>
      <c r="EZL159" s="109"/>
      <c r="EZM159" s="109"/>
      <c r="EZN159" s="109"/>
      <c r="EZO159" s="109"/>
      <c r="EZP159" s="109"/>
      <c r="EZQ159" s="109"/>
      <c r="EZR159" s="109"/>
      <c r="EZS159" s="109"/>
      <c r="EZT159" s="109"/>
      <c r="EZU159" s="109"/>
      <c r="EZV159" s="109"/>
      <c r="EZW159" s="109"/>
      <c r="EZX159" s="109"/>
      <c r="EZY159" s="109"/>
      <c r="EZZ159" s="109"/>
      <c r="FAA159" s="109"/>
      <c r="FAB159" s="109"/>
      <c r="FAC159" s="109"/>
      <c r="FAD159" s="109"/>
      <c r="FAE159" s="109"/>
      <c r="FAF159" s="109"/>
      <c r="FAG159" s="109"/>
      <c r="FAH159" s="109"/>
      <c r="FAI159" s="109"/>
      <c r="FAJ159" s="109"/>
      <c r="FAK159" s="109"/>
      <c r="FAL159" s="109"/>
      <c r="FAM159" s="109"/>
      <c r="FAN159" s="109"/>
      <c r="FAO159" s="109"/>
      <c r="FAP159" s="109"/>
      <c r="FAQ159" s="109"/>
      <c r="FAR159" s="109"/>
      <c r="FAS159" s="109"/>
      <c r="FAT159" s="109"/>
      <c r="FAU159" s="109"/>
      <c r="FAV159" s="109"/>
      <c r="FAW159" s="109"/>
      <c r="FAX159" s="109"/>
      <c r="FAY159" s="109"/>
      <c r="FAZ159" s="109"/>
      <c r="FBA159" s="109"/>
      <c r="FBB159" s="109"/>
      <c r="FBC159" s="109"/>
      <c r="FBD159" s="109"/>
      <c r="FBE159" s="109"/>
      <c r="FBF159" s="109"/>
      <c r="FBG159" s="109"/>
      <c r="FBH159" s="109"/>
      <c r="FBI159" s="109"/>
      <c r="FBJ159" s="109"/>
      <c r="FBK159" s="109"/>
      <c r="FBL159" s="109"/>
      <c r="FBM159" s="109"/>
      <c r="FBN159" s="109"/>
      <c r="FBO159" s="109"/>
      <c r="FBP159" s="109"/>
      <c r="FBQ159" s="109"/>
      <c r="FBR159" s="109"/>
      <c r="FBS159" s="109"/>
      <c r="FBT159" s="109"/>
      <c r="FBU159" s="109"/>
      <c r="FBV159" s="109"/>
      <c r="FBW159" s="109"/>
      <c r="FBX159" s="109"/>
      <c r="FBY159" s="109"/>
      <c r="FBZ159" s="109"/>
      <c r="FCA159" s="109"/>
      <c r="FCB159" s="109"/>
      <c r="FCC159" s="109"/>
      <c r="FCD159" s="109"/>
      <c r="FCE159" s="109"/>
      <c r="FCF159" s="109"/>
      <c r="FCG159" s="109"/>
      <c r="FCH159" s="109"/>
      <c r="FCI159" s="109"/>
      <c r="FCJ159" s="109"/>
      <c r="FCK159" s="109"/>
      <c r="FCL159" s="109"/>
      <c r="FCM159" s="109"/>
      <c r="FCN159" s="109"/>
      <c r="FCO159" s="109"/>
      <c r="FCP159" s="109"/>
      <c r="FCQ159" s="109"/>
      <c r="FCR159" s="109"/>
      <c r="FCS159" s="109"/>
      <c r="FCT159" s="109"/>
      <c r="FCU159" s="109"/>
      <c r="FCV159" s="109"/>
      <c r="FCW159" s="109"/>
      <c r="FCX159" s="109"/>
      <c r="FCY159" s="109"/>
      <c r="FCZ159" s="109"/>
      <c r="FDA159" s="109"/>
      <c r="FDB159" s="109"/>
      <c r="FDC159" s="109"/>
      <c r="FDD159" s="109"/>
      <c r="FDE159" s="109"/>
      <c r="FDF159" s="109"/>
      <c r="FDG159" s="109"/>
      <c r="FDH159" s="109"/>
      <c r="FDI159" s="109"/>
      <c r="FDJ159" s="109"/>
      <c r="FDK159" s="109"/>
      <c r="FDL159" s="109"/>
      <c r="FDM159" s="109"/>
      <c r="FDN159" s="109"/>
      <c r="FDO159" s="109"/>
      <c r="FDP159" s="109"/>
      <c r="FDQ159" s="109"/>
      <c r="FDR159" s="109"/>
      <c r="FDS159" s="109"/>
      <c r="FDT159" s="109"/>
      <c r="FDU159" s="109"/>
      <c r="FDV159" s="109"/>
      <c r="FDW159" s="109"/>
      <c r="FDX159" s="109"/>
      <c r="FDY159" s="109"/>
      <c r="FDZ159" s="109"/>
      <c r="FEA159" s="109"/>
      <c r="FEB159" s="109"/>
      <c r="FEC159" s="109"/>
      <c r="FED159" s="109"/>
      <c r="FEE159" s="109"/>
      <c r="FEF159" s="109"/>
      <c r="FEG159" s="109"/>
      <c r="FEH159" s="109"/>
      <c r="FEI159" s="109"/>
      <c r="FEJ159" s="109"/>
      <c r="FEK159" s="109"/>
      <c r="FEL159" s="109"/>
      <c r="FEM159" s="109"/>
      <c r="FEN159" s="109"/>
      <c r="FEO159" s="109"/>
      <c r="FEP159" s="109"/>
      <c r="FEQ159" s="109"/>
      <c r="FER159" s="109"/>
      <c r="FES159" s="109"/>
      <c r="FET159" s="109"/>
      <c r="FEU159" s="109"/>
      <c r="FEV159" s="109"/>
      <c r="FEW159" s="109"/>
      <c r="FEX159" s="109"/>
      <c r="FEY159" s="109"/>
      <c r="FEZ159" s="109"/>
      <c r="FFA159" s="109"/>
      <c r="FFB159" s="109"/>
      <c r="FFC159" s="109"/>
      <c r="FFD159" s="109"/>
      <c r="FFE159" s="109"/>
      <c r="FFF159" s="109"/>
      <c r="FFG159" s="109"/>
      <c r="FFH159" s="109"/>
      <c r="FFI159" s="109"/>
      <c r="FFJ159" s="109"/>
      <c r="FFK159" s="109"/>
      <c r="FFL159" s="109"/>
      <c r="FFM159" s="109"/>
      <c r="FFN159" s="109"/>
      <c r="FFO159" s="109"/>
      <c r="FFP159" s="109"/>
      <c r="FFQ159" s="109"/>
      <c r="FFR159" s="109"/>
      <c r="FFS159" s="109"/>
      <c r="FFT159" s="109"/>
      <c r="FFU159" s="109"/>
      <c r="FFV159" s="109"/>
      <c r="FFW159" s="109"/>
      <c r="FFX159" s="109"/>
      <c r="FFY159" s="109"/>
      <c r="FFZ159" s="109"/>
      <c r="FGA159" s="109"/>
      <c r="FGB159" s="109"/>
      <c r="FGC159" s="109"/>
      <c r="FGD159" s="109"/>
      <c r="FGE159" s="109"/>
      <c r="FGF159" s="109"/>
      <c r="FGG159" s="109"/>
      <c r="FGH159" s="109"/>
      <c r="FGI159" s="109"/>
      <c r="FGJ159" s="109"/>
      <c r="FGK159" s="109"/>
      <c r="FGL159" s="109"/>
      <c r="FGM159" s="109"/>
      <c r="FGN159" s="109"/>
      <c r="FGO159" s="109"/>
      <c r="FGP159" s="109"/>
      <c r="FGQ159" s="109"/>
      <c r="FGR159" s="109"/>
      <c r="FGS159" s="109"/>
      <c r="FGT159" s="109"/>
      <c r="FGU159" s="109"/>
      <c r="FGV159" s="109"/>
      <c r="FGW159" s="109"/>
      <c r="FGX159" s="109"/>
      <c r="FGY159" s="109"/>
      <c r="FGZ159" s="109"/>
      <c r="FHA159" s="109"/>
      <c r="FHB159" s="109"/>
      <c r="FHC159" s="109"/>
      <c r="FHD159" s="109"/>
      <c r="FHE159" s="109"/>
      <c r="FHF159" s="109"/>
      <c r="FHG159" s="109"/>
      <c r="FHH159" s="109"/>
      <c r="FHI159" s="109"/>
      <c r="FHJ159" s="109"/>
      <c r="FHK159" s="109"/>
      <c r="FHL159" s="109"/>
      <c r="FHM159" s="109"/>
      <c r="FHN159" s="109"/>
      <c r="FHO159" s="109"/>
      <c r="FHP159" s="109"/>
      <c r="FHQ159" s="109"/>
      <c r="FHR159" s="109"/>
      <c r="FHS159" s="109"/>
      <c r="FHT159" s="109"/>
      <c r="FHU159" s="109"/>
      <c r="FHV159" s="109"/>
      <c r="FHW159" s="109"/>
      <c r="FHX159" s="109"/>
      <c r="FHY159" s="109"/>
      <c r="FHZ159" s="109"/>
      <c r="FIA159" s="109"/>
      <c r="FIB159" s="109"/>
      <c r="FIC159" s="109"/>
      <c r="FID159" s="109"/>
      <c r="FIE159" s="109"/>
      <c r="FIF159" s="109"/>
      <c r="FIG159" s="109"/>
      <c r="FIH159" s="109"/>
      <c r="FII159" s="109"/>
      <c r="FIJ159" s="109"/>
      <c r="FIK159" s="109"/>
      <c r="FIL159" s="109"/>
      <c r="FIM159" s="109"/>
      <c r="FIN159" s="109"/>
      <c r="FIO159" s="109"/>
      <c r="FIP159" s="109"/>
      <c r="FIQ159" s="109"/>
      <c r="FIR159" s="109"/>
      <c r="FIS159" s="109"/>
      <c r="FIT159" s="109"/>
      <c r="FIU159" s="109"/>
      <c r="FIV159" s="109"/>
      <c r="FIW159" s="109"/>
      <c r="FIX159" s="109"/>
      <c r="FIY159" s="109"/>
      <c r="FIZ159" s="109"/>
      <c r="FJA159" s="109"/>
      <c r="FJB159" s="109"/>
      <c r="FJC159" s="109"/>
      <c r="FJD159" s="109"/>
      <c r="FJE159" s="109"/>
      <c r="FJF159" s="109"/>
      <c r="FJG159" s="109"/>
      <c r="FJH159" s="109"/>
      <c r="FJI159" s="109"/>
      <c r="FJJ159" s="109"/>
      <c r="FJK159" s="109"/>
      <c r="FJL159" s="109"/>
      <c r="FJM159" s="109"/>
      <c r="FJN159" s="109"/>
      <c r="FJO159" s="109"/>
      <c r="FJP159" s="109"/>
      <c r="FJQ159" s="109"/>
      <c r="FJR159" s="109"/>
      <c r="FJS159" s="109"/>
      <c r="FJT159" s="109"/>
      <c r="FJU159" s="109"/>
      <c r="FJV159" s="109"/>
      <c r="FJW159" s="109"/>
      <c r="FJX159" s="109"/>
      <c r="FJY159" s="109"/>
      <c r="FJZ159" s="109"/>
      <c r="FKA159" s="109"/>
      <c r="FKB159" s="109"/>
      <c r="FKC159" s="109"/>
      <c r="FKD159" s="109"/>
      <c r="FKE159" s="109"/>
      <c r="FKF159" s="109"/>
      <c r="FKG159" s="109"/>
      <c r="FKH159" s="109"/>
      <c r="FKI159" s="109"/>
      <c r="FKJ159" s="109"/>
      <c r="FKK159" s="109"/>
      <c r="FKL159" s="109"/>
      <c r="FKM159" s="109"/>
      <c r="FKN159" s="109"/>
      <c r="FKO159" s="109"/>
      <c r="FKP159" s="109"/>
      <c r="FKQ159" s="109"/>
      <c r="FKR159" s="109"/>
      <c r="FKS159" s="109"/>
      <c r="FKT159" s="109"/>
      <c r="FKU159" s="109"/>
      <c r="FKV159" s="109"/>
      <c r="FKW159" s="109"/>
      <c r="FKX159" s="109"/>
      <c r="FKY159" s="109"/>
      <c r="FKZ159" s="109"/>
      <c r="FLA159" s="109"/>
      <c r="FLB159" s="109"/>
      <c r="FLC159" s="109"/>
      <c r="FLD159" s="109"/>
      <c r="FLE159" s="109"/>
      <c r="FLF159" s="109"/>
      <c r="FLG159" s="109"/>
      <c r="FLH159" s="109"/>
      <c r="FLI159" s="109"/>
      <c r="FLJ159" s="109"/>
      <c r="FLK159" s="109"/>
      <c r="FLL159" s="109"/>
      <c r="FLM159" s="109"/>
      <c r="FLN159" s="109"/>
      <c r="FLO159" s="109"/>
      <c r="FLP159" s="109"/>
      <c r="FLQ159" s="109"/>
      <c r="FLR159" s="109"/>
      <c r="FLS159" s="109"/>
      <c r="FLT159" s="109"/>
      <c r="FLU159" s="109"/>
      <c r="FLV159" s="109"/>
      <c r="FLW159" s="109"/>
      <c r="FLX159" s="109"/>
      <c r="FLY159" s="109"/>
      <c r="FLZ159" s="109"/>
      <c r="FMA159" s="109"/>
      <c r="FMB159" s="109"/>
      <c r="FMC159" s="109"/>
      <c r="FMD159" s="109"/>
      <c r="FME159" s="109"/>
      <c r="FMF159" s="109"/>
      <c r="FMG159" s="109"/>
      <c r="FMH159" s="109"/>
      <c r="FMI159" s="109"/>
      <c r="FMJ159" s="109"/>
      <c r="FMK159" s="109"/>
      <c r="FML159" s="109"/>
      <c r="FMM159" s="109"/>
      <c r="FMN159" s="109"/>
      <c r="FMO159" s="109"/>
      <c r="FMP159" s="109"/>
      <c r="FMQ159" s="109"/>
      <c r="FMR159" s="109"/>
      <c r="FMS159" s="109"/>
      <c r="FMT159" s="109"/>
      <c r="FMU159" s="109"/>
      <c r="FMV159" s="109"/>
      <c r="FMW159" s="109"/>
      <c r="FMX159" s="109"/>
      <c r="FMY159" s="109"/>
      <c r="FMZ159" s="109"/>
      <c r="FNA159" s="109"/>
      <c r="FNB159" s="109"/>
      <c r="FNC159" s="109"/>
      <c r="FND159" s="109"/>
      <c r="FNE159" s="109"/>
      <c r="FNF159" s="109"/>
      <c r="FNG159" s="109"/>
      <c r="FNH159" s="109"/>
      <c r="FNI159" s="109"/>
      <c r="FNJ159" s="109"/>
      <c r="FNK159" s="109"/>
      <c r="FNL159" s="109"/>
      <c r="FNM159" s="109"/>
      <c r="FNN159" s="109"/>
      <c r="FNO159" s="109"/>
      <c r="FNP159" s="109"/>
      <c r="FNQ159" s="109"/>
      <c r="FNR159" s="109"/>
      <c r="FNS159" s="109"/>
      <c r="FNT159" s="109"/>
      <c r="FNU159" s="109"/>
      <c r="FNV159" s="109"/>
      <c r="FNW159" s="109"/>
      <c r="FNX159" s="109"/>
      <c r="FNY159" s="109"/>
      <c r="FNZ159" s="109"/>
      <c r="FOA159" s="109"/>
      <c r="FOB159" s="109"/>
      <c r="FOC159" s="109"/>
      <c r="FOD159" s="109"/>
      <c r="FOE159" s="109"/>
      <c r="FOF159" s="109"/>
      <c r="FOG159" s="109"/>
      <c r="FOH159" s="109"/>
      <c r="FOI159" s="109"/>
      <c r="FOJ159" s="109"/>
      <c r="FOK159" s="109"/>
      <c r="FOL159" s="109"/>
      <c r="FOM159" s="109"/>
      <c r="FON159" s="109"/>
      <c r="FOO159" s="109"/>
      <c r="FOP159" s="109"/>
      <c r="FOQ159" s="109"/>
      <c r="FOR159" s="109"/>
      <c r="FOS159" s="109"/>
      <c r="FOT159" s="109"/>
      <c r="FOU159" s="109"/>
      <c r="FOV159" s="109"/>
      <c r="FOW159" s="109"/>
      <c r="FOX159" s="109"/>
      <c r="FOY159" s="109"/>
      <c r="FOZ159" s="109"/>
      <c r="FPA159" s="109"/>
      <c r="FPB159" s="109"/>
      <c r="FPC159" s="109"/>
      <c r="FPD159" s="109"/>
      <c r="FPE159" s="109"/>
      <c r="FPF159" s="109"/>
      <c r="FPG159" s="109"/>
      <c r="FPH159" s="109"/>
      <c r="FPI159" s="109"/>
      <c r="FPJ159" s="109"/>
      <c r="FPK159" s="109"/>
      <c r="FPL159" s="109"/>
      <c r="FPM159" s="109"/>
      <c r="FPN159" s="109"/>
      <c r="FPO159" s="109"/>
      <c r="FPP159" s="109"/>
      <c r="FPQ159" s="109"/>
      <c r="FPR159" s="109"/>
      <c r="FPS159" s="109"/>
      <c r="FPT159" s="109"/>
      <c r="FPU159" s="109"/>
      <c r="FPV159" s="109"/>
      <c r="FPW159" s="109"/>
      <c r="FPX159" s="109"/>
      <c r="FPY159" s="109"/>
      <c r="FPZ159" s="109"/>
      <c r="FQA159" s="109"/>
      <c r="FQB159" s="109"/>
      <c r="FQC159" s="109"/>
      <c r="FQD159" s="109"/>
      <c r="FQE159" s="109"/>
      <c r="FQF159" s="109"/>
      <c r="FQG159" s="109"/>
      <c r="FQH159" s="109"/>
      <c r="FQI159" s="109"/>
      <c r="FQJ159" s="109"/>
      <c r="FQK159" s="109"/>
      <c r="FQL159" s="109"/>
      <c r="FQM159" s="109"/>
      <c r="FQN159" s="109"/>
      <c r="FQO159" s="109"/>
      <c r="FQP159" s="109"/>
      <c r="FQQ159" s="109"/>
      <c r="FQR159" s="109"/>
      <c r="FQS159" s="109"/>
      <c r="FQT159" s="109"/>
      <c r="FQU159" s="109"/>
      <c r="FQV159" s="109"/>
      <c r="FQW159" s="109"/>
      <c r="FQX159" s="109"/>
      <c r="FQY159" s="109"/>
      <c r="FQZ159" s="109"/>
      <c r="FRA159" s="109"/>
      <c r="FRB159" s="109"/>
      <c r="FRC159" s="109"/>
      <c r="FRD159" s="109"/>
      <c r="FRE159" s="109"/>
      <c r="FRF159" s="109"/>
      <c r="FRG159" s="109"/>
      <c r="FRH159" s="109"/>
      <c r="FRI159" s="109"/>
      <c r="FRJ159" s="109"/>
      <c r="FRK159" s="109"/>
      <c r="FRL159" s="109"/>
      <c r="FRM159" s="109"/>
      <c r="FRN159" s="109"/>
      <c r="FRO159" s="109"/>
      <c r="FRP159" s="109"/>
      <c r="FRQ159" s="109"/>
      <c r="FRR159" s="109"/>
      <c r="FRS159" s="109"/>
      <c r="FRT159" s="109"/>
      <c r="FRU159" s="109"/>
      <c r="FRV159" s="109"/>
      <c r="FRW159" s="109"/>
      <c r="FRX159" s="109"/>
      <c r="FRY159" s="109"/>
      <c r="FRZ159" s="109"/>
      <c r="FSA159" s="109"/>
      <c r="FSB159" s="109"/>
      <c r="FSC159" s="109"/>
      <c r="FSD159" s="109"/>
      <c r="FSE159" s="109"/>
      <c r="FSF159" s="109"/>
      <c r="FSG159" s="109"/>
      <c r="FSH159" s="109"/>
      <c r="FSI159" s="109"/>
      <c r="FSJ159" s="109"/>
      <c r="FSK159" s="109"/>
      <c r="FSL159" s="109"/>
      <c r="FSM159" s="109"/>
      <c r="FSN159" s="109"/>
      <c r="FSO159" s="109"/>
      <c r="FSP159" s="109"/>
      <c r="FSQ159" s="109"/>
      <c r="FSR159" s="109"/>
      <c r="FSS159" s="109"/>
      <c r="FST159" s="109"/>
      <c r="FSU159" s="109"/>
      <c r="FSV159" s="109"/>
      <c r="FSW159" s="109"/>
      <c r="FSX159" s="109"/>
      <c r="FSY159" s="109"/>
      <c r="FSZ159" s="109"/>
      <c r="FTA159" s="109"/>
      <c r="FTB159" s="109"/>
      <c r="FTC159" s="109"/>
      <c r="FTD159" s="109"/>
      <c r="FTE159" s="109"/>
      <c r="FTF159" s="109"/>
      <c r="FTG159" s="109"/>
      <c r="FTH159" s="109"/>
      <c r="FTI159" s="109"/>
      <c r="FTJ159" s="109"/>
      <c r="FTK159" s="109"/>
      <c r="FTL159" s="109"/>
      <c r="FTM159" s="109"/>
      <c r="FTN159" s="109"/>
      <c r="FTO159" s="109"/>
      <c r="FTP159" s="109"/>
      <c r="FTQ159" s="109"/>
      <c r="FTR159" s="109"/>
      <c r="FTS159" s="109"/>
      <c r="FTT159" s="109"/>
      <c r="FTU159" s="109"/>
      <c r="FTV159" s="109"/>
      <c r="FTW159" s="109"/>
      <c r="FTX159" s="109"/>
      <c r="FTY159" s="109"/>
      <c r="FTZ159" s="109"/>
      <c r="FUA159" s="109"/>
      <c r="FUB159" s="109"/>
      <c r="FUC159" s="109"/>
      <c r="FUD159" s="109"/>
      <c r="FUE159" s="109"/>
      <c r="FUF159" s="109"/>
      <c r="FUG159" s="109"/>
      <c r="FUH159" s="109"/>
      <c r="FUI159" s="109"/>
      <c r="FUJ159" s="109"/>
      <c r="FUK159" s="109"/>
      <c r="FUL159" s="109"/>
      <c r="FUM159" s="109"/>
      <c r="FUN159" s="109"/>
      <c r="FUO159" s="109"/>
      <c r="FUP159" s="109"/>
      <c r="FUQ159" s="109"/>
      <c r="FUR159" s="109"/>
      <c r="FUS159" s="109"/>
      <c r="FUT159" s="109"/>
      <c r="FUU159" s="109"/>
      <c r="FUV159" s="109"/>
      <c r="FUW159" s="109"/>
      <c r="FUX159" s="109"/>
      <c r="FUY159" s="109"/>
      <c r="FUZ159" s="109"/>
      <c r="FVA159" s="109"/>
      <c r="FVB159" s="109"/>
      <c r="FVC159" s="109"/>
      <c r="FVD159" s="109"/>
      <c r="FVE159" s="109"/>
      <c r="FVF159" s="109"/>
      <c r="FVG159" s="109"/>
      <c r="FVH159" s="109"/>
      <c r="FVI159" s="109"/>
      <c r="FVJ159" s="109"/>
      <c r="FVK159" s="109"/>
      <c r="FVL159" s="109"/>
      <c r="FVM159" s="109"/>
      <c r="FVN159" s="109"/>
      <c r="FVO159" s="109"/>
      <c r="FVP159" s="109"/>
      <c r="FVQ159" s="109"/>
      <c r="FVR159" s="109"/>
      <c r="FVS159" s="109"/>
      <c r="FVT159" s="109"/>
      <c r="FVU159" s="109"/>
      <c r="FVV159" s="109"/>
      <c r="FVW159" s="109"/>
      <c r="FVX159" s="109"/>
      <c r="FVY159" s="109"/>
      <c r="FVZ159" s="109"/>
      <c r="FWA159" s="109"/>
      <c r="FWB159" s="109"/>
      <c r="FWC159" s="109"/>
      <c r="FWD159" s="109"/>
      <c r="FWE159" s="109"/>
      <c r="FWF159" s="109"/>
      <c r="FWG159" s="109"/>
      <c r="FWH159" s="109"/>
      <c r="FWI159" s="109"/>
      <c r="FWJ159" s="109"/>
      <c r="FWK159" s="109"/>
      <c r="FWL159" s="109"/>
      <c r="FWM159" s="109"/>
      <c r="FWN159" s="109"/>
      <c r="FWO159" s="109"/>
      <c r="FWP159" s="109"/>
      <c r="FWQ159" s="109"/>
      <c r="FWR159" s="109"/>
      <c r="FWS159" s="109"/>
      <c r="FWT159" s="109"/>
      <c r="FWU159" s="109"/>
      <c r="FWV159" s="109"/>
      <c r="FWW159" s="109"/>
      <c r="FWX159" s="109"/>
      <c r="FWY159" s="109"/>
      <c r="FWZ159" s="109"/>
      <c r="FXA159" s="109"/>
      <c r="FXB159" s="109"/>
      <c r="FXC159" s="109"/>
      <c r="FXD159" s="109"/>
      <c r="FXE159" s="109"/>
      <c r="FXF159" s="109"/>
      <c r="FXG159" s="109"/>
      <c r="FXH159" s="109"/>
      <c r="FXI159" s="109"/>
      <c r="FXJ159" s="109"/>
      <c r="FXK159" s="109"/>
      <c r="FXL159" s="109"/>
      <c r="FXM159" s="109"/>
      <c r="FXN159" s="109"/>
      <c r="FXO159" s="109"/>
      <c r="FXP159" s="109"/>
      <c r="FXQ159" s="109"/>
      <c r="FXR159" s="109"/>
      <c r="FXS159" s="109"/>
      <c r="FXT159" s="109"/>
      <c r="FXU159" s="109"/>
      <c r="FXV159" s="109"/>
      <c r="FXW159" s="109"/>
      <c r="FXX159" s="109"/>
      <c r="FXY159" s="109"/>
      <c r="FXZ159" s="109"/>
      <c r="FYA159" s="109"/>
      <c r="FYB159" s="109"/>
      <c r="FYC159" s="109"/>
      <c r="FYD159" s="109"/>
      <c r="FYE159" s="109"/>
      <c r="FYF159" s="109"/>
      <c r="FYG159" s="109"/>
      <c r="FYH159" s="109"/>
      <c r="FYI159" s="109"/>
      <c r="FYJ159" s="109"/>
      <c r="FYK159" s="109"/>
      <c r="FYL159" s="109"/>
      <c r="FYM159" s="109"/>
      <c r="FYN159" s="109"/>
      <c r="FYO159" s="109"/>
      <c r="FYP159" s="109"/>
      <c r="FYQ159" s="109"/>
      <c r="FYR159" s="109"/>
      <c r="FYS159" s="109"/>
      <c r="FYT159" s="109"/>
      <c r="FYU159" s="109"/>
      <c r="FYV159" s="109"/>
      <c r="FYW159" s="109"/>
      <c r="FYX159" s="109"/>
      <c r="FYY159" s="109"/>
      <c r="FYZ159" s="109"/>
      <c r="FZA159" s="109"/>
      <c r="FZB159" s="109"/>
      <c r="FZC159" s="109"/>
      <c r="FZD159" s="109"/>
      <c r="FZE159" s="109"/>
      <c r="FZF159" s="109"/>
      <c r="FZG159" s="109"/>
      <c r="FZH159" s="109"/>
      <c r="FZI159" s="109"/>
      <c r="FZJ159" s="109"/>
      <c r="FZK159" s="109"/>
      <c r="FZL159" s="109"/>
      <c r="FZM159" s="109"/>
      <c r="FZN159" s="109"/>
      <c r="FZO159" s="109"/>
      <c r="FZP159" s="109"/>
      <c r="FZQ159" s="109"/>
      <c r="FZR159" s="109"/>
      <c r="FZS159" s="109"/>
      <c r="FZT159" s="109"/>
      <c r="FZU159" s="109"/>
      <c r="FZV159" s="109"/>
      <c r="FZW159" s="109"/>
      <c r="FZX159" s="109"/>
      <c r="FZY159" s="109"/>
      <c r="FZZ159" s="109"/>
      <c r="GAA159" s="109"/>
      <c r="GAB159" s="109"/>
      <c r="GAC159" s="109"/>
      <c r="GAD159" s="109"/>
      <c r="GAE159" s="109"/>
      <c r="GAF159" s="109"/>
      <c r="GAG159" s="109"/>
      <c r="GAH159" s="109"/>
      <c r="GAI159" s="109"/>
      <c r="GAJ159" s="109"/>
      <c r="GAK159" s="109"/>
      <c r="GAL159" s="109"/>
      <c r="GAM159" s="109"/>
      <c r="GAN159" s="109"/>
      <c r="GAO159" s="109"/>
      <c r="GAP159" s="109"/>
      <c r="GAQ159" s="109"/>
      <c r="GAR159" s="109"/>
      <c r="GAS159" s="109"/>
      <c r="GAT159" s="109"/>
      <c r="GAU159" s="109"/>
      <c r="GAV159" s="109"/>
      <c r="GAW159" s="109"/>
      <c r="GAX159" s="109"/>
      <c r="GAY159" s="109"/>
      <c r="GAZ159" s="109"/>
      <c r="GBA159" s="109"/>
      <c r="GBB159" s="109"/>
      <c r="GBC159" s="109"/>
      <c r="GBD159" s="109"/>
      <c r="GBE159" s="109"/>
      <c r="GBF159" s="109"/>
      <c r="GBG159" s="109"/>
      <c r="GBH159" s="109"/>
      <c r="GBI159" s="109"/>
      <c r="GBJ159" s="109"/>
      <c r="GBK159" s="109"/>
      <c r="GBL159" s="109"/>
      <c r="GBM159" s="109"/>
      <c r="GBN159" s="109"/>
      <c r="GBO159" s="109"/>
      <c r="GBP159" s="109"/>
      <c r="GBQ159" s="109"/>
      <c r="GBR159" s="109"/>
      <c r="GBS159" s="109"/>
      <c r="GBT159" s="109"/>
      <c r="GBU159" s="109"/>
      <c r="GBV159" s="109"/>
      <c r="GBW159" s="109"/>
      <c r="GBX159" s="109"/>
      <c r="GBY159" s="109"/>
      <c r="GBZ159" s="109"/>
      <c r="GCA159" s="109"/>
      <c r="GCB159" s="109"/>
      <c r="GCC159" s="109"/>
      <c r="GCD159" s="109"/>
      <c r="GCE159" s="109"/>
      <c r="GCF159" s="109"/>
      <c r="GCG159" s="109"/>
      <c r="GCH159" s="109"/>
      <c r="GCI159" s="109"/>
      <c r="GCJ159" s="109"/>
      <c r="GCK159" s="109"/>
      <c r="GCL159" s="109"/>
      <c r="GCM159" s="109"/>
      <c r="GCN159" s="109"/>
      <c r="GCO159" s="109"/>
      <c r="GCP159" s="109"/>
      <c r="GCQ159" s="109"/>
      <c r="GCR159" s="109"/>
      <c r="GCS159" s="109"/>
      <c r="GCT159" s="109"/>
      <c r="GCU159" s="109"/>
      <c r="GCV159" s="109"/>
      <c r="GCW159" s="109"/>
      <c r="GCX159" s="109"/>
      <c r="GCY159" s="109"/>
      <c r="GCZ159" s="109"/>
      <c r="GDA159" s="109"/>
      <c r="GDB159" s="109"/>
      <c r="GDC159" s="109"/>
      <c r="GDD159" s="109"/>
      <c r="GDE159" s="109"/>
      <c r="GDF159" s="109"/>
      <c r="GDG159" s="109"/>
      <c r="GDH159" s="109"/>
      <c r="GDI159" s="109"/>
      <c r="GDJ159" s="109"/>
      <c r="GDK159" s="109"/>
      <c r="GDL159" s="109"/>
      <c r="GDM159" s="109"/>
      <c r="GDN159" s="109"/>
      <c r="GDO159" s="109"/>
      <c r="GDP159" s="109"/>
      <c r="GDQ159" s="109"/>
      <c r="GDR159" s="109"/>
      <c r="GDS159" s="109"/>
      <c r="GDT159" s="109"/>
      <c r="GDU159" s="109"/>
      <c r="GDV159" s="109"/>
      <c r="GDW159" s="109"/>
      <c r="GDX159" s="109"/>
      <c r="GDY159" s="109"/>
      <c r="GDZ159" s="109"/>
      <c r="GEA159" s="109"/>
      <c r="GEB159" s="109"/>
      <c r="GEC159" s="109"/>
      <c r="GED159" s="109"/>
      <c r="GEE159" s="109"/>
      <c r="GEF159" s="109"/>
      <c r="GEG159" s="109"/>
      <c r="GEH159" s="109"/>
      <c r="GEI159" s="109"/>
      <c r="GEJ159" s="109"/>
      <c r="GEK159" s="109"/>
      <c r="GEL159" s="109"/>
      <c r="GEM159" s="109"/>
      <c r="GEN159" s="109"/>
      <c r="GEO159" s="109"/>
      <c r="GEP159" s="109"/>
      <c r="GEQ159" s="109"/>
      <c r="GER159" s="109"/>
      <c r="GES159" s="109"/>
      <c r="GET159" s="109"/>
      <c r="GEU159" s="109"/>
      <c r="GEV159" s="109"/>
      <c r="GEW159" s="109"/>
      <c r="GEX159" s="109"/>
      <c r="GEY159" s="109"/>
      <c r="GEZ159" s="109"/>
      <c r="GFA159" s="109"/>
      <c r="GFB159" s="109"/>
      <c r="GFC159" s="109"/>
      <c r="GFD159" s="109"/>
      <c r="GFE159" s="109"/>
      <c r="GFF159" s="109"/>
      <c r="GFG159" s="109"/>
      <c r="GFH159" s="109"/>
      <c r="GFI159" s="109"/>
      <c r="GFJ159" s="109"/>
      <c r="GFK159" s="109"/>
      <c r="GFL159" s="109"/>
      <c r="GFM159" s="109"/>
      <c r="GFN159" s="109"/>
      <c r="GFO159" s="109"/>
      <c r="GFP159" s="109"/>
      <c r="GFQ159" s="109"/>
      <c r="GFR159" s="109"/>
      <c r="GFS159" s="109"/>
      <c r="GFT159" s="109"/>
      <c r="GFU159" s="109"/>
      <c r="GFV159" s="109"/>
      <c r="GFW159" s="109"/>
      <c r="GFX159" s="109"/>
      <c r="GFY159" s="109"/>
      <c r="GFZ159" s="109"/>
      <c r="GGA159" s="109"/>
      <c r="GGB159" s="109"/>
      <c r="GGC159" s="109"/>
      <c r="GGD159" s="109"/>
      <c r="GGE159" s="109"/>
      <c r="GGF159" s="109"/>
      <c r="GGG159" s="109"/>
      <c r="GGH159" s="109"/>
      <c r="GGI159" s="109"/>
      <c r="GGJ159" s="109"/>
      <c r="GGK159" s="109"/>
      <c r="GGL159" s="109"/>
      <c r="GGM159" s="109"/>
      <c r="GGN159" s="109"/>
      <c r="GGO159" s="109"/>
      <c r="GGP159" s="109"/>
      <c r="GGQ159" s="109"/>
      <c r="GGR159" s="109"/>
      <c r="GGS159" s="109"/>
      <c r="GGT159" s="109"/>
      <c r="GGU159" s="109"/>
      <c r="GGV159" s="109"/>
      <c r="GGW159" s="109"/>
      <c r="GGX159" s="109"/>
      <c r="GGY159" s="109"/>
      <c r="GGZ159" s="109"/>
      <c r="GHA159" s="109"/>
      <c r="GHB159" s="109"/>
      <c r="GHC159" s="109"/>
      <c r="GHD159" s="109"/>
      <c r="GHE159" s="109"/>
      <c r="GHF159" s="109"/>
      <c r="GHG159" s="109"/>
      <c r="GHH159" s="109"/>
      <c r="GHI159" s="109"/>
      <c r="GHJ159" s="109"/>
      <c r="GHK159" s="109"/>
      <c r="GHL159" s="109"/>
      <c r="GHM159" s="109"/>
      <c r="GHN159" s="109"/>
      <c r="GHO159" s="109"/>
      <c r="GHP159" s="109"/>
      <c r="GHQ159" s="109"/>
      <c r="GHR159" s="109"/>
      <c r="GHS159" s="109"/>
      <c r="GHT159" s="109"/>
      <c r="GHU159" s="109"/>
      <c r="GHV159" s="109"/>
      <c r="GHW159" s="109"/>
      <c r="GHX159" s="109"/>
      <c r="GHY159" s="109"/>
      <c r="GHZ159" s="109"/>
      <c r="GIA159" s="109"/>
      <c r="GIB159" s="109"/>
      <c r="GIC159" s="109"/>
      <c r="GID159" s="109"/>
      <c r="GIE159" s="109"/>
      <c r="GIF159" s="109"/>
      <c r="GIG159" s="109"/>
      <c r="GIH159" s="109"/>
      <c r="GII159" s="109"/>
      <c r="GIJ159" s="109"/>
      <c r="GIK159" s="109"/>
      <c r="GIL159" s="109"/>
      <c r="GIM159" s="109"/>
      <c r="GIN159" s="109"/>
      <c r="GIO159" s="109"/>
      <c r="GIP159" s="109"/>
      <c r="GIQ159" s="109"/>
      <c r="GIR159" s="109"/>
      <c r="GIS159" s="109"/>
      <c r="GIT159" s="109"/>
      <c r="GIU159" s="109"/>
      <c r="GIV159" s="109"/>
      <c r="GIW159" s="109"/>
      <c r="GIX159" s="109"/>
      <c r="GIY159" s="109"/>
      <c r="GIZ159" s="109"/>
      <c r="GJA159" s="109"/>
      <c r="GJB159" s="109"/>
      <c r="GJC159" s="109"/>
      <c r="GJD159" s="109"/>
      <c r="GJE159" s="109"/>
      <c r="GJF159" s="109"/>
      <c r="GJG159" s="109"/>
      <c r="GJH159" s="109"/>
      <c r="GJI159" s="109"/>
      <c r="GJJ159" s="109"/>
      <c r="GJK159" s="109"/>
      <c r="GJL159" s="109"/>
      <c r="GJM159" s="109"/>
      <c r="GJN159" s="109"/>
      <c r="GJO159" s="109"/>
      <c r="GJP159" s="109"/>
      <c r="GJQ159" s="109"/>
      <c r="GJR159" s="109"/>
      <c r="GJS159" s="109"/>
      <c r="GJT159" s="109"/>
      <c r="GJU159" s="109"/>
      <c r="GJV159" s="109"/>
      <c r="GJW159" s="109"/>
      <c r="GJX159" s="109"/>
      <c r="GJY159" s="109"/>
      <c r="GJZ159" s="109"/>
      <c r="GKA159" s="109"/>
      <c r="GKB159" s="109"/>
      <c r="GKC159" s="109"/>
      <c r="GKD159" s="109"/>
      <c r="GKE159" s="109"/>
      <c r="GKF159" s="109"/>
      <c r="GKG159" s="109"/>
      <c r="GKH159" s="109"/>
      <c r="GKI159" s="109"/>
      <c r="GKJ159" s="109"/>
      <c r="GKK159" s="109"/>
      <c r="GKL159" s="109"/>
      <c r="GKM159" s="109"/>
      <c r="GKN159" s="109"/>
      <c r="GKO159" s="109"/>
      <c r="GKP159" s="109"/>
      <c r="GKQ159" s="109"/>
      <c r="GKR159" s="109"/>
      <c r="GKS159" s="109"/>
      <c r="GKT159" s="109"/>
      <c r="GKU159" s="109"/>
      <c r="GKV159" s="109"/>
      <c r="GKW159" s="109"/>
      <c r="GKX159" s="109"/>
      <c r="GKY159" s="109"/>
      <c r="GKZ159" s="109"/>
      <c r="GLA159" s="109"/>
      <c r="GLB159" s="109"/>
      <c r="GLC159" s="109"/>
      <c r="GLD159" s="109"/>
      <c r="GLE159" s="109"/>
      <c r="GLF159" s="109"/>
      <c r="GLG159" s="109"/>
      <c r="GLH159" s="109"/>
      <c r="GLI159" s="109"/>
      <c r="GLJ159" s="109"/>
      <c r="GLK159" s="109"/>
      <c r="GLL159" s="109"/>
      <c r="GLM159" s="109"/>
      <c r="GLN159" s="109"/>
      <c r="GLO159" s="109"/>
      <c r="GLP159" s="109"/>
      <c r="GLQ159" s="109"/>
      <c r="GLR159" s="109"/>
      <c r="GLS159" s="109"/>
      <c r="GLT159" s="109"/>
      <c r="GLU159" s="109"/>
      <c r="GLV159" s="109"/>
      <c r="GLW159" s="109"/>
      <c r="GLX159" s="109"/>
      <c r="GLY159" s="109"/>
      <c r="GLZ159" s="109"/>
      <c r="GMA159" s="109"/>
      <c r="GMB159" s="109"/>
      <c r="GMC159" s="109"/>
      <c r="GMD159" s="109"/>
      <c r="GME159" s="109"/>
      <c r="GMF159" s="109"/>
      <c r="GMG159" s="109"/>
      <c r="GMH159" s="109"/>
      <c r="GMI159" s="109"/>
      <c r="GMJ159" s="109"/>
      <c r="GMK159" s="109"/>
      <c r="GML159" s="109"/>
      <c r="GMM159" s="109"/>
      <c r="GMN159" s="109"/>
      <c r="GMO159" s="109"/>
      <c r="GMP159" s="109"/>
      <c r="GMQ159" s="109"/>
      <c r="GMR159" s="109"/>
      <c r="GMS159" s="109"/>
      <c r="GMT159" s="109"/>
      <c r="GMU159" s="109"/>
      <c r="GMV159" s="109"/>
      <c r="GMW159" s="109"/>
      <c r="GMX159" s="109"/>
      <c r="GMY159" s="109"/>
      <c r="GMZ159" s="109"/>
      <c r="GNA159" s="109"/>
      <c r="GNB159" s="109"/>
      <c r="GNC159" s="109"/>
      <c r="GND159" s="109"/>
      <c r="GNE159" s="109"/>
      <c r="GNF159" s="109"/>
      <c r="GNG159" s="109"/>
      <c r="GNH159" s="109"/>
      <c r="GNI159" s="109"/>
      <c r="GNJ159" s="109"/>
      <c r="GNK159" s="109"/>
      <c r="GNL159" s="109"/>
      <c r="GNM159" s="109"/>
      <c r="GNN159" s="109"/>
      <c r="GNO159" s="109"/>
      <c r="GNP159" s="109"/>
      <c r="GNQ159" s="109"/>
      <c r="GNR159" s="109"/>
      <c r="GNS159" s="109"/>
      <c r="GNT159" s="109"/>
      <c r="GNU159" s="109"/>
      <c r="GNV159" s="109"/>
      <c r="GNW159" s="109"/>
      <c r="GNX159" s="109"/>
      <c r="GNY159" s="109"/>
      <c r="GNZ159" s="109"/>
      <c r="GOA159" s="109"/>
      <c r="GOB159" s="109"/>
      <c r="GOC159" s="109"/>
      <c r="GOD159" s="109"/>
      <c r="GOE159" s="109"/>
      <c r="GOF159" s="109"/>
      <c r="GOG159" s="109"/>
      <c r="GOH159" s="109"/>
      <c r="GOI159" s="109"/>
      <c r="GOJ159" s="109"/>
      <c r="GOK159" s="109"/>
      <c r="GOL159" s="109"/>
      <c r="GOM159" s="109"/>
      <c r="GON159" s="109"/>
      <c r="GOO159" s="109"/>
      <c r="GOP159" s="109"/>
      <c r="GOQ159" s="109"/>
      <c r="GOR159" s="109"/>
      <c r="GOS159" s="109"/>
      <c r="GOT159" s="109"/>
      <c r="GOU159" s="109"/>
      <c r="GOV159" s="109"/>
      <c r="GOW159" s="109"/>
      <c r="GOX159" s="109"/>
      <c r="GOY159" s="109"/>
      <c r="GOZ159" s="109"/>
      <c r="GPA159" s="109"/>
      <c r="GPB159" s="109"/>
      <c r="GPC159" s="109"/>
      <c r="GPD159" s="109"/>
      <c r="GPE159" s="109"/>
      <c r="GPF159" s="109"/>
      <c r="GPG159" s="109"/>
      <c r="GPH159" s="109"/>
      <c r="GPI159" s="109"/>
      <c r="GPJ159" s="109"/>
      <c r="GPK159" s="109"/>
      <c r="GPL159" s="109"/>
      <c r="GPM159" s="109"/>
      <c r="GPN159" s="109"/>
      <c r="GPO159" s="109"/>
      <c r="GPP159" s="109"/>
      <c r="GPQ159" s="109"/>
      <c r="GPR159" s="109"/>
      <c r="GPS159" s="109"/>
      <c r="GPT159" s="109"/>
      <c r="GPU159" s="109"/>
      <c r="GPV159" s="109"/>
      <c r="GPW159" s="109"/>
      <c r="GPX159" s="109"/>
      <c r="GPY159" s="109"/>
      <c r="GPZ159" s="109"/>
      <c r="GQA159" s="109"/>
      <c r="GQB159" s="109"/>
      <c r="GQC159" s="109"/>
      <c r="GQD159" s="109"/>
      <c r="GQE159" s="109"/>
      <c r="GQF159" s="109"/>
      <c r="GQG159" s="109"/>
      <c r="GQH159" s="109"/>
      <c r="GQI159" s="109"/>
      <c r="GQJ159" s="109"/>
      <c r="GQK159" s="109"/>
      <c r="GQL159" s="109"/>
      <c r="GQM159" s="109"/>
      <c r="GQN159" s="109"/>
      <c r="GQO159" s="109"/>
      <c r="GQP159" s="109"/>
      <c r="GQQ159" s="109"/>
      <c r="GQR159" s="109"/>
      <c r="GQS159" s="109"/>
      <c r="GQT159" s="109"/>
      <c r="GQU159" s="109"/>
      <c r="GQV159" s="109"/>
      <c r="GQW159" s="109"/>
      <c r="GQX159" s="109"/>
      <c r="GQY159" s="109"/>
      <c r="GQZ159" s="109"/>
      <c r="GRA159" s="109"/>
      <c r="GRB159" s="109"/>
      <c r="GRC159" s="109"/>
      <c r="GRD159" s="109"/>
      <c r="GRE159" s="109"/>
      <c r="GRF159" s="109"/>
      <c r="GRG159" s="109"/>
      <c r="GRH159" s="109"/>
      <c r="GRI159" s="109"/>
      <c r="GRJ159" s="109"/>
      <c r="GRK159" s="109"/>
      <c r="GRL159" s="109"/>
      <c r="GRM159" s="109"/>
      <c r="GRN159" s="109"/>
      <c r="GRO159" s="109"/>
      <c r="GRP159" s="109"/>
      <c r="GRQ159" s="109"/>
      <c r="GRR159" s="109"/>
      <c r="GRS159" s="109"/>
      <c r="GRT159" s="109"/>
      <c r="GRU159" s="109"/>
      <c r="GRV159" s="109"/>
      <c r="GRW159" s="109"/>
      <c r="GRX159" s="109"/>
      <c r="GRY159" s="109"/>
      <c r="GRZ159" s="109"/>
      <c r="GSA159" s="109"/>
      <c r="GSB159" s="109"/>
      <c r="GSC159" s="109"/>
      <c r="GSD159" s="109"/>
      <c r="GSE159" s="109"/>
      <c r="GSF159" s="109"/>
      <c r="GSG159" s="109"/>
      <c r="GSH159" s="109"/>
      <c r="GSI159" s="109"/>
      <c r="GSJ159" s="109"/>
      <c r="GSK159" s="109"/>
      <c r="GSL159" s="109"/>
      <c r="GSM159" s="109"/>
      <c r="GSN159" s="109"/>
      <c r="GSO159" s="109"/>
      <c r="GSP159" s="109"/>
      <c r="GSQ159" s="109"/>
      <c r="GSR159" s="109"/>
      <c r="GSS159" s="109"/>
      <c r="GST159" s="109"/>
      <c r="GSU159" s="109"/>
      <c r="GSV159" s="109"/>
      <c r="GSW159" s="109"/>
      <c r="GSX159" s="109"/>
      <c r="GSY159" s="109"/>
      <c r="GSZ159" s="109"/>
      <c r="GTA159" s="109"/>
      <c r="GTB159" s="109"/>
      <c r="GTC159" s="109"/>
      <c r="GTD159" s="109"/>
      <c r="GTE159" s="109"/>
      <c r="GTF159" s="109"/>
      <c r="GTG159" s="109"/>
      <c r="GTH159" s="109"/>
      <c r="GTI159" s="109"/>
      <c r="GTJ159" s="109"/>
      <c r="GTK159" s="109"/>
      <c r="GTL159" s="109"/>
      <c r="GTM159" s="109"/>
      <c r="GTN159" s="109"/>
      <c r="GTO159" s="109"/>
      <c r="GTP159" s="109"/>
      <c r="GTQ159" s="109"/>
      <c r="GTR159" s="109"/>
      <c r="GTS159" s="109"/>
      <c r="GTT159" s="109"/>
      <c r="GTU159" s="109"/>
      <c r="GTV159" s="109"/>
      <c r="GTW159" s="109"/>
      <c r="GTX159" s="109"/>
      <c r="GTY159" s="109"/>
      <c r="GTZ159" s="109"/>
      <c r="GUA159" s="109"/>
      <c r="GUB159" s="109"/>
      <c r="GUC159" s="109"/>
      <c r="GUD159" s="109"/>
      <c r="GUE159" s="109"/>
      <c r="GUF159" s="109"/>
      <c r="GUG159" s="109"/>
      <c r="GUH159" s="109"/>
      <c r="GUI159" s="109"/>
      <c r="GUJ159" s="109"/>
      <c r="GUK159" s="109"/>
      <c r="GUL159" s="109"/>
      <c r="GUM159" s="109"/>
      <c r="GUN159" s="109"/>
      <c r="GUO159" s="109"/>
      <c r="GUP159" s="109"/>
      <c r="GUQ159" s="109"/>
      <c r="GUR159" s="109"/>
      <c r="GUS159" s="109"/>
      <c r="GUT159" s="109"/>
      <c r="GUU159" s="109"/>
      <c r="GUV159" s="109"/>
      <c r="GUW159" s="109"/>
      <c r="GUX159" s="109"/>
      <c r="GUY159" s="109"/>
      <c r="GUZ159" s="109"/>
      <c r="GVA159" s="109"/>
      <c r="GVB159" s="109"/>
      <c r="GVC159" s="109"/>
      <c r="GVD159" s="109"/>
      <c r="GVE159" s="109"/>
      <c r="GVF159" s="109"/>
      <c r="GVG159" s="109"/>
      <c r="GVH159" s="109"/>
      <c r="GVI159" s="109"/>
      <c r="GVJ159" s="109"/>
      <c r="GVK159" s="109"/>
      <c r="GVL159" s="109"/>
      <c r="GVM159" s="109"/>
      <c r="GVN159" s="109"/>
      <c r="GVO159" s="109"/>
      <c r="GVP159" s="109"/>
      <c r="GVQ159" s="109"/>
      <c r="GVR159" s="109"/>
      <c r="GVS159" s="109"/>
      <c r="GVT159" s="109"/>
      <c r="GVU159" s="109"/>
      <c r="GVV159" s="109"/>
      <c r="GVW159" s="109"/>
      <c r="GVX159" s="109"/>
      <c r="GVY159" s="109"/>
      <c r="GVZ159" s="109"/>
      <c r="GWA159" s="109"/>
      <c r="GWB159" s="109"/>
      <c r="GWC159" s="109"/>
      <c r="GWD159" s="109"/>
      <c r="GWE159" s="109"/>
      <c r="GWF159" s="109"/>
      <c r="GWG159" s="109"/>
      <c r="GWH159" s="109"/>
      <c r="GWI159" s="109"/>
      <c r="GWJ159" s="109"/>
      <c r="GWK159" s="109"/>
      <c r="GWL159" s="109"/>
      <c r="GWM159" s="109"/>
      <c r="GWN159" s="109"/>
      <c r="GWO159" s="109"/>
      <c r="GWP159" s="109"/>
      <c r="GWQ159" s="109"/>
      <c r="GWR159" s="109"/>
      <c r="GWS159" s="109"/>
      <c r="GWT159" s="109"/>
      <c r="GWU159" s="109"/>
      <c r="GWV159" s="109"/>
      <c r="GWW159" s="109"/>
      <c r="GWX159" s="109"/>
      <c r="GWY159" s="109"/>
      <c r="GWZ159" s="109"/>
      <c r="GXA159" s="109"/>
      <c r="GXB159" s="109"/>
      <c r="GXC159" s="109"/>
      <c r="GXD159" s="109"/>
      <c r="GXE159" s="109"/>
      <c r="GXF159" s="109"/>
      <c r="GXG159" s="109"/>
      <c r="GXH159" s="109"/>
      <c r="GXI159" s="109"/>
      <c r="GXJ159" s="109"/>
      <c r="GXK159" s="109"/>
      <c r="GXL159" s="109"/>
      <c r="GXM159" s="109"/>
      <c r="GXN159" s="109"/>
      <c r="GXO159" s="109"/>
      <c r="GXP159" s="109"/>
      <c r="GXQ159" s="109"/>
      <c r="GXR159" s="109"/>
      <c r="GXS159" s="109"/>
      <c r="GXT159" s="109"/>
      <c r="GXU159" s="109"/>
      <c r="GXV159" s="109"/>
      <c r="GXW159" s="109"/>
      <c r="GXX159" s="109"/>
      <c r="GXY159" s="109"/>
      <c r="GXZ159" s="109"/>
      <c r="GYA159" s="109"/>
      <c r="GYB159" s="109"/>
      <c r="GYC159" s="109"/>
      <c r="GYD159" s="109"/>
      <c r="GYE159" s="109"/>
      <c r="GYF159" s="109"/>
      <c r="GYG159" s="109"/>
      <c r="GYH159" s="109"/>
      <c r="GYI159" s="109"/>
      <c r="GYJ159" s="109"/>
      <c r="GYK159" s="109"/>
      <c r="GYL159" s="109"/>
      <c r="GYM159" s="109"/>
      <c r="GYN159" s="109"/>
      <c r="GYO159" s="109"/>
      <c r="GYP159" s="109"/>
      <c r="GYQ159" s="109"/>
      <c r="GYR159" s="109"/>
      <c r="GYS159" s="109"/>
      <c r="GYT159" s="109"/>
      <c r="GYU159" s="109"/>
      <c r="GYV159" s="109"/>
      <c r="GYW159" s="109"/>
      <c r="GYX159" s="109"/>
      <c r="GYY159" s="109"/>
      <c r="GYZ159" s="109"/>
      <c r="GZA159" s="109"/>
      <c r="GZB159" s="109"/>
      <c r="GZC159" s="109"/>
      <c r="GZD159" s="109"/>
      <c r="GZE159" s="109"/>
      <c r="GZF159" s="109"/>
      <c r="GZG159" s="109"/>
      <c r="GZH159" s="109"/>
      <c r="GZI159" s="109"/>
      <c r="GZJ159" s="109"/>
      <c r="GZK159" s="109"/>
      <c r="GZL159" s="109"/>
      <c r="GZM159" s="109"/>
      <c r="GZN159" s="109"/>
      <c r="GZO159" s="109"/>
      <c r="GZP159" s="109"/>
      <c r="GZQ159" s="109"/>
      <c r="GZR159" s="109"/>
      <c r="GZS159" s="109"/>
      <c r="GZT159" s="109"/>
      <c r="GZU159" s="109"/>
      <c r="GZV159" s="109"/>
      <c r="GZW159" s="109"/>
      <c r="GZX159" s="109"/>
      <c r="GZY159" s="109"/>
      <c r="GZZ159" s="109"/>
      <c r="HAA159" s="109"/>
      <c r="HAB159" s="109"/>
      <c r="HAC159" s="109"/>
      <c r="HAD159" s="109"/>
      <c r="HAE159" s="109"/>
      <c r="HAF159" s="109"/>
      <c r="HAG159" s="109"/>
      <c r="HAH159" s="109"/>
      <c r="HAI159" s="109"/>
      <c r="HAJ159" s="109"/>
      <c r="HAK159" s="109"/>
      <c r="HAL159" s="109"/>
      <c r="HAM159" s="109"/>
      <c r="HAN159" s="109"/>
      <c r="HAO159" s="109"/>
      <c r="HAP159" s="109"/>
      <c r="HAQ159" s="109"/>
      <c r="HAR159" s="109"/>
      <c r="HAS159" s="109"/>
      <c r="HAT159" s="109"/>
      <c r="HAU159" s="109"/>
      <c r="HAV159" s="109"/>
      <c r="HAW159" s="109"/>
      <c r="HAX159" s="109"/>
      <c r="HAY159" s="109"/>
      <c r="HAZ159" s="109"/>
      <c r="HBA159" s="109"/>
      <c r="HBB159" s="109"/>
      <c r="HBC159" s="109"/>
      <c r="HBD159" s="109"/>
      <c r="HBE159" s="109"/>
      <c r="HBF159" s="109"/>
      <c r="HBG159" s="109"/>
      <c r="HBH159" s="109"/>
      <c r="HBI159" s="109"/>
      <c r="HBJ159" s="109"/>
      <c r="HBK159" s="109"/>
      <c r="HBL159" s="109"/>
      <c r="HBM159" s="109"/>
      <c r="HBN159" s="109"/>
      <c r="HBO159" s="109"/>
      <c r="HBP159" s="109"/>
      <c r="HBQ159" s="109"/>
      <c r="HBR159" s="109"/>
      <c r="HBS159" s="109"/>
      <c r="HBT159" s="109"/>
      <c r="HBU159" s="109"/>
      <c r="HBV159" s="109"/>
      <c r="HBW159" s="109"/>
      <c r="HBX159" s="109"/>
      <c r="HBY159" s="109"/>
      <c r="HBZ159" s="109"/>
      <c r="HCA159" s="109"/>
      <c r="HCB159" s="109"/>
      <c r="HCC159" s="109"/>
      <c r="HCD159" s="109"/>
      <c r="HCE159" s="109"/>
      <c r="HCF159" s="109"/>
      <c r="HCG159" s="109"/>
      <c r="HCH159" s="109"/>
      <c r="HCI159" s="109"/>
      <c r="HCJ159" s="109"/>
      <c r="HCK159" s="109"/>
      <c r="HCL159" s="109"/>
      <c r="HCM159" s="109"/>
      <c r="HCN159" s="109"/>
      <c r="HCO159" s="109"/>
      <c r="HCP159" s="109"/>
      <c r="HCQ159" s="109"/>
      <c r="HCR159" s="109"/>
      <c r="HCS159" s="109"/>
      <c r="HCT159" s="109"/>
      <c r="HCU159" s="109"/>
      <c r="HCV159" s="109"/>
      <c r="HCW159" s="109"/>
      <c r="HCX159" s="109"/>
      <c r="HCY159" s="109"/>
      <c r="HCZ159" s="109"/>
      <c r="HDA159" s="109"/>
      <c r="HDB159" s="109"/>
      <c r="HDC159" s="109"/>
      <c r="HDD159" s="109"/>
      <c r="HDE159" s="109"/>
      <c r="HDF159" s="109"/>
      <c r="HDG159" s="109"/>
      <c r="HDH159" s="109"/>
      <c r="HDI159" s="109"/>
      <c r="HDJ159" s="109"/>
      <c r="HDK159" s="109"/>
      <c r="HDL159" s="109"/>
      <c r="HDM159" s="109"/>
      <c r="HDN159" s="109"/>
      <c r="HDO159" s="109"/>
      <c r="HDP159" s="109"/>
      <c r="HDQ159" s="109"/>
      <c r="HDR159" s="109"/>
      <c r="HDS159" s="109"/>
      <c r="HDT159" s="109"/>
      <c r="HDU159" s="109"/>
      <c r="HDV159" s="109"/>
      <c r="HDW159" s="109"/>
      <c r="HDX159" s="109"/>
      <c r="HDY159" s="109"/>
      <c r="HDZ159" s="109"/>
      <c r="HEA159" s="109"/>
      <c r="HEB159" s="109"/>
      <c r="HEC159" s="109"/>
      <c r="HED159" s="109"/>
      <c r="HEE159" s="109"/>
      <c r="HEF159" s="109"/>
      <c r="HEG159" s="109"/>
      <c r="HEH159" s="109"/>
      <c r="HEI159" s="109"/>
      <c r="HEJ159" s="109"/>
      <c r="HEK159" s="109"/>
      <c r="HEL159" s="109"/>
      <c r="HEM159" s="109"/>
      <c r="HEN159" s="109"/>
      <c r="HEO159" s="109"/>
      <c r="HEP159" s="109"/>
      <c r="HEQ159" s="109"/>
      <c r="HER159" s="109"/>
      <c r="HES159" s="109"/>
      <c r="HET159" s="109"/>
      <c r="HEU159" s="109"/>
      <c r="HEV159" s="109"/>
      <c r="HEW159" s="109"/>
      <c r="HEX159" s="109"/>
      <c r="HEY159" s="109"/>
      <c r="HEZ159" s="109"/>
      <c r="HFA159" s="109"/>
      <c r="HFB159" s="109"/>
      <c r="HFC159" s="109"/>
      <c r="HFD159" s="109"/>
      <c r="HFE159" s="109"/>
      <c r="HFF159" s="109"/>
      <c r="HFG159" s="109"/>
      <c r="HFH159" s="109"/>
      <c r="HFI159" s="109"/>
      <c r="HFJ159" s="109"/>
      <c r="HFK159" s="109"/>
      <c r="HFL159" s="109"/>
      <c r="HFM159" s="109"/>
      <c r="HFN159" s="109"/>
      <c r="HFO159" s="109"/>
      <c r="HFP159" s="109"/>
      <c r="HFQ159" s="109"/>
      <c r="HFR159" s="109"/>
      <c r="HFS159" s="109"/>
      <c r="HFT159" s="109"/>
      <c r="HFU159" s="109"/>
      <c r="HFV159" s="109"/>
      <c r="HFW159" s="109"/>
      <c r="HFX159" s="109"/>
      <c r="HFY159" s="109"/>
      <c r="HFZ159" s="109"/>
      <c r="HGA159" s="109"/>
      <c r="HGB159" s="109"/>
      <c r="HGC159" s="109"/>
      <c r="HGD159" s="109"/>
      <c r="HGE159" s="109"/>
      <c r="HGF159" s="109"/>
      <c r="HGG159" s="109"/>
      <c r="HGH159" s="109"/>
      <c r="HGI159" s="109"/>
      <c r="HGJ159" s="109"/>
      <c r="HGK159" s="109"/>
      <c r="HGL159" s="109"/>
      <c r="HGM159" s="109"/>
      <c r="HGN159" s="109"/>
      <c r="HGO159" s="109"/>
      <c r="HGP159" s="109"/>
      <c r="HGQ159" s="109"/>
      <c r="HGR159" s="109"/>
      <c r="HGS159" s="109"/>
      <c r="HGT159" s="109"/>
      <c r="HGU159" s="109"/>
      <c r="HGV159" s="109"/>
      <c r="HGW159" s="109"/>
      <c r="HGX159" s="109"/>
      <c r="HGY159" s="109"/>
      <c r="HGZ159" s="109"/>
      <c r="HHA159" s="109"/>
      <c r="HHB159" s="109"/>
      <c r="HHC159" s="109"/>
      <c r="HHD159" s="109"/>
      <c r="HHE159" s="109"/>
      <c r="HHF159" s="109"/>
      <c r="HHG159" s="109"/>
      <c r="HHH159" s="109"/>
      <c r="HHI159" s="109"/>
      <c r="HHJ159" s="109"/>
      <c r="HHK159" s="109"/>
      <c r="HHL159" s="109"/>
      <c r="HHM159" s="109"/>
      <c r="HHN159" s="109"/>
      <c r="HHO159" s="109"/>
      <c r="HHP159" s="109"/>
      <c r="HHQ159" s="109"/>
      <c r="HHR159" s="109"/>
      <c r="HHS159" s="109"/>
      <c r="HHT159" s="109"/>
      <c r="HHU159" s="109"/>
      <c r="HHV159" s="109"/>
      <c r="HHW159" s="109"/>
      <c r="HHX159" s="109"/>
      <c r="HHY159" s="109"/>
      <c r="HHZ159" s="109"/>
      <c r="HIA159" s="109"/>
      <c r="HIB159" s="109"/>
      <c r="HIC159" s="109"/>
      <c r="HID159" s="109"/>
      <c r="HIE159" s="109"/>
      <c r="HIF159" s="109"/>
      <c r="HIG159" s="109"/>
      <c r="HIH159" s="109"/>
      <c r="HII159" s="109"/>
      <c r="HIJ159" s="109"/>
      <c r="HIK159" s="109"/>
      <c r="HIL159" s="109"/>
      <c r="HIM159" s="109"/>
      <c r="HIN159" s="109"/>
      <c r="HIO159" s="109"/>
      <c r="HIP159" s="109"/>
      <c r="HIQ159" s="109"/>
      <c r="HIR159" s="109"/>
      <c r="HIS159" s="109"/>
      <c r="HIT159" s="109"/>
      <c r="HIU159" s="109"/>
      <c r="HIV159" s="109"/>
      <c r="HIW159" s="109"/>
      <c r="HIX159" s="109"/>
      <c r="HIY159" s="109"/>
      <c r="HIZ159" s="109"/>
      <c r="HJA159" s="109"/>
      <c r="HJB159" s="109"/>
      <c r="HJC159" s="109"/>
      <c r="HJD159" s="109"/>
      <c r="HJE159" s="109"/>
      <c r="HJF159" s="109"/>
      <c r="HJG159" s="109"/>
      <c r="HJH159" s="109"/>
      <c r="HJI159" s="109"/>
      <c r="HJJ159" s="109"/>
      <c r="HJK159" s="109"/>
      <c r="HJL159" s="109"/>
      <c r="HJM159" s="109"/>
      <c r="HJN159" s="109"/>
      <c r="HJO159" s="109"/>
      <c r="HJP159" s="109"/>
      <c r="HJQ159" s="109"/>
      <c r="HJR159" s="109"/>
      <c r="HJS159" s="109"/>
      <c r="HJT159" s="109"/>
      <c r="HJU159" s="109"/>
      <c r="HJV159" s="109"/>
      <c r="HJW159" s="109"/>
      <c r="HJX159" s="109"/>
      <c r="HJY159" s="109"/>
      <c r="HJZ159" s="109"/>
      <c r="HKA159" s="109"/>
      <c r="HKB159" s="109"/>
      <c r="HKC159" s="109"/>
      <c r="HKD159" s="109"/>
      <c r="HKE159" s="109"/>
      <c r="HKF159" s="109"/>
      <c r="HKG159" s="109"/>
      <c r="HKH159" s="109"/>
      <c r="HKI159" s="109"/>
      <c r="HKJ159" s="109"/>
      <c r="HKK159" s="109"/>
      <c r="HKL159" s="109"/>
      <c r="HKM159" s="109"/>
      <c r="HKN159" s="109"/>
      <c r="HKO159" s="109"/>
      <c r="HKP159" s="109"/>
      <c r="HKQ159" s="109"/>
      <c r="HKR159" s="109"/>
      <c r="HKS159" s="109"/>
      <c r="HKT159" s="109"/>
      <c r="HKU159" s="109"/>
      <c r="HKV159" s="109"/>
      <c r="HKW159" s="109"/>
      <c r="HKX159" s="109"/>
      <c r="HKY159" s="109"/>
      <c r="HKZ159" s="109"/>
      <c r="HLA159" s="109"/>
      <c r="HLB159" s="109"/>
      <c r="HLC159" s="109"/>
      <c r="HLD159" s="109"/>
      <c r="HLE159" s="109"/>
      <c r="HLF159" s="109"/>
      <c r="HLG159" s="109"/>
      <c r="HLH159" s="109"/>
      <c r="HLI159" s="109"/>
      <c r="HLJ159" s="109"/>
      <c r="HLK159" s="109"/>
      <c r="HLL159" s="109"/>
      <c r="HLM159" s="109"/>
      <c r="HLN159" s="109"/>
      <c r="HLO159" s="109"/>
      <c r="HLP159" s="109"/>
      <c r="HLQ159" s="109"/>
      <c r="HLR159" s="109"/>
      <c r="HLS159" s="109"/>
      <c r="HLT159" s="109"/>
      <c r="HLU159" s="109"/>
      <c r="HLV159" s="109"/>
      <c r="HLW159" s="109"/>
      <c r="HLX159" s="109"/>
      <c r="HLY159" s="109"/>
      <c r="HLZ159" s="109"/>
      <c r="HMA159" s="109"/>
      <c r="HMB159" s="109"/>
      <c r="HMC159" s="109"/>
      <c r="HMD159" s="109"/>
      <c r="HME159" s="109"/>
      <c r="HMF159" s="109"/>
      <c r="HMG159" s="109"/>
      <c r="HMH159" s="109"/>
      <c r="HMI159" s="109"/>
      <c r="HMJ159" s="109"/>
      <c r="HMK159" s="109"/>
      <c r="HML159" s="109"/>
      <c r="HMM159" s="109"/>
      <c r="HMN159" s="109"/>
      <c r="HMO159" s="109"/>
      <c r="HMP159" s="109"/>
      <c r="HMQ159" s="109"/>
      <c r="HMR159" s="109"/>
      <c r="HMS159" s="109"/>
      <c r="HMT159" s="109"/>
      <c r="HMU159" s="109"/>
      <c r="HMV159" s="109"/>
      <c r="HMW159" s="109"/>
      <c r="HMX159" s="109"/>
      <c r="HMY159" s="109"/>
      <c r="HMZ159" s="109"/>
      <c r="HNA159" s="109"/>
      <c r="HNB159" s="109"/>
      <c r="HNC159" s="109"/>
      <c r="HND159" s="109"/>
      <c r="HNE159" s="109"/>
      <c r="HNF159" s="109"/>
      <c r="HNG159" s="109"/>
      <c r="HNH159" s="109"/>
      <c r="HNI159" s="109"/>
      <c r="HNJ159" s="109"/>
      <c r="HNK159" s="109"/>
      <c r="HNL159" s="109"/>
      <c r="HNM159" s="109"/>
      <c r="HNN159" s="109"/>
      <c r="HNO159" s="109"/>
      <c r="HNP159" s="109"/>
      <c r="HNQ159" s="109"/>
      <c r="HNR159" s="109"/>
      <c r="HNS159" s="109"/>
      <c r="HNT159" s="109"/>
      <c r="HNU159" s="109"/>
      <c r="HNV159" s="109"/>
      <c r="HNW159" s="109"/>
      <c r="HNX159" s="109"/>
      <c r="HNY159" s="109"/>
      <c r="HNZ159" s="109"/>
      <c r="HOA159" s="109"/>
      <c r="HOB159" s="109"/>
      <c r="HOC159" s="109"/>
      <c r="HOD159" s="109"/>
      <c r="HOE159" s="109"/>
      <c r="HOF159" s="109"/>
      <c r="HOG159" s="109"/>
      <c r="HOH159" s="109"/>
      <c r="HOI159" s="109"/>
      <c r="HOJ159" s="109"/>
      <c r="HOK159" s="109"/>
      <c r="HOL159" s="109"/>
      <c r="HOM159" s="109"/>
      <c r="HON159" s="109"/>
      <c r="HOO159" s="109"/>
      <c r="HOP159" s="109"/>
      <c r="HOQ159" s="109"/>
      <c r="HOR159" s="109"/>
      <c r="HOS159" s="109"/>
      <c r="HOT159" s="109"/>
      <c r="HOU159" s="109"/>
      <c r="HOV159" s="109"/>
      <c r="HOW159" s="109"/>
      <c r="HOX159" s="109"/>
      <c r="HOY159" s="109"/>
      <c r="HOZ159" s="109"/>
      <c r="HPA159" s="109"/>
      <c r="HPB159" s="109"/>
      <c r="HPC159" s="109"/>
      <c r="HPD159" s="109"/>
      <c r="HPE159" s="109"/>
      <c r="HPF159" s="109"/>
      <c r="HPG159" s="109"/>
      <c r="HPH159" s="109"/>
      <c r="HPI159" s="109"/>
      <c r="HPJ159" s="109"/>
      <c r="HPK159" s="109"/>
      <c r="HPL159" s="109"/>
      <c r="HPM159" s="109"/>
      <c r="HPN159" s="109"/>
      <c r="HPO159" s="109"/>
      <c r="HPP159" s="109"/>
      <c r="HPQ159" s="109"/>
      <c r="HPR159" s="109"/>
      <c r="HPS159" s="109"/>
      <c r="HPT159" s="109"/>
      <c r="HPU159" s="109"/>
      <c r="HPV159" s="109"/>
      <c r="HPW159" s="109"/>
      <c r="HPX159" s="109"/>
      <c r="HPY159" s="109"/>
      <c r="HPZ159" s="109"/>
      <c r="HQA159" s="109"/>
      <c r="HQB159" s="109"/>
      <c r="HQC159" s="109"/>
      <c r="HQD159" s="109"/>
      <c r="HQE159" s="109"/>
      <c r="HQF159" s="109"/>
      <c r="HQG159" s="109"/>
      <c r="HQH159" s="109"/>
      <c r="HQI159" s="109"/>
      <c r="HQJ159" s="109"/>
      <c r="HQK159" s="109"/>
      <c r="HQL159" s="109"/>
      <c r="HQM159" s="109"/>
      <c r="HQN159" s="109"/>
      <c r="HQO159" s="109"/>
      <c r="HQP159" s="109"/>
      <c r="HQQ159" s="109"/>
      <c r="HQR159" s="109"/>
      <c r="HQS159" s="109"/>
      <c r="HQT159" s="109"/>
      <c r="HQU159" s="109"/>
      <c r="HQV159" s="109"/>
      <c r="HQW159" s="109"/>
      <c r="HQX159" s="109"/>
      <c r="HQY159" s="109"/>
      <c r="HQZ159" s="109"/>
      <c r="HRA159" s="109"/>
      <c r="HRB159" s="109"/>
      <c r="HRC159" s="109"/>
      <c r="HRD159" s="109"/>
      <c r="HRE159" s="109"/>
      <c r="HRF159" s="109"/>
      <c r="HRG159" s="109"/>
      <c r="HRH159" s="109"/>
      <c r="HRI159" s="109"/>
      <c r="HRJ159" s="109"/>
      <c r="HRK159" s="109"/>
      <c r="HRL159" s="109"/>
      <c r="HRM159" s="109"/>
      <c r="HRN159" s="109"/>
      <c r="HRO159" s="109"/>
      <c r="HRP159" s="109"/>
      <c r="HRQ159" s="109"/>
      <c r="HRR159" s="109"/>
      <c r="HRS159" s="109"/>
      <c r="HRT159" s="109"/>
      <c r="HRU159" s="109"/>
      <c r="HRV159" s="109"/>
      <c r="HRW159" s="109"/>
      <c r="HRX159" s="109"/>
      <c r="HRY159" s="109"/>
      <c r="HRZ159" s="109"/>
      <c r="HSA159" s="109"/>
      <c r="HSB159" s="109"/>
      <c r="HSC159" s="109"/>
      <c r="HSD159" s="109"/>
      <c r="HSE159" s="109"/>
      <c r="HSF159" s="109"/>
      <c r="HSG159" s="109"/>
      <c r="HSH159" s="109"/>
      <c r="HSI159" s="109"/>
      <c r="HSJ159" s="109"/>
      <c r="HSK159" s="109"/>
      <c r="HSL159" s="109"/>
      <c r="HSM159" s="109"/>
      <c r="HSN159" s="109"/>
      <c r="HSO159" s="109"/>
      <c r="HSP159" s="109"/>
      <c r="HSQ159" s="109"/>
      <c r="HSR159" s="109"/>
      <c r="HSS159" s="109"/>
      <c r="HST159" s="109"/>
      <c r="HSU159" s="109"/>
      <c r="HSV159" s="109"/>
      <c r="HSW159" s="109"/>
      <c r="HSX159" s="109"/>
      <c r="HSY159" s="109"/>
      <c r="HSZ159" s="109"/>
      <c r="HTA159" s="109"/>
      <c r="HTB159" s="109"/>
      <c r="HTC159" s="109"/>
      <c r="HTD159" s="109"/>
      <c r="HTE159" s="109"/>
      <c r="HTF159" s="109"/>
      <c r="HTG159" s="109"/>
      <c r="HTH159" s="109"/>
      <c r="HTI159" s="109"/>
      <c r="HTJ159" s="109"/>
      <c r="HTK159" s="109"/>
      <c r="HTL159" s="109"/>
      <c r="HTM159" s="109"/>
      <c r="HTN159" s="109"/>
      <c r="HTO159" s="109"/>
      <c r="HTP159" s="109"/>
      <c r="HTQ159" s="109"/>
      <c r="HTR159" s="109"/>
      <c r="HTS159" s="109"/>
      <c r="HTT159" s="109"/>
      <c r="HTU159" s="109"/>
      <c r="HTV159" s="109"/>
      <c r="HTW159" s="109"/>
      <c r="HTX159" s="109"/>
      <c r="HTY159" s="109"/>
      <c r="HTZ159" s="109"/>
      <c r="HUA159" s="109"/>
      <c r="HUB159" s="109"/>
      <c r="HUC159" s="109"/>
      <c r="HUD159" s="109"/>
      <c r="HUE159" s="109"/>
      <c r="HUF159" s="109"/>
      <c r="HUG159" s="109"/>
      <c r="HUH159" s="109"/>
      <c r="HUI159" s="109"/>
      <c r="HUJ159" s="109"/>
      <c r="HUK159" s="109"/>
      <c r="HUL159" s="109"/>
      <c r="HUM159" s="109"/>
      <c r="HUN159" s="109"/>
      <c r="HUO159" s="109"/>
      <c r="HUP159" s="109"/>
      <c r="HUQ159" s="109"/>
      <c r="HUR159" s="109"/>
      <c r="HUS159" s="109"/>
      <c r="HUT159" s="109"/>
      <c r="HUU159" s="109"/>
      <c r="HUV159" s="109"/>
      <c r="HUW159" s="109"/>
      <c r="HUX159" s="109"/>
      <c r="HUY159" s="109"/>
      <c r="HUZ159" s="109"/>
      <c r="HVA159" s="109"/>
      <c r="HVB159" s="109"/>
      <c r="HVC159" s="109"/>
      <c r="HVD159" s="109"/>
      <c r="HVE159" s="109"/>
      <c r="HVF159" s="109"/>
      <c r="HVG159" s="109"/>
      <c r="HVH159" s="109"/>
      <c r="HVI159" s="109"/>
      <c r="HVJ159" s="109"/>
      <c r="HVK159" s="109"/>
      <c r="HVL159" s="109"/>
      <c r="HVM159" s="109"/>
      <c r="HVN159" s="109"/>
      <c r="HVO159" s="109"/>
      <c r="HVP159" s="109"/>
      <c r="HVQ159" s="109"/>
      <c r="HVR159" s="109"/>
      <c r="HVS159" s="109"/>
      <c r="HVT159" s="109"/>
      <c r="HVU159" s="109"/>
      <c r="HVV159" s="109"/>
      <c r="HVW159" s="109"/>
      <c r="HVX159" s="109"/>
      <c r="HVY159" s="109"/>
      <c r="HVZ159" s="109"/>
      <c r="HWA159" s="109"/>
      <c r="HWB159" s="109"/>
      <c r="HWC159" s="109"/>
      <c r="HWD159" s="109"/>
      <c r="HWE159" s="109"/>
      <c r="HWF159" s="109"/>
      <c r="HWG159" s="109"/>
      <c r="HWH159" s="109"/>
      <c r="HWI159" s="109"/>
      <c r="HWJ159" s="109"/>
      <c r="HWK159" s="109"/>
      <c r="HWL159" s="109"/>
      <c r="HWM159" s="109"/>
      <c r="HWN159" s="109"/>
      <c r="HWO159" s="109"/>
      <c r="HWP159" s="109"/>
      <c r="HWQ159" s="109"/>
      <c r="HWR159" s="109"/>
      <c r="HWS159" s="109"/>
      <c r="HWT159" s="109"/>
      <c r="HWU159" s="109"/>
      <c r="HWV159" s="109"/>
      <c r="HWW159" s="109"/>
      <c r="HWX159" s="109"/>
      <c r="HWY159" s="109"/>
      <c r="HWZ159" s="109"/>
      <c r="HXA159" s="109"/>
      <c r="HXB159" s="109"/>
      <c r="HXC159" s="109"/>
      <c r="HXD159" s="109"/>
      <c r="HXE159" s="109"/>
      <c r="HXF159" s="109"/>
      <c r="HXG159" s="109"/>
      <c r="HXH159" s="109"/>
      <c r="HXI159" s="109"/>
      <c r="HXJ159" s="109"/>
      <c r="HXK159" s="109"/>
      <c r="HXL159" s="109"/>
      <c r="HXM159" s="109"/>
      <c r="HXN159" s="109"/>
      <c r="HXO159" s="109"/>
      <c r="HXP159" s="109"/>
      <c r="HXQ159" s="109"/>
      <c r="HXR159" s="109"/>
      <c r="HXS159" s="109"/>
      <c r="HXT159" s="109"/>
      <c r="HXU159" s="109"/>
      <c r="HXV159" s="109"/>
      <c r="HXW159" s="109"/>
      <c r="HXX159" s="109"/>
      <c r="HXY159" s="109"/>
      <c r="HXZ159" s="109"/>
      <c r="HYA159" s="109"/>
      <c r="HYB159" s="109"/>
      <c r="HYC159" s="109"/>
      <c r="HYD159" s="109"/>
      <c r="HYE159" s="109"/>
      <c r="HYF159" s="109"/>
      <c r="HYG159" s="109"/>
      <c r="HYH159" s="109"/>
      <c r="HYI159" s="109"/>
      <c r="HYJ159" s="109"/>
      <c r="HYK159" s="109"/>
      <c r="HYL159" s="109"/>
      <c r="HYM159" s="109"/>
      <c r="HYN159" s="109"/>
      <c r="HYO159" s="109"/>
      <c r="HYP159" s="109"/>
      <c r="HYQ159" s="109"/>
      <c r="HYR159" s="109"/>
      <c r="HYS159" s="109"/>
      <c r="HYT159" s="109"/>
      <c r="HYU159" s="109"/>
      <c r="HYV159" s="109"/>
      <c r="HYW159" s="109"/>
      <c r="HYX159" s="109"/>
      <c r="HYY159" s="109"/>
      <c r="HYZ159" s="109"/>
      <c r="HZA159" s="109"/>
      <c r="HZB159" s="109"/>
      <c r="HZC159" s="109"/>
      <c r="HZD159" s="109"/>
      <c r="HZE159" s="109"/>
      <c r="HZF159" s="109"/>
      <c r="HZG159" s="109"/>
      <c r="HZH159" s="109"/>
      <c r="HZI159" s="109"/>
      <c r="HZJ159" s="109"/>
      <c r="HZK159" s="109"/>
      <c r="HZL159" s="109"/>
      <c r="HZM159" s="109"/>
      <c r="HZN159" s="109"/>
      <c r="HZO159" s="109"/>
      <c r="HZP159" s="109"/>
      <c r="HZQ159" s="109"/>
      <c r="HZR159" s="109"/>
      <c r="HZS159" s="109"/>
      <c r="HZT159" s="109"/>
      <c r="HZU159" s="109"/>
      <c r="HZV159" s="109"/>
      <c r="HZW159" s="109"/>
      <c r="HZX159" s="109"/>
      <c r="HZY159" s="109"/>
      <c r="HZZ159" s="109"/>
      <c r="IAA159" s="109"/>
      <c r="IAB159" s="109"/>
      <c r="IAC159" s="109"/>
      <c r="IAD159" s="109"/>
      <c r="IAE159" s="109"/>
      <c r="IAF159" s="109"/>
      <c r="IAG159" s="109"/>
      <c r="IAH159" s="109"/>
      <c r="IAI159" s="109"/>
      <c r="IAJ159" s="109"/>
      <c r="IAK159" s="109"/>
      <c r="IAL159" s="109"/>
      <c r="IAM159" s="109"/>
      <c r="IAN159" s="109"/>
      <c r="IAO159" s="109"/>
      <c r="IAP159" s="109"/>
      <c r="IAQ159" s="109"/>
      <c r="IAR159" s="109"/>
      <c r="IAS159" s="109"/>
      <c r="IAT159" s="109"/>
      <c r="IAU159" s="109"/>
      <c r="IAV159" s="109"/>
      <c r="IAW159" s="109"/>
      <c r="IAX159" s="109"/>
      <c r="IAY159" s="109"/>
      <c r="IAZ159" s="109"/>
      <c r="IBA159" s="109"/>
      <c r="IBB159" s="109"/>
      <c r="IBC159" s="109"/>
      <c r="IBD159" s="109"/>
      <c r="IBE159" s="109"/>
      <c r="IBF159" s="109"/>
      <c r="IBG159" s="109"/>
      <c r="IBH159" s="109"/>
      <c r="IBI159" s="109"/>
      <c r="IBJ159" s="109"/>
      <c r="IBK159" s="109"/>
      <c r="IBL159" s="109"/>
      <c r="IBM159" s="109"/>
      <c r="IBN159" s="109"/>
      <c r="IBO159" s="109"/>
      <c r="IBP159" s="109"/>
      <c r="IBQ159" s="109"/>
      <c r="IBR159" s="109"/>
      <c r="IBS159" s="109"/>
      <c r="IBT159" s="109"/>
      <c r="IBU159" s="109"/>
      <c r="IBV159" s="109"/>
      <c r="IBW159" s="109"/>
      <c r="IBX159" s="109"/>
      <c r="IBY159" s="109"/>
      <c r="IBZ159" s="109"/>
      <c r="ICA159" s="109"/>
      <c r="ICB159" s="109"/>
      <c r="ICC159" s="109"/>
      <c r="ICD159" s="109"/>
      <c r="ICE159" s="109"/>
      <c r="ICF159" s="109"/>
      <c r="ICG159" s="109"/>
      <c r="ICH159" s="109"/>
      <c r="ICI159" s="109"/>
      <c r="ICJ159" s="109"/>
      <c r="ICK159" s="109"/>
      <c r="ICL159" s="109"/>
      <c r="ICM159" s="109"/>
      <c r="ICN159" s="109"/>
      <c r="ICO159" s="109"/>
      <c r="ICP159" s="109"/>
      <c r="ICQ159" s="109"/>
      <c r="ICR159" s="109"/>
      <c r="ICS159" s="109"/>
      <c r="ICT159" s="109"/>
      <c r="ICU159" s="109"/>
      <c r="ICV159" s="109"/>
      <c r="ICW159" s="109"/>
      <c r="ICX159" s="109"/>
      <c r="ICY159" s="109"/>
      <c r="ICZ159" s="109"/>
      <c r="IDA159" s="109"/>
      <c r="IDB159" s="109"/>
      <c r="IDC159" s="109"/>
      <c r="IDD159" s="109"/>
      <c r="IDE159" s="109"/>
      <c r="IDF159" s="109"/>
      <c r="IDG159" s="109"/>
      <c r="IDH159" s="109"/>
      <c r="IDI159" s="109"/>
      <c r="IDJ159" s="109"/>
      <c r="IDK159" s="109"/>
      <c r="IDL159" s="109"/>
      <c r="IDM159" s="109"/>
      <c r="IDN159" s="109"/>
      <c r="IDO159" s="109"/>
      <c r="IDP159" s="109"/>
      <c r="IDQ159" s="109"/>
      <c r="IDR159" s="109"/>
      <c r="IDS159" s="109"/>
      <c r="IDT159" s="109"/>
      <c r="IDU159" s="109"/>
      <c r="IDV159" s="109"/>
      <c r="IDW159" s="109"/>
      <c r="IDX159" s="109"/>
      <c r="IDY159" s="109"/>
      <c r="IDZ159" s="109"/>
      <c r="IEA159" s="109"/>
      <c r="IEB159" s="109"/>
      <c r="IEC159" s="109"/>
      <c r="IED159" s="109"/>
      <c r="IEE159" s="109"/>
      <c r="IEF159" s="109"/>
      <c r="IEG159" s="109"/>
      <c r="IEH159" s="109"/>
      <c r="IEI159" s="109"/>
      <c r="IEJ159" s="109"/>
      <c r="IEK159" s="109"/>
      <c r="IEL159" s="109"/>
      <c r="IEM159" s="109"/>
      <c r="IEN159" s="109"/>
      <c r="IEO159" s="109"/>
      <c r="IEP159" s="109"/>
      <c r="IEQ159" s="109"/>
      <c r="IER159" s="109"/>
      <c r="IES159" s="109"/>
      <c r="IET159" s="109"/>
      <c r="IEU159" s="109"/>
      <c r="IEV159" s="109"/>
      <c r="IEW159" s="109"/>
      <c r="IEX159" s="109"/>
      <c r="IEY159" s="109"/>
      <c r="IEZ159" s="109"/>
      <c r="IFA159" s="109"/>
      <c r="IFB159" s="109"/>
      <c r="IFC159" s="109"/>
      <c r="IFD159" s="109"/>
      <c r="IFE159" s="109"/>
      <c r="IFF159" s="109"/>
      <c r="IFG159" s="109"/>
      <c r="IFH159" s="109"/>
      <c r="IFI159" s="109"/>
      <c r="IFJ159" s="109"/>
      <c r="IFK159" s="109"/>
      <c r="IFL159" s="109"/>
      <c r="IFM159" s="109"/>
      <c r="IFN159" s="109"/>
      <c r="IFO159" s="109"/>
      <c r="IFP159" s="109"/>
      <c r="IFQ159" s="109"/>
      <c r="IFR159" s="109"/>
      <c r="IFS159" s="109"/>
      <c r="IFT159" s="109"/>
      <c r="IFU159" s="109"/>
      <c r="IFV159" s="109"/>
      <c r="IFW159" s="109"/>
      <c r="IFX159" s="109"/>
      <c r="IFY159" s="109"/>
      <c r="IFZ159" s="109"/>
      <c r="IGA159" s="109"/>
      <c r="IGB159" s="109"/>
      <c r="IGC159" s="109"/>
      <c r="IGD159" s="109"/>
      <c r="IGE159" s="109"/>
      <c r="IGF159" s="109"/>
      <c r="IGG159" s="109"/>
      <c r="IGH159" s="109"/>
      <c r="IGI159" s="109"/>
      <c r="IGJ159" s="109"/>
      <c r="IGK159" s="109"/>
      <c r="IGL159" s="109"/>
      <c r="IGM159" s="109"/>
      <c r="IGN159" s="109"/>
      <c r="IGO159" s="109"/>
      <c r="IGP159" s="109"/>
      <c r="IGQ159" s="109"/>
      <c r="IGR159" s="109"/>
      <c r="IGS159" s="109"/>
      <c r="IGT159" s="109"/>
      <c r="IGU159" s="109"/>
      <c r="IGV159" s="109"/>
      <c r="IGW159" s="109"/>
      <c r="IGX159" s="109"/>
      <c r="IGY159" s="109"/>
      <c r="IGZ159" s="109"/>
      <c r="IHA159" s="109"/>
      <c r="IHB159" s="109"/>
      <c r="IHC159" s="109"/>
      <c r="IHD159" s="109"/>
      <c r="IHE159" s="109"/>
      <c r="IHF159" s="109"/>
      <c r="IHG159" s="109"/>
      <c r="IHH159" s="109"/>
      <c r="IHI159" s="109"/>
      <c r="IHJ159" s="109"/>
      <c r="IHK159" s="109"/>
      <c r="IHL159" s="109"/>
      <c r="IHM159" s="109"/>
      <c r="IHN159" s="109"/>
      <c r="IHO159" s="109"/>
      <c r="IHP159" s="109"/>
      <c r="IHQ159" s="109"/>
      <c r="IHR159" s="109"/>
      <c r="IHS159" s="109"/>
      <c r="IHT159" s="109"/>
      <c r="IHU159" s="109"/>
      <c r="IHV159" s="109"/>
      <c r="IHW159" s="109"/>
      <c r="IHX159" s="109"/>
      <c r="IHY159" s="109"/>
      <c r="IHZ159" s="109"/>
      <c r="IIA159" s="109"/>
      <c r="IIB159" s="109"/>
      <c r="IIC159" s="109"/>
      <c r="IID159" s="109"/>
      <c r="IIE159" s="109"/>
      <c r="IIF159" s="109"/>
      <c r="IIG159" s="109"/>
      <c r="IIH159" s="109"/>
      <c r="III159" s="109"/>
      <c r="IIJ159" s="109"/>
      <c r="IIK159" s="109"/>
      <c r="IIL159" s="109"/>
      <c r="IIM159" s="109"/>
      <c r="IIN159" s="109"/>
      <c r="IIO159" s="109"/>
      <c r="IIP159" s="109"/>
      <c r="IIQ159" s="109"/>
      <c r="IIR159" s="109"/>
      <c r="IIS159" s="109"/>
      <c r="IIT159" s="109"/>
      <c r="IIU159" s="109"/>
      <c r="IIV159" s="109"/>
      <c r="IIW159" s="109"/>
      <c r="IIX159" s="109"/>
      <c r="IIY159" s="109"/>
      <c r="IIZ159" s="109"/>
      <c r="IJA159" s="109"/>
      <c r="IJB159" s="109"/>
      <c r="IJC159" s="109"/>
      <c r="IJD159" s="109"/>
      <c r="IJE159" s="109"/>
      <c r="IJF159" s="109"/>
      <c r="IJG159" s="109"/>
      <c r="IJH159" s="109"/>
      <c r="IJI159" s="109"/>
      <c r="IJJ159" s="109"/>
      <c r="IJK159" s="109"/>
      <c r="IJL159" s="109"/>
      <c r="IJM159" s="109"/>
      <c r="IJN159" s="109"/>
      <c r="IJO159" s="109"/>
      <c r="IJP159" s="109"/>
      <c r="IJQ159" s="109"/>
      <c r="IJR159" s="109"/>
      <c r="IJS159" s="109"/>
      <c r="IJT159" s="109"/>
      <c r="IJU159" s="109"/>
      <c r="IJV159" s="109"/>
      <c r="IJW159" s="109"/>
      <c r="IJX159" s="109"/>
      <c r="IJY159" s="109"/>
      <c r="IJZ159" s="109"/>
      <c r="IKA159" s="109"/>
      <c r="IKB159" s="109"/>
      <c r="IKC159" s="109"/>
      <c r="IKD159" s="109"/>
      <c r="IKE159" s="109"/>
      <c r="IKF159" s="109"/>
      <c r="IKG159" s="109"/>
      <c r="IKH159" s="109"/>
      <c r="IKI159" s="109"/>
      <c r="IKJ159" s="109"/>
      <c r="IKK159" s="109"/>
      <c r="IKL159" s="109"/>
      <c r="IKM159" s="109"/>
      <c r="IKN159" s="109"/>
      <c r="IKO159" s="109"/>
      <c r="IKP159" s="109"/>
      <c r="IKQ159" s="109"/>
      <c r="IKR159" s="109"/>
      <c r="IKS159" s="109"/>
      <c r="IKT159" s="109"/>
      <c r="IKU159" s="109"/>
      <c r="IKV159" s="109"/>
      <c r="IKW159" s="109"/>
      <c r="IKX159" s="109"/>
      <c r="IKY159" s="109"/>
      <c r="IKZ159" s="109"/>
      <c r="ILA159" s="109"/>
      <c r="ILB159" s="109"/>
      <c r="ILC159" s="109"/>
      <c r="ILD159" s="109"/>
      <c r="ILE159" s="109"/>
      <c r="ILF159" s="109"/>
      <c r="ILG159" s="109"/>
      <c r="ILH159" s="109"/>
      <c r="ILI159" s="109"/>
      <c r="ILJ159" s="109"/>
      <c r="ILK159" s="109"/>
      <c r="ILL159" s="109"/>
      <c r="ILM159" s="109"/>
      <c r="ILN159" s="109"/>
      <c r="ILO159" s="109"/>
      <c r="ILP159" s="109"/>
      <c r="ILQ159" s="109"/>
      <c r="ILR159" s="109"/>
      <c r="ILS159" s="109"/>
      <c r="ILT159" s="109"/>
      <c r="ILU159" s="109"/>
      <c r="ILV159" s="109"/>
      <c r="ILW159" s="109"/>
      <c r="ILX159" s="109"/>
      <c r="ILY159" s="109"/>
      <c r="ILZ159" s="109"/>
      <c r="IMA159" s="109"/>
      <c r="IMB159" s="109"/>
      <c r="IMC159" s="109"/>
      <c r="IMD159" s="109"/>
      <c r="IME159" s="109"/>
      <c r="IMF159" s="109"/>
      <c r="IMG159" s="109"/>
      <c r="IMH159" s="109"/>
      <c r="IMI159" s="109"/>
      <c r="IMJ159" s="109"/>
      <c r="IMK159" s="109"/>
      <c r="IML159" s="109"/>
      <c r="IMM159" s="109"/>
      <c r="IMN159" s="109"/>
      <c r="IMO159" s="109"/>
      <c r="IMP159" s="109"/>
      <c r="IMQ159" s="109"/>
      <c r="IMR159" s="109"/>
      <c r="IMS159" s="109"/>
      <c r="IMT159" s="109"/>
      <c r="IMU159" s="109"/>
      <c r="IMV159" s="109"/>
      <c r="IMW159" s="109"/>
      <c r="IMX159" s="109"/>
      <c r="IMY159" s="109"/>
      <c r="IMZ159" s="109"/>
      <c r="INA159" s="109"/>
      <c r="INB159" s="109"/>
      <c r="INC159" s="109"/>
      <c r="IND159" s="109"/>
      <c r="INE159" s="109"/>
      <c r="INF159" s="109"/>
      <c r="ING159" s="109"/>
      <c r="INH159" s="109"/>
      <c r="INI159" s="109"/>
      <c r="INJ159" s="109"/>
      <c r="INK159" s="109"/>
      <c r="INL159" s="109"/>
      <c r="INM159" s="109"/>
      <c r="INN159" s="109"/>
      <c r="INO159" s="109"/>
      <c r="INP159" s="109"/>
      <c r="INQ159" s="109"/>
      <c r="INR159" s="109"/>
      <c r="INS159" s="109"/>
      <c r="INT159" s="109"/>
      <c r="INU159" s="109"/>
      <c r="INV159" s="109"/>
      <c r="INW159" s="109"/>
      <c r="INX159" s="109"/>
      <c r="INY159" s="109"/>
      <c r="INZ159" s="109"/>
      <c r="IOA159" s="109"/>
      <c r="IOB159" s="109"/>
      <c r="IOC159" s="109"/>
      <c r="IOD159" s="109"/>
      <c r="IOE159" s="109"/>
      <c r="IOF159" s="109"/>
      <c r="IOG159" s="109"/>
      <c r="IOH159" s="109"/>
      <c r="IOI159" s="109"/>
      <c r="IOJ159" s="109"/>
      <c r="IOK159" s="109"/>
      <c r="IOL159" s="109"/>
      <c r="IOM159" s="109"/>
      <c r="ION159" s="109"/>
      <c r="IOO159" s="109"/>
      <c r="IOP159" s="109"/>
      <c r="IOQ159" s="109"/>
      <c r="IOR159" s="109"/>
      <c r="IOS159" s="109"/>
      <c r="IOT159" s="109"/>
      <c r="IOU159" s="109"/>
      <c r="IOV159" s="109"/>
      <c r="IOW159" s="109"/>
      <c r="IOX159" s="109"/>
      <c r="IOY159" s="109"/>
      <c r="IOZ159" s="109"/>
      <c r="IPA159" s="109"/>
      <c r="IPB159" s="109"/>
      <c r="IPC159" s="109"/>
      <c r="IPD159" s="109"/>
      <c r="IPE159" s="109"/>
      <c r="IPF159" s="109"/>
      <c r="IPG159" s="109"/>
      <c r="IPH159" s="109"/>
      <c r="IPI159" s="109"/>
      <c r="IPJ159" s="109"/>
      <c r="IPK159" s="109"/>
      <c r="IPL159" s="109"/>
      <c r="IPM159" s="109"/>
      <c r="IPN159" s="109"/>
      <c r="IPO159" s="109"/>
      <c r="IPP159" s="109"/>
      <c r="IPQ159" s="109"/>
      <c r="IPR159" s="109"/>
      <c r="IPS159" s="109"/>
      <c r="IPT159" s="109"/>
      <c r="IPU159" s="109"/>
      <c r="IPV159" s="109"/>
      <c r="IPW159" s="109"/>
      <c r="IPX159" s="109"/>
      <c r="IPY159" s="109"/>
      <c r="IPZ159" s="109"/>
      <c r="IQA159" s="109"/>
      <c r="IQB159" s="109"/>
      <c r="IQC159" s="109"/>
      <c r="IQD159" s="109"/>
      <c r="IQE159" s="109"/>
      <c r="IQF159" s="109"/>
      <c r="IQG159" s="109"/>
      <c r="IQH159" s="109"/>
      <c r="IQI159" s="109"/>
      <c r="IQJ159" s="109"/>
      <c r="IQK159" s="109"/>
      <c r="IQL159" s="109"/>
      <c r="IQM159" s="109"/>
      <c r="IQN159" s="109"/>
      <c r="IQO159" s="109"/>
      <c r="IQP159" s="109"/>
      <c r="IQQ159" s="109"/>
      <c r="IQR159" s="109"/>
      <c r="IQS159" s="109"/>
      <c r="IQT159" s="109"/>
      <c r="IQU159" s="109"/>
      <c r="IQV159" s="109"/>
      <c r="IQW159" s="109"/>
      <c r="IQX159" s="109"/>
      <c r="IQY159" s="109"/>
      <c r="IQZ159" s="109"/>
      <c r="IRA159" s="109"/>
      <c r="IRB159" s="109"/>
      <c r="IRC159" s="109"/>
      <c r="IRD159" s="109"/>
      <c r="IRE159" s="109"/>
      <c r="IRF159" s="109"/>
      <c r="IRG159" s="109"/>
      <c r="IRH159" s="109"/>
      <c r="IRI159" s="109"/>
      <c r="IRJ159" s="109"/>
      <c r="IRK159" s="109"/>
      <c r="IRL159" s="109"/>
      <c r="IRM159" s="109"/>
      <c r="IRN159" s="109"/>
      <c r="IRO159" s="109"/>
      <c r="IRP159" s="109"/>
      <c r="IRQ159" s="109"/>
      <c r="IRR159" s="109"/>
      <c r="IRS159" s="109"/>
      <c r="IRT159" s="109"/>
      <c r="IRU159" s="109"/>
      <c r="IRV159" s="109"/>
      <c r="IRW159" s="109"/>
      <c r="IRX159" s="109"/>
      <c r="IRY159" s="109"/>
      <c r="IRZ159" s="109"/>
      <c r="ISA159" s="109"/>
      <c r="ISB159" s="109"/>
      <c r="ISC159" s="109"/>
      <c r="ISD159" s="109"/>
      <c r="ISE159" s="109"/>
      <c r="ISF159" s="109"/>
      <c r="ISG159" s="109"/>
      <c r="ISH159" s="109"/>
      <c r="ISI159" s="109"/>
      <c r="ISJ159" s="109"/>
      <c r="ISK159" s="109"/>
      <c r="ISL159" s="109"/>
      <c r="ISM159" s="109"/>
      <c r="ISN159" s="109"/>
      <c r="ISO159" s="109"/>
      <c r="ISP159" s="109"/>
      <c r="ISQ159" s="109"/>
      <c r="ISR159" s="109"/>
      <c r="ISS159" s="109"/>
      <c r="IST159" s="109"/>
      <c r="ISU159" s="109"/>
      <c r="ISV159" s="109"/>
      <c r="ISW159" s="109"/>
      <c r="ISX159" s="109"/>
      <c r="ISY159" s="109"/>
      <c r="ISZ159" s="109"/>
      <c r="ITA159" s="109"/>
      <c r="ITB159" s="109"/>
      <c r="ITC159" s="109"/>
      <c r="ITD159" s="109"/>
      <c r="ITE159" s="109"/>
      <c r="ITF159" s="109"/>
      <c r="ITG159" s="109"/>
      <c r="ITH159" s="109"/>
      <c r="ITI159" s="109"/>
      <c r="ITJ159" s="109"/>
      <c r="ITK159" s="109"/>
      <c r="ITL159" s="109"/>
      <c r="ITM159" s="109"/>
      <c r="ITN159" s="109"/>
      <c r="ITO159" s="109"/>
      <c r="ITP159" s="109"/>
      <c r="ITQ159" s="109"/>
      <c r="ITR159" s="109"/>
      <c r="ITS159" s="109"/>
      <c r="ITT159" s="109"/>
      <c r="ITU159" s="109"/>
      <c r="ITV159" s="109"/>
      <c r="ITW159" s="109"/>
      <c r="ITX159" s="109"/>
      <c r="ITY159" s="109"/>
      <c r="ITZ159" s="109"/>
      <c r="IUA159" s="109"/>
      <c r="IUB159" s="109"/>
      <c r="IUC159" s="109"/>
      <c r="IUD159" s="109"/>
      <c r="IUE159" s="109"/>
      <c r="IUF159" s="109"/>
      <c r="IUG159" s="109"/>
      <c r="IUH159" s="109"/>
      <c r="IUI159" s="109"/>
      <c r="IUJ159" s="109"/>
      <c r="IUK159" s="109"/>
      <c r="IUL159" s="109"/>
      <c r="IUM159" s="109"/>
      <c r="IUN159" s="109"/>
      <c r="IUO159" s="109"/>
      <c r="IUP159" s="109"/>
      <c r="IUQ159" s="109"/>
      <c r="IUR159" s="109"/>
      <c r="IUS159" s="109"/>
      <c r="IUT159" s="109"/>
      <c r="IUU159" s="109"/>
      <c r="IUV159" s="109"/>
      <c r="IUW159" s="109"/>
      <c r="IUX159" s="109"/>
      <c r="IUY159" s="109"/>
      <c r="IUZ159" s="109"/>
      <c r="IVA159" s="109"/>
      <c r="IVB159" s="109"/>
      <c r="IVC159" s="109"/>
      <c r="IVD159" s="109"/>
      <c r="IVE159" s="109"/>
      <c r="IVF159" s="109"/>
      <c r="IVG159" s="109"/>
      <c r="IVH159" s="109"/>
      <c r="IVI159" s="109"/>
      <c r="IVJ159" s="109"/>
      <c r="IVK159" s="109"/>
      <c r="IVL159" s="109"/>
      <c r="IVM159" s="109"/>
      <c r="IVN159" s="109"/>
      <c r="IVO159" s="109"/>
      <c r="IVP159" s="109"/>
      <c r="IVQ159" s="109"/>
      <c r="IVR159" s="109"/>
      <c r="IVS159" s="109"/>
      <c r="IVT159" s="109"/>
      <c r="IVU159" s="109"/>
      <c r="IVV159" s="109"/>
      <c r="IVW159" s="109"/>
      <c r="IVX159" s="109"/>
      <c r="IVY159" s="109"/>
      <c r="IVZ159" s="109"/>
      <c r="IWA159" s="109"/>
      <c r="IWB159" s="109"/>
      <c r="IWC159" s="109"/>
      <c r="IWD159" s="109"/>
      <c r="IWE159" s="109"/>
      <c r="IWF159" s="109"/>
      <c r="IWG159" s="109"/>
      <c r="IWH159" s="109"/>
      <c r="IWI159" s="109"/>
      <c r="IWJ159" s="109"/>
      <c r="IWK159" s="109"/>
      <c r="IWL159" s="109"/>
      <c r="IWM159" s="109"/>
      <c r="IWN159" s="109"/>
      <c r="IWO159" s="109"/>
      <c r="IWP159" s="109"/>
      <c r="IWQ159" s="109"/>
      <c r="IWR159" s="109"/>
      <c r="IWS159" s="109"/>
      <c r="IWT159" s="109"/>
      <c r="IWU159" s="109"/>
      <c r="IWV159" s="109"/>
      <c r="IWW159" s="109"/>
      <c r="IWX159" s="109"/>
      <c r="IWY159" s="109"/>
      <c r="IWZ159" s="109"/>
      <c r="IXA159" s="109"/>
      <c r="IXB159" s="109"/>
      <c r="IXC159" s="109"/>
      <c r="IXD159" s="109"/>
      <c r="IXE159" s="109"/>
      <c r="IXF159" s="109"/>
      <c r="IXG159" s="109"/>
      <c r="IXH159" s="109"/>
      <c r="IXI159" s="109"/>
      <c r="IXJ159" s="109"/>
      <c r="IXK159" s="109"/>
      <c r="IXL159" s="109"/>
      <c r="IXM159" s="109"/>
      <c r="IXN159" s="109"/>
      <c r="IXO159" s="109"/>
      <c r="IXP159" s="109"/>
      <c r="IXQ159" s="109"/>
      <c r="IXR159" s="109"/>
      <c r="IXS159" s="109"/>
      <c r="IXT159" s="109"/>
      <c r="IXU159" s="109"/>
      <c r="IXV159" s="109"/>
      <c r="IXW159" s="109"/>
      <c r="IXX159" s="109"/>
      <c r="IXY159" s="109"/>
      <c r="IXZ159" s="109"/>
      <c r="IYA159" s="109"/>
      <c r="IYB159" s="109"/>
      <c r="IYC159" s="109"/>
      <c r="IYD159" s="109"/>
      <c r="IYE159" s="109"/>
      <c r="IYF159" s="109"/>
      <c r="IYG159" s="109"/>
      <c r="IYH159" s="109"/>
      <c r="IYI159" s="109"/>
      <c r="IYJ159" s="109"/>
      <c r="IYK159" s="109"/>
      <c r="IYL159" s="109"/>
      <c r="IYM159" s="109"/>
      <c r="IYN159" s="109"/>
      <c r="IYO159" s="109"/>
      <c r="IYP159" s="109"/>
      <c r="IYQ159" s="109"/>
      <c r="IYR159" s="109"/>
      <c r="IYS159" s="109"/>
      <c r="IYT159" s="109"/>
      <c r="IYU159" s="109"/>
      <c r="IYV159" s="109"/>
      <c r="IYW159" s="109"/>
      <c r="IYX159" s="109"/>
      <c r="IYY159" s="109"/>
      <c r="IYZ159" s="109"/>
      <c r="IZA159" s="109"/>
      <c r="IZB159" s="109"/>
      <c r="IZC159" s="109"/>
      <c r="IZD159" s="109"/>
      <c r="IZE159" s="109"/>
      <c r="IZF159" s="109"/>
      <c r="IZG159" s="109"/>
      <c r="IZH159" s="109"/>
      <c r="IZI159" s="109"/>
      <c r="IZJ159" s="109"/>
      <c r="IZK159" s="109"/>
      <c r="IZL159" s="109"/>
      <c r="IZM159" s="109"/>
      <c r="IZN159" s="109"/>
      <c r="IZO159" s="109"/>
      <c r="IZP159" s="109"/>
      <c r="IZQ159" s="109"/>
      <c r="IZR159" s="109"/>
      <c r="IZS159" s="109"/>
      <c r="IZT159" s="109"/>
      <c r="IZU159" s="109"/>
      <c r="IZV159" s="109"/>
      <c r="IZW159" s="109"/>
      <c r="IZX159" s="109"/>
      <c r="IZY159" s="109"/>
      <c r="IZZ159" s="109"/>
      <c r="JAA159" s="109"/>
      <c r="JAB159" s="109"/>
      <c r="JAC159" s="109"/>
      <c r="JAD159" s="109"/>
      <c r="JAE159" s="109"/>
      <c r="JAF159" s="109"/>
      <c r="JAG159" s="109"/>
      <c r="JAH159" s="109"/>
      <c r="JAI159" s="109"/>
      <c r="JAJ159" s="109"/>
      <c r="JAK159" s="109"/>
      <c r="JAL159" s="109"/>
      <c r="JAM159" s="109"/>
      <c r="JAN159" s="109"/>
      <c r="JAO159" s="109"/>
      <c r="JAP159" s="109"/>
      <c r="JAQ159" s="109"/>
      <c r="JAR159" s="109"/>
      <c r="JAS159" s="109"/>
      <c r="JAT159" s="109"/>
      <c r="JAU159" s="109"/>
      <c r="JAV159" s="109"/>
      <c r="JAW159" s="109"/>
      <c r="JAX159" s="109"/>
      <c r="JAY159" s="109"/>
      <c r="JAZ159" s="109"/>
      <c r="JBA159" s="109"/>
      <c r="JBB159" s="109"/>
      <c r="JBC159" s="109"/>
      <c r="JBD159" s="109"/>
      <c r="JBE159" s="109"/>
      <c r="JBF159" s="109"/>
      <c r="JBG159" s="109"/>
      <c r="JBH159" s="109"/>
      <c r="JBI159" s="109"/>
      <c r="JBJ159" s="109"/>
      <c r="JBK159" s="109"/>
      <c r="JBL159" s="109"/>
      <c r="JBM159" s="109"/>
      <c r="JBN159" s="109"/>
      <c r="JBO159" s="109"/>
      <c r="JBP159" s="109"/>
      <c r="JBQ159" s="109"/>
      <c r="JBR159" s="109"/>
      <c r="JBS159" s="109"/>
      <c r="JBT159" s="109"/>
      <c r="JBU159" s="109"/>
      <c r="JBV159" s="109"/>
      <c r="JBW159" s="109"/>
      <c r="JBX159" s="109"/>
      <c r="JBY159" s="109"/>
      <c r="JBZ159" s="109"/>
      <c r="JCA159" s="109"/>
      <c r="JCB159" s="109"/>
      <c r="JCC159" s="109"/>
      <c r="JCD159" s="109"/>
      <c r="JCE159" s="109"/>
      <c r="JCF159" s="109"/>
      <c r="JCG159" s="109"/>
      <c r="JCH159" s="109"/>
      <c r="JCI159" s="109"/>
      <c r="JCJ159" s="109"/>
      <c r="JCK159" s="109"/>
      <c r="JCL159" s="109"/>
      <c r="JCM159" s="109"/>
      <c r="JCN159" s="109"/>
      <c r="JCO159" s="109"/>
      <c r="JCP159" s="109"/>
      <c r="JCQ159" s="109"/>
      <c r="JCR159" s="109"/>
      <c r="JCS159" s="109"/>
      <c r="JCT159" s="109"/>
      <c r="JCU159" s="109"/>
      <c r="JCV159" s="109"/>
      <c r="JCW159" s="109"/>
      <c r="JCX159" s="109"/>
      <c r="JCY159" s="109"/>
      <c r="JCZ159" s="109"/>
      <c r="JDA159" s="109"/>
      <c r="JDB159" s="109"/>
      <c r="JDC159" s="109"/>
      <c r="JDD159" s="109"/>
      <c r="JDE159" s="109"/>
      <c r="JDF159" s="109"/>
      <c r="JDG159" s="109"/>
      <c r="JDH159" s="109"/>
      <c r="JDI159" s="109"/>
      <c r="JDJ159" s="109"/>
      <c r="JDK159" s="109"/>
      <c r="JDL159" s="109"/>
      <c r="JDM159" s="109"/>
      <c r="JDN159" s="109"/>
      <c r="JDO159" s="109"/>
      <c r="JDP159" s="109"/>
      <c r="JDQ159" s="109"/>
      <c r="JDR159" s="109"/>
      <c r="JDS159" s="109"/>
      <c r="JDT159" s="109"/>
      <c r="JDU159" s="109"/>
      <c r="JDV159" s="109"/>
      <c r="JDW159" s="109"/>
      <c r="JDX159" s="109"/>
      <c r="JDY159" s="109"/>
      <c r="JDZ159" s="109"/>
      <c r="JEA159" s="109"/>
      <c r="JEB159" s="109"/>
      <c r="JEC159" s="109"/>
      <c r="JED159" s="109"/>
      <c r="JEE159" s="109"/>
      <c r="JEF159" s="109"/>
      <c r="JEG159" s="109"/>
      <c r="JEH159" s="109"/>
      <c r="JEI159" s="109"/>
      <c r="JEJ159" s="109"/>
      <c r="JEK159" s="109"/>
      <c r="JEL159" s="109"/>
      <c r="JEM159" s="109"/>
      <c r="JEN159" s="109"/>
      <c r="JEO159" s="109"/>
      <c r="JEP159" s="109"/>
      <c r="JEQ159" s="109"/>
      <c r="JER159" s="109"/>
      <c r="JES159" s="109"/>
      <c r="JET159" s="109"/>
      <c r="JEU159" s="109"/>
      <c r="JEV159" s="109"/>
      <c r="JEW159" s="109"/>
      <c r="JEX159" s="109"/>
      <c r="JEY159" s="109"/>
      <c r="JEZ159" s="109"/>
      <c r="JFA159" s="109"/>
      <c r="JFB159" s="109"/>
      <c r="JFC159" s="109"/>
      <c r="JFD159" s="109"/>
      <c r="JFE159" s="109"/>
      <c r="JFF159" s="109"/>
      <c r="JFG159" s="109"/>
      <c r="JFH159" s="109"/>
      <c r="JFI159" s="109"/>
      <c r="JFJ159" s="109"/>
      <c r="JFK159" s="109"/>
      <c r="JFL159" s="109"/>
      <c r="JFM159" s="109"/>
      <c r="JFN159" s="109"/>
      <c r="JFO159" s="109"/>
      <c r="JFP159" s="109"/>
      <c r="JFQ159" s="109"/>
      <c r="JFR159" s="109"/>
      <c r="JFS159" s="109"/>
      <c r="JFT159" s="109"/>
      <c r="JFU159" s="109"/>
      <c r="JFV159" s="109"/>
      <c r="JFW159" s="109"/>
      <c r="JFX159" s="109"/>
      <c r="JFY159" s="109"/>
      <c r="JFZ159" s="109"/>
      <c r="JGA159" s="109"/>
      <c r="JGB159" s="109"/>
      <c r="JGC159" s="109"/>
      <c r="JGD159" s="109"/>
      <c r="JGE159" s="109"/>
      <c r="JGF159" s="109"/>
      <c r="JGG159" s="109"/>
      <c r="JGH159" s="109"/>
      <c r="JGI159" s="109"/>
      <c r="JGJ159" s="109"/>
      <c r="JGK159" s="109"/>
      <c r="JGL159" s="109"/>
      <c r="JGM159" s="109"/>
      <c r="JGN159" s="109"/>
      <c r="JGO159" s="109"/>
      <c r="JGP159" s="109"/>
      <c r="JGQ159" s="109"/>
      <c r="JGR159" s="109"/>
      <c r="JGS159" s="109"/>
      <c r="JGT159" s="109"/>
      <c r="JGU159" s="109"/>
      <c r="JGV159" s="109"/>
      <c r="JGW159" s="109"/>
      <c r="JGX159" s="109"/>
      <c r="JGY159" s="109"/>
      <c r="JGZ159" s="109"/>
      <c r="JHA159" s="109"/>
      <c r="JHB159" s="109"/>
      <c r="JHC159" s="109"/>
      <c r="JHD159" s="109"/>
      <c r="JHE159" s="109"/>
      <c r="JHF159" s="109"/>
      <c r="JHG159" s="109"/>
      <c r="JHH159" s="109"/>
      <c r="JHI159" s="109"/>
      <c r="JHJ159" s="109"/>
      <c r="JHK159" s="109"/>
      <c r="JHL159" s="109"/>
      <c r="JHM159" s="109"/>
      <c r="JHN159" s="109"/>
      <c r="JHO159" s="109"/>
      <c r="JHP159" s="109"/>
      <c r="JHQ159" s="109"/>
      <c r="JHR159" s="109"/>
      <c r="JHS159" s="109"/>
      <c r="JHT159" s="109"/>
      <c r="JHU159" s="109"/>
      <c r="JHV159" s="109"/>
      <c r="JHW159" s="109"/>
      <c r="JHX159" s="109"/>
      <c r="JHY159" s="109"/>
      <c r="JHZ159" s="109"/>
      <c r="JIA159" s="109"/>
      <c r="JIB159" s="109"/>
      <c r="JIC159" s="109"/>
      <c r="JID159" s="109"/>
      <c r="JIE159" s="109"/>
      <c r="JIF159" s="109"/>
      <c r="JIG159" s="109"/>
      <c r="JIH159" s="109"/>
      <c r="JII159" s="109"/>
      <c r="JIJ159" s="109"/>
      <c r="JIK159" s="109"/>
      <c r="JIL159" s="109"/>
      <c r="JIM159" s="109"/>
      <c r="JIN159" s="109"/>
      <c r="JIO159" s="109"/>
      <c r="JIP159" s="109"/>
      <c r="JIQ159" s="109"/>
      <c r="JIR159" s="109"/>
      <c r="JIS159" s="109"/>
      <c r="JIT159" s="109"/>
      <c r="JIU159" s="109"/>
      <c r="JIV159" s="109"/>
      <c r="JIW159" s="109"/>
      <c r="JIX159" s="109"/>
      <c r="JIY159" s="109"/>
      <c r="JIZ159" s="109"/>
      <c r="JJA159" s="109"/>
      <c r="JJB159" s="109"/>
      <c r="JJC159" s="109"/>
      <c r="JJD159" s="109"/>
      <c r="JJE159" s="109"/>
      <c r="JJF159" s="109"/>
      <c r="JJG159" s="109"/>
      <c r="JJH159" s="109"/>
      <c r="JJI159" s="109"/>
      <c r="JJJ159" s="109"/>
      <c r="JJK159" s="109"/>
      <c r="JJL159" s="109"/>
      <c r="JJM159" s="109"/>
      <c r="JJN159" s="109"/>
      <c r="JJO159" s="109"/>
      <c r="JJP159" s="109"/>
      <c r="JJQ159" s="109"/>
      <c r="JJR159" s="109"/>
      <c r="JJS159" s="109"/>
      <c r="JJT159" s="109"/>
      <c r="JJU159" s="109"/>
      <c r="JJV159" s="109"/>
      <c r="JJW159" s="109"/>
      <c r="JJX159" s="109"/>
      <c r="JJY159" s="109"/>
      <c r="JJZ159" s="109"/>
      <c r="JKA159" s="109"/>
      <c r="JKB159" s="109"/>
      <c r="JKC159" s="109"/>
      <c r="JKD159" s="109"/>
      <c r="JKE159" s="109"/>
      <c r="JKF159" s="109"/>
      <c r="JKG159" s="109"/>
      <c r="JKH159" s="109"/>
      <c r="JKI159" s="109"/>
      <c r="JKJ159" s="109"/>
      <c r="JKK159" s="109"/>
      <c r="JKL159" s="109"/>
      <c r="JKM159" s="109"/>
      <c r="JKN159" s="109"/>
      <c r="JKO159" s="109"/>
      <c r="JKP159" s="109"/>
      <c r="JKQ159" s="109"/>
      <c r="JKR159" s="109"/>
      <c r="JKS159" s="109"/>
      <c r="JKT159" s="109"/>
      <c r="JKU159" s="109"/>
      <c r="JKV159" s="109"/>
      <c r="JKW159" s="109"/>
      <c r="JKX159" s="109"/>
      <c r="JKY159" s="109"/>
      <c r="JKZ159" s="109"/>
      <c r="JLA159" s="109"/>
      <c r="JLB159" s="109"/>
      <c r="JLC159" s="109"/>
      <c r="JLD159" s="109"/>
      <c r="JLE159" s="109"/>
      <c r="JLF159" s="109"/>
      <c r="JLG159" s="109"/>
      <c r="JLH159" s="109"/>
      <c r="JLI159" s="109"/>
      <c r="JLJ159" s="109"/>
      <c r="JLK159" s="109"/>
      <c r="JLL159" s="109"/>
      <c r="JLM159" s="109"/>
      <c r="JLN159" s="109"/>
      <c r="JLO159" s="109"/>
      <c r="JLP159" s="109"/>
      <c r="JLQ159" s="109"/>
      <c r="JLR159" s="109"/>
      <c r="JLS159" s="109"/>
      <c r="JLT159" s="109"/>
      <c r="JLU159" s="109"/>
      <c r="JLV159" s="109"/>
      <c r="JLW159" s="109"/>
      <c r="JLX159" s="109"/>
      <c r="JLY159" s="109"/>
      <c r="JLZ159" s="109"/>
      <c r="JMA159" s="109"/>
      <c r="JMB159" s="109"/>
      <c r="JMC159" s="109"/>
      <c r="JMD159" s="109"/>
      <c r="JME159" s="109"/>
      <c r="JMF159" s="109"/>
      <c r="JMG159" s="109"/>
      <c r="JMH159" s="109"/>
      <c r="JMI159" s="109"/>
      <c r="JMJ159" s="109"/>
      <c r="JMK159" s="109"/>
      <c r="JML159" s="109"/>
      <c r="JMM159" s="109"/>
      <c r="JMN159" s="109"/>
      <c r="JMO159" s="109"/>
      <c r="JMP159" s="109"/>
      <c r="JMQ159" s="109"/>
      <c r="JMR159" s="109"/>
      <c r="JMS159" s="109"/>
      <c r="JMT159" s="109"/>
      <c r="JMU159" s="109"/>
      <c r="JMV159" s="109"/>
      <c r="JMW159" s="109"/>
      <c r="JMX159" s="109"/>
      <c r="JMY159" s="109"/>
      <c r="JMZ159" s="109"/>
      <c r="JNA159" s="109"/>
      <c r="JNB159" s="109"/>
      <c r="JNC159" s="109"/>
      <c r="JND159" s="109"/>
      <c r="JNE159" s="109"/>
      <c r="JNF159" s="109"/>
      <c r="JNG159" s="109"/>
      <c r="JNH159" s="109"/>
      <c r="JNI159" s="109"/>
      <c r="JNJ159" s="109"/>
      <c r="JNK159" s="109"/>
      <c r="JNL159" s="109"/>
      <c r="JNM159" s="109"/>
      <c r="JNN159" s="109"/>
      <c r="JNO159" s="109"/>
      <c r="JNP159" s="109"/>
      <c r="JNQ159" s="109"/>
      <c r="JNR159" s="109"/>
      <c r="JNS159" s="109"/>
      <c r="JNT159" s="109"/>
      <c r="JNU159" s="109"/>
      <c r="JNV159" s="109"/>
      <c r="JNW159" s="109"/>
      <c r="JNX159" s="109"/>
      <c r="JNY159" s="109"/>
      <c r="JNZ159" s="109"/>
      <c r="JOA159" s="109"/>
      <c r="JOB159" s="109"/>
      <c r="JOC159" s="109"/>
      <c r="JOD159" s="109"/>
      <c r="JOE159" s="109"/>
      <c r="JOF159" s="109"/>
      <c r="JOG159" s="109"/>
      <c r="JOH159" s="109"/>
      <c r="JOI159" s="109"/>
      <c r="JOJ159" s="109"/>
      <c r="JOK159" s="109"/>
      <c r="JOL159" s="109"/>
      <c r="JOM159" s="109"/>
      <c r="JON159" s="109"/>
      <c r="JOO159" s="109"/>
      <c r="JOP159" s="109"/>
      <c r="JOQ159" s="109"/>
      <c r="JOR159" s="109"/>
      <c r="JOS159" s="109"/>
      <c r="JOT159" s="109"/>
      <c r="JOU159" s="109"/>
      <c r="JOV159" s="109"/>
      <c r="JOW159" s="109"/>
      <c r="JOX159" s="109"/>
      <c r="JOY159" s="109"/>
      <c r="JOZ159" s="109"/>
      <c r="JPA159" s="109"/>
      <c r="JPB159" s="109"/>
      <c r="JPC159" s="109"/>
      <c r="JPD159" s="109"/>
      <c r="JPE159" s="109"/>
      <c r="JPF159" s="109"/>
      <c r="JPG159" s="109"/>
      <c r="JPH159" s="109"/>
      <c r="JPI159" s="109"/>
      <c r="JPJ159" s="109"/>
      <c r="JPK159" s="109"/>
      <c r="JPL159" s="109"/>
      <c r="JPM159" s="109"/>
      <c r="JPN159" s="109"/>
      <c r="JPO159" s="109"/>
      <c r="JPP159" s="109"/>
      <c r="JPQ159" s="109"/>
      <c r="JPR159" s="109"/>
      <c r="JPS159" s="109"/>
      <c r="JPT159" s="109"/>
      <c r="JPU159" s="109"/>
      <c r="JPV159" s="109"/>
      <c r="JPW159" s="109"/>
      <c r="JPX159" s="109"/>
      <c r="JPY159" s="109"/>
      <c r="JPZ159" s="109"/>
      <c r="JQA159" s="109"/>
      <c r="JQB159" s="109"/>
      <c r="JQC159" s="109"/>
      <c r="JQD159" s="109"/>
      <c r="JQE159" s="109"/>
      <c r="JQF159" s="109"/>
      <c r="JQG159" s="109"/>
      <c r="JQH159" s="109"/>
      <c r="JQI159" s="109"/>
      <c r="JQJ159" s="109"/>
      <c r="JQK159" s="109"/>
      <c r="JQL159" s="109"/>
      <c r="JQM159" s="109"/>
      <c r="JQN159" s="109"/>
      <c r="JQO159" s="109"/>
      <c r="JQP159" s="109"/>
      <c r="JQQ159" s="109"/>
      <c r="JQR159" s="109"/>
      <c r="JQS159" s="109"/>
      <c r="JQT159" s="109"/>
      <c r="JQU159" s="109"/>
      <c r="JQV159" s="109"/>
      <c r="JQW159" s="109"/>
      <c r="JQX159" s="109"/>
      <c r="JQY159" s="109"/>
      <c r="JQZ159" s="109"/>
      <c r="JRA159" s="109"/>
      <c r="JRB159" s="109"/>
      <c r="JRC159" s="109"/>
      <c r="JRD159" s="109"/>
      <c r="JRE159" s="109"/>
      <c r="JRF159" s="109"/>
      <c r="JRG159" s="109"/>
      <c r="JRH159" s="109"/>
      <c r="JRI159" s="109"/>
      <c r="JRJ159" s="109"/>
      <c r="JRK159" s="109"/>
      <c r="JRL159" s="109"/>
      <c r="JRM159" s="109"/>
      <c r="JRN159" s="109"/>
      <c r="JRO159" s="109"/>
      <c r="JRP159" s="109"/>
      <c r="JRQ159" s="109"/>
      <c r="JRR159" s="109"/>
      <c r="JRS159" s="109"/>
      <c r="JRT159" s="109"/>
      <c r="JRU159" s="109"/>
      <c r="JRV159" s="109"/>
      <c r="JRW159" s="109"/>
      <c r="JRX159" s="109"/>
      <c r="JRY159" s="109"/>
      <c r="JRZ159" s="109"/>
      <c r="JSA159" s="109"/>
      <c r="JSB159" s="109"/>
      <c r="JSC159" s="109"/>
      <c r="JSD159" s="109"/>
      <c r="JSE159" s="109"/>
      <c r="JSF159" s="109"/>
      <c r="JSG159" s="109"/>
      <c r="JSH159" s="109"/>
      <c r="JSI159" s="109"/>
      <c r="JSJ159" s="109"/>
      <c r="JSK159" s="109"/>
      <c r="JSL159" s="109"/>
      <c r="JSM159" s="109"/>
      <c r="JSN159" s="109"/>
      <c r="JSO159" s="109"/>
      <c r="JSP159" s="109"/>
      <c r="JSQ159" s="109"/>
      <c r="JSR159" s="109"/>
      <c r="JSS159" s="109"/>
      <c r="JST159" s="109"/>
      <c r="JSU159" s="109"/>
      <c r="JSV159" s="109"/>
      <c r="JSW159" s="109"/>
      <c r="JSX159" s="109"/>
      <c r="JSY159" s="109"/>
      <c r="JSZ159" s="109"/>
      <c r="JTA159" s="109"/>
      <c r="JTB159" s="109"/>
      <c r="JTC159" s="109"/>
      <c r="JTD159" s="109"/>
      <c r="JTE159" s="109"/>
      <c r="JTF159" s="109"/>
      <c r="JTG159" s="109"/>
      <c r="JTH159" s="109"/>
      <c r="JTI159" s="109"/>
      <c r="JTJ159" s="109"/>
      <c r="JTK159" s="109"/>
      <c r="JTL159" s="109"/>
      <c r="JTM159" s="109"/>
      <c r="JTN159" s="109"/>
      <c r="JTO159" s="109"/>
      <c r="JTP159" s="109"/>
      <c r="JTQ159" s="109"/>
      <c r="JTR159" s="109"/>
      <c r="JTS159" s="109"/>
      <c r="JTT159" s="109"/>
      <c r="JTU159" s="109"/>
      <c r="JTV159" s="109"/>
      <c r="JTW159" s="109"/>
      <c r="JTX159" s="109"/>
      <c r="JTY159" s="109"/>
      <c r="JTZ159" s="109"/>
      <c r="JUA159" s="109"/>
      <c r="JUB159" s="109"/>
      <c r="JUC159" s="109"/>
      <c r="JUD159" s="109"/>
      <c r="JUE159" s="109"/>
      <c r="JUF159" s="109"/>
      <c r="JUG159" s="109"/>
      <c r="JUH159" s="109"/>
      <c r="JUI159" s="109"/>
      <c r="JUJ159" s="109"/>
      <c r="JUK159" s="109"/>
      <c r="JUL159" s="109"/>
      <c r="JUM159" s="109"/>
      <c r="JUN159" s="109"/>
      <c r="JUO159" s="109"/>
      <c r="JUP159" s="109"/>
      <c r="JUQ159" s="109"/>
      <c r="JUR159" s="109"/>
      <c r="JUS159" s="109"/>
      <c r="JUT159" s="109"/>
      <c r="JUU159" s="109"/>
      <c r="JUV159" s="109"/>
      <c r="JUW159" s="109"/>
      <c r="JUX159" s="109"/>
      <c r="JUY159" s="109"/>
      <c r="JUZ159" s="109"/>
      <c r="JVA159" s="109"/>
      <c r="JVB159" s="109"/>
      <c r="JVC159" s="109"/>
      <c r="JVD159" s="109"/>
      <c r="JVE159" s="109"/>
      <c r="JVF159" s="109"/>
      <c r="JVG159" s="109"/>
      <c r="JVH159" s="109"/>
      <c r="JVI159" s="109"/>
      <c r="JVJ159" s="109"/>
      <c r="JVK159" s="109"/>
      <c r="JVL159" s="109"/>
      <c r="JVM159" s="109"/>
      <c r="JVN159" s="109"/>
      <c r="JVO159" s="109"/>
      <c r="JVP159" s="109"/>
      <c r="JVQ159" s="109"/>
      <c r="JVR159" s="109"/>
      <c r="JVS159" s="109"/>
      <c r="JVT159" s="109"/>
      <c r="JVU159" s="109"/>
      <c r="JVV159" s="109"/>
      <c r="JVW159" s="109"/>
      <c r="JVX159" s="109"/>
      <c r="JVY159" s="109"/>
      <c r="JVZ159" s="109"/>
      <c r="JWA159" s="109"/>
      <c r="JWB159" s="109"/>
      <c r="JWC159" s="109"/>
      <c r="JWD159" s="109"/>
      <c r="JWE159" s="109"/>
      <c r="JWF159" s="109"/>
      <c r="JWG159" s="109"/>
      <c r="JWH159" s="109"/>
      <c r="JWI159" s="109"/>
      <c r="JWJ159" s="109"/>
      <c r="JWK159" s="109"/>
      <c r="JWL159" s="109"/>
      <c r="JWM159" s="109"/>
      <c r="JWN159" s="109"/>
      <c r="JWO159" s="109"/>
      <c r="JWP159" s="109"/>
      <c r="JWQ159" s="109"/>
      <c r="JWR159" s="109"/>
      <c r="JWS159" s="109"/>
      <c r="JWT159" s="109"/>
      <c r="JWU159" s="109"/>
      <c r="JWV159" s="109"/>
      <c r="JWW159" s="109"/>
      <c r="JWX159" s="109"/>
      <c r="JWY159" s="109"/>
      <c r="JWZ159" s="109"/>
      <c r="JXA159" s="109"/>
      <c r="JXB159" s="109"/>
      <c r="JXC159" s="109"/>
      <c r="JXD159" s="109"/>
      <c r="JXE159" s="109"/>
      <c r="JXF159" s="109"/>
      <c r="JXG159" s="109"/>
      <c r="JXH159" s="109"/>
      <c r="JXI159" s="109"/>
      <c r="JXJ159" s="109"/>
      <c r="JXK159" s="109"/>
      <c r="JXL159" s="109"/>
      <c r="JXM159" s="109"/>
      <c r="JXN159" s="109"/>
      <c r="JXO159" s="109"/>
      <c r="JXP159" s="109"/>
      <c r="JXQ159" s="109"/>
      <c r="JXR159" s="109"/>
      <c r="JXS159" s="109"/>
      <c r="JXT159" s="109"/>
      <c r="JXU159" s="109"/>
      <c r="JXV159" s="109"/>
      <c r="JXW159" s="109"/>
      <c r="JXX159" s="109"/>
      <c r="JXY159" s="109"/>
      <c r="JXZ159" s="109"/>
      <c r="JYA159" s="109"/>
      <c r="JYB159" s="109"/>
      <c r="JYC159" s="109"/>
      <c r="JYD159" s="109"/>
      <c r="JYE159" s="109"/>
      <c r="JYF159" s="109"/>
      <c r="JYG159" s="109"/>
      <c r="JYH159" s="109"/>
      <c r="JYI159" s="109"/>
      <c r="JYJ159" s="109"/>
      <c r="JYK159" s="109"/>
      <c r="JYL159" s="109"/>
      <c r="JYM159" s="109"/>
      <c r="JYN159" s="109"/>
      <c r="JYO159" s="109"/>
      <c r="JYP159" s="109"/>
      <c r="JYQ159" s="109"/>
      <c r="JYR159" s="109"/>
      <c r="JYS159" s="109"/>
      <c r="JYT159" s="109"/>
      <c r="JYU159" s="109"/>
      <c r="JYV159" s="109"/>
      <c r="JYW159" s="109"/>
      <c r="JYX159" s="109"/>
      <c r="JYY159" s="109"/>
      <c r="JYZ159" s="109"/>
      <c r="JZA159" s="109"/>
      <c r="JZB159" s="109"/>
      <c r="JZC159" s="109"/>
      <c r="JZD159" s="109"/>
      <c r="JZE159" s="109"/>
      <c r="JZF159" s="109"/>
      <c r="JZG159" s="109"/>
      <c r="JZH159" s="109"/>
      <c r="JZI159" s="109"/>
      <c r="JZJ159" s="109"/>
      <c r="JZK159" s="109"/>
      <c r="JZL159" s="109"/>
      <c r="JZM159" s="109"/>
      <c r="JZN159" s="109"/>
      <c r="JZO159" s="109"/>
      <c r="JZP159" s="109"/>
      <c r="JZQ159" s="109"/>
      <c r="JZR159" s="109"/>
      <c r="JZS159" s="109"/>
      <c r="JZT159" s="109"/>
      <c r="JZU159" s="109"/>
      <c r="JZV159" s="109"/>
      <c r="JZW159" s="109"/>
      <c r="JZX159" s="109"/>
      <c r="JZY159" s="109"/>
      <c r="JZZ159" s="109"/>
      <c r="KAA159" s="109"/>
      <c r="KAB159" s="109"/>
      <c r="KAC159" s="109"/>
      <c r="KAD159" s="109"/>
      <c r="KAE159" s="109"/>
      <c r="KAF159" s="109"/>
      <c r="KAG159" s="109"/>
      <c r="KAH159" s="109"/>
      <c r="KAI159" s="109"/>
      <c r="KAJ159" s="109"/>
      <c r="KAK159" s="109"/>
      <c r="KAL159" s="109"/>
      <c r="KAM159" s="109"/>
      <c r="KAN159" s="109"/>
      <c r="KAO159" s="109"/>
      <c r="KAP159" s="109"/>
      <c r="KAQ159" s="109"/>
      <c r="KAR159" s="109"/>
      <c r="KAS159" s="109"/>
      <c r="KAT159" s="109"/>
      <c r="KAU159" s="109"/>
      <c r="KAV159" s="109"/>
      <c r="KAW159" s="109"/>
      <c r="KAX159" s="109"/>
      <c r="KAY159" s="109"/>
      <c r="KAZ159" s="109"/>
      <c r="KBA159" s="109"/>
      <c r="KBB159" s="109"/>
      <c r="KBC159" s="109"/>
      <c r="KBD159" s="109"/>
      <c r="KBE159" s="109"/>
      <c r="KBF159" s="109"/>
      <c r="KBG159" s="109"/>
      <c r="KBH159" s="109"/>
      <c r="KBI159" s="109"/>
      <c r="KBJ159" s="109"/>
      <c r="KBK159" s="109"/>
      <c r="KBL159" s="109"/>
      <c r="KBM159" s="109"/>
      <c r="KBN159" s="109"/>
      <c r="KBO159" s="109"/>
      <c r="KBP159" s="109"/>
      <c r="KBQ159" s="109"/>
      <c r="KBR159" s="109"/>
      <c r="KBS159" s="109"/>
      <c r="KBT159" s="109"/>
      <c r="KBU159" s="109"/>
      <c r="KBV159" s="109"/>
      <c r="KBW159" s="109"/>
      <c r="KBX159" s="109"/>
      <c r="KBY159" s="109"/>
      <c r="KBZ159" s="109"/>
      <c r="KCA159" s="109"/>
      <c r="KCB159" s="109"/>
      <c r="KCC159" s="109"/>
      <c r="KCD159" s="109"/>
      <c r="KCE159" s="109"/>
      <c r="KCF159" s="109"/>
      <c r="KCG159" s="109"/>
      <c r="KCH159" s="109"/>
      <c r="KCI159" s="109"/>
      <c r="KCJ159" s="109"/>
      <c r="KCK159" s="109"/>
      <c r="KCL159" s="109"/>
      <c r="KCM159" s="109"/>
      <c r="KCN159" s="109"/>
      <c r="KCO159" s="109"/>
      <c r="KCP159" s="109"/>
      <c r="KCQ159" s="109"/>
      <c r="KCR159" s="109"/>
      <c r="KCS159" s="109"/>
      <c r="KCT159" s="109"/>
      <c r="KCU159" s="109"/>
      <c r="KCV159" s="109"/>
      <c r="KCW159" s="109"/>
      <c r="KCX159" s="109"/>
      <c r="KCY159" s="109"/>
      <c r="KCZ159" s="109"/>
      <c r="KDA159" s="109"/>
      <c r="KDB159" s="109"/>
      <c r="KDC159" s="109"/>
      <c r="KDD159" s="109"/>
      <c r="KDE159" s="109"/>
      <c r="KDF159" s="109"/>
      <c r="KDG159" s="109"/>
      <c r="KDH159" s="109"/>
      <c r="KDI159" s="109"/>
      <c r="KDJ159" s="109"/>
      <c r="KDK159" s="109"/>
      <c r="KDL159" s="109"/>
      <c r="KDM159" s="109"/>
      <c r="KDN159" s="109"/>
      <c r="KDO159" s="109"/>
      <c r="KDP159" s="109"/>
      <c r="KDQ159" s="109"/>
      <c r="KDR159" s="109"/>
      <c r="KDS159" s="109"/>
      <c r="KDT159" s="109"/>
      <c r="KDU159" s="109"/>
      <c r="KDV159" s="109"/>
      <c r="KDW159" s="109"/>
      <c r="KDX159" s="109"/>
      <c r="KDY159" s="109"/>
      <c r="KDZ159" s="109"/>
      <c r="KEA159" s="109"/>
      <c r="KEB159" s="109"/>
      <c r="KEC159" s="109"/>
      <c r="KED159" s="109"/>
      <c r="KEE159" s="109"/>
      <c r="KEF159" s="109"/>
      <c r="KEG159" s="109"/>
      <c r="KEH159" s="109"/>
      <c r="KEI159" s="109"/>
      <c r="KEJ159" s="109"/>
      <c r="KEK159" s="109"/>
      <c r="KEL159" s="109"/>
      <c r="KEM159" s="109"/>
      <c r="KEN159" s="109"/>
      <c r="KEO159" s="109"/>
      <c r="KEP159" s="109"/>
      <c r="KEQ159" s="109"/>
      <c r="KER159" s="109"/>
      <c r="KES159" s="109"/>
      <c r="KET159" s="109"/>
      <c r="KEU159" s="109"/>
      <c r="KEV159" s="109"/>
      <c r="KEW159" s="109"/>
      <c r="KEX159" s="109"/>
      <c r="KEY159" s="109"/>
      <c r="KEZ159" s="109"/>
      <c r="KFA159" s="109"/>
      <c r="KFB159" s="109"/>
      <c r="KFC159" s="109"/>
      <c r="KFD159" s="109"/>
      <c r="KFE159" s="109"/>
      <c r="KFF159" s="109"/>
      <c r="KFG159" s="109"/>
      <c r="KFH159" s="109"/>
      <c r="KFI159" s="109"/>
      <c r="KFJ159" s="109"/>
      <c r="KFK159" s="109"/>
      <c r="KFL159" s="109"/>
      <c r="KFM159" s="109"/>
      <c r="KFN159" s="109"/>
      <c r="KFO159" s="109"/>
      <c r="KFP159" s="109"/>
      <c r="KFQ159" s="109"/>
      <c r="KFR159" s="109"/>
      <c r="KFS159" s="109"/>
      <c r="KFT159" s="109"/>
      <c r="KFU159" s="109"/>
      <c r="KFV159" s="109"/>
      <c r="KFW159" s="109"/>
      <c r="KFX159" s="109"/>
      <c r="KFY159" s="109"/>
      <c r="KFZ159" s="109"/>
      <c r="KGA159" s="109"/>
      <c r="KGB159" s="109"/>
      <c r="KGC159" s="109"/>
      <c r="KGD159" s="109"/>
      <c r="KGE159" s="109"/>
      <c r="KGF159" s="109"/>
      <c r="KGG159" s="109"/>
      <c r="KGH159" s="109"/>
      <c r="KGI159" s="109"/>
      <c r="KGJ159" s="109"/>
      <c r="KGK159" s="109"/>
      <c r="KGL159" s="109"/>
      <c r="KGM159" s="109"/>
      <c r="KGN159" s="109"/>
      <c r="KGO159" s="109"/>
      <c r="KGP159" s="109"/>
      <c r="KGQ159" s="109"/>
      <c r="KGR159" s="109"/>
      <c r="KGS159" s="109"/>
      <c r="KGT159" s="109"/>
      <c r="KGU159" s="109"/>
      <c r="KGV159" s="109"/>
      <c r="KGW159" s="109"/>
      <c r="KGX159" s="109"/>
      <c r="KGY159" s="109"/>
      <c r="KGZ159" s="109"/>
      <c r="KHA159" s="109"/>
      <c r="KHB159" s="109"/>
      <c r="KHC159" s="109"/>
      <c r="KHD159" s="109"/>
      <c r="KHE159" s="109"/>
      <c r="KHF159" s="109"/>
      <c r="KHG159" s="109"/>
      <c r="KHH159" s="109"/>
      <c r="KHI159" s="109"/>
      <c r="KHJ159" s="109"/>
      <c r="KHK159" s="109"/>
      <c r="KHL159" s="109"/>
      <c r="KHM159" s="109"/>
      <c r="KHN159" s="109"/>
      <c r="KHO159" s="109"/>
      <c r="KHP159" s="109"/>
      <c r="KHQ159" s="109"/>
      <c r="KHR159" s="109"/>
      <c r="KHS159" s="109"/>
      <c r="KHT159" s="109"/>
      <c r="KHU159" s="109"/>
      <c r="KHV159" s="109"/>
      <c r="KHW159" s="109"/>
      <c r="KHX159" s="109"/>
      <c r="KHY159" s="109"/>
      <c r="KHZ159" s="109"/>
      <c r="KIA159" s="109"/>
      <c r="KIB159" s="109"/>
      <c r="KIC159" s="109"/>
      <c r="KID159" s="109"/>
      <c r="KIE159" s="109"/>
      <c r="KIF159" s="109"/>
      <c r="KIG159" s="109"/>
      <c r="KIH159" s="109"/>
      <c r="KII159" s="109"/>
      <c r="KIJ159" s="109"/>
      <c r="KIK159" s="109"/>
      <c r="KIL159" s="109"/>
      <c r="KIM159" s="109"/>
      <c r="KIN159" s="109"/>
      <c r="KIO159" s="109"/>
      <c r="KIP159" s="109"/>
      <c r="KIQ159" s="109"/>
      <c r="KIR159" s="109"/>
      <c r="KIS159" s="109"/>
      <c r="KIT159" s="109"/>
      <c r="KIU159" s="109"/>
      <c r="KIV159" s="109"/>
      <c r="KIW159" s="109"/>
      <c r="KIX159" s="109"/>
      <c r="KIY159" s="109"/>
      <c r="KIZ159" s="109"/>
      <c r="KJA159" s="109"/>
      <c r="KJB159" s="109"/>
      <c r="KJC159" s="109"/>
      <c r="KJD159" s="109"/>
      <c r="KJE159" s="109"/>
      <c r="KJF159" s="109"/>
      <c r="KJG159" s="109"/>
      <c r="KJH159" s="109"/>
      <c r="KJI159" s="109"/>
      <c r="KJJ159" s="109"/>
      <c r="KJK159" s="109"/>
      <c r="KJL159" s="109"/>
      <c r="KJM159" s="109"/>
      <c r="KJN159" s="109"/>
      <c r="KJO159" s="109"/>
      <c r="KJP159" s="109"/>
      <c r="KJQ159" s="109"/>
      <c r="KJR159" s="109"/>
      <c r="KJS159" s="109"/>
      <c r="KJT159" s="109"/>
      <c r="KJU159" s="109"/>
      <c r="KJV159" s="109"/>
      <c r="KJW159" s="109"/>
      <c r="KJX159" s="109"/>
      <c r="KJY159" s="109"/>
      <c r="KJZ159" s="109"/>
      <c r="KKA159" s="109"/>
      <c r="KKB159" s="109"/>
      <c r="KKC159" s="109"/>
      <c r="KKD159" s="109"/>
      <c r="KKE159" s="109"/>
      <c r="KKF159" s="109"/>
      <c r="KKG159" s="109"/>
      <c r="KKH159" s="109"/>
      <c r="KKI159" s="109"/>
      <c r="KKJ159" s="109"/>
      <c r="KKK159" s="109"/>
      <c r="KKL159" s="109"/>
      <c r="KKM159" s="109"/>
      <c r="KKN159" s="109"/>
      <c r="KKO159" s="109"/>
      <c r="KKP159" s="109"/>
      <c r="KKQ159" s="109"/>
      <c r="KKR159" s="109"/>
      <c r="KKS159" s="109"/>
      <c r="KKT159" s="109"/>
      <c r="KKU159" s="109"/>
      <c r="KKV159" s="109"/>
      <c r="KKW159" s="109"/>
      <c r="KKX159" s="109"/>
      <c r="KKY159" s="109"/>
      <c r="KKZ159" s="109"/>
      <c r="KLA159" s="109"/>
      <c r="KLB159" s="109"/>
      <c r="KLC159" s="109"/>
      <c r="KLD159" s="109"/>
      <c r="KLE159" s="109"/>
      <c r="KLF159" s="109"/>
      <c r="KLG159" s="109"/>
      <c r="KLH159" s="109"/>
      <c r="KLI159" s="109"/>
      <c r="KLJ159" s="109"/>
      <c r="KLK159" s="109"/>
      <c r="KLL159" s="109"/>
      <c r="KLM159" s="109"/>
      <c r="KLN159" s="109"/>
      <c r="KLO159" s="109"/>
      <c r="KLP159" s="109"/>
      <c r="KLQ159" s="109"/>
      <c r="KLR159" s="109"/>
      <c r="KLS159" s="109"/>
      <c r="KLT159" s="109"/>
      <c r="KLU159" s="109"/>
      <c r="KLV159" s="109"/>
      <c r="KLW159" s="109"/>
      <c r="KLX159" s="109"/>
      <c r="KLY159" s="109"/>
      <c r="KLZ159" s="109"/>
      <c r="KMA159" s="109"/>
      <c r="KMB159" s="109"/>
      <c r="KMC159" s="109"/>
      <c r="KMD159" s="109"/>
      <c r="KME159" s="109"/>
      <c r="KMF159" s="109"/>
      <c r="KMG159" s="109"/>
      <c r="KMH159" s="109"/>
      <c r="KMI159" s="109"/>
      <c r="KMJ159" s="109"/>
      <c r="KMK159" s="109"/>
      <c r="KML159" s="109"/>
      <c r="KMM159" s="109"/>
      <c r="KMN159" s="109"/>
      <c r="KMO159" s="109"/>
      <c r="KMP159" s="109"/>
      <c r="KMQ159" s="109"/>
      <c r="KMR159" s="109"/>
      <c r="KMS159" s="109"/>
      <c r="KMT159" s="109"/>
      <c r="KMU159" s="109"/>
      <c r="KMV159" s="109"/>
      <c r="KMW159" s="109"/>
      <c r="KMX159" s="109"/>
      <c r="KMY159" s="109"/>
      <c r="KMZ159" s="109"/>
      <c r="KNA159" s="109"/>
      <c r="KNB159" s="109"/>
      <c r="KNC159" s="109"/>
      <c r="KND159" s="109"/>
      <c r="KNE159" s="109"/>
      <c r="KNF159" s="109"/>
      <c r="KNG159" s="109"/>
      <c r="KNH159" s="109"/>
      <c r="KNI159" s="109"/>
      <c r="KNJ159" s="109"/>
      <c r="KNK159" s="109"/>
      <c r="KNL159" s="109"/>
      <c r="KNM159" s="109"/>
      <c r="KNN159" s="109"/>
      <c r="KNO159" s="109"/>
      <c r="KNP159" s="109"/>
      <c r="KNQ159" s="109"/>
      <c r="KNR159" s="109"/>
      <c r="KNS159" s="109"/>
      <c r="KNT159" s="109"/>
      <c r="KNU159" s="109"/>
      <c r="KNV159" s="109"/>
      <c r="KNW159" s="109"/>
      <c r="KNX159" s="109"/>
      <c r="KNY159" s="109"/>
      <c r="KNZ159" s="109"/>
      <c r="KOA159" s="109"/>
      <c r="KOB159" s="109"/>
      <c r="KOC159" s="109"/>
      <c r="KOD159" s="109"/>
      <c r="KOE159" s="109"/>
      <c r="KOF159" s="109"/>
      <c r="KOG159" s="109"/>
      <c r="KOH159" s="109"/>
      <c r="KOI159" s="109"/>
      <c r="KOJ159" s="109"/>
      <c r="KOK159" s="109"/>
      <c r="KOL159" s="109"/>
      <c r="KOM159" s="109"/>
      <c r="KON159" s="109"/>
      <c r="KOO159" s="109"/>
      <c r="KOP159" s="109"/>
      <c r="KOQ159" s="109"/>
      <c r="KOR159" s="109"/>
      <c r="KOS159" s="109"/>
      <c r="KOT159" s="109"/>
      <c r="KOU159" s="109"/>
      <c r="KOV159" s="109"/>
      <c r="KOW159" s="109"/>
      <c r="KOX159" s="109"/>
      <c r="KOY159" s="109"/>
      <c r="KOZ159" s="109"/>
      <c r="KPA159" s="109"/>
      <c r="KPB159" s="109"/>
      <c r="KPC159" s="109"/>
      <c r="KPD159" s="109"/>
      <c r="KPE159" s="109"/>
      <c r="KPF159" s="109"/>
      <c r="KPG159" s="109"/>
      <c r="KPH159" s="109"/>
      <c r="KPI159" s="109"/>
      <c r="KPJ159" s="109"/>
      <c r="KPK159" s="109"/>
      <c r="KPL159" s="109"/>
      <c r="KPM159" s="109"/>
      <c r="KPN159" s="109"/>
      <c r="KPO159" s="109"/>
      <c r="KPP159" s="109"/>
      <c r="KPQ159" s="109"/>
      <c r="KPR159" s="109"/>
      <c r="KPS159" s="109"/>
      <c r="KPT159" s="109"/>
      <c r="KPU159" s="109"/>
      <c r="KPV159" s="109"/>
      <c r="KPW159" s="109"/>
      <c r="KPX159" s="109"/>
      <c r="KPY159" s="109"/>
      <c r="KPZ159" s="109"/>
      <c r="KQA159" s="109"/>
      <c r="KQB159" s="109"/>
      <c r="KQC159" s="109"/>
      <c r="KQD159" s="109"/>
      <c r="KQE159" s="109"/>
      <c r="KQF159" s="109"/>
      <c r="KQG159" s="109"/>
      <c r="KQH159" s="109"/>
      <c r="KQI159" s="109"/>
      <c r="KQJ159" s="109"/>
      <c r="KQK159" s="109"/>
      <c r="KQL159" s="109"/>
      <c r="KQM159" s="109"/>
      <c r="KQN159" s="109"/>
      <c r="KQO159" s="109"/>
      <c r="KQP159" s="109"/>
      <c r="KQQ159" s="109"/>
      <c r="KQR159" s="109"/>
      <c r="KQS159" s="109"/>
      <c r="KQT159" s="109"/>
      <c r="KQU159" s="109"/>
      <c r="KQV159" s="109"/>
      <c r="KQW159" s="109"/>
      <c r="KQX159" s="109"/>
      <c r="KQY159" s="109"/>
      <c r="KQZ159" s="109"/>
      <c r="KRA159" s="109"/>
      <c r="KRB159" s="109"/>
      <c r="KRC159" s="109"/>
      <c r="KRD159" s="109"/>
      <c r="KRE159" s="109"/>
      <c r="KRF159" s="109"/>
      <c r="KRG159" s="109"/>
      <c r="KRH159" s="109"/>
      <c r="KRI159" s="109"/>
      <c r="KRJ159" s="109"/>
      <c r="KRK159" s="109"/>
      <c r="KRL159" s="109"/>
      <c r="KRM159" s="109"/>
      <c r="KRN159" s="109"/>
      <c r="KRO159" s="109"/>
      <c r="KRP159" s="109"/>
      <c r="KRQ159" s="109"/>
      <c r="KRR159" s="109"/>
      <c r="KRS159" s="109"/>
      <c r="KRT159" s="109"/>
      <c r="KRU159" s="109"/>
      <c r="KRV159" s="109"/>
      <c r="KRW159" s="109"/>
      <c r="KRX159" s="109"/>
      <c r="KRY159" s="109"/>
      <c r="KRZ159" s="109"/>
      <c r="KSA159" s="109"/>
      <c r="KSB159" s="109"/>
      <c r="KSC159" s="109"/>
      <c r="KSD159" s="109"/>
      <c r="KSE159" s="109"/>
      <c r="KSF159" s="109"/>
      <c r="KSG159" s="109"/>
      <c r="KSH159" s="109"/>
      <c r="KSI159" s="109"/>
      <c r="KSJ159" s="109"/>
      <c r="KSK159" s="109"/>
      <c r="KSL159" s="109"/>
      <c r="KSM159" s="109"/>
      <c r="KSN159" s="109"/>
      <c r="KSO159" s="109"/>
      <c r="KSP159" s="109"/>
      <c r="KSQ159" s="109"/>
      <c r="KSR159" s="109"/>
      <c r="KSS159" s="109"/>
      <c r="KST159" s="109"/>
      <c r="KSU159" s="109"/>
      <c r="KSV159" s="109"/>
      <c r="KSW159" s="109"/>
      <c r="KSX159" s="109"/>
      <c r="KSY159" s="109"/>
      <c r="KSZ159" s="109"/>
      <c r="KTA159" s="109"/>
      <c r="KTB159" s="109"/>
      <c r="KTC159" s="109"/>
      <c r="KTD159" s="109"/>
      <c r="KTE159" s="109"/>
      <c r="KTF159" s="109"/>
      <c r="KTG159" s="109"/>
      <c r="KTH159" s="109"/>
      <c r="KTI159" s="109"/>
      <c r="KTJ159" s="109"/>
      <c r="KTK159" s="109"/>
      <c r="KTL159" s="109"/>
      <c r="KTM159" s="109"/>
      <c r="KTN159" s="109"/>
      <c r="KTO159" s="109"/>
      <c r="KTP159" s="109"/>
      <c r="KTQ159" s="109"/>
      <c r="KTR159" s="109"/>
      <c r="KTS159" s="109"/>
      <c r="KTT159" s="109"/>
      <c r="KTU159" s="109"/>
      <c r="KTV159" s="109"/>
      <c r="KTW159" s="109"/>
      <c r="KTX159" s="109"/>
      <c r="KTY159" s="109"/>
      <c r="KTZ159" s="109"/>
      <c r="KUA159" s="109"/>
      <c r="KUB159" s="109"/>
      <c r="KUC159" s="109"/>
      <c r="KUD159" s="109"/>
      <c r="KUE159" s="109"/>
      <c r="KUF159" s="109"/>
      <c r="KUG159" s="109"/>
      <c r="KUH159" s="109"/>
      <c r="KUI159" s="109"/>
      <c r="KUJ159" s="109"/>
      <c r="KUK159" s="109"/>
      <c r="KUL159" s="109"/>
      <c r="KUM159" s="109"/>
      <c r="KUN159" s="109"/>
      <c r="KUO159" s="109"/>
      <c r="KUP159" s="109"/>
      <c r="KUQ159" s="109"/>
      <c r="KUR159" s="109"/>
      <c r="KUS159" s="109"/>
      <c r="KUT159" s="109"/>
      <c r="KUU159" s="109"/>
      <c r="KUV159" s="109"/>
      <c r="KUW159" s="109"/>
      <c r="KUX159" s="109"/>
      <c r="KUY159" s="109"/>
      <c r="KUZ159" s="109"/>
      <c r="KVA159" s="109"/>
      <c r="KVB159" s="109"/>
      <c r="KVC159" s="109"/>
      <c r="KVD159" s="109"/>
      <c r="KVE159" s="109"/>
      <c r="KVF159" s="109"/>
      <c r="KVG159" s="109"/>
      <c r="KVH159" s="109"/>
      <c r="KVI159" s="109"/>
      <c r="KVJ159" s="109"/>
      <c r="KVK159" s="109"/>
      <c r="KVL159" s="109"/>
      <c r="KVM159" s="109"/>
      <c r="KVN159" s="109"/>
      <c r="KVO159" s="109"/>
      <c r="KVP159" s="109"/>
      <c r="KVQ159" s="109"/>
      <c r="KVR159" s="109"/>
      <c r="KVS159" s="109"/>
      <c r="KVT159" s="109"/>
      <c r="KVU159" s="109"/>
      <c r="KVV159" s="109"/>
      <c r="KVW159" s="109"/>
      <c r="KVX159" s="109"/>
      <c r="KVY159" s="109"/>
      <c r="KVZ159" s="109"/>
      <c r="KWA159" s="109"/>
      <c r="KWB159" s="109"/>
      <c r="KWC159" s="109"/>
      <c r="KWD159" s="109"/>
      <c r="KWE159" s="109"/>
      <c r="KWF159" s="109"/>
      <c r="KWG159" s="109"/>
      <c r="KWH159" s="109"/>
      <c r="KWI159" s="109"/>
      <c r="KWJ159" s="109"/>
      <c r="KWK159" s="109"/>
      <c r="KWL159" s="109"/>
      <c r="KWM159" s="109"/>
      <c r="KWN159" s="109"/>
      <c r="KWO159" s="109"/>
      <c r="KWP159" s="109"/>
      <c r="KWQ159" s="109"/>
      <c r="KWR159" s="109"/>
      <c r="KWS159" s="109"/>
      <c r="KWT159" s="109"/>
      <c r="KWU159" s="109"/>
      <c r="KWV159" s="109"/>
      <c r="KWW159" s="109"/>
      <c r="KWX159" s="109"/>
      <c r="KWY159" s="109"/>
      <c r="KWZ159" s="109"/>
      <c r="KXA159" s="109"/>
      <c r="KXB159" s="109"/>
      <c r="KXC159" s="109"/>
      <c r="KXD159" s="109"/>
      <c r="KXE159" s="109"/>
      <c r="KXF159" s="109"/>
      <c r="KXG159" s="109"/>
      <c r="KXH159" s="109"/>
      <c r="KXI159" s="109"/>
      <c r="KXJ159" s="109"/>
      <c r="KXK159" s="109"/>
      <c r="KXL159" s="109"/>
      <c r="KXM159" s="109"/>
      <c r="KXN159" s="109"/>
      <c r="KXO159" s="109"/>
      <c r="KXP159" s="109"/>
      <c r="KXQ159" s="109"/>
      <c r="KXR159" s="109"/>
      <c r="KXS159" s="109"/>
      <c r="KXT159" s="109"/>
      <c r="KXU159" s="109"/>
      <c r="KXV159" s="109"/>
      <c r="KXW159" s="109"/>
      <c r="KXX159" s="109"/>
      <c r="KXY159" s="109"/>
      <c r="KXZ159" s="109"/>
      <c r="KYA159" s="109"/>
      <c r="KYB159" s="109"/>
      <c r="KYC159" s="109"/>
      <c r="KYD159" s="109"/>
      <c r="KYE159" s="109"/>
      <c r="KYF159" s="109"/>
      <c r="KYG159" s="109"/>
      <c r="KYH159" s="109"/>
      <c r="KYI159" s="109"/>
      <c r="KYJ159" s="109"/>
      <c r="KYK159" s="109"/>
      <c r="KYL159" s="109"/>
      <c r="KYM159" s="109"/>
      <c r="KYN159" s="109"/>
      <c r="KYO159" s="109"/>
      <c r="KYP159" s="109"/>
      <c r="KYQ159" s="109"/>
      <c r="KYR159" s="109"/>
      <c r="KYS159" s="109"/>
      <c r="KYT159" s="109"/>
      <c r="KYU159" s="109"/>
      <c r="KYV159" s="109"/>
      <c r="KYW159" s="109"/>
      <c r="KYX159" s="109"/>
      <c r="KYY159" s="109"/>
      <c r="KYZ159" s="109"/>
      <c r="KZA159" s="109"/>
      <c r="KZB159" s="109"/>
      <c r="KZC159" s="109"/>
      <c r="KZD159" s="109"/>
      <c r="KZE159" s="109"/>
      <c r="KZF159" s="109"/>
      <c r="KZG159" s="109"/>
      <c r="KZH159" s="109"/>
      <c r="KZI159" s="109"/>
      <c r="KZJ159" s="109"/>
      <c r="KZK159" s="109"/>
      <c r="KZL159" s="109"/>
      <c r="KZM159" s="109"/>
      <c r="KZN159" s="109"/>
      <c r="KZO159" s="109"/>
      <c r="KZP159" s="109"/>
      <c r="KZQ159" s="109"/>
      <c r="KZR159" s="109"/>
      <c r="KZS159" s="109"/>
      <c r="KZT159" s="109"/>
      <c r="KZU159" s="109"/>
      <c r="KZV159" s="109"/>
      <c r="KZW159" s="109"/>
      <c r="KZX159" s="109"/>
      <c r="KZY159" s="109"/>
      <c r="KZZ159" s="109"/>
      <c r="LAA159" s="109"/>
      <c r="LAB159" s="109"/>
      <c r="LAC159" s="109"/>
      <c r="LAD159" s="109"/>
      <c r="LAE159" s="109"/>
      <c r="LAF159" s="109"/>
      <c r="LAG159" s="109"/>
      <c r="LAH159" s="109"/>
      <c r="LAI159" s="109"/>
      <c r="LAJ159" s="109"/>
      <c r="LAK159" s="109"/>
      <c r="LAL159" s="109"/>
      <c r="LAM159" s="109"/>
      <c r="LAN159" s="109"/>
      <c r="LAO159" s="109"/>
      <c r="LAP159" s="109"/>
      <c r="LAQ159" s="109"/>
      <c r="LAR159" s="109"/>
      <c r="LAS159" s="109"/>
      <c r="LAT159" s="109"/>
      <c r="LAU159" s="109"/>
      <c r="LAV159" s="109"/>
      <c r="LAW159" s="109"/>
      <c r="LAX159" s="109"/>
      <c r="LAY159" s="109"/>
      <c r="LAZ159" s="109"/>
      <c r="LBA159" s="109"/>
      <c r="LBB159" s="109"/>
      <c r="LBC159" s="109"/>
      <c r="LBD159" s="109"/>
      <c r="LBE159" s="109"/>
      <c r="LBF159" s="109"/>
      <c r="LBG159" s="109"/>
      <c r="LBH159" s="109"/>
      <c r="LBI159" s="109"/>
      <c r="LBJ159" s="109"/>
      <c r="LBK159" s="109"/>
      <c r="LBL159" s="109"/>
      <c r="LBM159" s="109"/>
      <c r="LBN159" s="109"/>
      <c r="LBO159" s="109"/>
      <c r="LBP159" s="109"/>
      <c r="LBQ159" s="109"/>
      <c r="LBR159" s="109"/>
      <c r="LBS159" s="109"/>
      <c r="LBT159" s="109"/>
      <c r="LBU159" s="109"/>
      <c r="LBV159" s="109"/>
      <c r="LBW159" s="109"/>
      <c r="LBX159" s="109"/>
      <c r="LBY159" s="109"/>
      <c r="LBZ159" s="109"/>
      <c r="LCA159" s="109"/>
      <c r="LCB159" s="109"/>
      <c r="LCC159" s="109"/>
      <c r="LCD159" s="109"/>
      <c r="LCE159" s="109"/>
      <c r="LCF159" s="109"/>
      <c r="LCG159" s="109"/>
      <c r="LCH159" s="109"/>
      <c r="LCI159" s="109"/>
      <c r="LCJ159" s="109"/>
      <c r="LCK159" s="109"/>
      <c r="LCL159" s="109"/>
      <c r="LCM159" s="109"/>
      <c r="LCN159" s="109"/>
      <c r="LCO159" s="109"/>
      <c r="LCP159" s="109"/>
      <c r="LCQ159" s="109"/>
      <c r="LCR159" s="109"/>
      <c r="LCS159" s="109"/>
      <c r="LCT159" s="109"/>
      <c r="LCU159" s="109"/>
      <c r="LCV159" s="109"/>
      <c r="LCW159" s="109"/>
      <c r="LCX159" s="109"/>
      <c r="LCY159" s="109"/>
      <c r="LCZ159" s="109"/>
      <c r="LDA159" s="109"/>
      <c r="LDB159" s="109"/>
      <c r="LDC159" s="109"/>
      <c r="LDD159" s="109"/>
      <c r="LDE159" s="109"/>
      <c r="LDF159" s="109"/>
      <c r="LDG159" s="109"/>
      <c r="LDH159" s="109"/>
      <c r="LDI159" s="109"/>
      <c r="LDJ159" s="109"/>
      <c r="LDK159" s="109"/>
      <c r="LDL159" s="109"/>
      <c r="LDM159" s="109"/>
      <c r="LDN159" s="109"/>
      <c r="LDO159" s="109"/>
      <c r="LDP159" s="109"/>
      <c r="LDQ159" s="109"/>
      <c r="LDR159" s="109"/>
      <c r="LDS159" s="109"/>
      <c r="LDT159" s="109"/>
      <c r="LDU159" s="109"/>
      <c r="LDV159" s="109"/>
      <c r="LDW159" s="109"/>
      <c r="LDX159" s="109"/>
      <c r="LDY159" s="109"/>
      <c r="LDZ159" s="109"/>
      <c r="LEA159" s="109"/>
      <c r="LEB159" s="109"/>
      <c r="LEC159" s="109"/>
      <c r="LED159" s="109"/>
      <c r="LEE159" s="109"/>
      <c r="LEF159" s="109"/>
      <c r="LEG159" s="109"/>
      <c r="LEH159" s="109"/>
      <c r="LEI159" s="109"/>
      <c r="LEJ159" s="109"/>
      <c r="LEK159" s="109"/>
      <c r="LEL159" s="109"/>
      <c r="LEM159" s="109"/>
      <c r="LEN159" s="109"/>
      <c r="LEO159" s="109"/>
      <c r="LEP159" s="109"/>
      <c r="LEQ159" s="109"/>
      <c r="LER159" s="109"/>
      <c r="LES159" s="109"/>
      <c r="LET159" s="109"/>
      <c r="LEU159" s="109"/>
      <c r="LEV159" s="109"/>
      <c r="LEW159" s="109"/>
      <c r="LEX159" s="109"/>
      <c r="LEY159" s="109"/>
      <c r="LEZ159" s="109"/>
      <c r="LFA159" s="109"/>
      <c r="LFB159" s="109"/>
      <c r="LFC159" s="109"/>
      <c r="LFD159" s="109"/>
      <c r="LFE159" s="109"/>
      <c r="LFF159" s="109"/>
      <c r="LFG159" s="109"/>
      <c r="LFH159" s="109"/>
      <c r="LFI159" s="109"/>
      <c r="LFJ159" s="109"/>
      <c r="LFK159" s="109"/>
      <c r="LFL159" s="109"/>
      <c r="LFM159" s="109"/>
      <c r="LFN159" s="109"/>
      <c r="LFO159" s="109"/>
      <c r="LFP159" s="109"/>
      <c r="LFQ159" s="109"/>
      <c r="LFR159" s="109"/>
      <c r="LFS159" s="109"/>
      <c r="LFT159" s="109"/>
      <c r="LFU159" s="109"/>
      <c r="LFV159" s="109"/>
      <c r="LFW159" s="109"/>
      <c r="LFX159" s="109"/>
      <c r="LFY159" s="109"/>
      <c r="LFZ159" s="109"/>
      <c r="LGA159" s="109"/>
      <c r="LGB159" s="109"/>
      <c r="LGC159" s="109"/>
      <c r="LGD159" s="109"/>
      <c r="LGE159" s="109"/>
      <c r="LGF159" s="109"/>
      <c r="LGG159" s="109"/>
      <c r="LGH159" s="109"/>
      <c r="LGI159" s="109"/>
      <c r="LGJ159" s="109"/>
      <c r="LGK159" s="109"/>
      <c r="LGL159" s="109"/>
      <c r="LGM159" s="109"/>
      <c r="LGN159" s="109"/>
      <c r="LGO159" s="109"/>
      <c r="LGP159" s="109"/>
      <c r="LGQ159" s="109"/>
      <c r="LGR159" s="109"/>
      <c r="LGS159" s="109"/>
      <c r="LGT159" s="109"/>
      <c r="LGU159" s="109"/>
      <c r="LGV159" s="109"/>
      <c r="LGW159" s="109"/>
      <c r="LGX159" s="109"/>
      <c r="LGY159" s="109"/>
      <c r="LGZ159" s="109"/>
      <c r="LHA159" s="109"/>
      <c r="LHB159" s="109"/>
      <c r="LHC159" s="109"/>
      <c r="LHD159" s="109"/>
      <c r="LHE159" s="109"/>
      <c r="LHF159" s="109"/>
      <c r="LHG159" s="109"/>
      <c r="LHH159" s="109"/>
      <c r="LHI159" s="109"/>
      <c r="LHJ159" s="109"/>
      <c r="LHK159" s="109"/>
      <c r="LHL159" s="109"/>
      <c r="LHM159" s="109"/>
      <c r="LHN159" s="109"/>
      <c r="LHO159" s="109"/>
      <c r="LHP159" s="109"/>
      <c r="LHQ159" s="109"/>
      <c r="LHR159" s="109"/>
      <c r="LHS159" s="109"/>
      <c r="LHT159" s="109"/>
      <c r="LHU159" s="109"/>
      <c r="LHV159" s="109"/>
      <c r="LHW159" s="109"/>
      <c r="LHX159" s="109"/>
      <c r="LHY159" s="109"/>
      <c r="LHZ159" s="109"/>
      <c r="LIA159" s="109"/>
      <c r="LIB159" s="109"/>
      <c r="LIC159" s="109"/>
      <c r="LID159" s="109"/>
      <c r="LIE159" s="109"/>
      <c r="LIF159" s="109"/>
      <c r="LIG159" s="109"/>
      <c r="LIH159" s="109"/>
      <c r="LII159" s="109"/>
      <c r="LIJ159" s="109"/>
      <c r="LIK159" s="109"/>
      <c r="LIL159" s="109"/>
      <c r="LIM159" s="109"/>
      <c r="LIN159" s="109"/>
      <c r="LIO159" s="109"/>
      <c r="LIP159" s="109"/>
      <c r="LIQ159" s="109"/>
      <c r="LIR159" s="109"/>
      <c r="LIS159" s="109"/>
      <c r="LIT159" s="109"/>
      <c r="LIU159" s="109"/>
      <c r="LIV159" s="109"/>
      <c r="LIW159" s="109"/>
      <c r="LIX159" s="109"/>
      <c r="LIY159" s="109"/>
      <c r="LIZ159" s="109"/>
      <c r="LJA159" s="109"/>
      <c r="LJB159" s="109"/>
      <c r="LJC159" s="109"/>
      <c r="LJD159" s="109"/>
      <c r="LJE159" s="109"/>
      <c r="LJF159" s="109"/>
      <c r="LJG159" s="109"/>
      <c r="LJH159" s="109"/>
      <c r="LJI159" s="109"/>
      <c r="LJJ159" s="109"/>
      <c r="LJK159" s="109"/>
      <c r="LJL159" s="109"/>
      <c r="LJM159" s="109"/>
      <c r="LJN159" s="109"/>
      <c r="LJO159" s="109"/>
      <c r="LJP159" s="109"/>
      <c r="LJQ159" s="109"/>
      <c r="LJR159" s="109"/>
      <c r="LJS159" s="109"/>
      <c r="LJT159" s="109"/>
      <c r="LJU159" s="109"/>
      <c r="LJV159" s="109"/>
      <c r="LJW159" s="109"/>
      <c r="LJX159" s="109"/>
      <c r="LJY159" s="109"/>
      <c r="LJZ159" s="109"/>
      <c r="LKA159" s="109"/>
      <c r="LKB159" s="109"/>
      <c r="LKC159" s="109"/>
      <c r="LKD159" s="109"/>
      <c r="LKE159" s="109"/>
      <c r="LKF159" s="109"/>
      <c r="LKG159" s="109"/>
      <c r="LKH159" s="109"/>
      <c r="LKI159" s="109"/>
      <c r="LKJ159" s="109"/>
      <c r="LKK159" s="109"/>
      <c r="LKL159" s="109"/>
      <c r="LKM159" s="109"/>
      <c r="LKN159" s="109"/>
      <c r="LKO159" s="109"/>
      <c r="LKP159" s="109"/>
      <c r="LKQ159" s="109"/>
      <c r="LKR159" s="109"/>
      <c r="LKS159" s="109"/>
      <c r="LKT159" s="109"/>
      <c r="LKU159" s="109"/>
      <c r="LKV159" s="109"/>
      <c r="LKW159" s="109"/>
      <c r="LKX159" s="109"/>
      <c r="LKY159" s="109"/>
      <c r="LKZ159" s="109"/>
      <c r="LLA159" s="109"/>
      <c r="LLB159" s="109"/>
      <c r="LLC159" s="109"/>
      <c r="LLD159" s="109"/>
      <c r="LLE159" s="109"/>
      <c r="LLF159" s="109"/>
      <c r="LLG159" s="109"/>
      <c r="LLH159" s="109"/>
      <c r="LLI159" s="109"/>
      <c r="LLJ159" s="109"/>
      <c r="LLK159" s="109"/>
      <c r="LLL159" s="109"/>
      <c r="LLM159" s="109"/>
      <c r="LLN159" s="109"/>
      <c r="LLO159" s="109"/>
      <c r="LLP159" s="109"/>
      <c r="LLQ159" s="109"/>
      <c r="LLR159" s="109"/>
      <c r="LLS159" s="109"/>
      <c r="LLT159" s="109"/>
      <c r="LLU159" s="109"/>
      <c r="LLV159" s="109"/>
      <c r="LLW159" s="109"/>
      <c r="LLX159" s="109"/>
      <c r="LLY159" s="109"/>
      <c r="LLZ159" s="109"/>
      <c r="LMA159" s="109"/>
      <c r="LMB159" s="109"/>
      <c r="LMC159" s="109"/>
      <c r="LMD159" s="109"/>
      <c r="LME159" s="109"/>
      <c r="LMF159" s="109"/>
      <c r="LMG159" s="109"/>
      <c r="LMH159" s="109"/>
      <c r="LMI159" s="109"/>
      <c r="LMJ159" s="109"/>
      <c r="LMK159" s="109"/>
      <c r="LML159" s="109"/>
      <c r="LMM159" s="109"/>
      <c r="LMN159" s="109"/>
      <c r="LMO159" s="109"/>
      <c r="LMP159" s="109"/>
      <c r="LMQ159" s="109"/>
      <c r="LMR159" s="109"/>
      <c r="LMS159" s="109"/>
      <c r="LMT159" s="109"/>
      <c r="LMU159" s="109"/>
      <c r="LMV159" s="109"/>
      <c r="LMW159" s="109"/>
      <c r="LMX159" s="109"/>
      <c r="LMY159" s="109"/>
      <c r="LMZ159" s="109"/>
      <c r="LNA159" s="109"/>
      <c r="LNB159" s="109"/>
      <c r="LNC159" s="109"/>
      <c r="LND159" s="109"/>
      <c r="LNE159" s="109"/>
      <c r="LNF159" s="109"/>
      <c r="LNG159" s="109"/>
      <c r="LNH159" s="109"/>
      <c r="LNI159" s="109"/>
      <c r="LNJ159" s="109"/>
      <c r="LNK159" s="109"/>
      <c r="LNL159" s="109"/>
      <c r="LNM159" s="109"/>
      <c r="LNN159" s="109"/>
      <c r="LNO159" s="109"/>
      <c r="LNP159" s="109"/>
      <c r="LNQ159" s="109"/>
      <c r="LNR159" s="109"/>
      <c r="LNS159" s="109"/>
      <c r="LNT159" s="109"/>
      <c r="LNU159" s="109"/>
      <c r="LNV159" s="109"/>
      <c r="LNW159" s="109"/>
      <c r="LNX159" s="109"/>
      <c r="LNY159" s="109"/>
      <c r="LNZ159" s="109"/>
      <c r="LOA159" s="109"/>
      <c r="LOB159" s="109"/>
      <c r="LOC159" s="109"/>
      <c r="LOD159" s="109"/>
      <c r="LOE159" s="109"/>
      <c r="LOF159" s="109"/>
      <c r="LOG159" s="109"/>
      <c r="LOH159" s="109"/>
      <c r="LOI159" s="109"/>
      <c r="LOJ159" s="109"/>
      <c r="LOK159" s="109"/>
      <c r="LOL159" s="109"/>
      <c r="LOM159" s="109"/>
      <c r="LON159" s="109"/>
      <c r="LOO159" s="109"/>
      <c r="LOP159" s="109"/>
      <c r="LOQ159" s="109"/>
      <c r="LOR159" s="109"/>
      <c r="LOS159" s="109"/>
      <c r="LOT159" s="109"/>
      <c r="LOU159" s="109"/>
      <c r="LOV159" s="109"/>
      <c r="LOW159" s="109"/>
      <c r="LOX159" s="109"/>
      <c r="LOY159" s="109"/>
      <c r="LOZ159" s="109"/>
      <c r="LPA159" s="109"/>
      <c r="LPB159" s="109"/>
      <c r="LPC159" s="109"/>
      <c r="LPD159" s="109"/>
      <c r="LPE159" s="109"/>
      <c r="LPF159" s="109"/>
      <c r="LPG159" s="109"/>
      <c r="LPH159" s="109"/>
      <c r="LPI159" s="109"/>
      <c r="LPJ159" s="109"/>
      <c r="LPK159" s="109"/>
      <c r="LPL159" s="109"/>
      <c r="LPM159" s="109"/>
      <c r="LPN159" s="109"/>
      <c r="LPO159" s="109"/>
      <c r="LPP159" s="109"/>
      <c r="LPQ159" s="109"/>
      <c r="LPR159" s="109"/>
      <c r="LPS159" s="109"/>
      <c r="LPT159" s="109"/>
      <c r="LPU159" s="109"/>
      <c r="LPV159" s="109"/>
      <c r="LPW159" s="109"/>
      <c r="LPX159" s="109"/>
      <c r="LPY159" s="109"/>
      <c r="LPZ159" s="109"/>
      <c r="LQA159" s="109"/>
      <c r="LQB159" s="109"/>
      <c r="LQC159" s="109"/>
      <c r="LQD159" s="109"/>
      <c r="LQE159" s="109"/>
      <c r="LQF159" s="109"/>
      <c r="LQG159" s="109"/>
      <c r="LQH159" s="109"/>
      <c r="LQI159" s="109"/>
      <c r="LQJ159" s="109"/>
      <c r="LQK159" s="109"/>
      <c r="LQL159" s="109"/>
      <c r="LQM159" s="109"/>
      <c r="LQN159" s="109"/>
      <c r="LQO159" s="109"/>
      <c r="LQP159" s="109"/>
      <c r="LQQ159" s="109"/>
      <c r="LQR159" s="109"/>
      <c r="LQS159" s="109"/>
      <c r="LQT159" s="109"/>
      <c r="LQU159" s="109"/>
      <c r="LQV159" s="109"/>
      <c r="LQW159" s="109"/>
      <c r="LQX159" s="109"/>
      <c r="LQY159" s="109"/>
      <c r="LQZ159" s="109"/>
      <c r="LRA159" s="109"/>
      <c r="LRB159" s="109"/>
      <c r="LRC159" s="109"/>
      <c r="LRD159" s="109"/>
      <c r="LRE159" s="109"/>
      <c r="LRF159" s="109"/>
      <c r="LRG159" s="109"/>
      <c r="LRH159" s="109"/>
      <c r="LRI159" s="109"/>
      <c r="LRJ159" s="109"/>
      <c r="LRK159" s="109"/>
      <c r="LRL159" s="109"/>
      <c r="LRM159" s="109"/>
      <c r="LRN159" s="109"/>
      <c r="LRO159" s="109"/>
      <c r="LRP159" s="109"/>
      <c r="LRQ159" s="109"/>
      <c r="LRR159" s="109"/>
      <c r="LRS159" s="109"/>
      <c r="LRT159" s="109"/>
      <c r="LRU159" s="109"/>
      <c r="LRV159" s="109"/>
      <c r="LRW159" s="109"/>
      <c r="LRX159" s="109"/>
      <c r="LRY159" s="109"/>
      <c r="LRZ159" s="109"/>
      <c r="LSA159" s="109"/>
      <c r="LSB159" s="109"/>
      <c r="LSC159" s="109"/>
      <c r="LSD159" s="109"/>
      <c r="LSE159" s="109"/>
      <c r="LSF159" s="109"/>
      <c r="LSG159" s="109"/>
      <c r="LSH159" s="109"/>
      <c r="LSI159" s="109"/>
      <c r="LSJ159" s="109"/>
      <c r="LSK159" s="109"/>
      <c r="LSL159" s="109"/>
      <c r="LSM159" s="109"/>
      <c r="LSN159" s="109"/>
      <c r="LSO159" s="109"/>
      <c r="LSP159" s="109"/>
      <c r="LSQ159" s="109"/>
      <c r="LSR159" s="109"/>
      <c r="LSS159" s="109"/>
      <c r="LST159" s="109"/>
      <c r="LSU159" s="109"/>
      <c r="LSV159" s="109"/>
      <c r="LSW159" s="109"/>
      <c r="LSX159" s="109"/>
      <c r="LSY159" s="109"/>
      <c r="LSZ159" s="109"/>
      <c r="LTA159" s="109"/>
      <c r="LTB159" s="109"/>
      <c r="LTC159" s="109"/>
      <c r="LTD159" s="109"/>
      <c r="LTE159" s="109"/>
      <c r="LTF159" s="109"/>
      <c r="LTG159" s="109"/>
      <c r="LTH159" s="109"/>
      <c r="LTI159" s="109"/>
      <c r="LTJ159" s="109"/>
      <c r="LTK159" s="109"/>
      <c r="LTL159" s="109"/>
      <c r="LTM159" s="109"/>
      <c r="LTN159" s="109"/>
      <c r="LTO159" s="109"/>
      <c r="LTP159" s="109"/>
      <c r="LTQ159" s="109"/>
      <c r="LTR159" s="109"/>
      <c r="LTS159" s="109"/>
      <c r="LTT159" s="109"/>
      <c r="LTU159" s="109"/>
      <c r="LTV159" s="109"/>
      <c r="LTW159" s="109"/>
      <c r="LTX159" s="109"/>
      <c r="LTY159" s="109"/>
      <c r="LTZ159" s="109"/>
      <c r="LUA159" s="109"/>
      <c r="LUB159" s="109"/>
      <c r="LUC159" s="109"/>
      <c r="LUD159" s="109"/>
      <c r="LUE159" s="109"/>
      <c r="LUF159" s="109"/>
      <c r="LUG159" s="109"/>
      <c r="LUH159" s="109"/>
      <c r="LUI159" s="109"/>
      <c r="LUJ159" s="109"/>
      <c r="LUK159" s="109"/>
      <c r="LUL159" s="109"/>
      <c r="LUM159" s="109"/>
      <c r="LUN159" s="109"/>
      <c r="LUO159" s="109"/>
      <c r="LUP159" s="109"/>
      <c r="LUQ159" s="109"/>
      <c r="LUR159" s="109"/>
      <c r="LUS159" s="109"/>
      <c r="LUT159" s="109"/>
      <c r="LUU159" s="109"/>
      <c r="LUV159" s="109"/>
      <c r="LUW159" s="109"/>
      <c r="LUX159" s="109"/>
      <c r="LUY159" s="109"/>
      <c r="LUZ159" s="109"/>
      <c r="LVA159" s="109"/>
      <c r="LVB159" s="109"/>
      <c r="LVC159" s="109"/>
      <c r="LVD159" s="109"/>
      <c r="LVE159" s="109"/>
      <c r="LVF159" s="109"/>
      <c r="LVG159" s="109"/>
      <c r="LVH159" s="109"/>
      <c r="LVI159" s="109"/>
      <c r="LVJ159" s="109"/>
      <c r="LVK159" s="109"/>
      <c r="LVL159" s="109"/>
      <c r="LVM159" s="109"/>
      <c r="LVN159" s="109"/>
      <c r="LVO159" s="109"/>
      <c r="LVP159" s="109"/>
      <c r="LVQ159" s="109"/>
      <c r="LVR159" s="109"/>
      <c r="LVS159" s="109"/>
      <c r="LVT159" s="109"/>
      <c r="LVU159" s="109"/>
      <c r="LVV159" s="109"/>
      <c r="LVW159" s="109"/>
      <c r="LVX159" s="109"/>
      <c r="LVY159" s="109"/>
      <c r="LVZ159" s="109"/>
      <c r="LWA159" s="109"/>
      <c r="LWB159" s="109"/>
      <c r="LWC159" s="109"/>
      <c r="LWD159" s="109"/>
      <c r="LWE159" s="109"/>
      <c r="LWF159" s="109"/>
      <c r="LWG159" s="109"/>
      <c r="LWH159" s="109"/>
      <c r="LWI159" s="109"/>
      <c r="LWJ159" s="109"/>
      <c r="LWK159" s="109"/>
      <c r="LWL159" s="109"/>
      <c r="LWM159" s="109"/>
      <c r="LWN159" s="109"/>
      <c r="LWO159" s="109"/>
      <c r="LWP159" s="109"/>
      <c r="LWQ159" s="109"/>
      <c r="LWR159" s="109"/>
      <c r="LWS159" s="109"/>
      <c r="LWT159" s="109"/>
      <c r="LWU159" s="109"/>
      <c r="LWV159" s="109"/>
      <c r="LWW159" s="109"/>
      <c r="LWX159" s="109"/>
      <c r="LWY159" s="109"/>
      <c r="LWZ159" s="109"/>
      <c r="LXA159" s="109"/>
      <c r="LXB159" s="109"/>
      <c r="LXC159" s="109"/>
      <c r="LXD159" s="109"/>
      <c r="LXE159" s="109"/>
      <c r="LXF159" s="109"/>
      <c r="LXG159" s="109"/>
      <c r="LXH159" s="109"/>
      <c r="LXI159" s="109"/>
      <c r="LXJ159" s="109"/>
      <c r="LXK159" s="109"/>
      <c r="LXL159" s="109"/>
      <c r="LXM159" s="109"/>
      <c r="LXN159" s="109"/>
      <c r="LXO159" s="109"/>
      <c r="LXP159" s="109"/>
      <c r="LXQ159" s="109"/>
      <c r="LXR159" s="109"/>
      <c r="LXS159" s="109"/>
      <c r="LXT159" s="109"/>
      <c r="LXU159" s="109"/>
      <c r="LXV159" s="109"/>
      <c r="LXW159" s="109"/>
      <c r="LXX159" s="109"/>
      <c r="LXY159" s="109"/>
      <c r="LXZ159" s="109"/>
      <c r="LYA159" s="109"/>
      <c r="LYB159" s="109"/>
      <c r="LYC159" s="109"/>
      <c r="LYD159" s="109"/>
      <c r="LYE159" s="109"/>
      <c r="LYF159" s="109"/>
      <c r="LYG159" s="109"/>
      <c r="LYH159" s="109"/>
      <c r="LYI159" s="109"/>
      <c r="LYJ159" s="109"/>
      <c r="LYK159" s="109"/>
      <c r="LYL159" s="109"/>
      <c r="LYM159" s="109"/>
      <c r="LYN159" s="109"/>
      <c r="LYO159" s="109"/>
      <c r="LYP159" s="109"/>
      <c r="LYQ159" s="109"/>
      <c r="LYR159" s="109"/>
      <c r="LYS159" s="109"/>
      <c r="LYT159" s="109"/>
      <c r="LYU159" s="109"/>
      <c r="LYV159" s="109"/>
      <c r="LYW159" s="109"/>
      <c r="LYX159" s="109"/>
      <c r="LYY159" s="109"/>
      <c r="LYZ159" s="109"/>
      <c r="LZA159" s="109"/>
      <c r="LZB159" s="109"/>
      <c r="LZC159" s="109"/>
      <c r="LZD159" s="109"/>
      <c r="LZE159" s="109"/>
      <c r="LZF159" s="109"/>
      <c r="LZG159" s="109"/>
      <c r="LZH159" s="109"/>
      <c r="LZI159" s="109"/>
      <c r="LZJ159" s="109"/>
      <c r="LZK159" s="109"/>
      <c r="LZL159" s="109"/>
      <c r="LZM159" s="109"/>
      <c r="LZN159" s="109"/>
      <c r="LZO159" s="109"/>
      <c r="LZP159" s="109"/>
      <c r="LZQ159" s="109"/>
      <c r="LZR159" s="109"/>
      <c r="LZS159" s="109"/>
      <c r="LZT159" s="109"/>
      <c r="LZU159" s="109"/>
      <c r="LZV159" s="109"/>
      <c r="LZW159" s="109"/>
      <c r="LZX159" s="109"/>
      <c r="LZY159" s="109"/>
      <c r="LZZ159" s="109"/>
      <c r="MAA159" s="109"/>
      <c r="MAB159" s="109"/>
      <c r="MAC159" s="109"/>
      <c r="MAD159" s="109"/>
      <c r="MAE159" s="109"/>
      <c r="MAF159" s="109"/>
      <c r="MAG159" s="109"/>
      <c r="MAH159" s="109"/>
      <c r="MAI159" s="109"/>
      <c r="MAJ159" s="109"/>
      <c r="MAK159" s="109"/>
      <c r="MAL159" s="109"/>
      <c r="MAM159" s="109"/>
      <c r="MAN159" s="109"/>
      <c r="MAO159" s="109"/>
      <c r="MAP159" s="109"/>
      <c r="MAQ159" s="109"/>
      <c r="MAR159" s="109"/>
      <c r="MAS159" s="109"/>
      <c r="MAT159" s="109"/>
      <c r="MAU159" s="109"/>
      <c r="MAV159" s="109"/>
      <c r="MAW159" s="109"/>
      <c r="MAX159" s="109"/>
      <c r="MAY159" s="109"/>
      <c r="MAZ159" s="109"/>
      <c r="MBA159" s="109"/>
      <c r="MBB159" s="109"/>
      <c r="MBC159" s="109"/>
      <c r="MBD159" s="109"/>
      <c r="MBE159" s="109"/>
      <c r="MBF159" s="109"/>
      <c r="MBG159" s="109"/>
      <c r="MBH159" s="109"/>
      <c r="MBI159" s="109"/>
      <c r="MBJ159" s="109"/>
      <c r="MBK159" s="109"/>
      <c r="MBL159" s="109"/>
      <c r="MBM159" s="109"/>
      <c r="MBN159" s="109"/>
      <c r="MBO159" s="109"/>
      <c r="MBP159" s="109"/>
      <c r="MBQ159" s="109"/>
      <c r="MBR159" s="109"/>
      <c r="MBS159" s="109"/>
      <c r="MBT159" s="109"/>
      <c r="MBU159" s="109"/>
      <c r="MBV159" s="109"/>
      <c r="MBW159" s="109"/>
      <c r="MBX159" s="109"/>
      <c r="MBY159" s="109"/>
      <c r="MBZ159" s="109"/>
      <c r="MCA159" s="109"/>
      <c r="MCB159" s="109"/>
      <c r="MCC159" s="109"/>
      <c r="MCD159" s="109"/>
      <c r="MCE159" s="109"/>
      <c r="MCF159" s="109"/>
      <c r="MCG159" s="109"/>
      <c r="MCH159" s="109"/>
      <c r="MCI159" s="109"/>
      <c r="MCJ159" s="109"/>
      <c r="MCK159" s="109"/>
      <c r="MCL159" s="109"/>
      <c r="MCM159" s="109"/>
      <c r="MCN159" s="109"/>
      <c r="MCO159" s="109"/>
      <c r="MCP159" s="109"/>
      <c r="MCQ159" s="109"/>
      <c r="MCR159" s="109"/>
      <c r="MCS159" s="109"/>
      <c r="MCT159" s="109"/>
      <c r="MCU159" s="109"/>
      <c r="MCV159" s="109"/>
      <c r="MCW159" s="109"/>
      <c r="MCX159" s="109"/>
      <c r="MCY159" s="109"/>
      <c r="MCZ159" s="109"/>
      <c r="MDA159" s="109"/>
      <c r="MDB159" s="109"/>
      <c r="MDC159" s="109"/>
      <c r="MDD159" s="109"/>
      <c r="MDE159" s="109"/>
      <c r="MDF159" s="109"/>
      <c r="MDG159" s="109"/>
      <c r="MDH159" s="109"/>
      <c r="MDI159" s="109"/>
      <c r="MDJ159" s="109"/>
      <c r="MDK159" s="109"/>
      <c r="MDL159" s="109"/>
      <c r="MDM159" s="109"/>
      <c r="MDN159" s="109"/>
      <c r="MDO159" s="109"/>
      <c r="MDP159" s="109"/>
      <c r="MDQ159" s="109"/>
      <c r="MDR159" s="109"/>
      <c r="MDS159" s="109"/>
      <c r="MDT159" s="109"/>
      <c r="MDU159" s="109"/>
      <c r="MDV159" s="109"/>
      <c r="MDW159" s="109"/>
      <c r="MDX159" s="109"/>
      <c r="MDY159" s="109"/>
      <c r="MDZ159" s="109"/>
      <c r="MEA159" s="109"/>
      <c r="MEB159" s="109"/>
      <c r="MEC159" s="109"/>
      <c r="MED159" s="109"/>
      <c r="MEE159" s="109"/>
      <c r="MEF159" s="109"/>
      <c r="MEG159" s="109"/>
      <c r="MEH159" s="109"/>
      <c r="MEI159" s="109"/>
      <c r="MEJ159" s="109"/>
      <c r="MEK159" s="109"/>
      <c r="MEL159" s="109"/>
      <c r="MEM159" s="109"/>
      <c r="MEN159" s="109"/>
      <c r="MEO159" s="109"/>
      <c r="MEP159" s="109"/>
      <c r="MEQ159" s="109"/>
      <c r="MER159" s="109"/>
      <c r="MES159" s="109"/>
      <c r="MET159" s="109"/>
      <c r="MEU159" s="109"/>
      <c r="MEV159" s="109"/>
      <c r="MEW159" s="109"/>
      <c r="MEX159" s="109"/>
      <c r="MEY159" s="109"/>
      <c r="MEZ159" s="109"/>
      <c r="MFA159" s="109"/>
      <c r="MFB159" s="109"/>
      <c r="MFC159" s="109"/>
      <c r="MFD159" s="109"/>
      <c r="MFE159" s="109"/>
      <c r="MFF159" s="109"/>
      <c r="MFG159" s="109"/>
      <c r="MFH159" s="109"/>
      <c r="MFI159" s="109"/>
      <c r="MFJ159" s="109"/>
      <c r="MFK159" s="109"/>
      <c r="MFL159" s="109"/>
      <c r="MFM159" s="109"/>
      <c r="MFN159" s="109"/>
      <c r="MFO159" s="109"/>
      <c r="MFP159" s="109"/>
      <c r="MFQ159" s="109"/>
      <c r="MFR159" s="109"/>
      <c r="MFS159" s="109"/>
      <c r="MFT159" s="109"/>
      <c r="MFU159" s="109"/>
      <c r="MFV159" s="109"/>
      <c r="MFW159" s="109"/>
      <c r="MFX159" s="109"/>
      <c r="MFY159" s="109"/>
      <c r="MFZ159" s="109"/>
      <c r="MGA159" s="109"/>
      <c r="MGB159" s="109"/>
      <c r="MGC159" s="109"/>
      <c r="MGD159" s="109"/>
      <c r="MGE159" s="109"/>
      <c r="MGF159" s="109"/>
      <c r="MGG159" s="109"/>
      <c r="MGH159" s="109"/>
      <c r="MGI159" s="109"/>
      <c r="MGJ159" s="109"/>
      <c r="MGK159" s="109"/>
      <c r="MGL159" s="109"/>
      <c r="MGM159" s="109"/>
      <c r="MGN159" s="109"/>
      <c r="MGO159" s="109"/>
      <c r="MGP159" s="109"/>
      <c r="MGQ159" s="109"/>
      <c r="MGR159" s="109"/>
      <c r="MGS159" s="109"/>
      <c r="MGT159" s="109"/>
      <c r="MGU159" s="109"/>
      <c r="MGV159" s="109"/>
      <c r="MGW159" s="109"/>
      <c r="MGX159" s="109"/>
      <c r="MGY159" s="109"/>
      <c r="MGZ159" s="109"/>
      <c r="MHA159" s="109"/>
      <c r="MHB159" s="109"/>
      <c r="MHC159" s="109"/>
      <c r="MHD159" s="109"/>
      <c r="MHE159" s="109"/>
      <c r="MHF159" s="109"/>
      <c r="MHG159" s="109"/>
      <c r="MHH159" s="109"/>
      <c r="MHI159" s="109"/>
      <c r="MHJ159" s="109"/>
      <c r="MHK159" s="109"/>
      <c r="MHL159" s="109"/>
      <c r="MHM159" s="109"/>
      <c r="MHN159" s="109"/>
      <c r="MHO159" s="109"/>
      <c r="MHP159" s="109"/>
      <c r="MHQ159" s="109"/>
      <c r="MHR159" s="109"/>
      <c r="MHS159" s="109"/>
      <c r="MHT159" s="109"/>
      <c r="MHU159" s="109"/>
      <c r="MHV159" s="109"/>
      <c r="MHW159" s="109"/>
      <c r="MHX159" s="109"/>
      <c r="MHY159" s="109"/>
      <c r="MHZ159" s="109"/>
      <c r="MIA159" s="109"/>
      <c r="MIB159" s="109"/>
      <c r="MIC159" s="109"/>
      <c r="MID159" s="109"/>
      <c r="MIE159" s="109"/>
      <c r="MIF159" s="109"/>
      <c r="MIG159" s="109"/>
      <c r="MIH159" s="109"/>
      <c r="MII159" s="109"/>
      <c r="MIJ159" s="109"/>
      <c r="MIK159" s="109"/>
      <c r="MIL159" s="109"/>
      <c r="MIM159" s="109"/>
      <c r="MIN159" s="109"/>
      <c r="MIO159" s="109"/>
      <c r="MIP159" s="109"/>
      <c r="MIQ159" s="109"/>
      <c r="MIR159" s="109"/>
      <c r="MIS159" s="109"/>
      <c r="MIT159" s="109"/>
      <c r="MIU159" s="109"/>
      <c r="MIV159" s="109"/>
      <c r="MIW159" s="109"/>
      <c r="MIX159" s="109"/>
      <c r="MIY159" s="109"/>
      <c r="MIZ159" s="109"/>
      <c r="MJA159" s="109"/>
      <c r="MJB159" s="109"/>
      <c r="MJC159" s="109"/>
      <c r="MJD159" s="109"/>
      <c r="MJE159" s="109"/>
      <c r="MJF159" s="109"/>
      <c r="MJG159" s="109"/>
      <c r="MJH159" s="109"/>
      <c r="MJI159" s="109"/>
      <c r="MJJ159" s="109"/>
      <c r="MJK159" s="109"/>
      <c r="MJL159" s="109"/>
      <c r="MJM159" s="109"/>
      <c r="MJN159" s="109"/>
      <c r="MJO159" s="109"/>
      <c r="MJP159" s="109"/>
      <c r="MJQ159" s="109"/>
      <c r="MJR159" s="109"/>
      <c r="MJS159" s="109"/>
      <c r="MJT159" s="109"/>
      <c r="MJU159" s="109"/>
      <c r="MJV159" s="109"/>
      <c r="MJW159" s="109"/>
      <c r="MJX159" s="109"/>
      <c r="MJY159" s="109"/>
      <c r="MJZ159" s="109"/>
      <c r="MKA159" s="109"/>
      <c r="MKB159" s="109"/>
      <c r="MKC159" s="109"/>
      <c r="MKD159" s="109"/>
      <c r="MKE159" s="109"/>
      <c r="MKF159" s="109"/>
      <c r="MKG159" s="109"/>
      <c r="MKH159" s="109"/>
      <c r="MKI159" s="109"/>
      <c r="MKJ159" s="109"/>
      <c r="MKK159" s="109"/>
      <c r="MKL159" s="109"/>
      <c r="MKM159" s="109"/>
      <c r="MKN159" s="109"/>
      <c r="MKO159" s="109"/>
      <c r="MKP159" s="109"/>
      <c r="MKQ159" s="109"/>
      <c r="MKR159" s="109"/>
      <c r="MKS159" s="109"/>
      <c r="MKT159" s="109"/>
      <c r="MKU159" s="109"/>
      <c r="MKV159" s="109"/>
      <c r="MKW159" s="109"/>
      <c r="MKX159" s="109"/>
      <c r="MKY159" s="109"/>
      <c r="MKZ159" s="109"/>
      <c r="MLA159" s="109"/>
      <c r="MLB159" s="109"/>
      <c r="MLC159" s="109"/>
      <c r="MLD159" s="109"/>
      <c r="MLE159" s="109"/>
      <c r="MLF159" s="109"/>
      <c r="MLG159" s="109"/>
      <c r="MLH159" s="109"/>
      <c r="MLI159" s="109"/>
      <c r="MLJ159" s="109"/>
      <c r="MLK159" s="109"/>
      <c r="MLL159" s="109"/>
      <c r="MLM159" s="109"/>
      <c r="MLN159" s="109"/>
      <c r="MLO159" s="109"/>
      <c r="MLP159" s="109"/>
      <c r="MLQ159" s="109"/>
      <c r="MLR159" s="109"/>
      <c r="MLS159" s="109"/>
      <c r="MLT159" s="109"/>
      <c r="MLU159" s="109"/>
      <c r="MLV159" s="109"/>
      <c r="MLW159" s="109"/>
      <c r="MLX159" s="109"/>
      <c r="MLY159" s="109"/>
      <c r="MLZ159" s="109"/>
      <c r="MMA159" s="109"/>
      <c r="MMB159" s="109"/>
      <c r="MMC159" s="109"/>
      <c r="MMD159" s="109"/>
      <c r="MME159" s="109"/>
      <c r="MMF159" s="109"/>
      <c r="MMG159" s="109"/>
      <c r="MMH159" s="109"/>
      <c r="MMI159" s="109"/>
      <c r="MMJ159" s="109"/>
      <c r="MMK159" s="109"/>
      <c r="MML159" s="109"/>
      <c r="MMM159" s="109"/>
      <c r="MMN159" s="109"/>
      <c r="MMO159" s="109"/>
      <c r="MMP159" s="109"/>
      <c r="MMQ159" s="109"/>
      <c r="MMR159" s="109"/>
      <c r="MMS159" s="109"/>
      <c r="MMT159" s="109"/>
      <c r="MMU159" s="109"/>
      <c r="MMV159" s="109"/>
      <c r="MMW159" s="109"/>
      <c r="MMX159" s="109"/>
      <c r="MMY159" s="109"/>
      <c r="MMZ159" s="109"/>
      <c r="MNA159" s="109"/>
      <c r="MNB159" s="109"/>
      <c r="MNC159" s="109"/>
      <c r="MND159" s="109"/>
      <c r="MNE159" s="109"/>
      <c r="MNF159" s="109"/>
      <c r="MNG159" s="109"/>
      <c r="MNH159" s="109"/>
      <c r="MNI159" s="109"/>
      <c r="MNJ159" s="109"/>
      <c r="MNK159" s="109"/>
      <c r="MNL159" s="109"/>
      <c r="MNM159" s="109"/>
      <c r="MNN159" s="109"/>
      <c r="MNO159" s="109"/>
      <c r="MNP159" s="109"/>
      <c r="MNQ159" s="109"/>
      <c r="MNR159" s="109"/>
      <c r="MNS159" s="109"/>
      <c r="MNT159" s="109"/>
      <c r="MNU159" s="109"/>
      <c r="MNV159" s="109"/>
      <c r="MNW159" s="109"/>
      <c r="MNX159" s="109"/>
      <c r="MNY159" s="109"/>
      <c r="MNZ159" s="109"/>
      <c r="MOA159" s="109"/>
      <c r="MOB159" s="109"/>
      <c r="MOC159" s="109"/>
      <c r="MOD159" s="109"/>
      <c r="MOE159" s="109"/>
      <c r="MOF159" s="109"/>
      <c r="MOG159" s="109"/>
      <c r="MOH159" s="109"/>
      <c r="MOI159" s="109"/>
      <c r="MOJ159" s="109"/>
      <c r="MOK159" s="109"/>
      <c r="MOL159" s="109"/>
      <c r="MOM159" s="109"/>
      <c r="MON159" s="109"/>
      <c r="MOO159" s="109"/>
      <c r="MOP159" s="109"/>
      <c r="MOQ159" s="109"/>
      <c r="MOR159" s="109"/>
      <c r="MOS159" s="109"/>
      <c r="MOT159" s="109"/>
      <c r="MOU159" s="109"/>
      <c r="MOV159" s="109"/>
      <c r="MOW159" s="109"/>
      <c r="MOX159" s="109"/>
      <c r="MOY159" s="109"/>
      <c r="MOZ159" s="109"/>
      <c r="MPA159" s="109"/>
      <c r="MPB159" s="109"/>
      <c r="MPC159" s="109"/>
      <c r="MPD159" s="109"/>
      <c r="MPE159" s="109"/>
      <c r="MPF159" s="109"/>
      <c r="MPG159" s="109"/>
      <c r="MPH159" s="109"/>
      <c r="MPI159" s="109"/>
      <c r="MPJ159" s="109"/>
      <c r="MPK159" s="109"/>
      <c r="MPL159" s="109"/>
      <c r="MPM159" s="109"/>
      <c r="MPN159" s="109"/>
      <c r="MPO159" s="109"/>
      <c r="MPP159" s="109"/>
      <c r="MPQ159" s="109"/>
      <c r="MPR159" s="109"/>
      <c r="MPS159" s="109"/>
      <c r="MPT159" s="109"/>
      <c r="MPU159" s="109"/>
      <c r="MPV159" s="109"/>
      <c r="MPW159" s="109"/>
      <c r="MPX159" s="109"/>
      <c r="MPY159" s="109"/>
      <c r="MPZ159" s="109"/>
      <c r="MQA159" s="109"/>
      <c r="MQB159" s="109"/>
      <c r="MQC159" s="109"/>
      <c r="MQD159" s="109"/>
      <c r="MQE159" s="109"/>
      <c r="MQF159" s="109"/>
      <c r="MQG159" s="109"/>
      <c r="MQH159" s="109"/>
      <c r="MQI159" s="109"/>
      <c r="MQJ159" s="109"/>
      <c r="MQK159" s="109"/>
      <c r="MQL159" s="109"/>
      <c r="MQM159" s="109"/>
      <c r="MQN159" s="109"/>
      <c r="MQO159" s="109"/>
      <c r="MQP159" s="109"/>
      <c r="MQQ159" s="109"/>
      <c r="MQR159" s="109"/>
      <c r="MQS159" s="109"/>
      <c r="MQT159" s="109"/>
      <c r="MQU159" s="109"/>
      <c r="MQV159" s="109"/>
      <c r="MQW159" s="109"/>
      <c r="MQX159" s="109"/>
      <c r="MQY159" s="109"/>
      <c r="MQZ159" s="109"/>
      <c r="MRA159" s="109"/>
      <c r="MRB159" s="109"/>
      <c r="MRC159" s="109"/>
      <c r="MRD159" s="109"/>
      <c r="MRE159" s="109"/>
      <c r="MRF159" s="109"/>
      <c r="MRG159" s="109"/>
      <c r="MRH159" s="109"/>
      <c r="MRI159" s="109"/>
      <c r="MRJ159" s="109"/>
      <c r="MRK159" s="109"/>
      <c r="MRL159" s="109"/>
      <c r="MRM159" s="109"/>
      <c r="MRN159" s="109"/>
      <c r="MRO159" s="109"/>
      <c r="MRP159" s="109"/>
      <c r="MRQ159" s="109"/>
      <c r="MRR159" s="109"/>
      <c r="MRS159" s="109"/>
      <c r="MRT159" s="109"/>
      <c r="MRU159" s="109"/>
      <c r="MRV159" s="109"/>
      <c r="MRW159" s="109"/>
      <c r="MRX159" s="109"/>
      <c r="MRY159" s="109"/>
      <c r="MRZ159" s="109"/>
      <c r="MSA159" s="109"/>
      <c r="MSB159" s="109"/>
      <c r="MSC159" s="109"/>
      <c r="MSD159" s="109"/>
      <c r="MSE159" s="109"/>
      <c r="MSF159" s="109"/>
      <c r="MSG159" s="109"/>
      <c r="MSH159" s="109"/>
      <c r="MSI159" s="109"/>
      <c r="MSJ159" s="109"/>
      <c r="MSK159" s="109"/>
      <c r="MSL159" s="109"/>
      <c r="MSM159" s="109"/>
      <c r="MSN159" s="109"/>
      <c r="MSO159" s="109"/>
      <c r="MSP159" s="109"/>
      <c r="MSQ159" s="109"/>
      <c r="MSR159" s="109"/>
      <c r="MSS159" s="109"/>
      <c r="MST159" s="109"/>
      <c r="MSU159" s="109"/>
      <c r="MSV159" s="109"/>
      <c r="MSW159" s="109"/>
      <c r="MSX159" s="109"/>
      <c r="MSY159" s="109"/>
      <c r="MSZ159" s="109"/>
      <c r="MTA159" s="109"/>
      <c r="MTB159" s="109"/>
      <c r="MTC159" s="109"/>
      <c r="MTD159" s="109"/>
      <c r="MTE159" s="109"/>
      <c r="MTF159" s="109"/>
      <c r="MTG159" s="109"/>
      <c r="MTH159" s="109"/>
      <c r="MTI159" s="109"/>
      <c r="MTJ159" s="109"/>
      <c r="MTK159" s="109"/>
      <c r="MTL159" s="109"/>
      <c r="MTM159" s="109"/>
      <c r="MTN159" s="109"/>
      <c r="MTO159" s="109"/>
      <c r="MTP159" s="109"/>
      <c r="MTQ159" s="109"/>
      <c r="MTR159" s="109"/>
      <c r="MTS159" s="109"/>
      <c r="MTT159" s="109"/>
      <c r="MTU159" s="109"/>
      <c r="MTV159" s="109"/>
      <c r="MTW159" s="109"/>
      <c r="MTX159" s="109"/>
      <c r="MTY159" s="109"/>
      <c r="MTZ159" s="109"/>
      <c r="MUA159" s="109"/>
      <c r="MUB159" s="109"/>
      <c r="MUC159" s="109"/>
      <c r="MUD159" s="109"/>
      <c r="MUE159" s="109"/>
      <c r="MUF159" s="109"/>
      <c r="MUG159" s="109"/>
      <c r="MUH159" s="109"/>
      <c r="MUI159" s="109"/>
      <c r="MUJ159" s="109"/>
      <c r="MUK159" s="109"/>
      <c r="MUL159" s="109"/>
      <c r="MUM159" s="109"/>
      <c r="MUN159" s="109"/>
      <c r="MUO159" s="109"/>
      <c r="MUP159" s="109"/>
      <c r="MUQ159" s="109"/>
      <c r="MUR159" s="109"/>
      <c r="MUS159" s="109"/>
      <c r="MUT159" s="109"/>
      <c r="MUU159" s="109"/>
      <c r="MUV159" s="109"/>
      <c r="MUW159" s="109"/>
      <c r="MUX159" s="109"/>
      <c r="MUY159" s="109"/>
      <c r="MUZ159" s="109"/>
      <c r="MVA159" s="109"/>
      <c r="MVB159" s="109"/>
      <c r="MVC159" s="109"/>
      <c r="MVD159" s="109"/>
      <c r="MVE159" s="109"/>
      <c r="MVF159" s="109"/>
      <c r="MVG159" s="109"/>
      <c r="MVH159" s="109"/>
      <c r="MVI159" s="109"/>
      <c r="MVJ159" s="109"/>
      <c r="MVK159" s="109"/>
      <c r="MVL159" s="109"/>
      <c r="MVM159" s="109"/>
      <c r="MVN159" s="109"/>
      <c r="MVO159" s="109"/>
      <c r="MVP159" s="109"/>
      <c r="MVQ159" s="109"/>
      <c r="MVR159" s="109"/>
      <c r="MVS159" s="109"/>
      <c r="MVT159" s="109"/>
      <c r="MVU159" s="109"/>
      <c r="MVV159" s="109"/>
      <c r="MVW159" s="109"/>
      <c r="MVX159" s="109"/>
      <c r="MVY159" s="109"/>
      <c r="MVZ159" s="109"/>
      <c r="MWA159" s="109"/>
      <c r="MWB159" s="109"/>
      <c r="MWC159" s="109"/>
      <c r="MWD159" s="109"/>
      <c r="MWE159" s="109"/>
      <c r="MWF159" s="109"/>
      <c r="MWG159" s="109"/>
      <c r="MWH159" s="109"/>
      <c r="MWI159" s="109"/>
      <c r="MWJ159" s="109"/>
      <c r="MWK159" s="109"/>
      <c r="MWL159" s="109"/>
      <c r="MWM159" s="109"/>
      <c r="MWN159" s="109"/>
      <c r="MWO159" s="109"/>
      <c r="MWP159" s="109"/>
      <c r="MWQ159" s="109"/>
      <c r="MWR159" s="109"/>
      <c r="MWS159" s="109"/>
      <c r="MWT159" s="109"/>
      <c r="MWU159" s="109"/>
      <c r="MWV159" s="109"/>
      <c r="MWW159" s="109"/>
      <c r="MWX159" s="109"/>
      <c r="MWY159" s="109"/>
      <c r="MWZ159" s="109"/>
      <c r="MXA159" s="109"/>
      <c r="MXB159" s="109"/>
      <c r="MXC159" s="109"/>
      <c r="MXD159" s="109"/>
      <c r="MXE159" s="109"/>
      <c r="MXF159" s="109"/>
      <c r="MXG159" s="109"/>
      <c r="MXH159" s="109"/>
      <c r="MXI159" s="109"/>
      <c r="MXJ159" s="109"/>
      <c r="MXK159" s="109"/>
      <c r="MXL159" s="109"/>
      <c r="MXM159" s="109"/>
      <c r="MXN159" s="109"/>
      <c r="MXO159" s="109"/>
      <c r="MXP159" s="109"/>
      <c r="MXQ159" s="109"/>
      <c r="MXR159" s="109"/>
      <c r="MXS159" s="109"/>
      <c r="MXT159" s="109"/>
      <c r="MXU159" s="109"/>
      <c r="MXV159" s="109"/>
      <c r="MXW159" s="109"/>
      <c r="MXX159" s="109"/>
      <c r="MXY159" s="109"/>
      <c r="MXZ159" s="109"/>
      <c r="MYA159" s="109"/>
      <c r="MYB159" s="109"/>
      <c r="MYC159" s="109"/>
      <c r="MYD159" s="109"/>
      <c r="MYE159" s="109"/>
      <c r="MYF159" s="109"/>
      <c r="MYG159" s="109"/>
      <c r="MYH159" s="109"/>
      <c r="MYI159" s="109"/>
      <c r="MYJ159" s="109"/>
      <c r="MYK159" s="109"/>
      <c r="MYL159" s="109"/>
      <c r="MYM159" s="109"/>
      <c r="MYN159" s="109"/>
      <c r="MYO159" s="109"/>
      <c r="MYP159" s="109"/>
      <c r="MYQ159" s="109"/>
      <c r="MYR159" s="109"/>
      <c r="MYS159" s="109"/>
      <c r="MYT159" s="109"/>
      <c r="MYU159" s="109"/>
      <c r="MYV159" s="109"/>
      <c r="MYW159" s="109"/>
      <c r="MYX159" s="109"/>
      <c r="MYY159" s="109"/>
      <c r="MYZ159" s="109"/>
      <c r="MZA159" s="109"/>
      <c r="MZB159" s="109"/>
      <c r="MZC159" s="109"/>
      <c r="MZD159" s="109"/>
      <c r="MZE159" s="109"/>
      <c r="MZF159" s="109"/>
      <c r="MZG159" s="109"/>
      <c r="MZH159" s="109"/>
      <c r="MZI159" s="109"/>
      <c r="MZJ159" s="109"/>
      <c r="MZK159" s="109"/>
      <c r="MZL159" s="109"/>
      <c r="MZM159" s="109"/>
      <c r="MZN159" s="109"/>
      <c r="MZO159" s="109"/>
      <c r="MZP159" s="109"/>
      <c r="MZQ159" s="109"/>
      <c r="MZR159" s="109"/>
      <c r="MZS159" s="109"/>
      <c r="MZT159" s="109"/>
      <c r="MZU159" s="109"/>
      <c r="MZV159" s="109"/>
      <c r="MZW159" s="109"/>
      <c r="MZX159" s="109"/>
      <c r="MZY159" s="109"/>
      <c r="MZZ159" s="109"/>
      <c r="NAA159" s="109"/>
      <c r="NAB159" s="109"/>
      <c r="NAC159" s="109"/>
      <c r="NAD159" s="109"/>
      <c r="NAE159" s="109"/>
      <c r="NAF159" s="109"/>
      <c r="NAG159" s="109"/>
      <c r="NAH159" s="109"/>
      <c r="NAI159" s="109"/>
      <c r="NAJ159" s="109"/>
      <c r="NAK159" s="109"/>
      <c r="NAL159" s="109"/>
      <c r="NAM159" s="109"/>
      <c r="NAN159" s="109"/>
      <c r="NAO159" s="109"/>
      <c r="NAP159" s="109"/>
      <c r="NAQ159" s="109"/>
      <c r="NAR159" s="109"/>
      <c r="NAS159" s="109"/>
      <c r="NAT159" s="109"/>
      <c r="NAU159" s="109"/>
      <c r="NAV159" s="109"/>
      <c r="NAW159" s="109"/>
      <c r="NAX159" s="109"/>
      <c r="NAY159" s="109"/>
      <c r="NAZ159" s="109"/>
      <c r="NBA159" s="109"/>
      <c r="NBB159" s="109"/>
      <c r="NBC159" s="109"/>
      <c r="NBD159" s="109"/>
      <c r="NBE159" s="109"/>
      <c r="NBF159" s="109"/>
      <c r="NBG159" s="109"/>
      <c r="NBH159" s="109"/>
      <c r="NBI159" s="109"/>
      <c r="NBJ159" s="109"/>
      <c r="NBK159" s="109"/>
      <c r="NBL159" s="109"/>
      <c r="NBM159" s="109"/>
      <c r="NBN159" s="109"/>
      <c r="NBO159" s="109"/>
      <c r="NBP159" s="109"/>
      <c r="NBQ159" s="109"/>
      <c r="NBR159" s="109"/>
      <c r="NBS159" s="109"/>
      <c r="NBT159" s="109"/>
      <c r="NBU159" s="109"/>
      <c r="NBV159" s="109"/>
      <c r="NBW159" s="109"/>
      <c r="NBX159" s="109"/>
      <c r="NBY159" s="109"/>
      <c r="NBZ159" s="109"/>
      <c r="NCA159" s="109"/>
      <c r="NCB159" s="109"/>
      <c r="NCC159" s="109"/>
      <c r="NCD159" s="109"/>
      <c r="NCE159" s="109"/>
      <c r="NCF159" s="109"/>
      <c r="NCG159" s="109"/>
      <c r="NCH159" s="109"/>
      <c r="NCI159" s="109"/>
      <c r="NCJ159" s="109"/>
      <c r="NCK159" s="109"/>
      <c r="NCL159" s="109"/>
      <c r="NCM159" s="109"/>
      <c r="NCN159" s="109"/>
      <c r="NCO159" s="109"/>
      <c r="NCP159" s="109"/>
      <c r="NCQ159" s="109"/>
      <c r="NCR159" s="109"/>
      <c r="NCS159" s="109"/>
      <c r="NCT159" s="109"/>
      <c r="NCU159" s="109"/>
      <c r="NCV159" s="109"/>
      <c r="NCW159" s="109"/>
      <c r="NCX159" s="109"/>
      <c r="NCY159" s="109"/>
      <c r="NCZ159" s="109"/>
      <c r="NDA159" s="109"/>
      <c r="NDB159" s="109"/>
      <c r="NDC159" s="109"/>
      <c r="NDD159" s="109"/>
      <c r="NDE159" s="109"/>
      <c r="NDF159" s="109"/>
      <c r="NDG159" s="109"/>
      <c r="NDH159" s="109"/>
      <c r="NDI159" s="109"/>
      <c r="NDJ159" s="109"/>
      <c r="NDK159" s="109"/>
      <c r="NDL159" s="109"/>
      <c r="NDM159" s="109"/>
      <c r="NDN159" s="109"/>
      <c r="NDO159" s="109"/>
      <c r="NDP159" s="109"/>
      <c r="NDQ159" s="109"/>
      <c r="NDR159" s="109"/>
      <c r="NDS159" s="109"/>
      <c r="NDT159" s="109"/>
      <c r="NDU159" s="109"/>
      <c r="NDV159" s="109"/>
      <c r="NDW159" s="109"/>
      <c r="NDX159" s="109"/>
      <c r="NDY159" s="109"/>
      <c r="NDZ159" s="109"/>
      <c r="NEA159" s="109"/>
      <c r="NEB159" s="109"/>
      <c r="NEC159" s="109"/>
      <c r="NED159" s="109"/>
      <c r="NEE159" s="109"/>
      <c r="NEF159" s="109"/>
      <c r="NEG159" s="109"/>
      <c r="NEH159" s="109"/>
      <c r="NEI159" s="109"/>
      <c r="NEJ159" s="109"/>
      <c r="NEK159" s="109"/>
      <c r="NEL159" s="109"/>
      <c r="NEM159" s="109"/>
      <c r="NEN159" s="109"/>
      <c r="NEO159" s="109"/>
      <c r="NEP159" s="109"/>
      <c r="NEQ159" s="109"/>
      <c r="NER159" s="109"/>
      <c r="NES159" s="109"/>
      <c r="NET159" s="109"/>
      <c r="NEU159" s="109"/>
      <c r="NEV159" s="109"/>
      <c r="NEW159" s="109"/>
      <c r="NEX159" s="109"/>
      <c r="NEY159" s="109"/>
      <c r="NEZ159" s="109"/>
      <c r="NFA159" s="109"/>
      <c r="NFB159" s="109"/>
      <c r="NFC159" s="109"/>
      <c r="NFD159" s="109"/>
      <c r="NFE159" s="109"/>
      <c r="NFF159" s="109"/>
      <c r="NFG159" s="109"/>
      <c r="NFH159" s="109"/>
      <c r="NFI159" s="109"/>
      <c r="NFJ159" s="109"/>
      <c r="NFK159" s="109"/>
      <c r="NFL159" s="109"/>
      <c r="NFM159" s="109"/>
      <c r="NFN159" s="109"/>
      <c r="NFO159" s="109"/>
      <c r="NFP159" s="109"/>
      <c r="NFQ159" s="109"/>
      <c r="NFR159" s="109"/>
      <c r="NFS159" s="109"/>
      <c r="NFT159" s="109"/>
      <c r="NFU159" s="109"/>
      <c r="NFV159" s="109"/>
      <c r="NFW159" s="109"/>
      <c r="NFX159" s="109"/>
      <c r="NFY159" s="109"/>
      <c r="NFZ159" s="109"/>
      <c r="NGA159" s="109"/>
      <c r="NGB159" s="109"/>
      <c r="NGC159" s="109"/>
      <c r="NGD159" s="109"/>
      <c r="NGE159" s="109"/>
      <c r="NGF159" s="109"/>
      <c r="NGG159" s="109"/>
      <c r="NGH159" s="109"/>
      <c r="NGI159" s="109"/>
      <c r="NGJ159" s="109"/>
      <c r="NGK159" s="109"/>
      <c r="NGL159" s="109"/>
      <c r="NGM159" s="109"/>
      <c r="NGN159" s="109"/>
      <c r="NGO159" s="109"/>
      <c r="NGP159" s="109"/>
      <c r="NGQ159" s="109"/>
      <c r="NGR159" s="109"/>
      <c r="NGS159" s="109"/>
      <c r="NGT159" s="109"/>
      <c r="NGU159" s="109"/>
      <c r="NGV159" s="109"/>
      <c r="NGW159" s="109"/>
      <c r="NGX159" s="109"/>
      <c r="NGY159" s="109"/>
      <c r="NGZ159" s="109"/>
      <c r="NHA159" s="109"/>
      <c r="NHB159" s="109"/>
      <c r="NHC159" s="109"/>
      <c r="NHD159" s="109"/>
      <c r="NHE159" s="109"/>
      <c r="NHF159" s="109"/>
      <c r="NHG159" s="109"/>
      <c r="NHH159" s="109"/>
      <c r="NHI159" s="109"/>
      <c r="NHJ159" s="109"/>
      <c r="NHK159" s="109"/>
      <c r="NHL159" s="109"/>
      <c r="NHM159" s="109"/>
      <c r="NHN159" s="109"/>
      <c r="NHO159" s="109"/>
      <c r="NHP159" s="109"/>
      <c r="NHQ159" s="109"/>
      <c r="NHR159" s="109"/>
      <c r="NHS159" s="109"/>
      <c r="NHT159" s="109"/>
      <c r="NHU159" s="109"/>
      <c r="NHV159" s="109"/>
      <c r="NHW159" s="109"/>
      <c r="NHX159" s="109"/>
      <c r="NHY159" s="109"/>
      <c r="NHZ159" s="109"/>
      <c r="NIA159" s="109"/>
      <c r="NIB159" s="109"/>
      <c r="NIC159" s="109"/>
      <c r="NID159" s="109"/>
      <c r="NIE159" s="109"/>
      <c r="NIF159" s="109"/>
      <c r="NIG159" s="109"/>
      <c r="NIH159" s="109"/>
      <c r="NII159" s="109"/>
      <c r="NIJ159" s="109"/>
      <c r="NIK159" s="109"/>
      <c r="NIL159" s="109"/>
      <c r="NIM159" s="109"/>
      <c r="NIN159" s="109"/>
      <c r="NIO159" s="109"/>
      <c r="NIP159" s="109"/>
      <c r="NIQ159" s="109"/>
      <c r="NIR159" s="109"/>
      <c r="NIS159" s="109"/>
      <c r="NIT159" s="109"/>
      <c r="NIU159" s="109"/>
      <c r="NIV159" s="109"/>
      <c r="NIW159" s="109"/>
      <c r="NIX159" s="109"/>
      <c r="NIY159" s="109"/>
      <c r="NIZ159" s="109"/>
      <c r="NJA159" s="109"/>
      <c r="NJB159" s="109"/>
      <c r="NJC159" s="109"/>
      <c r="NJD159" s="109"/>
      <c r="NJE159" s="109"/>
      <c r="NJF159" s="109"/>
      <c r="NJG159" s="109"/>
      <c r="NJH159" s="109"/>
      <c r="NJI159" s="109"/>
      <c r="NJJ159" s="109"/>
      <c r="NJK159" s="109"/>
      <c r="NJL159" s="109"/>
      <c r="NJM159" s="109"/>
      <c r="NJN159" s="109"/>
      <c r="NJO159" s="109"/>
      <c r="NJP159" s="109"/>
      <c r="NJQ159" s="109"/>
      <c r="NJR159" s="109"/>
      <c r="NJS159" s="109"/>
      <c r="NJT159" s="109"/>
      <c r="NJU159" s="109"/>
      <c r="NJV159" s="109"/>
      <c r="NJW159" s="109"/>
      <c r="NJX159" s="109"/>
      <c r="NJY159" s="109"/>
      <c r="NJZ159" s="109"/>
      <c r="NKA159" s="109"/>
      <c r="NKB159" s="109"/>
      <c r="NKC159" s="109"/>
      <c r="NKD159" s="109"/>
      <c r="NKE159" s="109"/>
      <c r="NKF159" s="109"/>
      <c r="NKG159" s="109"/>
      <c r="NKH159" s="109"/>
      <c r="NKI159" s="109"/>
      <c r="NKJ159" s="109"/>
      <c r="NKK159" s="109"/>
      <c r="NKL159" s="109"/>
      <c r="NKM159" s="109"/>
      <c r="NKN159" s="109"/>
      <c r="NKO159" s="109"/>
      <c r="NKP159" s="109"/>
      <c r="NKQ159" s="109"/>
      <c r="NKR159" s="109"/>
      <c r="NKS159" s="109"/>
      <c r="NKT159" s="109"/>
      <c r="NKU159" s="109"/>
      <c r="NKV159" s="109"/>
      <c r="NKW159" s="109"/>
      <c r="NKX159" s="109"/>
      <c r="NKY159" s="109"/>
      <c r="NKZ159" s="109"/>
      <c r="NLA159" s="109"/>
      <c r="NLB159" s="109"/>
      <c r="NLC159" s="109"/>
      <c r="NLD159" s="109"/>
      <c r="NLE159" s="109"/>
      <c r="NLF159" s="109"/>
      <c r="NLG159" s="109"/>
      <c r="NLH159" s="109"/>
      <c r="NLI159" s="109"/>
      <c r="NLJ159" s="109"/>
      <c r="NLK159" s="109"/>
      <c r="NLL159" s="109"/>
      <c r="NLM159" s="109"/>
      <c r="NLN159" s="109"/>
      <c r="NLO159" s="109"/>
      <c r="NLP159" s="109"/>
      <c r="NLQ159" s="109"/>
      <c r="NLR159" s="109"/>
      <c r="NLS159" s="109"/>
      <c r="NLT159" s="109"/>
      <c r="NLU159" s="109"/>
      <c r="NLV159" s="109"/>
      <c r="NLW159" s="109"/>
      <c r="NLX159" s="109"/>
      <c r="NLY159" s="109"/>
      <c r="NLZ159" s="109"/>
      <c r="NMA159" s="109"/>
      <c r="NMB159" s="109"/>
      <c r="NMC159" s="109"/>
      <c r="NMD159" s="109"/>
      <c r="NME159" s="109"/>
      <c r="NMF159" s="109"/>
      <c r="NMG159" s="109"/>
      <c r="NMH159" s="109"/>
      <c r="NMI159" s="109"/>
      <c r="NMJ159" s="109"/>
      <c r="NMK159" s="109"/>
      <c r="NML159" s="109"/>
      <c r="NMM159" s="109"/>
      <c r="NMN159" s="109"/>
      <c r="NMO159" s="109"/>
      <c r="NMP159" s="109"/>
      <c r="NMQ159" s="109"/>
      <c r="NMR159" s="109"/>
      <c r="NMS159" s="109"/>
      <c r="NMT159" s="109"/>
      <c r="NMU159" s="109"/>
      <c r="NMV159" s="109"/>
      <c r="NMW159" s="109"/>
      <c r="NMX159" s="109"/>
      <c r="NMY159" s="109"/>
      <c r="NMZ159" s="109"/>
      <c r="NNA159" s="109"/>
      <c r="NNB159" s="109"/>
      <c r="NNC159" s="109"/>
      <c r="NND159" s="109"/>
      <c r="NNE159" s="109"/>
      <c r="NNF159" s="109"/>
      <c r="NNG159" s="109"/>
      <c r="NNH159" s="109"/>
      <c r="NNI159" s="109"/>
      <c r="NNJ159" s="109"/>
      <c r="NNK159" s="109"/>
      <c r="NNL159" s="109"/>
      <c r="NNM159" s="109"/>
      <c r="NNN159" s="109"/>
      <c r="NNO159" s="109"/>
      <c r="NNP159" s="109"/>
      <c r="NNQ159" s="109"/>
      <c r="NNR159" s="109"/>
      <c r="NNS159" s="109"/>
      <c r="NNT159" s="109"/>
      <c r="NNU159" s="109"/>
      <c r="NNV159" s="109"/>
      <c r="NNW159" s="109"/>
      <c r="NNX159" s="109"/>
      <c r="NNY159" s="109"/>
      <c r="NNZ159" s="109"/>
      <c r="NOA159" s="109"/>
      <c r="NOB159" s="109"/>
      <c r="NOC159" s="109"/>
      <c r="NOD159" s="109"/>
      <c r="NOE159" s="109"/>
      <c r="NOF159" s="109"/>
      <c r="NOG159" s="109"/>
      <c r="NOH159" s="109"/>
      <c r="NOI159" s="109"/>
      <c r="NOJ159" s="109"/>
      <c r="NOK159" s="109"/>
      <c r="NOL159" s="109"/>
      <c r="NOM159" s="109"/>
      <c r="NON159" s="109"/>
      <c r="NOO159" s="109"/>
      <c r="NOP159" s="109"/>
      <c r="NOQ159" s="109"/>
      <c r="NOR159" s="109"/>
      <c r="NOS159" s="109"/>
      <c r="NOT159" s="109"/>
      <c r="NOU159" s="109"/>
      <c r="NOV159" s="109"/>
      <c r="NOW159" s="109"/>
      <c r="NOX159" s="109"/>
      <c r="NOY159" s="109"/>
      <c r="NOZ159" s="109"/>
      <c r="NPA159" s="109"/>
      <c r="NPB159" s="109"/>
      <c r="NPC159" s="109"/>
      <c r="NPD159" s="109"/>
      <c r="NPE159" s="109"/>
      <c r="NPF159" s="109"/>
      <c r="NPG159" s="109"/>
      <c r="NPH159" s="109"/>
      <c r="NPI159" s="109"/>
      <c r="NPJ159" s="109"/>
      <c r="NPK159" s="109"/>
      <c r="NPL159" s="109"/>
      <c r="NPM159" s="109"/>
      <c r="NPN159" s="109"/>
      <c r="NPO159" s="109"/>
      <c r="NPP159" s="109"/>
      <c r="NPQ159" s="109"/>
      <c r="NPR159" s="109"/>
      <c r="NPS159" s="109"/>
      <c r="NPT159" s="109"/>
      <c r="NPU159" s="109"/>
      <c r="NPV159" s="109"/>
      <c r="NPW159" s="109"/>
      <c r="NPX159" s="109"/>
      <c r="NPY159" s="109"/>
      <c r="NPZ159" s="109"/>
      <c r="NQA159" s="109"/>
      <c r="NQB159" s="109"/>
      <c r="NQC159" s="109"/>
      <c r="NQD159" s="109"/>
      <c r="NQE159" s="109"/>
      <c r="NQF159" s="109"/>
      <c r="NQG159" s="109"/>
      <c r="NQH159" s="109"/>
      <c r="NQI159" s="109"/>
      <c r="NQJ159" s="109"/>
      <c r="NQK159" s="109"/>
      <c r="NQL159" s="109"/>
      <c r="NQM159" s="109"/>
      <c r="NQN159" s="109"/>
      <c r="NQO159" s="109"/>
      <c r="NQP159" s="109"/>
      <c r="NQQ159" s="109"/>
      <c r="NQR159" s="109"/>
      <c r="NQS159" s="109"/>
      <c r="NQT159" s="109"/>
      <c r="NQU159" s="109"/>
      <c r="NQV159" s="109"/>
      <c r="NQW159" s="109"/>
      <c r="NQX159" s="109"/>
      <c r="NQY159" s="109"/>
      <c r="NQZ159" s="109"/>
      <c r="NRA159" s="109"/>
      <c r="NRB159" s="109"/>
      <c r="NRC159" s="109"/>
      <c r="NRD159" s="109"/>
      <c r="NRE159" s="109"/>
      <c r="NRF159" s="109"/>
      <c r="NRG159" s="109"/>
      <c r="NRH159" s="109"/>
      <c r="NRI159" s="109"/>
      <c r="NRJ159" s="109"/>
      <c r="NRK159" s="109"/>
      <c r="NRL159" s="109"/>
      <c r="NRM159" s="109"/>
      <c r="NRN159" s="109"/>
      <c r="NRO159" s="109"/>
      <c r="NRP159" s="109"/>
      <c r="NRQ159" s="109"/>
      <c r="NRR159" s="109"/>
      <c r="NRS159" s="109"/>
      <c r="NRT159" s="109"/>
      <c r="NRU159" s="109"/>
      <c r="NRV159" s="109"/>
      <c r="NRW159" s="109"/>
      <c r="NRX159" s="109"/>
      <c r="NRY159" s="109"/>
      <c r="NRZ159" s="109"/>
      <c r="NSA159" s="109"/>
      <c r="NSB159" s="109"/>
      <c r="NSC159" s="109"/>
      <c r="NSD159" s="109"/>
      <c r="NSE159" s="109"/>
      <c r="NSF159" s="109"/>
      <c r="NSG159" s="109"/>
      <c r="NSH159" s="109"/>
      <c r="NSI159" s="109"/>
      <c r="NSJ159" s="109"/>
      <c r="NSK159" s="109"/>
      <c r="NSL159" s="109"/>
      <c r="NSM159" s="109"/>
      <c r="NSN159" s="109"/>
      <c r="NSO159" s="109"/>
      <c r="NSP159" s="109"/>
      <c r="NSQ159" s="109"/>
      <c r="NSR159" s="109"/>
      <c r="NSS159" s="109"/>
      <c r="NST159" s="109"/>
      <c r="NSU159" s="109"/>
      <c r="NSV159" s="109"/>
      <c r="NSW159" s="109"/>
      <c r="NSX159" s="109"/>
      <c r="NSY159" s="109"/>
      <c r="NSZ159" s="109"/>
      <c r="NTA159" s="109"/>
      <c r="NTB159" s="109"/>
      <c r="NTC159" s="109"/>
      <c r="NTD159" s="109"/>
      <c r="NTE159" s="109"/>
      <c r="NTF159" s="109"/>
      <c r="NTG159" s="109"/>
      <c r="NTH159" s="109"/>
      <c r="NTI159" s="109"/>
      <c r="NTJ159" s="109"/>
      <c r="NTK159" s="109"/>
      <c r="NTL159" s="109"/>
      <c r="NTM159" s="109"/>
      <c r="NTN159" s="109"/>
      <c r="NTO159" s="109"/>
      <c r="NTP159" s="109"/>
      <c r="NTQ159" s="109"/>
      <c r="NTR159" s="109"/>
      <c r="NTS159" s="109"/>
      <c r="NTT159" s="109"/>
      <c r="NTU159" s="109"/>
      <c r="NTV159" s="109"/>
      <c r="NTW159" s="109"/>
      <c r="NTX159" s="109"/>
      <c r="NTY159" s="109"/>
      <c r="NTZ159" s="109"/>
      <c r="NUA159" s="109"/>
      <c r="NUB159" s="109"/>
      <c r="NUC159" s="109"/>
      <c r="NUD159" s="109"/>
      <c r="NUE159" s="109"/>
      <c r="NUF159" s="109"/>
      <c r="NUG159" s="109"/>
      <c r="NUH159" s="109"/>
      <c r="NUI159" s="109"/>
      <c r="NUJ159" s="109"/>
      <c r="NUK159" s="109"/>
      <c r="NUL159" s="109"/>
      <c r="NUM159" s="109"/>
      <c r="NUN159" s="109"/>
      <c r="NUO159" s="109"/>
      <c r="NUP159" s="109"/>
      <c r="NUQ159" s="109"/>
      <c r="NUR159" s="109"/>
      <c r="NUS159" s="109"/>
      <c r="NUT159" s="109"/>
      <c r="NUU159" s="109"/>
      <c r="NUV159" s="109"/>
      <c r="NUW159" s="109"/>
      <c r="NUX159" s="109"/>
      <c r="NUY159" s="109"/>
      <c r="NUZ159" s="109"/>
      <c r="NVA159" s="109"/>
      <c r="NVB159" s="109"/>
      <c r="NVC159" s="109"/>
      <c r="NVD159" s="109"/>
      <c r="NVE159" s="109"/>
      <c r="NVF159" s="109"/>
      <c r="NVG159" s="109"/>
      <c r="NVH159" s="109"/>
      <c r="NVI159" s="109"/>
      <c r="NVJ159" s="109"/>
      <c r="NVK159" s="109"/>
      <c r="NVL159" s="109"/>
      <c r="NVM159" s="109"/>
      <c r="NVN159" s="109"/>
      <c r="NVO159" s="109"/>
      <c r="NVP159" s="109"/>
      <c r="NVQ159" s="109"/>
      <c r="NVR159" s="109"/>
      <c r="NVS159" s="109"/>
      <c r="NVT159" s="109"/>
      <c r="NVU159" s="109"/>
      <c r="NVV159" s="109"/>
      <c r="NVW159" s="109"/>
      <c r="NVX159" s="109"/>
      <c r="NVY159" s="109"/>
      <c r="NVZ159" s="109"/>
      <c r="NWA159" s="109"/>
      <c r="NWB159" s="109"/>
      <c r="NWC159" s="109"/>
      <c r="NWD159" s="109"/>
      <c r="NWE159" s="109"/>
      <c r="NWF159" s="109"/>
      <c r="NWG159" s="109"/>
      <c r="NWH159" s="109"/>
      <c r="NWI159" s="109"/>
      <c r="NWJ159" s="109"/>
      <c r="NWK159" s="109"/>
      <c r="NWL159" s="109"/>
      <c r="NWM159" s="109"/>
      <c r="NWN159" s="109"/>
      <c r="NWO159" s="109"/>
      <c r="NWP159" s="109"/>
      <c r="NWQ159" s="109"/>
      <c r="NWR159" s="109"/>
      <c r="NWS159" s="109"/>
      <c r="NWT159" s="109"/>
      <c r="NWU159" s="109"/>
      <c r="NWV159" s="109"/>
      <c r="NWW159" s="109"/>
      <c r="NWX159" s="109"/>
      <c r="NWY159" s="109"/>
      <c r="NWZ159" s="109"/>
      <c r="NXA159" s="109"/>
      <c r="NXB159" s="109"/>
      <c r="NXC159" s="109"/>
      <c r="NXD159" s="109"/>
      <c r="NXE159" s="109"/>
      <c r="NXF159" s="109"/>
      <c r="NXG159" s="109"/>
      <c r="NXH159" s="109"/>
      <c r="NXI159" s="109"/>
      <c r="NXJ159" s="109"/>
      <c r="NXK159" s="109"/>
      <c r="NXL159" s="109"/>
      <c r="NXM159" s="109"/>
      <c r="NXN159" s="109"/>
      <c r="NXO159" s="109"/>
      <c r="NXP159" s="109"/>
      <c r="NXQ159" s="109"/>
      <c r="NXR159" s="109"/>
      <c r="NXS159" s="109"/>
      <c r="NXT159" s="109"/>
      <c r="NXU159" s="109"/>
      <c r="NXV159" s="109"/>
      <c r="NXW159" s="109"/>
      <c r="NXX159" s="109"/>
      <c r="NXY159" s="109"/>
      <c r="NXZ159" s="109"/>
      <c r="NYA159" s="109"/>
      <c r="NYB159" s="109"/>
      <c r="NYC159" s="109"/>
      <c r="NYD159" s="109"/>
      <c r="NYE159" s="109"/>
      <c r="NYF159" s="109"/>
      <c r="NYG159" s="109"/>
      <c r="NYH159" s="109"/>
      <c r="NYI159" s="109"/>
      <c r="NYJ159" s="109"/>
      <c r="NYK159" s="109"/>
      <c r="NYL159" s="109"/>
      <c r="NYM159" s="109"/>
      <c r="NYN159" s="109"/>
      <c r="NYO159" s="109"/>
      <c r="NYP159" s="109"/>
      <c r="NYQ159" s="109"/>
      <c r="NYR159" s="109"/>
      <c r="NYS159" s="109"/>
      <c r="NYT159" s="109"/>
      <c r="NYU159" s="109"/>
      <c r="NYV159" s="109"/>
      <c r="NYW159" s="109"/>
      <c r="NYX159" s="109"/>
      <c r="NYY159" s="109"/>
      <c r="NYZ159" s="109"/>
      <c r="NZA159" s="109"/>
      <c r="NZB159" s="109"/>
      <c r="NZC159" s="109"/>
      <c r="NZD159" s="109"/>
      <c r="NZE159" s="109"/>
      <c r="NZF159" s="109"/>
      <c r="NZG159" s="109"/>
      <c r="NZH159" s="109"/>
      <c r="NZI159" s="109"/>
      <c r="NZJ159" s="109"/>
      <c r="NZK159" s="109"/>
      <c r="NZL159" s="109"/>
      <c r="NZM159" s="109"/>
      <c r="NZN159" s="109"/>
      <c r="NZO159" s="109"/>
      <c r="NZP159" s="109"/>
      <c r="NZQ159" s="109"/>
      <c r="NZR159" s="109"/>
      <c r="NZS159" s="109"/>
      <c r="NZT159" s="109"/>
      <c r="NZU159" s="109"/>
      <c r="NZV159" s="109"/>
      <c r="NZW159" s="109"/>
      <c r="NZX159" s="109"/>
      <c r="NZY159" s="109"/>
      <c r="NZZ159" s="109"/>
      <c r="OAA159" s="109"/>
      <c r="OAB159" s="109"/>
      <c r="OAC159" s="109"/>
      <c r="OAD159" s="109"/>
      <c r="OAE159" s="109"/>
      <c r="OAF159" s="109"/>
      <c r="OAG159" s="109"/>
      <c r="OAH159" s="109"/>
      <c r="OAI159" s="109"/>
      <c r="OAJ159" s="109"/>
      <c r="OAK159" s="109"/>
      <c r="OAL159" s="109"/>
      <c r="OAM159" s="109"/>
      <c r="OAN159" s="109"/>
      <c r="OAO159" s="109"/>
      <c r="OAP159" s="109"/>
      <c r="OAQ159" s="109"/>
      <c r="OAR159" s="109"/>
      <c r="OAS159" s="109"/>
      <c r="OAT159" s="109"/>
      <c r="OAU159" s="109"/>
      <c r="OAV159" s="109"/>
      <c r="OAW159" s="109"/>
      <c r="OAX159" s="109"/>
      <c r="OAY159" s="109"/>
      <c r="OAZ159" s="109"/>
      <c r="OBA159" s="109"/>
      <c r="OBB159" s="109"/>
      <c r="OBC159" s="109"/>
      <c r="OBD159" s="109"/>
      <c r="OBE159" s="109"/>
      <c r="OBF159" s="109"/>
      <c r="OBG159" s="109"/>
      <c r="OBH159" s="109"/>
      <c r="OBI159" s="109"/>
      <c r="OBJ159" s="109"/>
      <c r="OBK159" s="109"/>
      <c r="OBL159" s="109"/>
      <c r="OBM159" s="109"/>
      <c r="OBN159" s="109"/>
      <c r="OBO159" s="109"/>
      <c r="OBP159" s="109"/>
      <c r="OBQ159" s="109"/>
      <c r="OBR159" s="109"/>
      <c r="OBS159" s="109"/>
      <c r="OBT159" s="109"/>
      <c r="OBU159" s="109"/>
      <c r="OBV159" s="109"/>
      <c r="OBW159" s="109"/>
      <c r="OBX159" s="109"/>
      <c r="OBY159" s="109"/>
      <c r="OBZ159" s="109"/>
      <c r="OCA159" s="109"/>
      <c r="OCB159" s="109"/>
      <c r="OCC159" s="109"/>
      <c r="OCD159" s="109"/>
      <c r="OCE159" s="109"/>
      <c r="OCF159" s="109"/>
      <c r="OCG159" s="109"/>
      <c r="OCH159" s="109"/>
      <c r="OCI159" s="109"/>
      <c r="OCJ159" s="109"/>
      <c r="OCK159" s="109"/>
      <c r="OCL159" s="109"/>
      <c r="OCM159" s="109"/>
      <c r="OCN159" s="109"/>
      <c r="OCO159" s="109"/>
      <c r="OCP159" s="109"/>
      <c r="OCQ159" s="109"/>
      <c r="OCR159" s="109"/>
      <c r="OCS159" s="109"/>
      <c r="OCT159" s="109"/>
      <c r="OCU159" s="109"/>
      <c r="OCV159" s="109"/>
      <c r="OCW159" s="109"/>
      <c r="OCX159" s="109"/>
      <c r="OCY159" s="109"/>
      <c r="OCZ159" s="109"/>
      <c r="ODA159" s="109"/>
      <c r="ODB159" s="109"/>
      <c r="ODC159" s="109"/>
      <c r="ODD159" s="109"/>
      <c r="ODE159" s="109"/>
      <c r="ODF159" s="109"/>
      <c r="ODG159" s="109"/>
      <c r="ODH159" s="109"/>
      <c r="ODI159" s="109"/>
      <c r="ODJ159" s="109"/>
      <c r="ODK159" s="109"/>
      <c r="ODL159" s="109"/>
      <c r="ODM159" s="109"/>
      <c r="ODN159" s="109"/>
      <c r="ODO159" s="109"/>
      <c r="ODP159" s="109"/>
      <c r="ODQ159" s="109"/>
      <c r="ODR159" s="109"/>
      <c r="ODS159" s="109"/>
      <c r="ODT159" s="109"/>
      <c r="ODU159" s="109"/>
      <c r="ODV159" s="109"/>
      <c r="ODW159" s="109"/>
      <c r="ODX159" s="109"/>
      <c r="ODY159" s="109"/>
      <c r="ODZ159" s="109"/>
      <c r="OEA159" s="109"/>
      <c r="OEB159" s="109"/>
      <c r="OEC159" s="109"/>
      <c r="OED159" s="109"/>
      <c r="OEE159" s="109"/>
      <c r="OEF159" s="109"/>
      <c r="OEG159" s="109"/>
      <c r="OEH159" s="109"/>
      <c r="OEI159" s="109"/>
      <c r="OEJ159" s="109"/>
      <c r="OEK159" s="109"/>
      <c r="OEL159" s="109"/>
      <c r="OEM159" s="109"/>
      <c r="OEN159" s="109"/>
      <c r="OEO159" s="109"/>
      <c r="OEP159" s="109"/>
      <c r="OEQ159" s="109"/>
      <c r="OER159" s="109"/>
      <c r="OES159" s="109"/>
      <c r="OET159" s="109"/>
      <c r="OEU159" s="109"/>
      <c r="OEV159" s="109"/>
      <c r="OEW159" s="109"/>
      <c r="OEX159" s="109"/>
      <c r="OEY159" s="109"/>
      <c r="OEZ159" s="109"/>
      <c r="OFA159" s="109"/>
      <c r="OFB159" s="109"/>
      <c r="OFC159" s="109"/>
      <c r="OFD159" s="109"/>
      <c r="OFE159" s="109"/>
      <c r="OFF159" s="109"/>
      <c r="OFG159" s="109"/>
      <c r="OFH159" s="109"/>
      <c r="OFI159" s="109"/>
      <c r="OFJ159" s="109"/>
      <c r="OFK159" s="109"/>
      <c r="OFL159" s="109"/>
      <c r="OFM159" s="109"/>
      <c r="OFN159" s="109"/>
      <c r="OFO159" s="109"/>
      <c r="OFP159" s="109"/>
      <c r="OFQ159" s="109"/>
      <c r="OFR159" s="109"/>
      <c r="OFS159" s="109"/>
      <c r="OFT159" s="109"/>
      <c r="OFU159" s="109"/>
      <c r="OFV159" s="109"/>
      <c r="OFW159" s="109"/>
      <c r="OFX159" s="109"/>
      <c r="OFY159" s="109"/>
      <c r="OFZ159" s="109"/>
      <c r="OGA159" s="109"/>
      <c r="OGB159" s="109"/>
      <c r="OGC159" s="109"/>
      <c r="OGD159" s="109"/>
      <c r="OGE159" s="109"/>
      <c r="OGF159" s="109"/>
      <c r="OGG159" s="109"/>
      <c r="OGH159" s="109"/>
      <c r="OGI159" s="109"/>
      <c r="OGJ159" s="109"/>
      <c r="OGK159" s="109"/>
      <c r="OGL159" s="109"/>
      <c r="OGM159" s="109"/>
      <c r="OGN159" s="109"/>
      <c r="OGO159" s="109"/>
      <c r="OGP159" s="109"/>
      <c r="OGQ159" s="109"/>
      <c r="OGR159" s="109"/>
      <c r="OGS159" s="109"/>
      <c r="OGT159" s="109"/>
      <c r="OGU159" s="109"/>
      <c r="OGV159" s="109"/>
      <c r="OGW159" s="109"/>
      <c r="OGX159" s="109"/>
      <c r="OGY159" s="109"/>
      <c r="OGZ159" s="109"/>
      <c r="OHA159" s="109"/>
      <c r="OHB159" s="109"/>
      <c r="OHC159" s="109"/>
      <c r="OHD159" s="109"/>
      <c r="OHE159" s="109"/>
      <c r="OHF159" s="109"/>
      <c r="OHG159" s="109"/>
      <c r="OHH159" s="109"/>
      <c r="OHI159" s="109"/>
      <c r="OHJ159" s="109"/>
      <c r="OHK159" s="109"/>
      <c r="OHL159" s="109"/>
      <c r="OHM159" s="109"/>
      <c r="OHN159" s="109"/>
      <c r="OHO159" s="109"/>
      <c r="OHP159" s="109"/>
      <c r="OHQ159" s="109"/>
      <c r="OHR159" s="109"/>
      <c r="OHS159" s="109"/>
      <c r="OHT159" s="109"/>
      <c r="OHU159" s="109"/>
      <c r="OHV159" s="109"/>
      <c r="OHW159" s="109"/>
      <c r="OHX159" s="109"/>
      <c r="OHY159" s="109"/>
      <c r="OHZ159" s="109"/>
      <c r="OIA159" s="109"/>
      <c r="OIB159" s="109"/>
      <c r="OIC159" s="109"/>
      <c r="OID159" s="109"/>
      <c r="OIE159" s="109"/>
      <c r="OIF159" s="109"/>
      <c r="OIG159" s="109"/>
      <c r="OIH159" s="109"/>
      <c r="OII159" s="109"/>
      <c r="OIJ159" s="109"/>
      <c r="OIK159" s="109"/>
      <c r="OIL159" s="109"/>
      <c r="OIM159" s="109"/>
      <c r="OIN159" s="109"/>
      <c r="OIO159" s="109"/>
      <c r="OIP159" s="109"/>
      <c r="OIQ159" s="109"/>
      <c r="OIR159" s="109"/>
      <c r="OIS159" s="109"/>
      <c r="OIT159" s="109"/>
      <c r="OIU159" s="109"/>
      <c r="OIV159" s="109"/>
      <c r="OIW159" s="109"/>
      <c r="OIX159" s="109"/>
      <c r="OIY159" s="109"/>
      <c r="OIZ159" s="109"/>
      <c r="OJA159" s="109"/>
      <c r="OJB159" s="109"/>
      <c r="OJC159" s="109"/>
      <c r="OJD159" s="109"/>
      <c r="OJE159" s="109"/>
      <c r="OJF159" s="109"/>
      <c r="OJG159" s="109"/>
      <c r="OJH159" s="109"/>
      <c r="OJI159" s="109"/>
      <c r="OJJ159" s="109"/>
      <c r="OJK159" s="109"/>
      <c r="OJL159" s="109"/>
      <c r="OJM159" s="109"/>
      <c r="OJN159" s="109"/>
      <c r="OJO159" s="109"/>
      <c r="OJP159" s="109"/>
      <c r="OJQ159" s="109"/>
      <c r="OJR159" s="109"/>
      <c r="OJS159" s="109"/>
      <c r="OJT159" s="109"/>
      <c r="OJU159" s="109"/>
      <c r="OJV159" s="109"/>
      <c r="OJW159" s="109"/>
      <c r="OJX159" s="109"/>
      <c r="OJY159" s="109"/>
      <c r="OJZ159" s="109"/>
      <c r="OKA159" s="109"/>
      <c r="OKB159" s="109"/>
      <c r="OKC159" s="109"/>
      <c r="OKD159" s="109"/>
      <c r="OKE159" s="109"/>
      <c r="OKF159" s="109"/>
      <c r="OKG159" s="109"/>
      <c r="OKH159" s="109"/>
      <c r="OKI159" s="109"/>
      <c r="OKJ159" s="109"/>
      <c r="OKK159" s="109"/>
      <c r="OKL159" s="109"/>
      <c r="OKM159" s="109"/>
      <c r="OKN159" s="109"/>
      <c r="OKO159" s="109"/>
      <c r="OKP159" s="109"/>
      <c r="OKQ159" s="109"/>
      <c r="OKR159" s="109"/>
      <c r="OKS159" s="109"/>
      <c r="OKT159" s="109"/>
      <c r="OKU159" s="109"/>
      <c r="OKV159" s="109"/>
      <c r="OKW159" s="109"/>
      <c r="OKX159" s="109"/>
      <c r="OKY159" s="109"/>
      <c r="OKZ159" s="109"/>
      <c r="OLA159" s="109"/>
      <c r="OLB159" s="109"/>
      <c r="OLC159" s="109"/>
      <c r="OLD159" s="109"/>
      <c r="OLE159" s="109"/>
      <c r="OLF159" s="109"/>
      <c r="OLG159" s="109"/>
      <c r="OLH159" s="109"/>
      <c r="OLI159" s="109"/>
      <c r="OLJ159" s="109"/>
      <c r="OLK159" s="109"/>
      <c r="OLL159" s="109"/>
      <c r="OLM159" s="109"/>
      <c r="OLN159" s="109"/>
      <c r="OLO159" s="109"/>
      <c r="OLP159" s="109"/>
      <c r="OLQ159" s="109"/>
      <c r="OLR159" s="109"/>
      <c r="OLS159" s="109"/>
      <c r="OLT159" s="109"/>
      <c r="OLU159" s="109"/>
      <c r="OLV159" s="109"/>
      <c r="OLW159" s="109"/>
      <c r="OLX159" s="109"/>
      <c r="OLY159" s="109"/>
      <c r="OLZ159" s="109"/>
      <c r="OMA159" s="109"/>
      <c r="OMB159" s="109"/>
      <c r="OMC159" s="109"/>
      <c r="OMD159" s="109"/>
      <c r="OME159" s="109"/>
      <c r="OMF159" s="109"/>
      <c r="OMG159" s="109"/>
      <c r="OMH159" s="109"/>
      <c r="OMI159" s="109"/>
      <c r="OMJ159" s="109"/>
      <c r="OMK159" s="109"/>
      <c r="OML159" s="109"/>
      <c r="OMM159" s="109"/>
      <c r="OMN159" s="109"/>
      <c r="OMO159" s="109"/>
      <c r="OMP159" s="109"/>
      <c r="OMQ159" s="109"/>
      <c r="OMR159" s="109"/>
      <c r="OMS159" s="109"/>
      <c r="OMT159" s="109"/>
      <c r="OMU159" s="109"/>
      <c r="OMV159" s="109"/>
      <c r="OMW159" s="109"/>
      <c r="OMX159" s="109"/>
      <c r="OMY159" s="109"/>
      <c r="OMZ159" s="109"/>
      <c r="ONA159" s="109"/>
      <c r="ONB159" s="109"/>
      <c r="ONC159" s="109"/>
      <c r="OND159" s="109"/>
      <c r="ONE159" s="109"/>
      <c r="ONF159" s="109"/>
      <c r="ONG159" s="109"/>
      <c r="ONH159" s="109"/>
      <c r="ONI159" s="109"/>
      <c r="ONJ159" s="109"/>
      <c r="ONK159" s="109"/>
      <c r="ONL159" s="109"/>
      <c r="ONM159" s="109"/>
      <c r="ONN159" s="109"/>
      <c r="ONO159" s="109"/>
      <c r="ONP159" s="109"/>
      <c r="ONQ159" s="109"/>
      <c r="ONR159" s="109"/>
      <c r="ONS159" s="109"/>
      <c r="ONT159" s="109"/>
      <c r="ONU159" s="109"/>
      <c r="ONV159" s="109"/>
      <c r="ONW159" s="109"/>
      <c r="ONX159" s="109"/>
      <c r="ONY159" s="109"/>
      <c r="ONZ159" s="109"/>
      <c r="OOA159" s="109"/>
      <c r="OOB159" s="109"/>
      <c r="OOC159" s="109"/>
      <c r="OOD159" s="109"/>
      <c r="OOE159" s="109"/>
      <c r="OOF159" s="109"/>
      <c r="OOG159" s="109"/>
      <c r="OOH159" s="109"/>
      <c r="OOI159" s="109"/>
      <c r="OOJ159" s="109"/>
      <c r="OOK159" s="109"/>
      <c r="OOL159" s="109"/>
      <c r="OOM159" s="109"/>
      <c r="OON159" s="109"/>
      <c r="OOO159" s="109"/>
      <c r="OOP159" s="109"/>
      <c r="OOQ159" s="109"/>
      <c r="OOR159" s="109"/>
      <c r="OOS159" s="109"/>
      <c r="OOT159" s="109"/>
      <c r="OOU159" s="109"/>
      <c r="OOV159" s="109"/>
      <c r="OOW159" s="109"/>
      <c r="OOX159" s="109"/>
      <c r="OOY159" s="109"/>
      <c r="OOZ159" s="109"/>
      <c r="OPA159" s="109"/>
      <c r="OPB159" s="109"/>
      <c r="OPC159" s="109"/>
      <c r="OPD159" s="109"/>
      <c r="OPE159" s="109"/>
      <c r="OPF159" s="109"/>
      <c r="OPG159" s="109"/>
      <c r="OPH159" s="109"/>
      <c r="OPI159" s="109"/>
      <c r="OPJ159" s="109"/>
      <c r="OPK159" s="109"/>
      <c r="OPL159" s="109"/>
      <c r="OPM159" s="109"/>
      <c r="OPN159" s="109"/>
      <c r="OPO159" s="109"/>
      <c r="OPP159" s="109"/>
      <c r="OPQ159" s="109"/>
      <c r="OPR159" s="109"/>
      <c r="OPS159" s="109"/>
      <c r="OPT159" s="109"/>
      <c r="OPU159" s="109"/>
      <c r="OPV159" s="109"/>
      <c r="OPW159" s="109"/>
      <c r="OPX159" s="109"/>
      <c r="OPY159" s="109"/>
      <c r="OPZ159" s="109"/>
      <c r="OQA159" s="109"/>
      <c r="OQB159" s="109"/>
      <c r="OQC159" s="109"/>
      <c r="OQD159" s="109"/>
      <c r="OQE159" s="109"/>
      <c r="OQF159" s="109"/>
      <c r="OQG159" s="109"/>
      <c r="OQH159" s="109"/>
      <c r="OQI159" s="109"/>
      <c r="OQJ159" s="109"/>
      <c r="OQK159" s="109"/>
      <c r="OQL159" s="109"/>
      <c r="OQM159" s="109"/>
      <c r="OQN159" s="109"/>
      <c r="OQO159" s="109"/>
      <c r="OQP159" s="109"/>
      <c r="OQQ159" s="109"/>
      <c r="OQR159" s="109"/>
      <c r="OQS159" s="109"/>
      <c r="OQT159" s="109"/>
      <c r="OQU159" s="109"/>
      <c r="OQV159" s="109"/>
      <c r="OQW159" s="109"/>
      <c r="OQX159" s="109"/>
      <c r="OQY159" s="109"/>
      <c r="OQZ159" s="109"/>
      <c r="ORA159" s="109"/>
      <c r="ORB159" s="109"/>
      <c r="ORC159" s="109"/>
      <c r="ORD159" s="109"/>
      <c r="ORE159" s="109"/>
      <c r="ORF159" s="109"/>
      <c r="ORG159" s="109"/>
      <c r="ORH159" s="109"/>
      <c r="ORI159" s="109"/>
      <c r="ORJ159" s="109"/>
      <c r="ORK159" s="109"/>
      <c r="ORL159" s="109"/>
      <c r="ORM159" s="109"/>
      <c r="ORN159" s="109"/>
      <c r="ORO159" s="109"/>
      <c r="ORP159" s="109"/>
      <c r="ORQ159" s="109"/>
      <c r="ORR159" s="109"/>
      <c r="ORS159" s="109"/>
      <c r="ORT159" s="109"/>
      <c r="ORU159" s="109"/>
      <c r="ORV159" s="109"/>
      <c r="ORW159" s="109"/>
      <c r="ORX159" s="109"/>
      <c r="ORY159" s="109"/>
      <c r="ORZ159" s="109"/>
      <c r="OSA159" s="109"/>
      <c r="OSB159" s="109"/>
      <c r="OSC159" s="109"/>
      <c r="OSD159" s="109"/>
      <c r="OSE159" s="109"/>
      <c r="OSF159" s="109"/>
      <c r="OSG159" s="109"/>
      <c r="OSH159" s="109"/>
      <c r="OSI159" s="109"/>
      <c r="OSJ159" s="109"/>
      <c r="OSK159" s="109"/>
      <c r="OSL159" s="109"/>
      <c r="OSM159" s="109"/>
      <c r="OSN159" s="109"/>
      <c r="OSO159" s="109"/>
      <c r="OSP159" s="109"/>
      <c r="OSQ159" s="109"/>
      <c r="OSR159" s="109"/>
      <c r="OSS159" s="109"/>
      <c r="OST159" s="109"/>
      <c r="OSU159" s="109"/>
      <c r="OSV159" s="109"/>
      <c r="OSW159" s="109"/>
      <c r="OSX159" s="109"/>
      <c r="OSY159" s="109"/>
      <c r="OSZ159" s="109"/>
      <c r="OTA159" s="109"/>
      <c r="OTB159" s="109"/>
      <c r="OTC159" s="109"/>
      <c r="OTD159" s="109"/>
      <c r="OTE159" s="109"/>
      <c r="OTF159" s="109"/>
      <c r="OTG159" s="109"/>
      <c r="OTH159" s="109"/>
      <c r="OTI159" s="109"/>
      <c r="OTJ159" s="109"/>
      <c r="OTK159" s="109"/>
      <c r="OTL159" s="109"/>
      <c r="OTM159" s="109"/>
      <c r="OTN159" s="109"/>
      <c r="OTO159" s="109"/>
      <c r="OTP159" s="109"/>
      <c r="OTQ159" s="109"/>
      <c r="OTR159" s="109"/>
      <c r="OTS159" s="109"/>
      <c r="OTT159" s="109"/>
      <c r="OTU159" s="109"/>
      <c r="OTV159" s="109"/>
      <c r="OTW159" s="109"/>
      <c r="OTX159" s="109"/>
      <c r="OTY159" s="109"/>
      <c r="OTZ159" s="109"/>
      <c r="OUA159" s="109"/>
      <c r="OUB159" s="109"/>
      <c r="OUC159" s="109"/>
      <c r="OUD159" s="109"/>
      <c r="OUE159" s="109"/>
      <c r="OUF159" s="109"/>
      <c r="OUG159" s="109"/>
      <c r="OUH159" s="109"/>
      <c r="OUI159" s="109"/>
      <c r="OUJ159" s="109"/>
      <c r="OUK159" s="109"/>
      <c r="OUL159" s="109"/>
      <c r="OUM159" s="109"/>
      <c r="OUN159" s="109"/>
      <c r="OUO159" s="109"/>
      <c r="OUP159" s="109"/>
      <c r="OUQ159" s="109"/>
      <c r="OUR159" s="109"/>
      <c r="OUS159" s="109"/>
      <c r="OUT159" s="109"/>
      <c r="OUU159" s="109"/>
      <c r="OUV159" s="109"/>
      <c r="OUW159" s="109"/>
      <c r="OUX159" s="109"/>
      <c r="OUY159" s="109"/>
      <c r="OUZ159" s="109"/>
      <c r="OVA159" s="109"/>
      <c r="OVB159" s="109"/>
      <c r="OVC159" s="109"/>
      <c r="OVD159" s="109"/>
      <c r="OVE159" s="109"/>
      <c r="OVF159" s="109"/>
      <c r="OVG159" s="109"/>
      <c r="OVH159" s="109"/>
      <c r="OVI159" s="109"/>
      <c r="OVJ159" s="109"/>
      <c r="OVK159" s="109"/>
      <c r="OVL159" s="109"/>
      <c r="OVM159" s="109"/>
      <c r="OVN159" s="109"/>
      <c r="OVO159" s="109"/>
      <c r="OVP159" s="109"/>
      <c r="OVQ159" s="109"/>
      <c r="OVR159" s="109"/>
      <c r="OVS159" s="109"/>
      <c r="OVT159" s="109"/>
      <c r="OVU159" s="109"/>
      <c r="OVV159" s="109"/>
      <c r="OVW159" s="109"/>
      <c r="OVX159" s="109"/>
      <c r="OVY159" s="109"/>
      <c r="OVZ159" s="109"/>
      <c r="OWA159" s="109"/>
      <c r="OWB159" s="109"/>
      <c r="OWC159" s="109"/>
      <c r="OWD159" s="109"/>
      <c r="OWE159" s="109"/>
      <c r="OWF159" s="109"/>
      <c r="OWG159" s="109"/>
      <c r="OWH159" s="109"/>
      <c r="OWI159" s="109"/>
      <c r="OWJ159" s="109"/>
      <c r="OWK159" s="109"/>
      <c r="OWL159" s="109"/>
      <c r="OWM159" s="109"/>
      <c r="OWN159" s="109"/>
      <c r="OWO159" s="109"/>
      <c r="OWP159" s="109"/>
      <c r="OWQ159" s="109"/>
      <c r="OWR159" s="109"/>
      <c r="OWS159" s="109"/>
      <c r="OWT159" s="109"/>
      <c r="OWU159" s="109"/>
      <c r="OWV159" s="109"/>
      <c r="OWW159" s="109"/>
      <c r="OWX159" s="109"/>
      <c r="OWY159" s="109"/>
      <c r="OWZ159" s="109"/>
      <c r="OXA159" s="109"/>
      <c r="OXB159" s="109"/>
      <c r="OXC159" s="109"/>
      <c r="OXD159" s="109"/>
      <c r="OXE159" s="109"/>
      <c r="OXF159" s="109"/>
      <c r="OXG159" s="109"/>
      <c r="OXH159" s="109"/>
      <c r="OXI159" s="109"/>
      <c r="OXJ159" s="109"/>
      <c r="OXK159" s="109"/>
      <c r="OXL159" s="109"/>
      <c r="OXM159" s="109"/>
      <c r="OXN159" s="109"/>
      <c r="OXO159" s="109"/>
      <c r="OXP159" s="109"/>
      <c r="OXQ159" s="109"/>
      <c r="OXR159" s="109"/>
      <c r="OXS159" s="109"/>
      <c r="OXT159" s="109"/>
      <c r="OXU159" s="109"/>
      <c r="OXV159" s="109"/>
      <c r="OXW159" s="109"/>
      <c r="OXX159" s="109"/>
      <c r="OXY159" s="109"/>
      <c r="OXZ159" s="109"/>
      <c r="OYA159" s="109"/>
      <c r="OYB159" s="109"/>
      <c r="OYC159" s="109"/>
      <c r="OYD159" s="109"/>
      <c r="OYE159" s="109"/>
      <c r="OYF159" s="109"/>
      <c r="OYG159" s="109"/>
      <c r="OYH159" s="109"/>
      <c r="OYI159" s="109"/>
      <c r="OYJ159" s="109"/>
      <c r="OYK159" s="109"/>
      <c r="OYL159" s="109"/>
      <c r="OYM159" s="109"/>
      <c r="OYN159" s="109"/>
      <c r="OYO159" s="109"/>
      <c r="OYP159" s="109"/>
      <c r="OYQ159" s="109"/>
      <c r="OYR159" s="109"/>
      <c r="OYS159" s="109"/>
      <c r="OYT159" s="109"/>
      <c r="OYU159" s="109"/>
      <c r="OYV159" s="109"/>
      <c r="OYW159" s="109"/>
      <c r="OYX159" s="109"/>
      <c r="OYY159" s="109"/>
      <c r="OYZ159" s="109"/>
      <c r="OZA159" s="109"/>
      <c r="OZB159" s="109"/>
      <c r="OZC159" s="109"/>
      <c r="OZD159" s="109"/>
      <c r="OZE159" s="109"/>
      <c r="OZF159" s="109"/>
      <c r="OZG159" s="109"/>
      <c r="OZH159" s="109"/>
      <c r="OZI159" s="109"/>
      <c r="OZJ159" s="109"/>
      <c r="OZK159" s="109"/>
      <c r="OZL159" s="109"/>
      <c r="OZM159" s="109"/>
      <c r="OZN159" s="109"/>
      <c r="OZO159" s="109"/>
      <c r="OZP159" s="109"/>
      <c r="OZQ159" s="109"/>
      <c r="OZR159" s="109"/>
      <c r="OZS159" s="109"/>
      <c r="OZT159" s="109"/>
      <c r="OZU159" s="109"/>
      <c r="OZV159" s="109"/>
      <c r="OZW159" s="109"/>
      <c r="OZX159" s="109"/>
      <c r="OZY159" s="109"/>
      <c r="OZZ159" s="109"/>
      <c r="PAA159" s="109"/>
      <c r="PAB159" s="109"/>
      <c r="PAC159" s="109"/>
      <c r="PAD159" s="109"/>
      <c r="PAE159" s="109"/>
      <c r="PAF159" s="109"/>
      <c r="PAG159" s="109"/>
      <c r="PAH159" s="109"/>
      <c r="PAI159" s="109"/>
      <c r="PAJ159" s="109"/>
      <c r="PAK159" s="109"/>
      <c r="PAL159" s="109"/>
      <c r="PAM159" s="109"/>
      <c r="PAN159" s="109"/>
      <c r="PAO159" s="109"/>
      <c r="PAP159" s="109"/>
      <c r="PAQ159" s="109"/>
      <c r="PAR159" s="109"/>
      <c r="PAS159" s="109"/>
      <c r="PAT159" s="109"/>
      <c r="PAU159" s="109"/>
      <c r="PAV159" s="109"/>
      <c r="PAW159" s="109"/>
      <c r="PAX159" s="109"/>
      <c r="PAY159" s="109"/>
      <c r="PAZ159" s="109"/>
      <c r="PBA159" s="109"/>
      <c r="PBB159" s="109"/>
      <c r="PBC159" s="109"/>
      <c r="PBD159" s="109"/>
      <c r="PBE159" s="109"/>
      <c r="PBF159" s="109"/>
      <c r="PBG159" s="109"/>
      <c r="PBH159" s="109"/>
      <c r="PBI159" s="109"/>
      <c r="PBJ159" s="109"/>
      <c r="PBK159" s="109"/>
      <c r="PBL159" s="109"/>
      <c r="PBM159" s="109"/>
      <c r="PBN159" s="109"/>
      <c r="PBO159" s="109"/>
      <c r="PBP159" s="109"/>
      <c r="PBQ159" s="109"/>
      <c r="PBR159" s="109"/>
      <c r="PBS159" s="109"/>
      <c r="PBT159" s="109"/>
      <c r="PBU159" s="109"/>
      <c r="PBV159" s="109"/>
      <c r="PBW159" s="109"/>
      <c r="PBX159" s="109"/>
      <c r="PBY159" s="109"/>
      <c r="PBZ159" s="109"/>
      <c r="PCA159" s="109"/>
      <c r="PCB159" s="109"/>
      <c r="PCC159" s="109"/>
      <c r="PCD159" s="109"/>
      <c r="PCE159" s="109"/>
      <c r="PCF159" s="109"/>
      <c r="PCG159" s="109"/>
      <c r="PCH159" s="109"/>
      <c r="PCI159" s="109"/>
      <c r="PCJ159" s="109"/>
      <c r="PCK159" s="109"/>
      <c r="PCL159" s="109"/>
      <c r="PCM159" s="109"/>
      <c r="PCN159" s="109"/>
      <c r="PCO159" s="109"/>
      <c r="PCP159" s="109"/>
      <c r="PCQ159" s="109"/>
      <c r="PCR159" s="109"/>
      <c r="PCS159" s="109"/>
      <c r="PCT159" s="109"/>
      <c r="PCU159" s="109"/>
      <c r="PCV159" s="109"/>
      <c r="PCW159" s="109"/>
      <c r="PCX159" s="109"/>
      <c r="PCY159" s="109"/>
      <c r="PCZ159" s="109"/>
      <c r="PDA159" s="109"/>
      <c r="PDB159" s="109"/>
      <c r="PDC159" s="109"/>
      <c r="PDD159" s="109"/>
      <c r="PDE159" s="109"/>
      <c r="PDF159" s="109"/>
      <c r="PDG159" s="109"/>
      <c r="PDH159" s="109"/>
      <c r="PDI159" s="109"/>
      <c r="PDJ159" s="109"/>
      <c r="PDK159" s="109"/>
      <c r="PDL159" s="109"/>
      <c r="PDM159" s="109"/>
      <c r="PDN159" s="109"/>
      <c r="PDO159" s="109"/>
      <c r="PDP159" s="109"/>
      <c r="PDQ159" s="109"/>
      <c r="PDR159" s="109"/>
      <c r="PDS159" s="109"/>
      <c r="PDT159" s="109"/>
      <c r="PDU159" s="109"/>
      <c r="PDV159" s="109"/>
      <c r="PDW159" s="109"/>
      <c r="PDX159" s="109"/>
      <c r="PDY159" s="109"/>
      <c r="PDZ159" s="109"/>
      <c r="PEA159" s="109"/>
      <c r="PEB159" s="109"/>
      <c r="PEC159" s="109"/>
      <c r="PED159" s="109"/>
      <c r="PEE159" s="109"/>
      <c r="PEF159" s="109"/>
      <c r="PEG159" s="109"/>
      <c r="PEH159" s="109"/>
      <c r="PEI159" s="109"/>
      <c r="PEJ159" s="109"/>
      <c r="PEK159" s="109"/>
      <c r="PEL159" s="109"/>
      <c r="PEM159" s="109"/>
      <c r="PEN159" s="109"/>
      <c r="PEO159" s="109"/>
      <c r="PEP159" s="109"/>
      <c r="PEQ159" s="109"/>
      <c r="PER159" s="109"/>
      <c r="PES159" s="109"/>
      <c r="PET159" s="109"/>
      <c r="PEU159" s="109"/>
      <c r="PEV159" s="109"/>
      <c r="PEW159" s="109"/>
      <c r="PEX159" s="109"/>
      <c r="PEY159" s="109"/>
      <c r="PEZ159" s="109"/>
      <c r="PFA159" s="109"/>
      <c r="PFB159" s="109"/>
      <c r="PFC159" s="109"/>
      <c r="PFD159" s="109"/>
      <c r="PFE159" s="109"/>
      <c r="PFF159" s="109"/>
      <c r="PFG159" s="109"/>
      <c r="PFH159" s="109"/>
      <c r="PFI159" s="109"/>
      <c r="PFJ159" s="109"/>
      <c r="PFK159" s="109"/>
      <c r="PFL159" s="109"/>
      <c r="PFM159" s="109"/>
      <c r="PFN159" s="109"/>
      <c r="PFO159" s="109"/>
      <c r="PFP159" s="109"/>
      <c r="PFQ159" s="109"/>
      <c r="PFR159" s="109"/>
      <c r="PFS159" s="109"/>
      <c r="PFT159" s="109"/>
      <c r="PFU159" s="109"/>
      <c r="PFV159" s="109"/>
      <c r="PFW159" s="109"/>
      <c r="PFX159" s="109"/>
      <c r="PFY159" s="109"/>
      <c r="PFZ159" s="109"/>
      <c r="PGA159" s="109"/>
      <c r="PGB159" s="109"/>
      <c r="PGC159" s="109"/>
      <c r="PGD159" s="109"/>
      <c r="PGE159" s="109"/>
      <c r="PGF159" s="109"/>
      <c r="PGG159" s="109"/>
      <c r="PGH159" s="109"/>
      <c r="PGI159" s="109"/>
      <c r="PGJ159" s="109"/>
      <c r="PGK159" s="109"/>
      <c r="PGL159" s="109"/>
      <c r="PGM159" s="109"/>
      <c r="PGN159" s="109"/>
      <c r="PGO159" s="109"/>
      <c r="PGP159" s="109"/>
      <c r="PGQ159" s="109"/>
      <c r="PGR159" s="109"/>
      <c r="PGS159" s="109"/>
      <c r="PGT159" s="109"/>
      <c r="PGU159" s="109"/>
      <c r="PGV159" s="109"/>
      <c r="PGW159" s="109"/>
      <c r="PGX159" s="109"/>
      <c r="PGY159" s="109"/>
      <c r="PGZ159" s="109"/>
      <c r="PHA159" s="109"/>
      <c r="PHB159" s="109"/>
      <c r="PHC159" s="109"/>
      <c r="PHD159" s="109"/>
      <c r="PHE159" s="109"/>
      <c r="PHF159" s="109"/>
      <c r="PHG159" s="109"/>
      <c r="PHH159" s="109"/>
      <c r="PHI159" s="109"/>
      <c r="PHJ159" s="109"/>
      <c r="PHK159" s="109"/>
      <c r="PHL159" s="109"/>
      <c r="PHM159" s="109"/>
      <c r="PHN159" s="109"/>
      <c r="PHO159" s="109"/>
      <c r="PHP159" s="109"/>
      <c r="PHQ159" s="109"/>
      <c r="PHR159" s="109"/>
      <c r="PHS159" s="109"/>
      <c r="PHT159" s="109"/>
      <c r="PHU159" s="109"/>
      <c r="PHV159" s="109"/>
      <c r="PHW159" s="109"/>
      <c r="PHX159" s="109"/>
      <c r="PHY159" s="109"/>
      <c r="PHZ159" s="109"/>
      <c r="PIA159" s="109"/>
      <c r="PIB159" s="109"/>
      <c r="PIC159" s="109"/>
      <c r="PID159" s="109"/>
      <c r="PIE159" s="109"/>
      <c r="PIF159" s="109"/>
      <c r="PIG159" s="109"/>
      <c r="PIH159" s="109"/>
      <c r="PII159" s="109"/>
      <c r="PIJ159" s="109"/>
      <c r="PIK159" s="109"/>
      <c r="PIL159" s="109"/>
      <c r="PIM159" s="109"/>
      <c r="PIN159" s="109"/>
      <c r="PIO159" s="109"/>
      <c r="PIP159" s="109"/>
      <c r="PIQ159" s="109"/>
      <c r="PIR159" s="109"/>
      <c r="PIS159" s="109"/>
      <c r="PIT159" s="109"/>
      <c r="PIU159" s="109"/>
      <c r="PIV159" s="109"/>
      <c r="PIW159" s="109"/>
      <c r="PIX159" s="109"/>
      <c r="PIY159" s="109"/>
      <c r="PIZ159" s="109"/>
      <c r="PJA159" s="109"/>
      <c r="PJB159" s="109"/>
      <c r="PJC159" s="109"/>
      <c r="PJD159" s="109"/>
      <c r="PJE159" s="109"/>
      <c r="PJF159" s="109"/>
      <c r="PJG159" s="109"/>
      <c r="PJH159" s="109"/>
      <c r="PJI159" s="109"/>
      <c r="PJJ159" s="109"/>
      <c r="PJK159" s="109"/>
      <c r="PJL159" s="109"/>
      <c r="PJM159" s="109"/>
      <c r="PJN159" s="109"/>
      <c r="PJO159" s="109"/>
      <c r="PJP159" s="109"/>
      <c r="PJQ159" s="109"/>
      <c r="PJR159" s="109"/>
      <c r="PJS159" s="109"/>
      <c r="PJT159" s="109"/>
      <c r="PJU159" s="109"/>
      <c r="PJV159" s="109"/>
      <c r="PJW159" s="109"/>
      <c r="PJX159" s="109"/>
      <c r="PJY159" s="109"/>
      <c r="PJZ159" s="109"/>
      <c r="PKA159" s="109"/>
      <c r="PKB159" s="109"/>
      <c r="PKC159" s="109"/>
      <c r="PKD159" s="109"/>
      <c r="PKE159" s="109"/>
      <c r="PKF159" s="109"/>
      <c r="PKG159" s="109"/>
      <c r="PKH159" s="109"/>
      <c r="PKI159" s="109"/>
      <c r="PKJ159" s="109"/>
      <c r="PKK159" s="109"/>
      <c r="PKL159" s="109"/>
      <c r="PKM159" s="109"/>
      <c r="PKN159" s="109"/>
      <c r="PKO159" s="109"/>
      <c r="PKP159" s="109"/>
      <c r="PKQ159" s="109"/>
      <c r="PKR159" s="109"/>
      <c r="PKS159" s="109"/>
      <c r="PKT159" s="109"/>
      <c r="PKU159" s="109"/>
      <c r="PKV159" s="109"/>
      <c r="PKW159" s="109"/>
      <c r="PKX159" s="109"/>
      <c r="PKY159" s="109"/>
      <c r="PKZ159" s="109"/>
      <c r="PLA159" s="109"/>
      <c r="PLB159" s="109"/>
      <c r="PLC159" s="109"/>
      <c r="PLD159" s="109"/>
      <c r="PLE159" s="109"/>
      <c r="PLF159" s="109"/>
      <c r="PLG159" s="109"/>
      <c r="PLH159" s="109"/>
      <c r="PLI159" s="109"/>
      <c r="PLJ159" s="109"/>
      <c r="PLK159" s="109"/>
      <c r="PLL159" s="109"/>
      <c r="PLM159" s="109"/>
      <c r="PLN159" s="109"/>
      <c r="PLO159" s="109"/>
      <c r="PLP159" s="109"/>
      <c r="PLQ159" s="109"/>
      <c r="PLR159" s="109"/>
      <c r="PLS159" s="109"/>
      <c r="PLT159" s="109"/>
      <c r="PLU159" s="109"/>
      <c r="PLV159" s="109"/>
      <c r="PLW159" s="109"/>
      <c r="PLX159" s="109"/>
      <c r="PLY159" s="109"/>
      <c r="PLZ159" s="109"/>
      <c r="PMA159" s="109"/>
      <c r="PMB159" s="109"/>
      <c r="PMC159" s="109"/>
      <c r="PMD159" s="109"/>
      <c r="PME159" s="109"/>
      <c r="PMF159" s="109"/>
      <c r="PMG159" s="109"/>
      <c r="PMH159" s="109"/>
      <c r="PMI159" s="109"/>
      <c r="PMJ159" s="109"/>
      <c r="PMK159" s="109"/>
      <c r="PML159" s="109"/>
      <c r="PMM159" s="109"/>
      <c r="PMN159" s="109"/>
      <c r="PMO159" s="109"/>
      <c r="PMP159" s="109"/>
      <c r="PMQ159" s="109"/>
      <c r="PMR159" s="109"/>
      <c r="PMS159" s="109"/>
      <c r="PMT159" s="109"/>
      <c r="PMU159" s="109"/>
      <c r="PMV159" s="109"/>
      <c r="PMW159" s="109"/>
      <c r="PMX159" s="109"/>
      <c r="PMY159" s="109"/>
      <c r="PMZ159" s="109"/>
      <c r="PNA159" s="109"/>
      <c r="PNB159" s="109"/>
      <c r="PNC159" s="109"/>
      <c r="PND159" s="109"/>
      <c r="PNE159" s="109"/>
      <c r="PNF159" s="109"/>
      <c r="PNG159" s="109"/>
      <c r="PNH159" s="109"/>
      <c r="PNI159" s="109"/>
      <c r="PNJ159" s="109"/>
      <c r="PNK159" s="109"/>
      <c r="PNL159" s="109"/>
      <c r="PNM159" s="109"/>
      <c r="PNN159" s="109"/>
      <c r="PNO159" s="109"/>
      <c r="PNP159" s="109"/>
      <c r="PNQ159" s="109"/>
      <c r="PNR159" s="109"/>
      <c r="PNS159" s="109"/>
      <c r="PNT159" s="109"/>
      <c r="PNU159" s="109"/>
      <c r="PNV159" s="109"/>
      <c r="PNW159" s="109"/>
      <c r="PNX159" s="109"/>
      <c r="PNY159" s="109"/>
      <c r="PNZ159" s="109"/>
      <c r="POA159" s="109"/>
      <c r="POB159" s="109"/>
      <c r="POC159" s="109"/>
      <c r="POD159" s="109"/>
      <c r="POE159" s="109"/>
      <c r="POF159" s="109"/>
      <c r="POG159" s="109"/>
      <c r="POH159" s="109"/>
      <c r="POI159" s="109"/>
      <c r="POJ159" s="109"/>
      <c r="POK159" s="109"/>
      <c r="POL159" s="109"/>
      <c r="POM159" s="109"/>
      <c r="PON159" s="109"/>
      <c r="POO159" s="109"/>
      <c r="POP159" s="109"/>
      <c r="POQ159" s="109"/>
      <c r="POR159" s="109"/>
      <c r="POS159" s="109"/>
      <c r="POT159" s="109"/>
      <c r="POU159" s="109"/>
      <c r="POV159" s="109"/>
      <c r="POW159" s="109"/>
      <c r="POX159" s="109"/>
      <c r="POY159" s="109"/>
      <c r="POZ159" s="109"/>
      <c r="PPA159" s="109"/>
      <c r="PPB159" s="109"/>
      <c r="PPC159" s="109"/>
      <c r="PPD159" s="109"/>
      <c r="PPE159" s="109"/>
      <c r="PPF159" s="109"/>
      <c r="PPG159" s="109"/>
      <c r="PPH159" s="109"/>
      <c r="PPI159" s="109"/>
      <c r="PPJ159" s="109"/>
      <c r="PPK159" s="109"/>
      <c r="PPL159" s="109"/>
      <c r="PPM159" s="109"/>
      <c r="PPN159" s="109"/>
      <c r="PPO159" s="109"/>
      <c r="PPP159" s="109"/>
      <c r="PPQ159" s="109"/>
      <c r="PPR159" s="109"/>
      <c r="PPS159" s="109"/>
      <c r="PPT159" s="109"/>
      <c r="PPU159" s="109"/>
      <c r="PPV159" s="109"/>
      <c r="PPW159" s="109"/>
      <c r="PPX159" s="109"/>
      <c r="PPY159" s="109"/>
      <c r="PPZ159" s="109"/>
      <c r="PQA159" s="109"/>
      <c r="PQB159" s="109"/>
      <c r="PQC159" s="109"/>
      <c r="PQD159" s="109"/>
      <c r="PQE159" s="109"/>
      <c r="PQF159" s="109"/>
      <c r="PQG159" s="109"/>
      <c r="PQH159" s="109"/>
      <c r="PQI159" s="109"/>
      <c r="PQJ159" s="109"/>
      <c r="PQK159" s="109"/>
      <c r="PQL159" s="109"/>
      <c r="PQM159" s="109"/>
      <c r="PQN159" s="109"/>
      <c r="PQO159" s="109"/>
      <c r="PQP159" s="109"/>
      <c r="PQQ159" s="109"/>
      <c r="PQR159" s="109"/>
      <c r="PQS159" s="109"/>
      <c r="PQT159" s="109"/>
      <c r="PQU159" s="109"/>
      <c r="PQV159" s="109"/>
      <c r="PQW159" s="109"/>
      <c r="PQX159" s="109"/>
      <c r="PQY159" s="109"/>
      <c r="PQZ159" s="109"/>
      <c r="PRA159" s="109"/>
      <c r="PRB159" s="109"/>
      <c r="PRC159" s="109"/>
      <c r="PRD159" s="109"/>
      <c r="PRE159" s="109"/>
      <c r="PRF159" s="109"/>
      <c r="PRG159" s="109"/>
      <c r="PRH159" s="109"/>
      <c r="PRI159" s="109"/>
      <c r="PRJ159" s="109"/>
      <c r="PRK159" s="109"/>
      <c r="PRL159" s="109"/>
      <c r="PRM159" s="109"/>
      <c r="PRN159" s="109"/>
      <c r="PRO159" s="109"/>
      <c r="PRP159" s="109"/>
      <c r="PRQ159" s="109"/>
      <c r="PRR159" s="109"/>
      <c r="PRS159" s="109"/>
      <c r="PRT159" s="109"/>
      <c r="PRU159" s="109"/>
      <c r="PRV159" s="109"/>
      <c r="PRW159" s="109"/>
      <c r="PRX159" s="109"/>
      <c r="PRY159" s="109"/>
      <c r="PRZ159" s="109"/>
      <c r="PSA159" s="109"/>
      <c r="PSB159" s="109"/>
      <c r="PSC159" s="109"/>
      <c r="PSD159" s="109"/>
      <c r="PSE159" s="109"/>
      <c r="PSF159" s="109"/>
      <c r="PSG159" s="109"/>
      <c r="PSH159" s="109"/>
      <c r="PSI159" s="109"/>
      <c r="PSJ159" s="109"/>
      <c r="PSK159" s="109"/>
      <c r="PSL159" s="109"/>
      <c r="PSM159" s="109"/>
      <c r="PSN159" s="109"/>
      <c r="PSO159" s="109"/>
      <c r="PSP159" s="109"/>
      <c r="PSQ159" s="109"/>
      <c r="PSR159" s="109"/>
      <c r="PSS159" s="109"/>
      <c r="PST159" s="109"/>
      <c r="PSU159" s="109"/>
      <c r="PSV159" s="109"/>
      <c r="PSW159" s="109"/>
      <c r="PSX159" s="109"/>
      <c r="PSY159" s="109"/>
      <c r="PSZ159" s="109"/>
      <c r="PTA159" s="109"/>
      <c r="PTB159" s="109"/>
      <c r="PTC159" s="109"/>
      <c r="PTD159" s="109"/>
      <c r="PTE159" s="109"/>
      <c r="PTF159" s="109"/>
      <c r="PTG159" s="109"/>
      <c r="PTH159" s="109"/>
      <c r="PTI159" s="109"/>
      <c r="PTJ159" s="109"/>
      <c r="PTK159" s="109"/>
      <c r="PTL159" s="109"/>
      <c r="PTM159" s="109"/>
      <c r="PTN159" s="109"/>
      <c r="PTO159" s="109"/>
      <c r="PTP159" s="109"/>
      <c r="PTQ159" s="109"/>
      <c r="PTR159" s="109"/>
      <c r="PTS159" s="109"/>
      <c r="PTT159" s="109"/>
      <c r="PTU159" s="109"/>
      <c r="PTV159" s="109"/>
      <c r="PTW159" s="109"/>
      <c r="PTX159" s="109"/>
      <c r="PTY159" s="109"/>
      <c r="PTZ159" s="109"/>
      <c r="PUA159" s="109"/>
      <c r="PUB159" s="109"/>
      <c r="PUC159" s="109"/>
      <c r="PUD159" s="109"/>
      <c r="PUE159" s="109"/>
      <c r="PUF159" s="109"/>
      <c r="PUG159" s="109"/>
      <c r="PUH159" s="109"/>
      <c r="PUI159" s="109"/>
      <c r="PUJ159" s="109"/>
      <c r="PUK159" s="109"/>
      <c r="PUL159" s="109"/>
      <c r="PUM159" s="109"/>
      <c r="PUN159" s="109"/>
      <c r="PUO159" s="109"/>
      <c r="PUP159" s="109"/>
      <c r="PUQ159" s="109"/>
      <c r="PUR159" s="109"/>
      <c r="PUS159" s="109"/>
      <c r="PUT159" s="109"/>
      <c r="PUU159" s="109"/>
      <c r="PUV159" s="109"/>
      <c r="PUW159" s="109"/>
      <c r="PUX159" s="109"/>
      <c r="PUY159" s="109"/>
      <c r="PUZ159" s="109"/>
      <c r="PVA159" s="109"/>
      <c r="PVB159" s="109"/>
      <c r="PVC159" s="109"/>
      <c r="PVD159" s="109"/>
      <c r="PVE159" s="109"/>
      <c r="PVF159" s="109"/>
      <c r="PVG159" s="109"/>
      <c r="PVH159" s="109"/>
      <c r="PVI159" s="109"/>
      <c r="PVJ159" s="109"/>
      <c r="PVK159" s="109"/>
      <c r="PVL159" s="109"/>
      <c r="PVM159" s="109"/>
      <c r="PVN159" s="109"/>
      <c r="PVO159" s="109"/>
      <c r="PVP159" s="109"/>
      <c r="PVQ159" s="109"/>
      <c r="PVR159" s="109"/>
      <c r="PVS159" s="109"/>
      <c r="PVT159" s="109"/>
      <c r="PVU159" s="109"/>
      <c r="PVV159" s="109"/>
      <c r="PVW159" s="109"/>
      <c r="PVX159" s="109"/>
      <c r="PVY159" s="109"/>
      <c r="PVZ159" s="109"/>
      <c r="PWA159" s="109"/>
      <c r="PWB159" s="109"/>
      <c r="PWC159" s="109"/>
      <c r="PWD159" s="109"/>
      <c r="PWE159" s="109"/>
      <c r="PWF159" s="109"/>
      <c r="PWG159" s="109"/>
      <c r="PWH159" s="109"/>
      <c r="PWI159" s="109"/>
      <c r="PWJ159" s="109"/>
      <c r="PWK159" s="109"/>
      <c r="PWL159" s="109"/>
      <c r="PWM159" s="109"/>
      <c r="PWN159" s="109"/>
      <c r="PWO159" s="109"/>
      <c r="PWP159" s="109"/>
      <c r="PWQ159" s="109"/>
      <c r="PWR159" s="109"/>
      <c r="PWS159" s="109"/>
      <c r="PWT159" s="109"/>
      <c r="PWU159" s="109"/>
      <c r="PWV159" s="109"/>
      <c r="PWW159" s="109"/>
      <c r="PWX159" s="109"/>
      <c r="PWY159" s="109"/>
      <c r="PWZ159" s="109"/>
      <c r="PXA159" s="109"/>
      <c r="PXB159" s="109"/>
      <c r="PXC159" s="109"/>
      <c r="PXD159" s="109"/>
      <c r="PXE159" s="109"/>
      <c r="PXF159" s="109"/>
      <c r="PXG159" s="109"/>
      <c r="PXH159" s="109"/>
      <c r="PXI159" s="109"/>
      <c r="PXJ159" s="109"/>
      <c r="PXK159" s="109"/>
      <c r="PXL159" s="109"/>
      <c r="PXM159" s="109"/>
      <c r="PXN159" s="109"/>
      <c r="PXO159" s="109"/>
      <c r="PXP159" s="109"/>
      <c r="PXQ159" s="109"/>
      <c r="PXR159" s="109"/>
      <c r="PXS159" s="109"/>
      <c r="PXT159" s="109"/>
      <c r="PXU159" s="109"/>
      <c r="PXV159" s="109"/>
      <c r="PXW159" s="109"/>
      <c r="PXX159" s="109"/>
      <c r="PXY159" s="109"/>
      <c r="PXZ159" s="109"/>
      <c r="PYA159" s="109"/>
      <c r="PYB159" s="109"/>
      <c r="PYC159" s="109"/>
      <c r="PYD159" s="109"/>
      <c r="PYE159" s="109"/>
      <c r="PYF159" s="109"/>
      <c r="PYG159" s="109"/>
      <c r="PYH159" s="109"/>
      <c r="PYI159" s="109"/>
      <c r="PYJ159" s="109"/>
      <c r="PYK159" s="109"/>
      <c r="PYL159" s="109"/>
      <c r="PYM159" s="109"/>
      <c r="PYN159" s="109"/>
      <c r="PYO159" s="109"/>
      <c r="PYP159" s="109"/>
      <c r="PYQ159" s="109"/>
      <c r="PYR159" s="109"/>
      <c r="PYS159" s="109"/>
      <c r="PYT159" s="109"/>
      <c r="PYU159" s="109"/>
      <c r="PYV159" s="109"/>
      <c r="PYW159" s="109"/>
      <c r="PYX159" s="109"/>
      <c r="PYY159" s="109"/>
      <c r="PYZ159" s="109"/>
      <c r="PZA159" s="109"/>
      <c r="PZB159" s="109"/>
      <c r="PZC159" s="109"/>
      <c r="PZD159" s="109"/>
      <c r="PZE159" s="109"/>
      <c r="PZF159" s="109"/>
      <c r="PZG159" s="109"/>
      <c r="PZH159" s="109"/>
      <c r="PZI159" s="109"/>
      <c r="PZJ159" s="109"/>
      <c r="PZK159" s="109"/>
      <c r="PZL159" s="109"/>
      <c r="PZM159" s="109"/>
      <c r="PZN159" s="109"/>
      <c r="PZO159" s="109"/>
      <c r="PZP159" s="109"/>
      <c r="PZQ159" s="109"/>
      <c r="PZR159" s="109"/>
      <c r="PZS159" s="109"/>
      <c r="PZT159" s="109"/>
      <c r="PZU159" s="109"/>
      <c r="PZV159" s="109"/>
      <c r="PZW159" s="109"/>
      <c r="PZX159" s="109"/>
      <c r="PZY159" s="109"/>
      <c r="PZZ159" s="109"/>
      <c r="QAA159" s="109"/>
      <c r="QAB159" s="109"/>
      <c r="QAC159" s="109"/>
      <c r="QAD159" s="109"/>
      <c r="QAE159" s="109"/>
      <c r="QAF159" s="109"/>
      <c r="QAG159" s="109"/>
      <c r="QAH159" s="109"/>
      <c r="QAI159" s="109"/>
      <c r="QAJ159" s="109"/>
      <c r="QAK159" s="109"/>
      <c r="QAL159" s="109"/>
      <c r="QAM159" s="109"/>
      <c r="QAN159" s="109"/>
      <c r="QAO159" s="109"/>
      <c r="QAP159" s="109"/>
      <c r="QAQ159" s="109"/>
      <c r="QAR159" s="109"/>
      <c r="QAS159" s="109"/>
      <c r="QAT159" s="109"/>
      <c r="QAU159" s="109"/>
      <c r="QAV159" s="109"/>
      <c r="QAW159" s="109"/>
      <c r="QAX159" s="109"/>
      <c r="QAY159" s="109"/>
      <c r="QAZ159" s="109"/>
      <c r="QBA159" s="109"/>
      <c r="QBB159" s="109"/>
      <c r="QBC159" s="109"/>
      <c r="QBD159" s="109"/>
      <c r="QBE159" s="109"/>
      <c r="QBF159" s="109"/>
      <c r="QBG159" s="109"/>
      <c r="QBH159" s="109"/>
      <c r="QBI159" s="109"/>
      <c r="QBJ159" s="109"/>
      <c r="QBK159" s="109"/>
      <c r="QBL159" s="109"/>
      <c r="QBM159" s="109"/>
      <c r="QBN159" s="109"/>
      <c r="QBO159" s="109"/>
      <c r="QBP159" s="109"/>
      <c r="QBQ159" s="109"/>
      <c r="QBR159" s="109"/>
      <c r="QBS159" s="109"/>
      <c r="QBT159" s="109"/>
      <c r="QBU159" s="109"/>
      <c r="QBV159" s="109"/>
      <c r="QBW159" s="109"/>
      <c r="QBX159" s="109"/>
      <c r="QBY159" s="109"/>
      <c r="QBZ159" s="109"/>
      <c r="QCA159" s="109"/>
      <c r="QCB159" s="109"/>
      <c r="QCC159" s="109"/>
      <c r="QCD159" s="109"/>
      <c r="QCE159" s="109"/>
      <c r="QCF159" s="109"/>
      <c r="QCG159" s="109"/>
      <c r="QCH159" s="109"/>
      <c r="QCI159" s="109"/>
      <c r="QCJ159" s="109"/>
      <c r="QCK159" s="109"/>
      <c r="QCL159" s="109"/>
      <c r="QCM159" s="109"/>
      <c r="QCN159" s="109"/>
      <c r="QCO159" s="109"/>
      <c r="QCP159" s="109"/>
      <c r="QCQ159" s="109"/>
      <c r="QCR159" s="109"/>
      <c r="QCS159" s="109"/>
      <c r="QCT159" s="109"/>
      <c r="QCU159" s="109"/>
      <c r="QCV159" s="109"/>
      <c r="QCW159" s="109"/>
      <c r="QCX159" s="109"/>
      <c r="QCY159" s="109"/>
      <c r="QCZ159" s="109"/>
      <c r="QDA159" s="109"/>
      <c r="QDB159" s="109"/>
      <c r="QDC159" s="109"/>
      <c r="QDD159" s="109"/>
      <c r="QDE159" s="109"/>
      <c r="QDF159" s="109"/>
      <c r="QDG159" s="109"/>
      <c r="QDH159" s="109"/>
      <c r="QDI159" s="109"/>
      <c r="QDJ159" s="109"/>
      <c r="QDK159" s="109"/>
      <c r="QDL159" s="109"/>
      <c r="QDM159" s="109"/>
      <c r="QDN159" s="109"/>
      <c r="QDO159" s="109"/>
      <c r="QDP159" s="109"/>
      <c r="QDQ159" s="109"/>
      <c r="QDR159" s="109"/>
      <c r="QDS159" s="109"/>
      <c r="QDT159" s="109"/>
      <c r="QDU159" s="109"/>
      <c r="QDV159" s="109"/>
      <c r="QDW159" s="109"/>
      <c r="QDX159" s="109"/>
      <c r="QDY159" s="109"/>
      <c r="QDZ159" s="109"/>
      <c r="QEA159" s="109"/>
      <c r="QEB159" s="109"/>
      <c r="QEC159" s="109"/>
      <c r="QED159" s="109"/>
      <c r="QEE159" s="109"/>
      <c r="QEF159" s="109"/>
      <c r="QEG159" s="109"/>
      <c r="QEH159" s="109"/>
      <c r="QEI159" s="109"/>
      <c r="QEJ159" s="109"/>
      <c r="QEK159" s="109"/>
      <c r="QEL159" s="109"/>
      <c r="QEM159" s="109"/>
      <c r="QEN159" s="109"/>
      <c r="QEO159" s="109"/>
      <c r="QEP159" s="109"/>
      <c r="QEQ159" s="109"/>
      <c r="QER159" s="109"/>
      <c r="QES159" s="109"/>
      <c r="QET159" s="109"/>
      <c r="QEU159" s="109"/>
      <c r="QEV159" s="109"/>
      <c r="QEW159" s="109"/>
      <c r="QEX159" s="109"/>
      <c r="QEY159" s="109"/>
      <c r="QEZ159" s="109"/>
      <c r="QFA159" s="109"/>
      <c r="QFB159" s="109"/>
      <c r="QFC159" s="109"/>
      <c r="QFD159" s="109"/>
      <c r="QFE159" s="109"/>
      <c r="QFF159" s="109"/>
      <c r="QFG159" s="109"/>
      <c r="QFH159" s="109"/>
      <c r="QFI159" s="109"/>
      <c r="QFJ159" s="109"/>
      <c r="QFK159" s="109"/>
      <c r="QFL159" s="109"/>
      <c r="QFM159" s="109"/>
      <c r="QFN159" s="109"/>
      <c r="QFO159" s="109"/>
      <c r="QFP159" s="109"/>
      <c r="QFQ159" s="109"/>
      <c r="QFR159" s="109"/>
      <c r="QFS159" s="109"/>
      <c r="QFT159" s="109"/>
      <c r="QFU159" s="109"/>
      <c r="QFV159" s="109"/>
      <c r="QFW159" s="109"/>
      <c r="QFX159" s="109"/>
      <c r="QFY159" s="109"/>
      <c r="QFZ159" s="109"/>
      <c r="QGA159" s="109"/>
      <c r="QGB159" s="109"/>
      <c r="QGC159" s="109"/>
      <c r="QGD159" s="109"/>
      <c r="QGE159" s="109"/>
      <c r="QGF159" s="109"/>
      <c r="QGG159" s="109"/>
      <c r="QGH159" s="109"/>
      <c r="QGI159" s="109"/>
      <c r="QGJ159" s="109"/>
      <c r="QGK159" s="109"/>
      <c r="QGL159" s="109"/>
      <c r="QGM159" s="109"/>
      <c r="QGN159" s="109"/>
      <c r="QGO159" s="109"/>
      <c r="QGP159" s="109"/>
      <c r="QGQ159" s="109"/>
      <c r="QGR159" s="109"/>
      <c r="QGS159" s="109"/>
      <c r="QGT159" s="109"/>
      <c r="QGU159" s="109"/>
      <c r="QGV159" s="109"/>
      <c r="QGW159" s="109"/>
      <c r="QGX159" s="109"/>
      <c r="QGY159" s="109"/>
      <c r="QGZ159" s="109"/>
      <c r="QHA159" s="109"/>
      <c r="QHB159" s="109"/>
      <c r="QHC159" s="109"/>
      <c r="QHD159" s="109"/>
      <c r="QHE159" s="109"/>
      <c r="QHF159" s="109"/>
      <c r="QHG159" s="109"/>
      <c r="QHH159" s="109"/>
      <c r="QHI159" s="109"/>
      <c r="QHJ159" s="109"/>
      <c r="QHK159" s="109"/>
      <c r="QHL159" s="109"/>
      <c r="QHM159" s="109"/>
      <c r="QHN159" s="109"/>
      <c r="QHO159" s="109"/>
      <c r="QHP159" s="109"/>
      <c r="QHQ159" s="109"/>
      <c r="QHR159" s="109"/>
      <c r="QHS159" s="109"/>
      <c r="QHT159" s="109"/>
      <c r="QHU159" s="109"/>
      <c r="QHV159" s="109"/>
      <c r="QHW159" s="109"/>
      <c r="QHX159" s="109"/>
      <c r="QHY159" s="109"/>
      <c r="QHZ159" s="109"/>
      <c r="QIA159" s="109"/>
      <c r="QIB159" s="109"/>
      <c r="QIC159" s="109"/>
      <c r="QID159" s="109"/>
      <c r="QIE159" s="109"/>
      <c r="QIF159" s="109"/>
      <c r="QIG159" s="109"/>
      <c r="QIH159" s="109"/>
      <c r="QII159" s="109"/>
      <c r="QIJ159" s="109"/>
      <c r="QIK159" s="109"/>
      <c r="QIL159" s="109"/>
      <c r="QIM159" s="109"/>
      <c r="QIN159" s="109"/>
      <c r="QIO159" s="109"/>
      <c r="QIP159" s="109"/>
      <c r="QIQ159" s="109"/>
      <c r="QIR159" s="109"/>
      <c r="QIS159" s="109"/>
      <c r="QIT159" s="109"/>
      <c r="QIU159" s="109"/>
      <c r="QIV159" s="109"/>
      <c r="QIW159" s="109"/>
      <c r="QIX159" s="109"/>
      <c r="QIY159" s="109"/>
      <c r="QIZ159" s="109"/>
      <c r="QJA159" s="109"/>
      <c r="QJB159" s="109"/>
      <c r="QJC159" s="109"/>
      <c r="QJD159" s="109"/>
      <c r="QJE159" s="109"/>
      <c r="QJF159" s="109"/>
      <c r="QJG159" s="109"/>
      <c r="QJH159" s="109"/>
      <c r="QJI159" s="109"/>
      <c r="QJJ159" s="109"/>
      <c r="QJK159" s="109"/>
      <c r="QJL159" s="109"/>
      <c r="QJM159" s="109"/>
      <c r="QJN159" s="109"/>
      <c r="QJO159" s="109"/>
      <c r="QJP159" s="109"/>
      <c r="QJQ159" s="109"/>
      <c r="QJR159" s="109"/>
      <c r="QJS159" s="109"/>
      <c r="QJT159" s="109"/>
      <c r="QJU159" s="109"/>
      <c r="QJV159" s="109"/>
      <c r="QJW159" s="109"/>
      <c r="QJX159" s="109"/>
      <c r="QJY159" s="109"/>
      <c r="QJZ159" s="109"/>
      <c r="QKA159" s="109"/>
      <c r="QKB159" s="109"/>
      <c r="QKC159" s="109"/>
      <c r="QKD159" s="109"/>
      <c r="QKE159" s="109"/>
      <c r="QKF159" s="109"/>
      <c r="QKG159" s="109"/>
      <c r="QKH159" s="109"/>
      <c r="QKI159" s="109"/>
      <c r="QKJ159" s="109"/>
      <c r="QKK159" s="109"/>
      <c r="QKL159" s="109"/>
      <c r="QKM159" s="109"/>
      <c r="QKN159" s="109"/>
      <c r="QKO159" s="109"/>
      <c r="QKP159" s="109"/>
      <c r="QKQ159" s="109"/>
      <c r="QKR159" s="109"/>
      <c r="QKS159" s="109"/>
      <c r="QKT159" s="109"/>
      <c r="QKU159" s="109"/>
      <c r="QKV159" s="109"/>
      <c r="QKW159" s="109"/>
      <c r="QKX159" s="109"/>
      <c r="QKY159" s="109"/>
      <c r="QKZ159" s="109"/>
      <c r="QLA159" s="109"/>
      <c r="QLB159" s="109"/>
      <c r="QLC159" s="109"/>
      <c r="QLD159" s="109"/>
      <c r="QLE159" s="109"/>
      <c r="QLF159" s="109"/>
      <c r="QLG159" s="109"/>
      <c r="QLH159" s="109"/>
      <c r="QLI159" s="109"/>
      <c r="QLJ159" s="109"/>
      <c r="QLK159" s="109"/>
      <c r="QLL159" s="109"/>
      <c r="QLM159" s="109"/>
      <c r="QLN159" s="109"/>
      <c r="QLO159" s="109"/>
      <c r="QLP159" s="109"/>
      <c r="QLQ159" s="109"/>
      <c r="QLR159" s="109"/>
      <c r="QLS159" s="109"/>
      <c r="QLT159" s="109"/>
      <c r="QLU159" s="109"/>
      <c r="QLV159" s="109"/>
      <c r="QLW159" s="109"/>
      <c r="QLX159" s="109"/>
      <c r="QLY159" s="109"/>
      <c r="QLZ159" s="109"/>
      <c r="QMA159" s="109"/>
      <c r="QMB159" s="109"/>
      <c r="QMC159" s="109"/>
      <c r="QMD159" s="109"/>
      <c r="QME159" s="109"/>
      <c r="QMF159" s="109"/>
      <c r="QMG159" s="109"/>
      <c r="QMH159" s="109"/>
      <c r="QMI159" s="109"/>
      <c r="QMJ159" s="109"/>
      <c r="QMK159" s="109"/>
      <c r="QML159" s="109"/>
      <c r="QMM159" s="109"/>
      <c r="QMN159" s="109"/>
      <c r="QMO159" s="109"/>
      <c r="QMP159" s="109"/>
      <c r="QMQ159" s="109"/>
      <c r="QMR159" s="109"/>
      <c r="QMS159" s="109"/>
      <c r="QMT159" s="109"/>
      <c r="QMU159" s="109"/>
      <c r="QMV159" s="109"/>
      <c r="QMW159" s="109"/>
      <c r="QMX159" s="109"/>
      <c r="QMY159" s="109"/>
      <c r="QMZ159" s="109"/>
      <c r="QNA159" s="109"/>
      <c r="QNB159" s="109"/>
      <c r="QNC159" s="109"/>
      <c r="QND159" s="109"/>
      <c r="QNE159" s="109"/>
      <c r="QNF159" s="109"/>
      <c r="QNG159" s="109"/>
      <c r="QNH159" s="109"/>
      <c r="QNI159" s="109"/>
      <c r="QNJ159" s="109"/>
      <c r="QNK159" s="109"/>
      <c r="QNL159" s="109"/>
      <c r="QNM159" s="109"/>
      <c r="QNN159" s="109"/>
      <c r="QNO159" s="109"/>
      <c r="QNP159" s="109"/>
      <c r="QNQ159" s="109"/>
      <c r="QNR159" s="109"/>
      <c r="QNS159" s="109"/>
      <c r="QNT159" s="109"/>
      <c r="QNU159" s="109"/>
      <c r="QNV159" s="109"/>
      <c r="QNW159" s="109"/>
      <c r="QNX159" s="109"/>
      <c r="QNY159" s="109"/>
      <c r="QNZ159" s="109"/>
      <c r="QOA159" s="109"/>
      <c r="QOB159" s="109"/>
      <c r="QOC159" s="109"/>
      <c r="QOD159" s="109"/>
      <c r="QOE159" s="109"/>
      <c r="QOF159" s="109"/>
      <c r="QOG159" s="109"/>
      <c r="QOH159" s="109"/>
      <c r="QOI159" s="109"/>
      <c r="QOJ159" s="109"/>
      <c r="QOK159" s="109"/>
      <c r="QOL159" s="109"/>
      <c r="QOM159" s="109"/>
      <c r="QON159" s="109"/>
      <c r="QOO159" s="109"/>
      <c r="QOP159" s="109"/>
      <c r="QOQ159" s="109"/>
      <c r="QOR159" s="109"/>
      <c r="QOS159" s="109"/>
      <c r="QOT159" s="109"/>
      <c r="QOU159" s="109"/>
      <c r="QOV159" s="109"/>
      <c r="QOW159" s="109"/>
      <c r="QOX159" s="109"/>
      <c r="QOY159" s="109"/>
      <c r="QOZ159" s="109"/>
      <c r="QPA159" s="109"/>
      <c r="QPB159" s="109"/>
      <c r="QPC159" s="109"/>
      <c r="QPD159" s="109"/>
      <c r="QPE159" s="109"/>
      <c r="QPF159" s="109"/>
      <c r="QPG159" s="109"/>
      <c r="QPH159" s="109"/>
      <c r="QPI159" s="109"/>
      <c r="QPJ159" s="109"/>
      <c r="QPK159" s="109"/>
      <c r="QPL159" s="109"/>
      <c r="QPM159" s="109"/>
      <c r="QPN159" s="109"/>
      <c r="QPO159" s="109"/>
      <c r="QPP159" s="109"/>
      <c r="QPQ159" s="109"/>
      <c r="QPR159" s="109"/>
      <c r="QPS159" s="109"/>
      <c r="QPT159" s="109"/>
      <c r="QPU159" s="109"/>
      <c r="QPV159" s="109"/>
      <c r="QPW159" s="109"/>
      <c r="QPX159" s="109"/>
      <c r="QPY159" s="109"/>
      <c r="QPZ159" s="109"/>
      <c r="QQA159" s="109"/>
      <c r="QQB159" s="109"/>
      <c r="QQC159" s="109"/>
      <c r="QQD159" s="109"/>
      <c r="QQE159" s="109"/>
      <c r="QQF159" s="109"/>
      <c r="QQG159" s="109"/>
      <c r="QQH159" s="109"/>
      <c r="QQI159" s="109"/>
      <c r="QQJ159" s="109"/>
      <c r="QQK159" s="109"/>
      <c r="QQL159" s="109"/>
      <c r="QQM159" s="109"/>
      <c r="QQN159" s="109"/>
      <c r="QQO159" s="109"/>
      <c r="QQP159" s="109"/>
      <c r="QQQ159" s="109"/>
      <c r="QQR159" s="109"/>
      <c r="QQS159" s="109"/>
      <c r="QQT159" s="109"/>
      <c r="QQU159" s="109"/>
      <c r="QQV159" s="109"/>
      <c r="QQW159" s="109"/>
      <c r="QQX159" s="109"/>
      <c r="QQY159" s="109"/>
      <c r="QQZ159" s="109"/>
      <c r="QRA159" s="109"/>
      <c r="QRB159" s="109"/>
      <c r="QRC159" s="109"/>
      <c r="QRD159" s="109"/>
      <c r="QRE159" s="109"/>
      <c r="QRF159" s="109"/>
      <c r="QRG159" s="109"/>
      <c r="QRH159" s="109"/>
      <c r="QRI159" s="109"/>
      <c r="QRJ159" s="109"/>
      <c r="QRK159" s="109"/>
      <c r="QRL159" s="109"/>
      <c r="QRM159" s="109"/>
      <c r="QRN159" s="109"/>
      <c r="QRO159" s="109"/>
      <c r="QRP159" s="109"/>
      <c r="QRQ159" s="109"/>
      <c r="QRR159" s="109"/>
      <c r="QRS159" s="109"/>
      <c r="QRT159" s="109"/>
      <c r="QRU159" s="109"/>
      <c r="QRV159" s="109"/>
      <c r="QRW159" s="109"/>
      <c r="QRX159" s="109"/>
      <c r="QRY159" s="109"/>
      <c r="QRZ159" s="109"/>
      <c r="QSA159" s="109"/>
      <c r="QSB159" s="109"/>
      <c r="QSC159" s="109"/>
      <c r="QSD159" s="109"/>
      <c r="QSE159" s="109"/>
      <c r="QSF159" s="109"/>
      <c r="QSG159" s="109"/>
      <c r="QSH159" s="109"/>
      <c r="QSI159" s="109"/>
      <c r="QSJ159" s="109"/>
      <c r="QSK159" s="109"/>
      <c r="QSL159" s="109"/>
      <c r="QSM159" s="109"/>
      <c r="QSN159" s="109"/>
      <c r="QSO159" s="109"/>
      <c r="QSP159" s="109"/>
      <c r="QSQ159" s="109"/>
      <c r="QSR159" s="109"/>
      <c r="QSS159" s="109"/>
      <c r="QST159" s="109"/>
      <c r="QSU159" s="109"/>
      <c r="QSV159" s="109"/>
      <c r="QSW159" s="109"/>
      <c r="QSX159" s="109"/>
      <c r="QSY159" s="109"/>
      <c r="QSZ159" s="109"/>
      <c r="QTA159" s="109"/>
      <c r="QTB159" s="109"/>
      <c r="QTC159" s="109"/>
      <c r="QTD159" s="109"/>
      <c r="QTE159" s="109"/>
      <c r="QTF159" s="109"/>
      <c r="QTG159" s="109"/>
      <c r="QTH159" s="109"/>
      <c r="QTI159" s="109"/>
      <c r="QTJ159" s="109"/>
      <c r="QTK159" s="109"/>
      <c r="QTL159" s="109"/>
      <c r="QTM159" s="109"/>
      <c r="QTN159" s="109"/>
      <c r="QTO159" s="109"/>
      <c r="QTP159" s="109"/>
      <c r="QTQ159" s="109"/>
      <c r="QTR159" s="109"/>
      <c r="QTS159" s="109"/>
      <c r="QTT159" s="109"/>
      <c r="QTU159" s="109"/>
      <c r="QTV159" s="109"/>
      <c r="QTW159" s="109"/>
      <c r="QTX159" s="109"/>
      <c r="QTY159" s="109"/>
      <c r="QTZ159" s="109"/>
      <c r="QUA159" s="109"/>
      <c r="QUB159" s="109"/>
      <c r="QUC159" s="109"/>
      <c r="QUD159" s="109"/>
      <c r="QUE159" s="109"/>
      <c r="QUF159" s="109"/>
      <c r="QUG159" s="109"/>
      <c r="QUH159" s="109"/>
      <c r="QUI159" s="109"/>
      <c r="QUJ159" s="109"/>
      <c r="QUK159" s="109"/>
      <c r="QUL159" s="109"/>
      <c r="QUM159" s="109"/>
      <c r="QUN159" s="109"/>
      <c r="QUO159" s="109"/>
      <c r="QUP159" s="109"/>
      <c r="QUQ159" s="109"/>
      <c r="QUR159" s="109"/>
      <c r="QUS159" s="109"/>
      <c r="QUT159" s="109"/>
      <c r="QUU159" s="109"/>
      <c r="QUV159" s="109"/>
      <c r="QUW159" s="109"/>
      <c r="QUX159" s="109"/>
      <c r="QUY159" s="109"/>
      <c r="QUZ159" s="109"/>
      <c r="QVA159" s="109"/>
      <c r="QVB159" s="109"/>
      <c r="QVC159" s="109"/>
      <c r="QVD159" s="109"/>
      <c r="QVE159" s="109"/>
      <c r="QVF159" s="109"/>
      <c r="QVG159" s="109"/>
      <c r="QVH159" s="109"/>
      <c r="QVI159" s="109"/>
      <c r="QVJ159" s="109"/>
      <c r="QVK159" s="109"/>
      <c r="QVL159" s="109"/>
      <c r="QVM159" s="109"/>
      <c r="QVN159" s="109"/>
      <c r="QVO159" s="109"/>
      <c r="QVP159" s="109"/>
      <c r="QVQ159" s="109"/>
      <c r="QVR159" s="109"/>
      <c r="QVS159" s="109"/>
      <c r="QVT159" s="109"/>
      <c r="QVU159" s="109"/>
      <c r="QVV159" s="109"/>
      <c r="QVW159" s="109"/>
      <c r="QVX159" s="109"/>
      <c r="QVY159" s="109"/>
      <c r="QVZ159" s="109"/>
      <c r="QWA159" s="109"/>
      <c r="QWB159" s="109"/>
      <c r="QWC159" s="109"/>
      <c r="QWD159" s="109"/>
      <c r="QWE159" s="109"/>
      <c r="QWF159" s="109"/>
      <c r="QWG159" s="109"/>
      <c r="QWH159" s="109"/>
      <c r="QWI159" s="109"/>
      <c r="QWJ159" s="109"/>
      <c r="QWK159" s="109"/>
      <c r="QWL159" s="109"/>
      <c r="QWM159" s="109"/>
      <c r="QWN159" s="109"/>
      <c r="QWO159" s="109"/>
      <c r="QWP159" s="109"/>
      <c r="QWQ159" s="109"/>
      <c r="QWR159" s="109"/>
      <c r="QWS159" s="109"/>
      <c r="QWT159" s="109"/>
      <c r="QWU159" s="109"/>
      <c r="QWV159" s="109"/>
      <c r="QWW159" s="109"/>
      <c r="QWX159" s="109"/>
      <c r="QWY159" s="109"/>
      <c r="QWZ159" s="109"/>
      <c r="QXA159" s="109"/>
      <c r="QXB159" s="109"/>
      <c r="QXC159" s="109"/>
      <c r="QXD159" s="109"/>
      <c r="QXE159" s="109"/>
      <c r="QXF159" s="109"/>
      <c r="QXG159" s="109"/>
      <c r="QXH159" s="109"/>
      <c r="QXI159" s="109"/>
      <c r="QXJ159" s="109"/>
      <c r="QXK159" s="109"/>
      <c r="QXL159" s="109"/>
      <c r="QXM159" s="109"/>
      <c r="QXN159" s="109"/>
      <c r="QXO159" s="109"/>
      <c r="QXP159" s="109"/>
      <c r="QXQ159" s="109"/>
      <c r="QXR159" s="109"/>
      <c r="QXS159" s="109"/>
      <c r="QXT159" s="109"/>
      <c r="QXU159" s="109"/>
      <c r="QXV159" s="109"/>
      <c r="QXW159" s="109"/>
      <c r="QXX159" s="109"/>
      <c r="QXY159" s="109"/>
      <c r="QXZ159" s="109"/>
      <c r="QYA159" s="109"/>
      <c r="QYB159" s="109"/>
      <c r="QYC159" s="109"/>
      <c r="QYD159" s="109"/>
      <c r="QYE159" s="109"/>
      <c r="QYF159" s="109"/>
      <c r="QYG159" s="109"/>
      <c r="QYH159" s="109"/>
      <c r="QYI159" s="109"/>
      <c r="QYJ159" s="109"/>
      <c r="QYK159" s="109"/>
      <c r="QYL159" s="109"/>
      <c r="QYM159" s="109"/>
      <c r="QYN159" s="109"/>
      <c r="QYO159" s="109"/>
      <c r="QYP159" s="109"/>
      <c r="QYQ159" s="109"/>
      <c r="QYR159" s="109"/>
      <c r="QYS159" s="109"/>
      <c r="QYT159" s="109"/>
      <c r="QYU159" s="109"/>
      <c r="QYV159" s="109"/>
      <c r="QYW159" s="109"/>
      <c r="QYX159" s="109"/>
      <c r="QYY159" s="109"/>
      <c r="QYZ159" s="109"/>
      <c r="QZA159" s="109"/>
      <c r="QZB159" s="109"/>
      <c r="QZC159" s="109"/>
      <c r="QZD159" s="109"/>
      <c r="QZE159" s="109"/>
      <c r="QZF159" s="109"/>
      <c r="QZG159" s="109"/>
      <c r="QZH159" s="109"/>
      <c r="QZI159" s="109"/>
      <c r="QZJ159" s="109"/>
      <c r="QZK159" s="109"/>
      <c r="QZL159" s="109"/>
      <c r="QZM159" s="109"/>
      <c r="QZN159" s="109"/>
      <c r="QZO159" s="109"/>
      <c r="QZP159" s="109"/>
      <c r="QZQ159" s="109"/>
      <c r="QZR159" s="109"/>
      <c r="QZS159" s="109"/>
      <c r="QZT159" s="109"/>
      <c r="QZU159" s="109"/>
      <c r="QZV159" s="109"/>
      <c r="QZW159" s="109"/>
      <c r="QZX159" s="109"/>
      <c r="QZY159" s="109"/>
      <c r="QZZ159" s="109"/>
      <c r="RAA159" s="109"/>
      <c r="RAB159" s="109"/>
      <c r="RAC159" s="109"/>
      <c r="RAD159" s="109"/>
      <c r="RAE159" s="109"/>
      <c r="RAF159" s="109"/>
      <c r="RAG159" s="109"/>
      <c r="RAH159" s="109"/>
      <c r="RAI159" s="109"/>
      <c r="RAJ159" s="109"/>
      <c r="RAK159" s="109"/>
      <c r="RAL159" s="109"/>
      <c r="RAM159" s="109"/>
      <c r="RAN159" s="109"/>
      <c r="RAO159" s="109"/>
      <c r="RAP159" s="109"/>
      <c r="RAQ159" s="109"/>
      <c r="RAR159" s="109"/>
      <c r="RAS159" s="109"/>
      <c r="RAT159" s="109"/>
      <c r="RAU159" s="109"/>
      <c r="RAV159" s="109"/>
      <c r="RAW159" s="109"/>
      <c r="RAX159" s="109"/>
      <c r="RAY159" s="109"/>
      <c r="RAZ159" s="109"/>
      <c r="RBA159" s="109"/>
      <c r="RBB159" s="109"/>
      <c r="RBC159" s="109"/>
      <c r="RBD159" s="109"/>
      <c r="RBE159" s="109"/>
      <c r="RBF159" s="109"/>
      <c r="RBG159" s="109"/>
      <c r="RBH159" s="109"/>
      <c r="RBI159" s="109"/>
      <c r="RBJ159" s="109"/>
      <c r="RBK159" s="109"/>
      <c r="RBL159" s="109"/>
      <c r="RBM159" s="109"/>
      <c r="RBN159" s="109"/>
      <c r="RBO159" s="109"/>
      <c r="RBP159" s="109"/>
      <c r="RBQ159" s="109"/>
      <c r="RBR159" s="109"/>
      <c r="RBS159" s="109"/>
      <c r="RBT159" s="109"/>
      <c r="RBU159" s="109"/>
      <c r="RBV159" s="109"/>
      <c r="RBW159" s="109"/>
      <c r="RBX159" s="109"/>
      <c r="RBY159" s="109"/>
      <c r="RBZ159" s="109"/>
      <c r="RCA159" s="109"/>
      <c r="RCB159" s="109"/>
      <c r="RCC159" s="109"/>
      <c r="RCD159" s="109"/>
      <c r="RCE159" s="109"/>
      <c r="RCF159" s="109"/>
      <c r="RCG159" s="109"/>
      <c r="RCH159" s="109"/>
      <c r="RCI159" s="109"/>
      <c r="RCJ159" s="109"/>
      <c r="RCK159" s="109"/>
      <c r="RCL159" s="109"/>
      <c r="RCM159" s="109"/>
      <c r="RCN159" s="109"/>
      <c r="RCO159" s="109"/>
      <c r="RCP159" s="109"/>
      <c r="RCQ159" s="109"/>
      <c r="RCR159" s="109"/>
      <c r="RCS159" s="109"/>
      <c r="RCT159" s="109"/>
      <c r="RCU159" s="109"/>
      <c r="RCV159" s="109"/>
      <c r="RCW159" s="109"/>
      <c r="RCX159" s="109"/>
      <c r="RCY159" s="109"/>
      <c r="RCZ159" s="109"/>
      <c r="RDA159" s="109"/>
      <c r="RDB159" s="109"/>
      <c r="RDC159" s="109"/>
      <c r="RDD159" s="109"/>
      <c r="RDE159" s="109"/>
      <c r="RDF159" s="109"/>
      <c r="RDG159" s="109"/>
      <c r="RDH159" s="109"/>
      <c r="RDI159" s="109"/>
      <c r="RDJ159" s="109"/>
      <c r="RDK159" s="109"/>
      <c r="RDL159" s="109"/>
      <c r="RDM159" s="109"/>
      <c r="RDN159" s="109"/>
      <c r="RDO159" s="109"/>
      <c r="RDP159" s="109"/>
      <c r="RDQ159" s="109"/>
      <c r="RDR159" s="109"/>
      <c r="RDS159" s="109"/>
      <c r="RDT159" s="109"/>
      <c r="RDU159" s="109"/>
      <c r="RDV159" s="109"/>
      <c r="RDW159" s="109"/>
      <c r="RDX159" s="109"/>
      <c r="RDY159" s="109"/>
      <c r="RDZ159" s="109"/>
      <c r="REA159" s="109"/>
      <c r="REB159" s="109"/>
      <c r="REC159" s="109"/>
      <c r="RED159" s="109"/>
      <c r="REE159" s="109"/>
      <c r="REF159" s="109"/>
      <c r="REG159" s="109"/>
      <c r="REH159" s="109"/>
      <c r="REI159" s="109"/>
      <c r="REJ159" s="109"/>
      <c r="REK159" s="109"/>
      <c r="REL159" s="109"/>
      <c r="REM159" s="109"/>
      <c r="REN159" s="109"/>
      <c r="REO159" s="109"/>
      <c r="REP159" s="109"/>
      <c r="REQ159" s="109"/>
      <c r="RER159" s="109"/>
      <c r="RES159" s="109"/>
      <c r="RET159" s="109"/>
      <c r="REU159" s="109"/>
      <c r="REV159" s="109"/>
      <c r="REW159" s="109"/>
      <c r="REX159" s="109"/>
      <c r="REY159" s="109"/>
      <c r="REZ159" s="109"/>
      <c r="RFA159" s="109"/>
      <c r="RFB159" s="109"/>
      <c r="RFC159" s="109"/>
      <c r="RFD159" s="109"/>
      <c r="RFE159" s="109"/>
      <c r="RFF159" s="109"/>
      <c r="RFG159" s="109"/>
      <c r="RFH159" s="109"/>
      <c r="RFI159" s="109"/>
      <c r="RFJ159" s="109"/>
      <c r="RFK159" s="109"/>
      <c r="RFL159" s="109"/>
      <c r="RFM159" s="109"/>
      <c r="RFN159" s="109"/>
      <c r="RFO159" s="109"/>
      <c r="RFP159" s="109"/>
      <c r="RFQ159" s="109"/>
      <c r="RFR159" s="109"/>
      <c r="RFS159" s="109"/>
      <c r="RFT159" s="109"/>
      <c r="RFU159" s="109"/>
      <c r="RFV159" s="109"/>
      <c r="RFW159" s="109"/>
      <c r="RFX159" s="109"/>
      <c r="RFY159" s="109"/>
      <c r="RFZ159" s="109"/>
      <c r="RGA159" s="109"/>
      <c r="RGB159" s="109"/>
      <c r="RGC159" s="109"/>
      <c r="RGD159" s="109"/>
      <c r="RGE159" s="109"/>
      <c r="RGF159" s="109"/>
      <c r="RGG159" s="109"/>
      <c r="RGH159" s="109"/>
      <c r="RGI159" s="109"/>
      <c r="RGJ159" s="109"/>
      <c r="RGK159" s="109"/>
      <c r="RGL159" s="109"/>
      <c r="RGM159" s="109"/>
      <c r="RGN159" s="109"/>
      <c r="RGO159" s="109"/>
      <c r="RGP159" s="109"/>
      <c r="RGQ159" s="109"/>
      <c r="RGR159" s="109"/>
      <c r="RGS159" s="109"/>
      <c r="RGT159" s="109"/>
      <c r="RGU159" s="109"/>
      <c r="RGV159" s="109"/>
      <c r="RGW159" s="109"/>
      <c r="RGX159" s="109"/>
      <c r="RGY159" s="109"/>
      <c r="RGZ159" s="109"/>
      <c r="RHA159" s="109"/>
      <c r="RHB159" s="109"/>
      <c r="RHC159" s="109"/>
      <c r="RHD159" s="109"/>
      <c r="RHE159" s="109"/>
      <c r="RHF159" s="109"/>
      <c r="RHG159" s="109"/>
      <c r="RHH159" s="109"/>
      <c r="RHI159" s="109"/>
      <c r="RHJ159" s="109"/>
      <c r="RHK159" s="109"/>
      <c r="RHL159" s="109"/>
      <c r="RHM159" s="109"/>
      <c r="RHN159" s="109"/>
      <c r="RHO159" s="109"/>
      <c r="RHP159" s="109"/>
      <c r="RHQ159" s="109"/>
      <c r="RHR159" s="109"/>
      <c r="RHS159" s="109"/>
      <c r="RHT159" s="109"/>
      <c r="RHU159" s="109"/>
      <c r="RHV159" s="109"/>
      <c r="RHW159" s="109"/>
      <c r="RHX159" s="109"/>
      <c r="RHY159" s="109"/>
      <c r="RHZ159" s="109"/>
      <c r="RIA159" s="109"/>
      <c r="RIB159" s="109"/>
      <c r="RIC159" s="109"/>
      <c r="RID159" s="109"/>
      <c r="RIE159" s="109"/>
      <c r="RIF159" s="109"/>
      <c r="RIG159" s="109"/>
      <c r="RIH159" s="109"/>
      <c r="RII159" s="109"/>
      <c r="RIJ159" s="109"/>
      <c r="RIK159" s="109"/>
      <c r="RIL159" s="109"/>
      <c r="RIM159" s="109"/>
      <c r="RIN159" s="109"/>
      <c r="RIO159" s="109"/>
      <c r="RIP159" s="109"/>
      <c r="RIQ159" s="109"/>
      <c r="RIR159" s="109"/>
      <c r="RIS159" s="109"/>
      <c r="RIT159" s="109"/>
      <c r="RIU159" s="109"/>
      <c r="RIV159" s="109"/>
      <c r="RIW159" s="109"/>
      <c r="RIX159" s="109"/>
      <c r="RIY159" s="109"/>
      <c r="RIZ159" s="109"/>
      <c r="RJA159" s="109"/>
      <c r="RJB159" s="109"/>
      <c r="RJC159" s="109"/>
      <c r="RJD159" s="109"/>
      <c r="RJE159" s="109"/>
      <c r="RJF159" s="109"/>
      <c r="RJG159" s="109"/>
      <c r="RJH159" s="109"/>
      <c r="RJI159" s="109"/>
      <c r="RJJ159" s="109"/>
      <c r="RJK159" s="109"/>
      <c r="RJL159" s="109"/>
      <c r="RJM159" s="109"/>
      <c r="RJN159" s="109"/>
      <c r="RJO159" s="109"/>
      <c r="RJP159" s="109"/>
      <c r="RJQ159" s="109"/>
      <c r="RJR159" s="109"/>
      <c r="RJS159" s="109"/>
      <c r="RJT159" s="109"/>
      <c r="RJU159" s="109"/>
      <c r="RJV159" s="109"/>
      <c r="RJW159" s="109"/>
      <c r="RJX159" s="109"/>
      <c r="RJY159" s="109"/>
      <c r="RJZ159" s="109"/>
      <c r="RKA159" s="109"/>
      <c r="RKB159" s="109"/>
      <c r="RKC159" s="109"/>
      <c r="RKD159" s="109"/>
      <c r="RKE159" s="109"/>
      <c r="RKF159" s="109"/>
      <c r="RKG159" s="109"/>
      <c r="RKH159" s="109"/>
      <c r="RKI159" s="109"/>
      <c r="RKJ159" s="109"/>
      <c r="RKK159" s="109"/>
      <c r="RKL159" s="109"/>
      <c r="RKM159" s="109"/>
      <c r="RKN159" s="109"/>
      <c r="RKO159" s="109"/>
      <c r="RKP159" s="109"/>
      <c r="RKQ159" s="109"/>
      <c r="RKR159" s="109"/>
      <c r="RKS159" s="109"/>
      <c r="RKT159" s="109"/>
      <c r="RKU159" s="109"/>
      <c r="RKV159" s="109"/>
      <c r="RKW159" s="109"/>
      <c r="RKX159" s="109"/>
      <c r="RKY159" s="109"/>
      <c r="RKZ159" s="109"/>
      <c r="RLA159" s="109"/>
      <c r="RLB159" s="109"/>
      <c r="RLC159" s="109"/>
      <c r="RLD159" s="109"/>
      <c r="RLE159" s="109"/>
      <c r="RLF159" s="109"/>
      <c r="RLG159" s="109"/>
      <c r="RLH159" s="109"/>
      <c r="RLI159" s="109"/>
      <c r="RLJ159" s="109"/>
      <c r="RLK159" s="109"/>
      <c r="RLL159" s="109"/>
      <c r="RLM159" s="109"/>
      <c r="RLN159" s="109"/>
      <c r="RLO159" s="109"/>
      <c r="RLP159" s="109"/>
      <c r="RLQ159" s="109"/>
      <c r="RLR159" s="109"/>
      <c r="RLS159" s="109"/>
      <c r="RLT159" s="109"/>
      <c r="RLU159" s="109"/>
      <c r="RLV159" s="109"/>
      <c r="RLW159" s="109"/>
      <c r="RLX159" s="109"/>
      <c r="RLY159" s="109"/>
      <c r="RLZ159" s="109"/>
      <c r="RMA159" s="109"/>
      <c r="RMB159" s="109"/>
      <c r="RMC159" s="109"/>
      <c r="RMD159" s="109"/>
      <c r="RME159" s="109"/>
      <c r="RMF159" s="109"/>
      <c r="RMG159" s="109"/>
      <c r="RMH159" s="109"/>
      <c r="RMI159" s="109"/>
      <c r="RMJ159" s="109"/>
      <c r="RMK159" s="109"/>
      <c r="RML159" s="109"/>
      <c r="RMM159" s="109"/>
      <c r="RMN159" s="109"/>
      <c r="RMO159" s="109"/>
      <c r="RMP159" s="109"/>
      <c r="RMQ159" s="109"/>
      <c r="RMR159" s="109"/>
      <c r="RMS159" s="109"/>
      <c r="RMT159" s="109"/>
      <c r="RMU159" s="109"/>
      <c r="RMV159" s="109"/>
      <c r="RMW159" s="109"/>
      <c r="RMX159" s="109"/>
      <c r="RMY159" s="109"/>
      <c r="RMZ159" s="109"/>
      <c r="RNA159" s="109"/>
      <c r="RNB159" s="109"/>
      <c r="RNC159" s="109"/>
      <c r="RND159" s="109"/>
      <c r="RNE159" s="109"/>
      <c r="RNF159" s="109"/>
      <c r="RNG159" s="109"/>
      <c r="RNH159" s="109"/>
      <c r="RNI159" s="109"/>
      <c r="RNJ159" s="109"/>
      <c r="RNK159" s="109"/>
      <c r="RNL159" s="109"/>
      <c r="RNM159" s="109"/>
      <c r="RNN159" s="109"/>
      <c r="RNO159" s="109"/>
      <c r="RNP159" s="109"/>
      <c r="RNQ159" s="109"/>
      <c r="RNR159" s="109"/>
      <c r="RNS159" s="109"/>
      <c r="RNT159" s="109"/>
      <c r="RNU159" s="109"/>
      <c r="RNV159" s="109"/>
      <c r="RNW159" s="109"/>
      <c r="RNX159" s="109"/>
      <c r="RNY159" s="109"/>
      <c r="RNZ159" s="109"/>
      <c r="ROA159" s="109"/>
      <c r="ROB159" s="109"/>
      <c r="ROC159" s="109"/>
      <c r="ROD159" s="109"/>
      <c r="ROE159" s="109"/>
      <c r="ROF159" s="109"/>
      <c r="ROG159" s="109"/>
      <c r="ROH159" s="109"/>
      <c r="ROI159" s="109"/>
      <c r="ROJ159" s="109"/>
      <c r="ROK159" s="109"/>
      <c r="ROL159" s="109"/>
      <c r="ROM159" s="109"/>
      <c r="RON159" s="109"/>
      <c r="ROO159" s="109"/>
      <c r="ROP159" s="109"/>
      <c r="ROQ159" s="109"/>
      <c r="ROR159" s="109"/>
      <c r="ROS159" s="109"/>
      <c r="ROT159" s="109"/>
      <c r="ROU159" s="109"/>
      <c r="ROV159" s="109"/>
      <c r="ROW159" s="109"/>
      <c r="ROX159" s="109"/>
      <c r="ROY159" s="109"/>
      <c r="ROZ159" s="109"/>
      <c r="RPA159" s="109"/>
      <c r="RPB159" s="109"/>
      <c r="RPC159" s="109"/>
      <c r="RPD159" s="109"/>
      <c r="RPE159" s="109"/>
      <c r="RPF159" s="109"/>
      <c r="RPG159" s="109"/>
      <c r="RPH159" s="109"/>
      <c r="RPI159" s="109"/>
      <c r="RPJ159" s="109"/>
      <c r="RPK159" s="109"/>
      <c r="RPL159" s="109"/>
      <c r="RPM159" s="109"/>
      <c r="RPN159" s="109"/>
      <c r="RPO159" s="109"/>
      <c r="RPP159" s="109"/>
      <c r="RPQ159" s="109"/>
      <c r="RPR159" s="109"/>
      <c r="RPS159" s="109"/>
      <c r="RPT159" s="109"/>
      <c r="RPU159" s="109"/>
      <c r="RPV159" s="109"/>
      <c r="RPW159" s="109"/>
      <c r="RPX159" s="109"/>
      <c r="RPY159" s="109"/>
      <c r="RPZ159" s="109"/>
      <c r="RQA159" s="109"/>
      <c r="RQB159" s="109"/>
      <c r="RQC159" s="109"/>
      <c r="RQD159" s="109"/>
      <c r="RQE159" s="109"/>
      <c r="RQF159" s="109"/>
      <c r="RQG159" s="109"/>
      <c r="RQH159" s="109"/>
      <c r="RQI159" s="109"/>
      <c r="RQJ159" s="109"/>
      <c r="RQK159" s="109"/>
      <c r="RQL159" s="109"/>
      <c r="RQM159" s="109"/>
      <c r="RQN159" s="109"/>
      <c r="RQO159" s="109"/>
      <c r="RQP159" s="109"/>
      <c r="RQQ159" s="109"/>
      <c r="RQR159" s="109"/>
      <c r="RQS159" s="109"/>
      <c r="RQT159" s="109"/>
      <c r="RQU159" s="109"/>
      <c r="RQV159" s="109"/>
      <c r="RQW159" s="109"/>
      <c r="RQX159" s="109"/>
      <c r="RQY159" s="109"/>
      <c r="RQZ159" s="109"/>
      <c r="RRA159" s="109"/>
      <c r="RRB159" s="109"/>
      <c r="RRC159" s="109"/>
      <c r="RRD159" s="109"/>
      <c r="RRE159" s="109"/>
      <c r="RRF159" s="109"/>
      <c r="RRG159" s="109"/>
      <c r="RRH159" s="109"/>
      <c r="RRI159" s="109"/>
      <c r="RRJ159" s="109"/>
      <c r="RRK159" s="109"/>
      <c r="RRL159" s="109"/>
      <c r="RRM159" s="109"/>
      <c r="RRN159" s="109"/>
      <c r="RRO159" s="109"/>
      <c r="RRP159" s="109"/>
      <c r="RRQ159" s="109"/>
      <c r="RRR159" s="109"/>
      <c r="RRS159" s="109"/>
      <c r="RRT159" s="109"/>
      <c r="RRU159" s="109"/>
      <c r="RRV159" s="109"/>
      <c r="RRW159" s="109"/>
      <c r="RRX159" s="109"/>
      <c r="RRY159" s="109"/>
      <c r="RRZ159" s="109"/>
      <c r="RSA159" s="109"/>
      <c r="RSB159" s="109"/>
      <c r="RSC159" s="109"/>
      <c r="RSD159" s="109"/>
      <c r="RSE159" s="109"/>
      <c r="RSF159" s="109"/>
      <c r="RSG159" s="109"/>
      <c r="RSH159" s="109"/>
      <c r="RSI159" s="109"/>
      <c r="RSJ159" s="109"/>
      <c r="RSK159" s="109"/>
      <c r="RSL159" s="109"/>
      <c r="RSM159" s="109"/>
      <c r="RSN159" s="109"/>
      <c r="RSO159" s="109"/>
      <c r="RSP159" s="109"/>
      <c r="RSQ159" s="109"/>
      <c r="RSR159" s="109"/>
      <c r="RSS159" s="109"/>
      <c r="RST159" s="109"/>
      <c r="RSU159" s="109"/>
      <c r="RSV159" s="109"/>
      <c r="RSW159" s="109"/>
      <c r="RSX159" s="109"/>
      <c r="RSY159" s="109"/>
      <c r="RSZ159" s="109"/>
      <c r="RTA159" s="109"/>
      <c r="RTB159" s="109"/>
      <c r="RTC159" s="109"/>
      <c r="RTD159" s="109"/>
      <c r="RTE159" s="109"/>
      <c r="RTF159" s="109"/>
      <c r="RTG159" s="109"/>
      <c r="RTH159" s="109"/>
      <c r="RTI159" s="109"/>
      <c r="RTJ159" s="109"/>
      <c r="RTK159" s="109"/>
      <c r="RTL159" s="109"/>
      <c r="RTM159" s="109"/>
      <c r="RTN159" s="109"/>
      <c r="RTO159" s="109"/>
      <c r="RTP159" s="109"/>
      <c r="RTQ159" s="109"/>
      <c r="RTR159" s="109"/>
      <c r="RTS159" s="109"/>
      <c r="RTT159" s="109"/>
      <c r="RTU159" s="109"/>
      <c r="RTV159" s="109"/>
      <c r="RTW159" s="109"/>
      <c r="RTX159" s="109"/>
      <c r="RTY159" s="109"/>
      <c r="RTZ159" s="109"/>
      <c r="RUA159" s="109"/>
      <c r="RUB159" s="109"/>
      <c r="RUC159" s="109"/>
      <c r="RUD159" s="109"/>
      <c r="RUE159" s="109"/>
      <c r="RUF159" s="109"/>
      <c r="RUG159" s="109"/>
      <c r="RUH159" s="109"/>
      <c r="RUI159" s="109"/>
      <c r="RUJ159" s="109"/>
      <c r="RUK159" s="109"/>
      <c r="RUL159" s="109"/>
      <c r="RUM159" s="109"/>
      <c r="RUN159" s="109"/>
      <c r="RUO159" s="109"/>
      <c r="RUP159" s="109"/>
      <c r="RUQ159" s="109"/>
      <c r="RUR159" s="109"/>
      <c r="RUS159" s="109"/>
      <c r="RUT159" s="109"/>
      <c r="RUU159" s="109"/>
      <c r="RUV159" s="109"/>
      <c r="RUW159" s="109"/>
      <c r="RUX159" s="109"/>
      <c r="RUY159" s="109"/>
      <c r="RUZ159" s="109"/>
      <c r="RVA159" s="109"/>
      <c r="RVB159" s="109"/>
      <c r="RVC159" s="109"/>
      <c r="RVD159" s="109"/>
      <c r="RVE159" s="109"/>
      <c r="RVF159" s="109"/>
      <c r="RVG159" s="109"/>
      <c r="RVH159" s="109"/>
      <c r="RVI159" s="109"/>
      <c r="RVJ159" s="109"/>
      <c r="RVK159" s="109"/>
      <c r="RVL159" s="109"/>
      <c r="RVM159" s="109"/>
      <c r="RVN159" s="109"/>
      <c r="RVO159" s="109"/>
      <c r="RVP159" s="109"/>
      <c r="RVQ159" s="109"/>
      <c r="RVR159" s="109"/>
      <c r="RVS159" s="109"/>
      <c r="RVT159" s="109"/>
      <c r="RVU159" s="109"/>
      <c r="RVV159" s="109"/>
      <c r="RVW159" s="109"/>
      <c r="RVX159" s="109"/>
      <c r="RVY159" s="109"/>
      <c r="RVZ159" s="109"/>
      <c r="RWA159" s="109"/>
      <c r="RWB159" s="109"/>
      <c r="RWC159" s="109"/>
      <c r="RWD159" s="109"/>
      <c r="RWE159" s="109"/>
      <c r="RWF159" s="109"/>
      <c r="RWG159" s="109"/>
      <c r="RWH159" s="109"/>
      <c r="RWI159" s="109"/>
      <c r="RWJ159" s="109"/>
      <c r="RWK159" s="109"/>
      <c r="RWL159" s="109"/>
      <c r="RWM159" s="109"/>
      <c r="RWN159" s="109"/>
      <c r="RWO159" s="109"/>
      <c r="RWP159" s="109"/>
      <c r="RWQ159" s="109"/>
      <c r="RWR159" s="109"/>
      <c r="RWS159" s="109"/>
      <c r="RWT159" s="109"/>
      <c r="RWU159" s="109"/>
      <c r="RWV159" s="109"/>
      <c r="RWW159" s="109"/>
      <c r="RWX159" s="109"/>
      <c r="RWY159" s="109"/>
      <c r="RWZ159" s="109"/>
      <c r="RXA159" s="109"/>
      <c r="RXB159" s="109"/>
      <c r="RXC159" s="109"/>
      <c r="RXD159" s="109"/>
      <c r="RXE159" s="109"/>
      <c r="RXF159" s="109"/>
      <c r="RXG159" s="109"/>
      <c r="RXH159" s="109"/>
      <c r="RXI159" s="109"/>
      <c r="RXJ159" s="109"/>
      <c r="RXK159" s="109"/>
      <c r="RXL159" s="109"/>
      <c r="RXM159" s="109"/>
      <c r="RXN159" s="109"/>
      <c r="RXO159" s="109"/>
      <c r="RXP159" s="109"/>
      <c r="RXQ159" s="109"/>
      <c r="RXR159" s="109"/>
      <c r="RXS159" s="109"/>
      <c r="RXT159" s="109"/>
      <c r="RXU159" s="109"/>
      <c r="RXV159" s="109"/>
      <c r="RXW159" s="109"/>
      <c r="RXX159" s="109"/>
      <c r="RXY159" s="109"/>
      <c r="RXZ159" s="109"/>
      <c r="RYA159" s="109"/>
      <c r="RYB159" s="109"/>
      <c r="RYC159" s="109"/>
      <c r="RYD159" s="109"/>
      <c r="RYE159" s="109"/>
      <c r="RYF159" s="109"/>
      <c r="RYG159" s="109"/>
      <c r="RYH159" s="109"/>
      <c r="RYI159" s="109"/>
      <c r="RYJ159" s="109"/>
      <c r="RYK159" s="109"/>
      <c r="RYL159" s="109"/>
      <c r="RYM159" s="109"/>
      <c r="RYN159" s="109"/>
      <c r="RYO159" s="109"/>
      <c r="RYP159" s="109"/>
      <c r="RYQ159" s="109"/>
      <c r="RYR159" s="109"/>
      <c r="RYS159" s="109"/>
      <c r="RYT159" s="109"/>
      <c r="RYU159" s="109"/>
      <c r="RYV159" s="109"/>
      <c r="RYW159" s="109"/>
      <c r="RYX159" s="109"/>
      <c r="RYY159" s="109"/>
      <c r="RYZ159" s="109"/>
      <c r="RZA159" s="109"/>
      <c r="RZB159" s="109"/>
      <c r="RZC159" s="109"/>
      <c r="RZD159" s="109"/>
      <c r="RZE159" s="109"/>
      <c r="RZF159" s="109"/>
      <c r="RZG159" s="109"/>
      <c r="RZH159" s="109"/>
      <c r="RZI159" s="109"/>
      <c r="RZJ159" s="109"/>
      <c r="RZK159" s="109"/>
      <c r="RZL159" s="109"/>
      <c r="RZM159" s="109"/>
      <c r="RZN159" s="109"/>
      <c r="RZO159" s="109"/>
      <c r="RZP159" s="109"/>
      <c r="RZQ159" s="109"/>
      <c r="RZR159" s="109"/>
      <c r="RZS159" s="109"/>
      <c r="RZT159" s="109"/>
      <c r="RZU159" s="109"/>
      <c r="RZV159" s="109"/>
      <c r="RZW159" s="109"/>
      <c r="RZX159" s="109"/>
      <c r="RZY159" s="109"/>
      <c r="RZZ159" s="109"/>
      <c r="SAA159" s="109"/>
      <c r="SAB159" s="109"/>
      <c r="SAC159" s="109"/>
      <c r="SAD159" s="109"/>
      <c r="SAE159" s="109"/>
      <c r="SAF159" s="109"/>
      <c r="SAG159" s="109"/>
      <c r="SAH159" s="109"/>
      <c r="SAI159" s="109"/>
      <c r="SAJ159" s="109"/>
      <c r="SAK159" s="109"/>
      <c r="SAL159" s="109"/>
      <c r="SAM159" s="109"/>
      <c r="SAN159" s="109"/>
      <c r="SAO159" s="109"/>
      <c r="SAP159" s="109"/>
      <c r="SAQ159" s="109"/>
      <c r="SAR159" s="109"/>
      <c r="SAS159" s="109"/>
      <c r="SAT159" s="109"/>
      <c r="SAU159" s="109"/>
      <c r="SAV159" s="109"/>
      <c r="SAW159" s="109"/>
      <c r="SAX159" s="109"/>
      <c r="SAY159" s="109"/>
      <c r="SAZ159" s="109"/>
      <c r="SBA159" s="109"/>
      <c r="SBB159" s="109"/>
      <c r="SBC159" s="109"/>
      <c r="SBD159" s="109"/>
      <c r="SBE159" s="109"/>
      <c r="SBF159" s="109"/>
      <c r="SBG159" s="109"/>
      <c r="SBH159" s="109"/>
      <c r="SBI159" s="109"/>
      <c r="SBJ159" s="109"/>
      <c r="SBK159" s="109"/>
      <c r="SBL159" s="109"/>
      <c r="SBM159" s="109"/>
      <c r="SBN159" s="109"/>
      <c r="SBO159" s="109"/>
      <c r="SBP159" s="109"/>
      <c r="SBQ159" s="109"/>
      <c r="SBR159" s="109"/>
      <c r="SBS159" s="109"/>
      <c r="SBT159" s="109"/>
      <c r="SBU159" s="109"/>
      <c r="SBV159" s="109"/>
      <c r="SBW159" s="109"/>
      <c r="SBX159" s="109"/>
      <c r="SBY159" s="109"/>
      <c r="SBZ159" s="109"/>
      <c r="SCA159" s="109"/>
      <c r="SCB159" s="109"/>
      <c r="SCC159" s="109"/>
      <c r="SCD159" s="109"/>
      <c r="SCE159" s="109"/>
      <c r="SCF159" s="109"/>
      <c r="SCG159" s="109"/>
      <c r="SCH159" s="109"/>
      <c r="SCI159" s="109"/>
      <c r="SCJ159" s="109"/>
      <c r="SCK159" s="109"/>
      <c r="SCL159" s="109"/>
      <c r="SCM159" s="109"/>
      <c r="SCN159" s="109"/>
      <c r="SCO159" s="109"/>
      <c r="SCP159" s="109"/>
      <c r="SCQ159" s="109"/>
      <c r="SCR159" s="109"/>
      <c r="SCS159" s="109"/>
      <c r="SCT159" s="109"/>
      <c r="SCU159" s="109"/>
      <c r="SCV159" s="109"/>
      <c r="SCW159" s="109"/>
      <c r="SCX159" s="109"/>
      <c r="SCY159" s="109"/>
      <c r="SCZ159" s="109"/>
      <c r="SDA159" s="109"/>
      <c r="SDB159" s="109"/>
      <c r="SDC159" s="109"/>
      <c r="SDD159" s="109"/>
      <c r="SDE159" s="109"/>
      <c r="SDF159" s="109"/>
      <c r="SDG159" s="109"/>
      <c r="SDH159" s="109"/>
      <c r="SDI159" s="109"/>
      <c r="SDJ159" s="109"/>
      <c r="SDK159" s="109"/>
      <c r="SDL159" s="109"/>
      <c r="SDM159" s="109"/>
      <c r="SDN159" s="109"/>
      <c r="SDO159" s="109"/>
      <c r="SDP159" s="109"/>
      <c r="SDQ159" s="109"/>
      <c r="SDR159" s="109"/>
      <c r="SDS159" s="109"/>
      <c r="SDT159" s="109"/>
      <c r="SDU159" s="109"/>
      <c r="SDV159" s="109"/>
      <c r="SDW159" s="109"/>
      <c r="SDX159" s="109"/>
      <c r="SDY159" s="109"/>
      <c r="SDZ159" s="109"/>
      <c r="SEA159" s="109"/>
      <c r="SEB159" s="109"/>
      <c r="SEC159" s="109"/>
      <c r="SED159" s="109"/>
      <c r="SEE159" s="109"/>
      <c r="SEF159" s="109"/>
      <c r="SEG159" s="109"/>
      <c r="SEH159" s="109"/>
      <c r="SEI159" s="109"/>
      <c r="SEJ159" s="109"/>
      <c r="SEK159" s="109"/>
      <c r="SEL159" s="109"/>
      <c r="SEM159" s="109"/>
      <c r="SEN159" s="109"/>
      <c r="SEO159" s="109"/>
      <c r="SEP159" s="109"/>
      <c r="SEQ159" s="109"/>
      <c r="SER159" s="109"/>
      <c r="SES159" s="109"/>
      <c r="SET159" s="109"/>
      <c r="SEU159" s="109"/>
      <c r="SEV159" s="109"/>
      <c r="SEW159" s="109"/>
      <c r="SEX159" s="109"/>
      <c r="SEY159" s="109"/>
      <c r="SEZ159" s="109"/>
      <c r="SFA159" s="109"/>
      <c r="SFB159" s="109"/>
      <c r="SFC159" s="109"/>
      <c r="SFD159" s="109"/>
      <c r="SFE159" s="109"/>
      <c r="SFF159" s="109"/>
      <c r="SFG159" s="109"/>
      <c r="SFH159" s="109"/>
      <c r="SFI159" s="109"/>
      <c r="SFJ159" s="109"/>
      <c r="SFK159" s="109"/>
      <c r="SFL159" s="109"/>
      <c r="SFM159" s="109"/>
      <c r="SFN159" s="109"/>
      <c r="SFO159" s="109"/>
      <c r="SFP159" s="109"/>
      <c r="SFQ159" s="109"/>
      <c r="SFR159" s="109"/>
      <c r="SFS159" s="109"/>
      <c r="SFT159" s="109"/>
      <c r="SFU159" s="109"/>
      <c r="SFV159" s="109"/>
      <c r="SFW159" s="109"/>
      <c r="SFX159" s="109"/>
      <c r="SFY159" s="109"/>
      <c r="SFZ159" s="109"/>
      <c r="SGA159" s="109"/>
      <c r="SGB159" s="109"/>
      <c r="SGC159" s="109"/>
      <c r="SGD159" s="109"/>
      <c r="SGE159" s="109"/>
      <c r="SGF159" s="109"/>
      <c r="SGG159" s="109"/>
      <c r="SGH159" s="109"/>
      <c r="SGI159" s="109"/>
      <c r="SGJ159" s="109"/>
      <c r="SGK159" s="109"/>
      <c r="SGL159" s="109"/>
      <c r="SGM159" s="109"/>
      <c r="SGN159" s="109"/>
      <c r="SGO159" s="109"/>
      <c r="SGP159" s="109"/>
      <c r="SGQ159" s="109"/>
      <c r="SGR159" s="109"/>
      <c r="SGS159" s="109"/>
      <c r="SGT159" s="109"/>
      <c r="SGU159" s="109"/>
      <c r="SGV159" s="109"/>
      <c r="SGW159" s="109"/>
      <c r="SGX159" s="109"/>
      <c r="SGY159" s="109"/>
      <c r="SGZ159" s="109"/>
      <c r="SHA159" s="109"/>
      <c r="SHB159" s="109"/>
      <c r="SHC159" s="109"/>
      <c r="SHD159" s="109"/>
      <c r="SHE159" s="109"/>
      <c r="SHF159" s="109"/>
      <c r="SHG159" s="109"/>
      <c r="SHH159" s="109"/>
      <c r="SHI159" s="109"/>
      <c r="SHJ159" s="109"/>
      <c r="SHK159" s="109"/>
      <c r="SHL159" s="109"/>
      <c r="SHM159" s="109"/>
      <c r="SHN159" s="109"/>
      <c r="SHO159" s="109"/>
      <c r="SHP159" s="109"/>
      <c r="SHQ159" s="109"/>
      <c r="SHR159" s="109"/>
      <c r="SHS159" s="109"/>
      <c r="SHT159" s="109"/>
      <c r="SHU159" s="109"/>
      <c r="SHV159" s="109"/>
      <c r="SHW159" s="109"/>
      <c r="SHX159" s="109"/>
      <c r="SHY159" s="109"/>
      <c r="SHZ159" s="109"/>
      <c r="SIA159" s="109"/>
      <c r="SIB159" s="109"/>
      <c r="SIC159" s="109"/>
      <c r="SID159" s="109"/>
      <c r="SIE159" s="109"/>
      <c r="SIF159" s="109"/>
      <c r="SIG159" s="109"/>
      <c r="SIH159" s="109"/>
      <c r="SII159" s="109"/>
      <c r="SIJ159" s="109"/>
      <c r="SIK159" s="109"/>
      <c r="SIL159" s="109"/>
      <c r="SIM159" s="109"/>
      <c r="SIN159" s="109"/>
      <c r="SIO159" s="109"/>
      <c r="SIP159" s="109"/>
      <c r="SIQ159" s="109"/>
      <c r="SIR159" s="109"/>
      <c r="SIS159" s="109"/>
      <c r="SIT159" s="109"/>
      <c r="SIU159" s="109"/>
      <c r="SIV159" s="109"/>
      <c r="SIW159" s="109"/>
      <c r="SIX159" s="109"/>
      <c r="SIY159" s="109"/>
      <c r="SIZ159" s="109"/>
      <c r="SJA159" s="109"/>
      <c r="SJB159" s="109"/>
      <c r="SJC159" s="109"/>
      <c r="SJD159" s="109"/>
      <c r="SJE159" s="109"/>
      <c r="SJF159" s="109"/>
      <c r="SJG159" s="109"/>
      <c r="SJH159" s="109"/>
      <c r="SJI159" s="109"/>
      <c r="SJJ159" s="109"/>
      <c r="SJK159" s="109"/>
      <c r="SJL159" s="109"/>
      <c r="SJM159" s="109"/>
      <c r="SJN159" s="109"/>
      <c r="SJO159" s="109"/>
      <c r="SJP159" s="109"/>
      <c r="SJQ159" s="109"/>
      <c r="SJR159" s="109"/>
      <c r="SJS159" s="109"/>
      <c r="SJT159" s="109"/>
      <c r="SJU159" s="109"/>
      <c r="SJV159" s="109"/>
      <c r="SJW159" s="109"/>
      <c r="SJX159" s="109"/>
      <c r="SJY159" s="109"/>
      <c r="SJZ159" s="109"/>
      <c r="SKA159" s="109"/>
      <c r="SKB159" s="109"/>
      <c r="SKC159" s="109"/>
      <c r="SKD159" s="109"/>
      <c r="SKE159" s="109"/>
      <c r="SKF159" s="109"/>
      <c r="SKG159" s="109"/>
      <c r="SKH159" s="109"/>
      <c r="SKI159" s="109"/>
      <c r="SKJ159" s="109"/>
      <c r="SKK159" s="109"/>
      <c r="SKL159" s="109"/>
      <c r="SKM159" s="109"/>
      <c r="SKN159" s="109"/>
      <c r="SKO159" s="109"/>
      <c r="SKP159" s="109"/>
      <c r="SKQ159" s="109"/>
      <c r="SKR159" s="109"/>
      <c r="SKS159" s="109"/>
      <c r="SKT159" s="109"/>
      <c r="SKU159" s="109"/>
      <c r="SKV159" s="109"/>
      <c r="SKW159" s="109"/>
      <c r="SKX159" s="109"/>
      <c r="SKY159" s="109"/>
      <c r="SKZ159" s="109"/>
      <c r="SLA159" s="109"/>
      <c r="SLB159" s="109"/>
      <c r="SLC159" s="109"/>
      <c r="SLD159" s="109"/>
      <c r="SLE159" s="109"/>
      <c r="SLF159" s="109"/>
      <c r="SLG159" s="109"/>
      <c r="SLH159" s="109"/>
      <c r="SLI159" s="109"/>
      <c r="SLJ159" s="109"/>
      <c r="SLK159" s="109"/>
      <c r="SLL159" s="109"/>
      <c r="SLM159" s="109"/>
      <c r="SLN159" s="109"/>
      <c r="SLO159" s="109"/>
      <c r="SLP159" s="109"/>
      <c r="SLQ159" s="109"/>
      <c r="SLR159" s="109"/>
      <c r="SLS159" s="109"/>
      <c r="SLT159" s="109"/>
      <c r="SLU159" s="109"/>
      <c r="SLV159" s="109"/>
      <c r="SLW159" s="109"/>
      <c r="SLX159" s="109"/>
      <c r="SLY159" s="109"/>
      <c r="SLZ159" s="109"/>
      <c r="SMA159" s="109"/>
      <c r="SMB159" s="109"/>
      <c r="SMC159" s="109"/>
      <c r="SMD159" s="109"/>
      <c r="SME159" s="109"/>
      <c r="SMF159" s="109"/>
      <c r="SMG159" s="109"/>
      <c r="SMH159" s="109"/>
      <c r="SMI159" s="109"/>
      <c r="SMJ159" s="109"/>
      <c r="SMK159" s="109"/>
      <c r="SML159" s="109"/>
      <c r="SMM159" s="109"/>
      <c r="SMN159" s="109"/>
      <c r="SMO159" s="109"/>
      <c r="SMP159" s="109"/>
      <c r="SMQ159" s="109"/>
      <c r="SMR159" s="109"/>
      <c r="SMS159" s="109"/>
      <c r="SMT159" s="109"/>
      <c r="SMU159" s="109"/>
      <c r="SMV159" s="109"/>
      <c r="SMW159" s="109"/>
      <c r="SMX159" s="109"/>
      <c r="SMY159" s="109"/>
      <c r="SMZ159" s="109"/>
      <c r="SNA159" s="109"/>
      <c r="SNB159" s="109"/>
      <c r="SNC159" s="109"/>
      <c r="SND159" s="109"/>
      <c r="SNE159" s="109"/>
      <c r="SNF159" s="109"/>
      <c r="SNG159" s="109"/>
      <c r="SNH159" s="109"/>
      <c r="SNI159" s="109"/>
      <c r="SNJ159" s="109"/>
      <c r="SNK159" s="109"/>
      <c r="SNL159" s="109"/>
      <c r="SNM159" s="109"/>
      <c r="SNN159" s="109"/>
      <c r="SNO159" s="109"/>
      <c r="SNP159" s="109"/>
      <c r="SNQ159" s="109"/>
      <c r="SNR159" s="109"/>
      <c r="SNS159" s="109"/>
      <c r="SNT159" s="109"/>
      <c r="SNU159" s="109"/>
      <c r="SNV159" s="109"/>
      <c r="SNW159" s="109"/>
      <c r="SNX159" s="109"/>
      <c r="SNY159" s="109"/>
      <c r="SNZ159" s="109"/>
      <c r="SOA159" s="109"/>
      <c r="SOB159" s="109"/>
      <c r="SOC159" s="109"/>
      <c r="SOD159" s="109"/>
      <c r="SOE159" s="109"/>
      <c r="SOF159" s="109"/>
      <c r="SOG159" s="109"/>
      <c r="SOH159" s="109"/>
      <c r="SOI159" s="109"/>
      <c r="SOJ159" s="109"/>
      <c r="SOK159" s="109"/>
      <c r="SOL159" s="109"/>
      <c r="SOM159" s="109"/>
      <c r="SON159" s="109"/>
      <c r="SOO159" s="109"/>
      <c r="SOP159" s="109"/>
      <c r="SOQ159" s="109"/>
      <c r="SOR159" s="109"/>
      <c r="SOS159" s="109"/>
      <c r="SOT159" s="109"/>
      <c r="SOU159" s="109"/>
      <c r="SOV159" s="109"/>
      <c r="SOW159" s="109"/>
      <c r="SOX159" s="109"/>
      <c r="SOY159" s="109"/>
      <c r="SOZ159" s="109"/>
      <c r="SPA159" s="109"/>
      <c r="SPB159" s="109"/>
      <c r="SPC159" s="109"/>
      <c r="SPD159" s="109"/>
      <c r="SPE159" s="109"/>
      <c r="SPF159" s="109"/>
      <c r="SPG159" s="109"/>
      <c r="SPH159" s="109"/>
      <c r="SPI159" s="109"/>
      <c r="SPJ159" s="109"/>
      <c r="SPK159" s="109"/>
      <c r="SPL159" s="109"/>
      <c r="SPM159" s="109"/>
      <c r="SPN159" s="109"/>
      <c r="SPO159" s="109"/>
      <c r="SPP159" s="109"/>
      <c r="SPQ159" s="109"/>
      <c r="SPR159" s="109"/>
      <c r="SPS159" s="109"/>
      <c r="SPT159" s="109"/>
      <c r="SPU159" s="109"/>
      <c r="SPV159" s="109"/>
      <c r="SPW159" s="109"/>
      <c r="SPX159" s="109"/>
      <c r="SPY159" s="109"/>
      <c r="SPZ159" s="109"/>
      <c r="SQA159" s="109"/>
      <c r="SQB159" s="109"/>
      <c r="SQC159" s="109"/>
      <c r="SQD159" s="109"/>
      <c r="SQE159" s="109"/>
      <c r="SQF159" s="109"/>
      <c r="SQG159" s="109"/>
      <c r="SQH159" s="109"/>
      <c r="SQI159" s="109"/>
      <c r="SQJ159" s="109"/>
      <c r="SQK159" s="109"/>
      <c r="SQL159" s="109"/>
      <c r="SQM159" s="109"/>
      <c r="SQN159" s="109"/>
      <c r="SQO159" s="109"/>
      <c r="SQP159" s="109"/>
      <c r="SQQ159" s="109"/>
      <c r="SQR159" s="109"/>
      <c r="SQS159" s="109"/>
      <c r="SQT159" s="109"/>
      <c r="SQU159" s="109"/>
      <c r="SQV159" s="109"/>
      <c r="SQW159" s="109"/>
      <c r="SQX159" s="109"/>
      <c r="SQY159" s="109"/>
      <c r="SQZ159" s="109"/>
      <c r="SRA159" s="109"/>
      <c r="SRB159" s="109"/>
      <c r="SRC159" s="109"/>
      <c r="SRD159" s="109"/>
      <c r="SRE159" s="109"/>
      <c r="SRF159" s="109"/>
      <c r="SRG159" s="109"/>
      <c r="SRH159" s="109"/>
      <c r="SRI159" s="109"/>
      <c r="SRJ159" s="109"/>
      <c r="SRK159" s="109"/>
      <c r="SRL159" s="109"/>
      <c r="SRM159" s="109"/>
      <c r="SRN159" s="109"/>
      <c r="SRO159" s="109"/>
      <c r="SRP159" s="109"/>
      <c r="SRQ159" s="109"/>
      <c r="SRR159" s="109"/>
      <c r="SRS159" s="109"/>
      <c r="SRT159" s="109"/>
      <c r="SRU159" s="109"/>
      <c r="SRV159" s="109"/>
      <c r="SRW159" s="109"/>
      <c r="SRX159" s="109"/>
      <c r="SRY159" s="109"/>
      <c r="SRZ159" s="109"/>
      <c r="SSA159" s="109"/>
      <c r="SSB159" s="109"/>
      <c r="SSC159" s="109"/>
      <c r="SSD159" s="109"/>
      <c r="SSE159" s="109"/>
      <c r="SSF159" s="109"/>
      <c r="SSG159" s="109"/>
      <c r="SSH159" s="109"/>
      <c r="SSI159" s="109"/>
      <c r="SSJ159" s="109"/>
      <c r="SSK159" s="109"/>
      <c r="SSL159" s="109"/>
      <c r="SSM159" s="109"/>
      <c r="SSN159" s="109"/>
      <c r="SSO159" s="109"/>
      <c r="SSP159" s="109"/>
      <c r="SSQ159" s="109"/>
      <c r="SSR159" s="109"/>
      <c r="SSS159" s="109"/>
      <c r="SST159" s="109"/>
      <c r="SSU159" s="109"/>
      <c r="SSV159" s="109"/>
      <c r="SSW159" s="109"/>
      <c r="SSX159" s="109"/>
      <c r="SSY159" s="109"/>
      <c r="SSZ159" s="109"/>
      <c r="STA159" s="109"/>
      <c r="STB159" s="109"/>
      <c r="STC159" s="109"/>
      <c r="STD159" s="109"/>
      <c r="STE159" s="109"/>
      <c r="STF159" s="109"/>
      <c r="STG159" s="109"/>
      <c r="STH159" s="109"/>
      <c r="STI159" s="109"/>
      <c r="STJ159" s="109"/>
      <c r="STK159" s="109"/>
      <c r="STL159" s="109"/>
      <c r="STM159" s="109"/>
      <c r="STN159" s="109"/>
      <c r="STO159" s="109"/>
      <c r="STP159" s="109"/>
      <c r="STQ159" s="109"/>
      <c r="STR159" s="109"/>
      <c r="STS159" s="109"/>
      <c r="STT159" s="109"/>
      <c r="STU159" s="109"/>
      <c r="STV159" s="109"/>
      <c r="STW159" s="109"/>
      <c r="STX159" s="109"/>
      <c r="STY159" s="109"/>
      <c r="STZ159" s="109"/>
      <c r="SUA159" s="109"/>
      <c r="SUB159" s="109"/>
      <c r="SUC159" s="109"/>
      <c r="SUD159" s="109"/>
      <c r="SUE159" s="109"/>
      <c r="SUF159" s="109"/>
      <c r="SUG159" s="109"/>
      <c r="SUH159" s="109"/>
      <c r="SUI159" s="109"/>
      <c r="SUJ159" s="109"/>
      <c r="SUK159" s="109"/>
      <c r="SUL159" s="109"/>
      <c r="SUM159" s="109"/>
      <c r="SUN159" s="109"/>
      <c r="SUO159" s="109"/>
      <c r="SUP159" s="109"/>
      <c r="SUQ159" s="109"/>
      <c r="SUR159" s="109"/>
      <c r="SUS159" s="109"/>
      <c r="SUT159" s="109"/>
      <c r="SUU159" s="109"/>
      <c r="SUV159" s="109"/>
      <c r="SUW159" s="109"/>
      <c r="SUX159" s="109"/>
      <c r="SUY159" s="109"/>
      <c r="SUZ159" s="109"/>
      <c r="SVA159" s="109"/>
      <c r="SVB159" s="109"/>
      <c r="SVC159" s="109"/>
      <c r="SVD159" s="109"/>
      <c r="SVE159" s="109"/>
      <c r="SVF159" s="109"/>
      <c r="SVG159" s="109"/>
      <c r="SVH159" s="109"/>
      <c r="SVI159" s="109"/>
      <c r="SVJ159" s="109"/>
      <c r="SVK159" s="109"/>
      <c r="SVL159" s="109"/>
      <c r="SVM159" s="109"/>
      <c r="SVN159" s="109"/>
      <c r="SVO159" s="109"/>
      <c r="SVP159" s="109"/>
      <c r="SVQ159" s="109"/>
      <c r="SVR159" s="109"/>
      <c r="SVS159" s="109"/>
      <c r="SVT159" s="109"/>
      <c r="SVU159" s="109"/>
      <c r="SVV159" s="109"/>
      <c r="SVW159" s="109"/>
      <c r="SVX159" s="109"/>
      <c r="SVY159" s="109"/>
      <c r="SVZ159" s="109"/>
      <c r="SWA159" s="109"/>
      <c r="SWB159" s="109"/>
      <c r="SWC159" s="109"/>
      <c r="SWD159" s="109"/>
      <c r="SWE159" s="109"/>
      <c r="SWF159" s="109"/>
      <c r="SWG159" s="109"/>
      <c r="SWH159" s="109"/>
      <c r="SWI159" s="109"/>
      <c r="SWJ159" s="109"/>
      <c r="SWK159" s="109"/>
      <c r="SWL159" s="109"/>
      <c r="SWM159" s="109"/>
      <c r="SWN159" s="109"/>
      <c r="SWO159" s="109"/>
      <c r="SWP159" s="109"/>
      <c r="SWQ159" s="109"/>
      <c r="SWR159" s="109"/>
      <c r="SWS159" s="109"/>
      <c r="SWT159" s="109"/>
      <c r="SWU159" s="109"/>
      <c r="SWV159" s="109"/>
      <c r="SWW159" s="109"/>
      <c r="SWX159" s="109"/>
      <c r="SWY159" s="109"/>
      <c r="SWZ159" s="109"/>
      <c r="SXA159" s="109"/>
      <c r="SXB159" s="109"/>
      <c r="SXC159" s="109"/>
      <c r="SXD159" s="109"/>
      <c r="SXE159" s="109"/>
      <c r="SXF159" s="109"/>
      <c r="SXG159" s="109"/>
      <c r="SXH159" s="109"/>
      <c r="SXI159" s="109"/>
      <c r="SXJ159" s="109"/>
      <c r="SXK159" s="109"/>
      <c r="SXL159" s="109"/>
      <c r="SXM159" s="109"/>
      <c r="SXN159" s="109"/>
      <c r="SXO159" s="109"/>
      <c r="SXP159" s="109"/>
      <c r="SXQ159" s="109"/>
      <c r="SXR159" s="109"/>
      <c r="SXS159" s="109"/>
      <c r="SXT159" s="109"/>
      <c r="SXU159" s="109"/>
      <c r="SXV159" s="109"/>
      <c r="SXW159" s="109"/>
      <c r="SXX159" s="109"/>
      <c r="SXY159" s="109"/>
      <c r="SXZ159" s="109"/>
      <c r="SYA159" s="109"/>
      <c r="SYB159" s="109"/>
      <c r="SYC159" s="109"/>
      <c r="SYD159" s="109"/>
      <c r="SYE159" s="109"/>
      <c r="SYF159" s="109"/>
      <c r="SYG159" s="109"/>
      <c r="SYH159" s="109"/>
      <c r="SYI159" s="109"/>
      <c r="SYJ159" s="109"/>
      <c r="SYK159" s="109"/>
      <c r="SYL159" s="109"/>
      <c r="SYM159" s="109"/>
      <c r="SYN159" s="109"/>
      <c r="SYO159" s="109"/>
      <c r="SYP159" s="109"/>
      <c r="SYQ159" s="109"/>
      <c r="SYR159" s="109"/>
      <c r="SYS159" s="109"/>
      <c r="SYT159" s="109"/>
      <c r="SYU159" s="109"/>
      <c r="SYV159" s="109"/>
      <c r="SYW159" s="109"/>
      <c r="SYX159" s="109"/>
      <c r="SYY159" s="109"/>
      <c r="SYZ159" s="109"/>
      <c r="SZA159" s="109"/>
      <c r="SZB159" s="109"/>
      <c r="SZC159" s="109"/>
      <c r="SZD159" s="109"/>
      <c r="SZE159" s="109"/>
      <c r="SZF159" s="109"/>
      <c r="SZG159" s="109"/>
      <c r="SZH159" s="109"/>
      <c r="SZI159" s="109"/>
      <c r="SZJ159" s="109"/>
      <c r="SZK159" s="109"/>
      <c r="SZL159" s="109"/>
      <c r="SZM159" s="109"/>
      <c r="SZN159" s="109"/>
      <c r="SZO159" s="109"/>
      <c r="SZP159" s="109"/>
      <c r="SZQ159" s="109"/>
      <c r="SZR159" s="109"/>
      <c r="SZS159" s="109"/>
      <c r="SZT159" s="109"/>
      <c r="SZU159" s="109"/>
      <c r="SZV159" s="109"/>
      <c r="SZW159" s="109"/>
      <c r="SZX159" s="109"/>
      <c r="SZY159" s="109"/>
      <c r="SZZ159" s="109"/>
      <c r="TAA159" s="109"/>
      <c r="TAB159" s="109"/>
      <c r="TAC159" s="109"/>
      <c r="TAD159" s="109"/>
      <c r="TAE159" s="109"/>
      <c r="TAF159" s="109"/>
      <c r="TAG159" s="109"/>
      <c r="TAH159" s="109"/>
      <c r="TAI159" s="109"/>
      <c r="TAJ159" s="109"/>
      <c r="TAK159" s="109"/>
      <c r="TAL159" s="109"/>
      <c r="TAM159" s="109"/>
      <c r="TAN159" s="109"/>
      <c r="TAO159" s="109"/>
      <c r="TAP159" s="109"/>
      <c r="TAQ159" s="109"/>
      <c r="TAR159" s="109"/>
      <c r="TAS159" s="109"/>
      <c r="TAT159" s="109"/>
      <c r="TAU159" s="109"/>
      <c r="TAV159" s="109"/>
      <c r="TAW159" s="109"/>
      <c r="TAX159" s="109"/>
      <c r="TAY159" s="109"/>
      <c r="TAZ159" s="109"/>
      <c r="TBA159" s="109"/>
      <c r="TBB159" s="109"/>
      <c r="TBC159" s="109"/>
      <c r="TBD159" s="109"/>
      <c r="TBE159" s="109"/>
      <c r="TBF159" s="109"/>
      <c r="TBG159" s="109"/>
      <c r="TBH159" s="109"/>
      <c r="TBI159" s="109"/>
      <c r="TBJ159" s="109"/>
      <c r="TBK159" s="109"/>
      <c r="TBL159" s="109"/>
      <c r="TBM159" s="109"/>
      <c r="TBN159" s="109"/>
      <c r="TBO159" s="109"/>
      <c r="TBP159" s="109"/>
      <c r="TBQ159" s="109"/>
      <c r="TBR159" s="109"/>
      <c r="TBS159" s="109"/>
      <c r="TBT159" s="109"/>
      <c r="TBU159" s="109"/>
      <c r="TBV159" s="109"/>
      <c r="TBW159" s="109"/>
      <c r="TBX159" s="109"/>
      <c r="TBY159" s="109"/>
      <c r="TBZ159" s="109"/>
      <c r="TCA159" s="109"/>
      <c r="TCB159" s="109"/>
      <c r="TCC159" s="109"/>
      <c r="TCD159" s="109"/>
      <c r="TCE159" s="109"/>
      <c r="TCF159" s="109"/>
      <c r="TCG159" s="109"/>
      <c r="TCH159" s="109"/>
      <c r="TCI159" s="109"/>
      <c r="TCJ159" s="109"/>
      <c r="TCK159" s="109"/>
      <c r="TCL159" s="109"/>
      <c r="TCM159" s="109"/>
      <c r="TCN159" s="109"/>
      <c r="TCO159" s="109"/>
      <c r="TCP159" s="109"/>
      <c r="TCQ159" s="109"/>
      <c r="TCR159" s="109"/>
      <c r="TCS159" s="109"/>
      <c r="TCT159" s="109"/>
      <c r="TCU159" s="109"/>
      <c r="TCV159" s="109"/>
      <c r="TCW159" s="109"/>
      <c r="TCX159" s="109"/>
      <c r="TCY159" s="109"/>
      <c r="TCZ159" s="109"/>
      <c r="TDA159" s="109"/>
      <c r="TDB159" s="109"/>
      <c r="TDC159" s="109"/>
      <c r="TDD159" s="109"/>
      <c r="TDE159" s="109"/>
      <c r="TDF159" s="109"/>
      <c r="TDG159" s="109"/>
      <c r="TDH159" s="109"/>
      <c r="TDI159" s="109"/>
      <c r="TDJ159" s="109"/>
      <c r="TDK159" s="109"/>
      <c r="TDL159" s="109"/>
      <c r="TDM159" s="109"/>
      <c r="TDN159" s="109"/>
      <c r="TDO159" s="109"/>
      <c r="TDP159" s="109"/>
      <c r="TDQ159" s="109"/>
      <c r="TDR159" s="109"/>
      <c r="TDS159" s="109"/>
      <c r="TDT159" s="109"/>
      <c r="TDU159" s="109"/>
      <c r="TDV159" s="109"/>
      <c r="TDW159" s="109"/>
      <c r="TDX159" s="109"/>
      <c r="TDY159" s="109"/>
      <c r="TDZ159" s="109"/>
      <c r="TEA159" s="109"/>
      <c r="TEB159" s="109"/>
      <c r="TEC159" s="109"/>
      <c r="TED159" s="109"/>
      <c r="TEE159" s="109"/>
      <c r="TEF159" s="109"/>
      <c r="TEG159" s="109"/>
      <c r="TEH159" s="109"/>
      <c r="TEI159" s="109"/>
      <c r="TEJ159" s="109"/>
      <c r="TEK159" s="109"/>
      <c r="TEL159" s="109"/>
      <c r="TEM159" s="109"/>
      <c r="TEN159" s="109"/>
      <c r="TEO159" s="109"/>
      <c r="TEP159" s="109"/>
      <c r="TEQ159" s="109"/>
      <c r="TER159" s="109"/>
      <c r="TES159" s="109"/>
      <c r="TET159" s="109"/>
      <c r="TEU159" s="109"/>
      <c r="TEV159" s="109"/>
      <c r="TEW159" s="109"/>
      <c r="TEX159" s="109"/>
      <c r="TEY159" s="109"/>
      <c r="TEZ159" s="109"/>
      <c r="TFA159" s="109"/>
      <c r="TFB159" s="109"/>
      <c r="TFC159" s="109"/>
      <c r="TFD159" s="109"/>
      <c r="TFE159" s="109"/>
      <c r="TFF159" s="109"/>
      <c r="TFG159" s="109"/>
      <c r="TFH159" s="109"/>
      <c r="TFI159" s="109"/>
      <c r="TFJ159" s="109"/>
      <c r="TFK159" s="109"/>
      <c r="TFL159" s="109"/>
      <c r="TFM159" s="109"/>
      <c r="TFN159" s="109"/>
      <c r="TFO159" s="109"/>
      <c r="TFP159" s="109"/>
      <c r="TFQ159" s="109"/>
      <c r="TFR159" s="109"/>
      <c r="TFS159" s="109"/>
      <c r="TFT159" s="109"/>
      <c r="TFU159" s="109"/>
      <c r="TFV159" s="109"/>
      <c r="TFW159" s="109"/>
      <c r="TFX159" s="109"/>
      <c r="TFY159" s="109"/>
      <c r="TFZ159" s="109"/>
      <c r="TGA159" s="109"/>
      <c r="TGB159" s="109"/>
      <c r="TGC159" s="109"/>
      <c r="TGD159" s="109"/>
      <c r="TGE159" s="109"/>
      <c r="TGF159" s="109"/>
      <c r="TGG159" s="109"/>
      <c r="TGH159" s="109"/>
      <c r="TGI159" s="109"/>
      <c r="TGJ159" s="109"/>
      <c r="TGK159" s="109"/>
      <c r="TGL159" s="109"/>
      <c r="TGM159" s="109"/>
      <c r="TGN159" s="109"/>
      <c r="TGO159" s="109"/>
      <c r="TGP159" s="109"/>
      <c r="TGQ159" s="109"/>
      <c r="TGR159" s="109"/>
      <c r="TGS159" s="109"/>
      <c r="TGT159" s="109"/>
      <c r="TGU159" s="109"/>
      <c r="TGV159" s="109"/>
      <c r="TGW159" s="109"/>
      <c r="TGX159" s="109"/>
      <c r="TGY159" s="109"/>
      <c r="TGZ159" s="109"/>
      <c r="THA159" s="109"/>
      <c r="THB159" s="109"/>
      <c r="THC159" s="109"/>
      <c r="THD159" s="109"/>
      <c r="THE159" s="109"/>
      <c r="THF159" s="109"/>
      <c r="THG159" s="109"/>
      <c r="THH159" s="109"/>
      <c r="THI159" s="109"/>
      <c r="THJ159" s="109"/>
      <c r="THK159" s="109"/>
      <c r="THL159" s="109"/>
      <c r="THM159" s="109"/>
      <c r="THN159" s="109"/>
      <c r="THO159" s="109"/>
      <c r="THP159" s="109"/>
      <c r="THQ159" s="109"/>
      <c r="THR159" s="109"/>
      <c r="THS159" s="109"/>
      <c r="THT159" s="109"/>
      <c r="THU159" s="109"/>
      <c r="THV159" s="109"/>
      <c r="THW159" s="109"/>
      <c r="THX159" s="109"/>
      <c r="THY159" s="109"/>
      <c r="THZ159" s="109"/>
      <c r="TIA159" s="109"/>
      <c r="TIB159" s="109"/>
      <c r="TIC159" s="109"/>
      <c r="TID159" s="109"/>
      <c r="TIE159" s="109"/>
      <c r="TIF159" s="109"/>
      <c r="TIG159" s="109"/>
      <c r="TIH159" s="109"/>
      <c r="TII159" s="109"/>
      <c r="TIJ159" s="109"/>
      <c r="TIK159" s="109"/>
      <c r="TIL159" s="109"/>
      <c r="TIM159" s="109"/>
      <c r="TIN159" s="109"/>
      <c r="TIO159" s="109"/>
      <c r="TIP159" s="109"/>
      <c r="TIQ159" s="109"/>
      <c r="TIR159" s="109"/>
      <c r="TIS159" s="109"/>
      <c r="TIT159" s="109"/>
      <c r="TIU159" s="109"/>
      <c r="TIV159" s="109"/>
      <c r="TIW159" s="109"/>
      <c r="TIX159" s="109"/>
      <c r="TIY159" s="109"/>
      <c r="TIZ159" s="109"/>
      <c r="TJA159" s="109"/>
      <c r="TJB159" s="109"/>
      <c r="TJC159" s="109"/>
      <c r="TJD159" s="109"/>
      <c r="TJE159" s="109"/>
      <c r="TJF159" s="109"/>
      <c r="TJG159" s="109"/>
      <c r="TJH159" s="109"/>
      <c r="TJI159" s="109"/>
      <c r="TJJ159" s="109"/>
      <c r="TJK159" s="109"/>
      <c r="TJL159" s="109"/>
      <c r="TJM159" s="109"/>
      <c r="TJN159" s="109"/>
      <c r="TJO159" s="109"/>
      <c r="TJP159" s="109"/>
      <c r="TJQ159" s="109"/>
      <c r="TJR159" s="109"/>
      <c r="TJS159" s="109"/>
      <c r="TJT159" s="109"/>
      <c r="TJU159" s="109"/>
      <c r="TJV159" s="109"/>
      <c r="TJW159" s="109"/>
      <c r="TJX159" s="109"/>
      <c r="TJY159" s="109"/>
      <c r="TJZ159" s="109"/>
      <c r="TKA159" s="109"/>
      <c r="TKB159" s="109"/>
      <c r="TKC159" s="109"/>
      <c r="TKD159" s="109"/>
      <c r="TKE159" s="109"/>
      <c r="TKF159" s="109"/>
      <c r="TKG159" s="109"/>
      <c r="TKH159" s="109"/>
      <c r="TKI159" s="109"/>
      <c r="TKJ159" s="109"/>
      <c r="TKK159" s="109"/>
      <c r="TKL159" s="109"/>
      <c r="TKM159" s="109"/>
      <c r="TKN159" s="109"/>
      <c r="TKO159" s="109"/>
      <c r="TKP159" s="109"/>
      <c r="TKQ159" s="109"/>
      <c r="TKR159" s="109"/>
      <c r="TKS159" s="109"/>
      <c r="TKT159" s="109"/>
      <c r="TKU159" s="109"/>
      <c r="TKV159" s="109"/>
      <c r="TKW159" s="109"/>
      <c r="TKX159" s="109"/>
      <c r="TKY159" s="109"/>
      <c r="TKZ159" s="109"/>
      <c r="TLA159" s="109"/>
      <c r="TLB159" s="109"/>
      <c r="TLC159" s="109"/>
      <c r="TLD159" s="109"/>
      <c r="TLE159" s="109"/>
      <c r="TLF159" s="109"/>
      <c r="TLG159" s="109"/>
      <c r="TLH159" s="109"/>
      <c r="TLI159" s="109"/>
      <c r="TLJ159" s="109"/>
      <c r="TLK159" s="109"/>
      <c r="TLL159" s="109"/>
      <c r="TLM159" s="109"/>
      <c r="TLN159" s="109"/>
      <c r="TLO159" s="109"/>
      <c r="TLP159" s="109"/>
      <c r="TLQ159" s="109"/>
      <c r="TLR159" s="109"/>
      <c r="TLS159" s="109"/>
      <c r="TLT159" s="109"/>
      <c r="TLU159" s="109"/>
      <c r="TLV159" s="109"/>
      <c r="TLW159" s="109"/>
      <c r="TLX159" s="109"/>
      <c r="TLY159" s="109"/>
      <c r="TLZ159" s="109"/>
      <c r="TMA159" s="109"/>
      <c r="TMB159" s="109"/>
      <c r="TMC159" s="109"/>
      <c r="TMD159" s="109"/>
      <c r="TME159" s="109"/>
      <c r="TMF159" s="109"/>
      <c r="TMG159" s="109"/>
      <c r="TMH159" s="109"/>
      <c r="TMI159" s="109"/>
      <c r="TMJ159" s="109"/>
      <c r="TMK159" s="109"/>
      <c r="TML159" s="109"/>
      <c r="TMM159" s="109"/>
      <c r="TMN159" s="109"/>
      <c r="TMO159" s="109"/>
      <c r="TMP159" s="109"/>
      <c r="TMQ159" s="109"/>
      <c r="TMR159" s="109"/>
      <c r="TMS159" s="109"/>
      <c r="TMT159" s="109"/>
      <c r="TMU159" s="109"/>
      <c r="TMV159" s="109"/>
      <c r="TMW159" s="109"/>
      <c r="TMX159" s="109"/>
      <c r="TMY159" s="109"/>
      <c r="TMZ159" s="109"/>
      <c r="TNA159" s="109"/>
      <c r="TNB159" s="109"/>
      <c r="TNC159" s="109"/>
      <c r="TND159" s="109"/>
      <c r="TNE159" s="109"/>
      <c r="TNF159" s="109"/>
      <c r="TNG159" s="109"/>
      <c r="TNH159" s="109"/>
      <c r="TNI159" s="109"/>
      <c r="TNJ159" s="109"/>
      <c r="TNK159" s="109"/>
      <c r="TNL159" s="109"/>
      <c r="TNM159" s="109"/>
      <c r="TNN159" s="109"/>
      <c r="TNO159" s="109"/>
      <c r="TNP159" s="109"/>
      <c r="TNQ159" s="109"/>
      <c r="TNR159" s="109"/>
      <c r="TNS159" s="109"/>
      <c r="TNT159" s="109"/>
      <c r="TNU159" s="109"/>
      <c r="TNV159" s="109"/>
      <c r="TNW159" s="109"/>
      <c r="TNX159" s="109"/>
      <c r="TNY159" s="109"/>
      <c r="TNZ159" s="109"/>
      <c r="TOA159" s="109"/>
      <c r="TOB159" s="109"/>
      <c r="TOC159" s="109"/>
      <c r="TOD159" s="109"/>
      <c r="TOE159" s="109"/>
      <c r="TOF159" s="109"/>
      <c r="TOG159" s="109"/>
      <c r="TOH159" s="109"/>
      <c r="TOI159" s="109"/>
      <c r="TOJ159" s="109"/>
      <c r="TOK159" s="109"/>
      <c r="TOL159" s="109"/>
      <c r="TOM159" s="109"/>
      <c r="TON159" s="109"/>
      <c r="TOO159" s="109"/>
      <c r="TOP159" s="109"/>
      <c r="TOQ159" s="109"/>
      <c r="TOR159" s="109"/>
      <c r="TOS159" s="109"/>
      <c r="TOT159" s="109"/>
      <c r="TOU159" s="109"/>
      <c r="TOV159" s="109"/>
      <c r="TOW159" s="109"/>
      <c r="TOX159" s="109"/>
      <c r="TOY159" s="109"/>
      <c r="TOZ159" s="109"/>
      <c r="TPA159" s="109"/>
      <c r="TPB159" s="109"/>
      <c r="TPC159" s="109"/>
      <c r="TPD159" s="109"/>
      <c r="TPE159" s="109"/>
      <c r="TPF159" s="109"/>
      <c r="TPG159" s="109"/>
      <c r="TPH159" s="109"/>
      <c r="TPI159" s="109"/>
      <c r="TPJ159" s="109"/>
      <c r="TPK159" s="109"/>
      <c r="TPL159" s="109"/>
      <c r="TPM159" s="109"/>
      <c r="TPN159" s="109"/>
      <c r="TPO159" s="109"/>
      <c r="TPP159" s="109"/>
      <c r="TPQ159" s="109"/>
      <c r="TPR159" s="109"/>
      <c r="TPS159" s="109"/>
      <c r="TPT159" s="109"/>
      <c r="TPU159" s="109"/>
      <c r="TPV159" s="109"/>
      <c r="TPW159" s="109"/>
      <c r="TPX159" s="109"/>
      <c r="TPY159" s="109"/>
      <c r="TPZ159" s="109"/>
      <c r="TQA159" s="109"/>
      <c r="TQB159" s="109"/>
      <c r="TQC159" s="109"/>
      <c r="TQD159" s="109"/>
      <c r="TQE159" s="109"/>
      <c r="TQF159" s="109"/>
      <c r="TQG159" s="109"/>
      <c r="TQH159" s="109"/>
      <c r="TQI159" s="109"/>
      <c r="TQJ159" s="109"/>
      <c r="TQK159" s="109"/>
      <c r="TQL159" s="109"/>
      <c r="TQM159" s="109"/>
      <c r="TQN159" s="109"/>
      <c r="TQO159" s="109"/>
      <c r="TQP159" s="109"/>
      <c r="TQQ159" s="109"/>
      <c r="TQR159" s="109"/>
      <c r="TQS159" s="109"/>
      <c r="TQT159" s="109"/>
      <c r="TQU159" s="109"/>
      <c r="TQV159" s="109"/>
      <c r="TQW159" s="109"/>
      <c r="TQX159" s="109"/>
      <c r="TQY159" s="109"/>
      <c r="TQZ159" s="109"/>
      <c r="TRA159" s="109"/>
      <c r="TRB159" s="109"/>
      <c r="TRC159" s="109"/>
      <c r="TRD159" s="109"/>
      <c r="TRE159" s="109"/>
      <c r="TRF159" s="109"/>
      <c r="TRG159" s="109"/>
      <c r="TRH159" s="109"/>
      <c r="TRI159" s="109"/>
      <c r="TRJ159" s="109"/>
      <c r="TRK159" s="109"/>
      <c r="TRL159" s="109"/>
      <c r="TRM159" s="109"/>
      <c r="TRN159" s="109"/>
      <c r="TRO159" s="109"/>
      <c r="TRP159" s="109"/>
      <c r="TRQ159" s="109"/>
      <c r="TRR159" s="109"/>
      <c r="TRS159" s="109"/>
      <c r="TRT159" s="109"/>
      <c r="TRU159" s="109"/>
      <c r="TRV159" s="109"/>
      <c r="TRW159" s="109"/>
      <c r="TRX159" s="109"/>
      <c r="TRY159" s="109"/>
      <c r="TRZ159" s="109"/>
      <c r="TSA159" s="109"/>
      <c r="TSB159" s="109"/>
      <c r="TSC159" s="109"/>
      <c r="TSD159" s="109"/>
      <c r="TSE159" s="109"/>
      <c r="TSF159" s="109"/>
      <c r="TSG159" s="109"/>
      <c r="TSH159" s="109"/>
      <c r="TSI159" s="109"/>
      <c r="TSJ159" s="109"/>
      <c r="TSK159" s="109"/>
      <c r="TSL159" s="109"/>
      <c r="TSM159" s="109"/>
      <c r="TSN159" s="109"/>
      <c r="TSO159" s="109"/>
      <c r="TSP159" s="109"/>
      <c r="TSQ159" s="109"/>
      <c r="TSR159" s="109"/>
      <c r="TSS159" s="109"/>
      <c r="TST159" s="109"/>
      <c r="TSU159" s="109"/>
      <c r="TSV159" s="109"/>
      <c r="TSW159" s="109"/>
      <c r="TSX159" s="109"/>
      <c r="TSY159" s="109"/>
      <c r="TSZ159" s="109"/>
      <c r="TTA159" s="109"/>
      <c r="TTB159" s="109"/>
      <c r="TTC159" s="109"/>
      <c r="TTD159" s="109"/>
      <c r="TTE159" s="109"/>
      <c r="TTF159" s="109"/>
      <c r="TTG159" s="109"/>
      <c r="TTH159" s="109"/>
      <c r="TTI159" s="109"/>
      <c r="TTJ159" s="109"/>
      <c r="TTK159" s="109"/>
      <c r="TTL159" s="109"/>
      <c r="TTM159" s="109"/>
      <c r="TTN159" s="109"/>
      <c r="TTO159" s="109"/>
      <c r="TTP159" s="109"/>
      <c r="TTQ159" s="109"/>
      <c r="TTR159" s="109"/>
      <c r="TTS159" s="109"/>
      <c r="TTT159" s="109"/>
      <c r="TTU159" s="109"/>
      <c r="TTV159" s="109"/>
      <c r="TTW159" s="109"/>
      <c r="TTX159" s="109"/>
      <c r="TTY159" s="109"/>
      <c r="TTZ159" s="109"/>
      <c r="TUA159" s="109"/>
      <c r="TUB159" s="109"/>
      <c r="TUC159" s="109"/>
      <c r="TUD159" s="109"/>
      <c r="TUE159" s="109"/>
      <c r="TUF159" s="109"/>
      <c r="TUG159" s="109"/>
      <c r="TUH159" s="109"/>
      <c r="TUI159" s="109"/>
      <c r="TUJ159" s="109"/>
      <c r="TUK159" s="109"/>
      <c r="TUL159" s="109"/>
      <c r="TUM159" s="109"/>
      <c r="TUN159" s="109"/>
      <c r="TUO159" s="109"/>
      <c r="TUP159" s="109"/>
      <c r="TUQ159" s="109"/>
      <c r="TUR159" s="109"/>
      <c r="TUS159" s="109"/>
      <c r="TUT159" s="109"/>
      <c r="TUU159" s="109"/>
      <c r="TUV159" s="109"/>
      <c r="TUW159" s="109"/>
      <c r="TUX159" s="109"/>
      <c r="TUY159" s="109"/>
      <c r="TUZ159" s="109"/>
      <c r="TVA159" s="109"/>
      <c r="TVB159" s="109"/>
      <c r="TVC159" s="109"/>
      <c r="TVD159" s="109"/>
      <c r="TVE159" s="109"/>
      <c r="TVF159" s="109"/>
      <c r="TVG159" s="109"/>
      <c r="TVH159" s="109"/>
      <c r="TVI159" s="109"/>
      <c r="TVJ159" s="109"/>
      <c r="TVK159" s="109"/>
      <c r="TVL159" s="109"/>
      <c r="TVM159" s="109"/>
      <c r="TVN159" s="109"/>
      <c r="TVO159" s="109"/>
      <c r="TVP159" s="109"/>
      <c r="TVQ159" s="109"/>
      <c r="TVR159" s="109"/>
      <c r="TVS159" s="109"/>
      <c r="TVT159" s="109"/>
      <c r="TVU159" s="109"/>
      <c r="TVV159" s="109"/>
      <c r="TVW159" s="109"/>
      <c r="TVX159" s="109"/>
      <c r="TVY159" s="109"/>
      <c r="TVZ159" s="109"/>
      <c r="TWA159" s="109"/>
      <c r="TWB159" s="109"/>
      <c r="TWC159" s="109"/>
      <c r="TWD159" s="109"/>
      <c r="TWE159" s="109"/>
      <c r="TWF159" s="109"/>
      <c r="TWG159" s="109"/>
      <c r="TWH159" s="109"/>
      <c r="TWI159" s="109"/>
      <c r="TWJ159" s="109"/>
      <c r="TWK159" s="109"/>
      <c r="TWL159" s="109"/>
      <c r="TWM159" s="109"/>
      <c r="TWN159" s="109"/>
      <c r="TWO159" s="109"/>
      <c r="TWP159" s="109"/>
      <c r="TWQ159" s="109"/>
      <c r="TWR159" s="109"/>
      <c r="TWS159" s="109"/>
      <c r="TWT159" s="109"/>
      <c r="TWU159" s="109"/>
      <c r="TWV159" s="109"/>
      <c r="TWW159" s="109"/>
      <c r="TWX159" s="109"/>
      <c r="TWY159" s="109"/>
      <c r="TWZ159" s="109"/>
      <c r="TXA159" s="109"/>
      <c r="TXB159" s="109"/>
      <c r="TXC159" s="109"/>
      <c r="TXD159" s="109"/>
      <c r="TXE159" s="109"/>
      <c r="TXF159" s="109"/>
      <c r="TXG159" s="109"/>
      <c r="TXH159" s="109"/>
      <c r="TXI159" s="109"/>
      <c r="TXJ159" s="109"/>
      <c r="TXK159" s="109"/>
      <c r="TXL159" s="109"/>
      <c r="TXM159" s="109"/>
      <c r="TXN159" s="109"/>
      <c r="TXO159" s="109"/>
      <c r="TXP159" s="109"/>
      <c r="TXQ159" s="109"/>
      <c r="TXR159" s="109"/>
      <c r="TXS159" s="109"/>
      <c r="TXT159" s="109"/>
      <c r="TXU159" s="109"/>
      <c r="TXV159" s="109"/>
      <c r="TXW159" s="109"/>
      <c r="TXX159" s="109"/>
      <c r="TXY159" s="109"/>
      <c r="TXZ159" s="109"/>
      <c r="TYA159" s="109"/>
      <c r="TYB159" s="109"/>
      <c r="TYC159" s="109"/>
      <c r="TYD159" s="109"/>
      <c r="TYE159" s="109"/>
      <c r="TYF159" s="109"/>
      <c r="TYG159" s="109"/>
      <c r="TYH159" s="109"/>
      <c r="TYI159" s="109"/>
      <c r="TYJ159" s="109"/>
      <c r="TYK159" s="109"/>
      <c r="TYL159" s="109"/>
      <c r="TYM159" s="109"/>
      <c r="TYN159" s="109"/>
      <c r="TYO159" s="109"/>
      <c r="TYP159" s="109"/>
      <c r="TYQ159" s="109"/>
      <c r="TYR159" s="109"/>
      <c r="TYS159" s="109"/>
      <c r="TYT159" s="109"/>
      <c r="TYU159" s="109"/>
      <c r="TYV159" s="109"/>
      <c r="TYW159" s="109"/>
      <c r="TYX159" s="109"/>
      <c r="TYY159" s="109"/>
      <c r="TYZ159" s="109"/>
      <c r="TZA159" s="109"/>
      <c r="TZB159" s="109"/>
      <c r="TZC159" s="109"/>
      <c r="TZD159" s="109"/>
      <c r="TZE159" s="109"/>
      <c r="TZF159" s="109"/>
      <c r="TZG159" s="109"/>
      <c r="TZH159" s="109"/>
      <c r="TZI159" s="109"/>
      <c r="TZJ159" s="109"/>
      <c r="TZK159" s="109"/>
      <c r="TZL159" s="109"/>
      <c r="TZM159" s="109"/>
      <c r="TZN159" s="109"/>
      <c r="TZO159" s="109"/>
      <c r="TZP159" s="109"/>
      <c r="TZQ159" s="109"/>
      <c r="TZR159" s="109"/>
      <c r="TZS159" s="109"/>
      <c r="TZT159" s="109"/>
      <c r="TZU159" s="109"/>
      <c r="TZV159" s="109"/>
      <c r="TZW159" s="109"/>
      <c r="TZX159" s="109"/>
      <c r="TZY159" s="109"/>
      <c r="TZZ159" s="109"/>
      <c r="UAA159" s="109"/>
      <c r="UAB159" s="109"/>
      <c r="UAC159" s="109"/>
      <c r="UAD159" s="109"/>
      <c r="UAE159" s="109"/>
      <c r="UAF159" s="109"/>
      <c r="UAG159" s="109"/>
      <c r="UAH159" s="109"/>
      <c r="UAI159" s="109"/>
      <c r="UAJ159" s="109"/>
      <c r="UAK159" s="109"/>
      <c r="UAL159" s="109"/>
      <c r="UAM159" s="109"/>
      <c r="UAN159" s="109"/>
      <c r="UAO159" s="109"/>
      <c r="UAP159" s="109"/>
      <c r="UAQ159" s="109"/>
      <c r="UAR159" s="109"/>
      <c r="UAS159" s="109"/>
      <c r="UAT159" s="109"/>
      <c r="UAU159" s="109"/>
      <c r="UAV159" s="109"/>
      <c r="UAW159" s="109"/>
      <c r="UAX159" s="109"/>
      <c r="UAY159" s="109"/>
      <c r="UAZ159" s="109"/>
      <c r="UBA159" s="109"/>
      <c r="UBB159" s="109"/>
      <c r="UBC159" s="109"/>
      <c r="UBD159" s="109"/>
      <c r="UBE159" s="109"/>
      <c r="UBF159" s="109"/>
      <c r="UBG159" s="109"/>
      <c r="UBH159" s="109"/>
      <c r="UBI159" s="109"/>
      <c r="UBJ159" s="109"/>
      <c r="UBK159" s="109"/>
      <c r="UBL159" s="109"/>
      <c r="UBM159" s="109"/>
      <c r="UBN159" s="109"/>
      <c r="UBO159" s="109"/>
      <c r="UBP159" s="109"/>
      <c r="UBQ159" s="109"/>
      <c r="UBR159" s="109"/>
      <c r="UBS159" s="109"/>
      <c r="UBT159" s="109"/>
      <c r="UBU159" s="109"/>
      <c r="UBV159" s="109"/>
      <c r="UBW159" s="109"/>
      <c r="UBX159" s="109"/>
      <c r="UBY159" s="109"/>
      <c r="UBZ159" s="109"/>
      <c r="UCA159" s="109"/>
      <c r="UCB159" s="109"/>
      <c r="UCC159" s="109"/>
      <c r="UCD159" s="109"/>
      <c r="UCE159" s="109"/>
      <c r="UCF159" s="109"/>
      <c r="UCG159" s="109"/>
      <c r="UCH159" s="109"/>
      <c r="UCI159" s="109"/>
      <c r="UCJ159" s="109"/>
      <c r="UCK159" s="109"/>
      <c r="UCL159" s="109"/>
      <c r="UCM159" s="109"/>
      <c r="UCN159" s="109"/>
      <c r="UCO159" s="109"/>
      <c r="UCP159" s="109"/>
      <c r="UCQ159" s="109"/>
      <c r="UCR159" s="109"/>
      <c r="UCS159" s="109"/>
      <c r="UCT159" s="109"/>
      <c r="UCU159" s="109"/>
      <c r="UCV159" s="109"/>
      <c r="UCW159" s="109"/>
      <c r="UCX159" s="109"/>
      <c r="UCY159" s="109"/>
      <c r="UCZ159" s="109"/>
      <c r="UDA159" s="109"/>
      <c r="UDB159" s="109"/>
      <c r="UDC159" s="109"/>
      <c r="UDD159" s="109"/>
      <c r="UDE159" s="109"/>
      <c r="UDF159" s="109"/>
      <c r="UDG159" s="109"/>
      <c r="UDH159" s="109"/>
      <c r="UDI159" s="109"/>
      <c r="UDJ159" s="109"/>
      <c r="UDK159" s="109"/>
      <c r="UDL159" s="109"/>
      <c r="UDM159" s="109"/>
      <c r="UDN159" s="109"/>
      <c r="UDO159" s="109"/>
      <c r="UDP159" s="109"/>
      <c r="UDQ159" s="109"/>
      <c r="UDR159" s="109"/>
      <c r="UDS159" s="109"/>
      <c r="UDT159" s="109"/>
      <c r="UDU159" s="109"/>
      <c r="UDV159" s="109"/>
      <c r="UDW159" s="109"/>
      <c r="UDX159" s="109"/>
      <c r="UDY159" s="109"/>
      <c r="UDZ159" s="109"/>
      <c r="UEA159" s="109"/>
      <c r="UEB159" s="109"/>
      <c r="UEC159" s="109"/>
      <c r="UED159" s="109"/>
      <c r="UEE159" s="109"/>
      <c r="UEF159" s="109"/>
      <c r="UEG159" s="109"/>
      <c r="UEH159" s="109"/>
      <c r="UEI159" s="109"/>
      <c r="UEJ159" s="109"/>
      <c r="UEK159" s="109"/>
      <c r="UEL159" s="109"/>
      <c r="UEM159" s="109"/>
      <c r="UEN159" s="109"/>
      <c r="UEO159" s="109"/>
      <c r="UEP159" s="109"/>
      <c r="UEQ159" s="109"/>
      <c r="UER159" s="109"/>
      <c r="UES159" s="109"/>
      <c r="UET159" s="109"/>
      <c r="UEU159" s="109"/>
      <c r="UEV159" s="109"/>
      <c r="UEW159" s="109"/>
      <c r="UEX159" s="109"/>
      <c r="UEY159" s="109"/>
      <c r="UEZ159" s="109"/>
      <c r="UFA159" s="109"/>
      <c r="UFB159" s="109"/>
      <c r="UFC159" s="109"/>
      <c r="UFD159" s="109"/>
      <c r="UFE159" s="109"/>
      <c r="UFF159" s="109"/>
      <c r="UFG159" s="109"/>
      <c r="UFH159" s="109"/>
      <c r="UFI159" s="109"/>
      <c r="UFJ159" s="109"/>
      <c r="UFK159" s="109"/>
      <c r="UFL159" s="109"/>
      <c r="UFM159" s="109"/>
      <c r="UFN159" s="109"/>
      <c r="UFO159" s="109"/>
      <c r="UFP159" s="109"/>
      <c r="UFQ159" s="109"/>
      <c r="UFR159" s="109"/>
      <c r="UFS159" s="109"/>
      <c r="UFT159" s="109"/>
      <c r="UFU159" s="109"/>
      <c r="UFV159" s="109"/>
      <c r="UFW159" s="109"/>
      <c r="UFX159" s="109"/>
      <c r="UFY159" s="109"/>
      <c r="UFZ159" s="109"/>
      <c r="UGA159" s="109"/>
      <c r="UGB159" s="109"/>
      <c r="UGC159" s="109"/>
      <c r="UGD159" s="109"/>
      <c r="UGE159" s="109"/>
      <c r="UGF159" s="109"/>
      <c r="UGG159" s="109"/>
      <c r="UGH159" s="109"/>
      <c r="UGI159" s="109"/>
      <c r="UGJ159" s="109"/>
      <c r="UGK159" s="109"/>
      <c r="UGL159" s="109"/>
      <c r="UGM159" s="109"/>
      <c r="UGN159" s="109"/>
      <c r="UGO159" s="109"/>
      <c r="UGP159" s="109"/>
      <c r="UGQ159" s="109"/>
      <c r="UGR159" s="109"/>
      <c r="UGS159" s="109"/>
      <c r="UGT159" s="109"/>
      <c r="UGU159" s="109"/>
      <c r="UGV159" s="109"/>
      <c r="UGW159" s="109"/>
      <c r="UGX159" s="109"/>
      <c r="UGY159" s="109"/>
      <c r="UGZ159" s="109"/>
      <c r="UHA159" s="109"/>
      <c r="UHB159" s="109"/>
      <c r="UHC159" s="109"/>
      <c r="UHD159" s="109"/>
      <c r="UHE159" s="109"/>
      <c r="UHF159" s="109"/>
      <c r="UHG159" s="109"/>
      <c r="UHH159" s="109"/>
      <c r="UHI159" s="109"/>
      <c r="UHJ159" s="109"/>
      <c r="UHK159" s="109"/>
      <c r="UHL159" s="109"/>
      <c r="UHM159" s="109"/>
      <c r="UHN159" s="109"/>
      <c r="UHO159" s="109"/>
      <c r="UHP159" s="109"/>
      <c r="UHQ159" s="109"/>
      <c r="UHR159" s="109"/>
      <c r="UHS159" s="109"/>
      <c r="UHT159" s="109"/>
      <c r="UHU159" s="109"/>
      <c r="UHV159" s="109"/>
      <c r="UHW159" s="109"/>
      <c r="UHX159" s="109"/>
      <c r="UHY159" s="109"/>
      <c r="UHZ159" s="109"/>
      <c r="UIA159" s="109"/>
      <c r="UIB159" s="109"/>
      <c r="UIC159" s="109"/>
      <c r="UID159" s="109"/>
      <c r="UIE159" s="109"/>
      <c r="UIF159" s="109"/>
      <c r="UIG159" s="109"/>
      <c r="UIH159" s="109"/>
      <c r="UII159" s="109"/>
      <c r="UIJ159" s="109"/>
      <c r="UIK159" s="109"/>
      <c r="UIL159" s="109"/>
      <c r="UIM159" s="109"/>
      <c r="UIN159" s="109"/>
      <c r="UIO159" s="109"/>
      <c r="UIP159" s="109"/>
      <c r="UIQ159" s="109"/>
      <c r="UIR159" s="109"/>
      <c r="UIS159" s="109"/>
      <c r="UIT159" s="109"/>
      <c r="UIU159" s="109"/>
      <c r="UIV159" s="109"/>
      <c r="UIW159" s="109"/>
      <c r="UIX159" s="109"/>
      <c r="UIY159" s="109"/>
      <c r="UIZ159" s="109"/>
      <c r="UJA159" s="109"/>
      <c r="UJB159" s="109"/>
      <c r="UJC159" s="109"/>
      <c r="UJD159" s="109"/>
      <c r="UJE159" s="109"/>
      <c r="UJF159" s="109"/>
      <c r="UJG159" s="109"/>
      <c r="UJH159" s="109"/>
      <c r="UJI159" s="109"/>
      <c r="UJJ159" s="109"/>
      <c r="UJK159" s="109"/>
      <c r="UJL159" s="109"/>
      <c r="UJM159" s="109"/>
      <c r="UJN159" s="109"/>
      <c r="UJO159" s="109"/>
      <c r="UJP159" s="109"/>
      <c r="UJQ159" s="109"/>
      <c r="UJR159" s="109"/>
      <c r="UJS159" s="109"/>
      <c r="UJT159" s="109"/>
      <c r="UJU159" s="109"/>
      <c r="UJV159" s="109"/>
      <c r="UJW159" s="109"/>
      <c r="UJX159" s="109"/>
      <c r="UJY159" s="109"/>
      <c r="UJZ159" s="109"/>
      <c r="UKA159" s="109"/>
      <c r="UKB159" s="109"/>
      <c r="UKC159" s="109"/>
      <c r="UKD159" s="109"/>
      <c r="UKE159" s="109"/>
      <c r="UKF159" s="109"/>
      <c r="UKG159" s="109"/>
      <c r="UKH159" s="109"/>
      <c r="UKI159" s="109"/>
      <c r="UKJ159" s="109"/>
      <c r="UKK159" s="109"/>
      <c r="UKL159" s="109"/>
      <c r="UKM159" s="109"/>
      <c r="UKN159" s="109"/>
      <c r="UKO159" s="109"/>
      <c r="UKP159" s="109"/>
      <c r="UKQ159" s="109"/>
      <c r="UKR159" s="109"/>
      <c r="UKS159" s="109"/>
      <c r="UKT159" s="109"/>
      <c r="UKU159" s="109"/>
      <c r="UKV159" s="109"/>
      <c r="UKW159" s="109"/>
      <c r="UKX159" s="109"/>
      <c r="UKY159" s="109"/>
      <c r="UKZ159" s="109"/>
      <c r="ULA159" s="109"/>
      <c r="ULB159" s="109"/>
      <c r="ULC159" s="109"/>
      <c r="ULD159" s="109"/>
      <c r="ULE159" s="109"/>
      <c r="ULF159" s="109"/>
      <c r="ULG159" s="109"/>
      <c r="ULH159" s="109"/>
      <c r="ULI159" s="109"/>
      <c r="ULJ159" s="109"/>
      <c r="ULK159" s="109"/>
      <c r="ULL159" s="109"/>
      <c r="ULM159" s="109"/>
      <c r="ULN159" s="109"/>
      <c r="ULO159" s="109"/>
      <c r="ULP159" s="109"/>
      <c r="ULQ159" s="109"/>
      <c r="ULR159" s="109"/>
      <c r="ULS159" s="109"/>
      <c r="ULT159" s="109"/>
      <c r="ULU159" s="109"/>
      <c r="ULV159" s="109"/>
      <c r="ULW159" s="109"/>
      <c r="ULX159" s="109"/>
      <c r="ULY159" s="109"/>
      <c r="ULZ159" s="109"/>
      <c r="UMA159" s="109"/>
      <c r="UMB159" s="109"/>
      <c r="UMC159" s="109"/>
      <c r="UMD159" s="109"/>
      <c r="UME159" s="109"/>
      <c r="UMF159" s="109"/>
      <c r="UMG159" s="109"/>
      <c r="UMH159" s="109"/>
      <c r="UMI159" s="109"/>
      <c r="UMJ159" s="109"/>
      <c r="UMK159" s="109"/>
      <c r="UML159" s="109"/>
      <c r="UMM159" s="109"/>
      <c r="UMN159" s="109"/>
      <c r="UMO159" s="109"/>
      <c r="UMP159" s="109"/>
      <c r="UMQ159" s="109"/>
      <c r="UMR159" s="109"/>
      <c r="UMS159" s="109"/>
      <c r="UMT159" s="109"/>
      <c r="UMU159" s="109"/>
      <c r="UMV159" s="109"/>
      <c r="UMW159" s="109"/>
      <c r="UMX159" s="109"/>
      <c r="UMY159" s="109"/>
      <c r="UMZ159" s="109"/>
      <c r="UNA159" s="109"/>
      <c r="UNB159" s="109"/>
      <c r="UNC159" s="109"/>
      <c r="UND159" s="109"/>
      <c r="UNE159" s="109"/>
      <c r="UNF159" s="109"/>
      <c r="UNG159" s="109"/>
      <c r="UNH159" s="109"/>
      <c r="UNI159" s="109"/>
      <c r="UNJ159" s="109"/>
      <c r="UNK159" s="109"/>
      <c r="UNL159" s="109"/>
      <c r="UNM159" s="109"/>
      <c r="UNN159" s="109"/>
      <c r="UNO159" s="109"/>
      <c r="UNP159" s="109"/>
      <c r="UNQ159" s="109"/>
      <c r="UNR159" s="109"/>
      <c r="UNS159" s="109"/>
      <c r="UNT159" s="109"/>
      <c r="UNU159" s="109"/>
      <c r="UNV159" s="109"/>
      <c r="UNW159" s="109"/>
      <c r="UNX159" s="109"/>
      <c r="UNY159" s="109"/>
      <c r="UNZ159" s="109"/>
      <c r="UOA159" s="109"/>
      <c r="UOB159" s="109"/>
      <c r="UOC159" s="109"/>
      <c r="UOD159" s="109"/>
      <c r="UOE159" s="109"/>
      <c r="UOF159" s="109"/>
      <c r="UOG159" s="109"/>
      <c r="UOH159" s="109"/>
      <c r="UOI159" s="109"/>
      <c r="UOJ159" s="109"/>
      <c r="UOK159" s="109"/>
      <c r="UOL159" s="109"/>
      <c r="UOM159" s="109"/>
      <c r="UON159" s="109"/>
      <c r="UOO159" s="109"/>
      <c r="UOP159" s="109"/>
      <c r="UOQ159" s="109"/>
      <c r="UOR159" s="109"/>
      <c r="UOS159" s="109"/>
      <c r="UOT159" s="109"/>
      <c r="UOU159" s="109"/>
      <c r="UOV159" s="109"/>
      <c r="UOW159" s="109"/>
      <c r="UOX159" s="109"/>
      <c r="UOY159" s="109"/>
      <c r="UOZ159" s="109"/>
      <c r="UPA159" s="109"/>
      <c r="UPB159" s="109"/>
      <c r="UPC159" s="109"/>
      <c r="UPD159" s="109"/>
      <c r="UPE159" s="109"/>
      <c r="UPF159" s="109"/>
      <c r="UPG159" s="109"/>
      <c r="UPH159" s="109"/>
      <c r="UPI159" s="109"/>
      <c r="UPJ159" s="109"/>
      <c r="UPK159" s="109"/>
      <c r="UPL159" s="109"/>
      <c r="UPM159" s="109"/>
      <c r="UPN159" s="109"/>
      <c r="UPO159" s="109"/>
      <c r="UPP159" s="109"/>
      <c r="UPQ159" s="109"/>
      <c r="UPR159" s="109"/>
      <c r="UPS159" s="109"/>
      <c r="UPT159" s="109"/>
      <c r="UPU159" s="109"/>
      <c r="UPV159" s="109"/>
      <c r="UPW159" s="109"/>
      <c r="UPX159" s="109"/>
      <c r="UPY159" s="109"/>
      <c r="UPZ159" s="109"/>
      <c r="UQA159" s="109"/>
      <c r="UQB159" s="109"/>
      <c r="UQC159" s="109"/>
      <c r="UQD159" s="109"/>
      <c r="UQE159" s="109"/>
      <c r="UQF159" s="109"/>
      <c r="UQG159" s="109"/>
      <c r="UQH159" s="109"/>
      <c r="UQI159" s="109"/>
      <c r="UQJ159" s="109"/>
      <c r="UQK159" s="109"/>
      <c r="UQL159" s="109"/>
      <c r="UQM159" s="109"/>
      <c r="UQN159" s="109"/>
      <c r="UQO159" s="109"/>
      <c r="UQP159" s="109"/>
      <c r="UQQ159" s="109"/>
      <c r="UQR159" s="109"/>
      <c r="UQS159" s="109"/>
      <c r="UQT159" s="109"/>
      <c r="UQU159" s="109"/>
      <c r="UQV159" s="109"/>
      <c r="UQW159" s="109"/>
      <c r="UQX159" s="109"/>
      <c r="UQY159" s="109"/>
      <c r="UQZ159" s="109"/>
      <c r="URA159" s="109"/>
      <c r="URB159" s="109"/>
      <c r="URC159" s="109"/>
      <c r="URD159" s="109"/>
      <c r="URE159" s="109"/>
      <c r="URF159" s="109"/>
      <c r="URG159" s="109"/>
      <c r="URH159" s="109"/>
      <c r="URI159" s="109"/>
      <c r="URJ159" s="109"/>
      <c r="URK159" s="109"/>
      <c r="URL159" s="109"/>
      <c r="URM159" s="109"/>
      <c r="URN159" s="109"/>
      <c r="URO159" s="109"/>
      <c r="URP159" s="109"/>
      <c r="URQ159" s="109"/>
      <c r="URR159" s="109"/>
      <c r="URS159" s="109"/>
      <c r="URT159" s="109"/>
      <c r="URU159" s="109"/>
      <c r="URV159" s="109"/>
      <c r="URW159" s="109"/>
      <c r="URX159" s="109"/>
      <c r="URY159" s="109"/>
      <c r="URZ159" s="109"/>
      <c r="USA159" s="109"/>
      <c r="USB159" s="109"/>
      <c r="USC159" s="109"/>
      <c r="USD159" s="109"/>
      <c r="USE159" s="109"/>
      <c r="USF159" s="109"/>
      <c r="USG159" s="109"/>
      <c r="USH159" s="109"/>
      <c r="USI159" s="109"/>
      <c r="USJ159" s="109"/>
      <c r="USK159" s="109"/>
      <c r="USL159" s="109"/>
      <c r="USM159" s="109"/>
      <c r="USN159" s="109"/>
      <c r="USO159" s="109"/>
      <c r="USP159" s="109"/>
      <c r="USQ159" s="109"/>
      <c r="USR159" s="109"/>
      <c r="USS159" s="109"/>
      <c r="UST159" s="109"/>
      <c r="USU159" s="109"/>
      <c r="USV159" s="109"/>
      <c r="USW159" s="109"/>
      <c r="USX159" s="109"/>
      <c r="USY159" s="109"/>
      <c r="USZ159" s="109"/>
      <c r="UTA159" s="109"/>
      <c r="UTB159" s="109"/>
      <c r="UTC159" s="109"/>
      <c r="UTD159" s="109"/>
      <c r="UTE159" s="109"/>
      <c r="UTF159" s="109"/>
      <c r="UTG159" s="109"/>
      <c r="UTH159" s="109"/>
      <c r="UTI159" s="109"/>
      <c r="UTJ159" s="109"/>
      <c r="UTK159" s="109"/>
      <c r="UTL159" s="109"/>
      <c r="UTM159" s="109"/>
      <c r="UTN159" s="109"/>
      <c r="UTO159" s="109"/>
      <c r="UTP159" s="109"/>
      <c r="UTQ159" s="109"/>
      <c r="UTR159" s="109"/>
      <c r="UTS159" s="109"/>
      <c r="UTT159" s="109"/>
      <c r="UTU159" s="109"/>
      <c r="UTV159" s="109"/>
      <c r="UTW159" s="109"/>
      <c r="UTX159" s="109"/>
      <c r="UTY159" s="109"/>
      <c r="UTZ159" s="109"/>
      <c r="UUA159" s="109"/>
      <c r="UUB159" s="109"/>
      <c r="UUC159" s="109"/>
      <c r="UUD159" s="109"/>
      <c r="UUE159" s="109"/>
      <c r="UUF159" s="109"/>
      <c r="UUG159" s="109"/>
      <c r="UUH159" s="109"/>
      <c r="UUI159" s="109"/>
      <c r="UUJ159" s="109"/>
      <c r="UUK159" s="109"/>
      <c r="UUL159" s="109"/>
      <c r="UUM159" s="109"/>
      <c r="UUN159" s="109"/>
      <c r="UUO159" s="109"/>
      <c r="UUP159" s="109"/>
      <c r="UUQ159" s="109"/>
      <c r="UUR159" s="109"/>
      <c r="UUS159" s="109"/>
      <c r="UUT159" s="109"/>
      <c r="UUU159" s="109"/>
      <c r="UUV159" s="109"/>
      <c r="UUW159" s="109"/>
      <c r="UUX159" s="109"/>
      <c r="UUY159" s="109"/>
      <c r="UUZ159" s="109"/>
      <c r="UVA159" s="109"/>
      <c r="UVB159" s="109"/>
      <c r="UVC159" s="109"/>
      <c r="UVD159" s="109"/>
      <c r="UVE159" s="109"/>
      <c r="UVF159" s="109"/>
      <c r="UVG159" s="109"/>
      <c r="UVH159" s="109"/>
      <c r="UVI159" s="109"/>
      <c r="UVJ159" s="109"/>
      <c r="UVK159" s="109"/>
      <c r="UVL159" s="109"/>
      <c r="UVM159" s="109"/>
      <c r="UVN159" s="109"/>
      <c r="UVO159" s="109"/>
      <c r="UVP159" s="109"/>
      <c r="UVQ159" s="109"/>
      <c r="UVR159" s="109"/>
      <c r="UVS159" s="109"/>
      <c r="UVT159" s="109"/>
      <c r="UVU159" s="109"/>
      <c r="UVV159" s="109"/>
      <c r="UVW159" s="109"/>
      <c r="UVX159" s="109"/>
      <c r="UVY159" s="109"/>
      <c r="UVZ159" s="109"/>
      <c r="UWA159" s="109"/>
      <c r="UWB159" s="109"/>
      <c r="UWC159" s="109"/>
      <c r="UWD159" s="109"/>
      <c r="UWE159" s="109"/>
      <c r="UWF159" s="109"/>
      <c r="UWG159" s="109"/>
      <c r="UWH159" s="109"/>
      <c r="UWI159" s="109"/>
      <c r="UWJ159" s="109"/>
      <c r="UWK159" s="109"/>
      <c r="UWL159" s="109"/>
      <c r="UWM159" s="109"/>
      <c r="UWN159" s="109"/>
      <c r="UWO159" s="109"/>
      <c r="UWP159" s="109"/>
      <c r="UWQ159" s="109"/>
      <c r="UWR159" s="109"/>
      <c r="UWS159" s="109"/>
      <c r="UWT159" s="109"/>
      <c r="UWU159" s="109"/>
      <c r="UWV159" s="109"/>
      <c r="UWW159" s="109"/>
      <c r="UWX159" s="109"/>
      <c r="UWY159" s="109"/>
      <c r="UWZ159" s="109"/>
      <c r="UXA159" s="109"/>
      <c r="UXB159" s="109"/>
      <c r="UXC159" s="109"/>
      <c r="UXD159" s="109"/>
      <c r="UXE159" s="109"/>
      <c r="UXF159" s="109"/>
      <c r="UXG159" s="109"/>
      <c r="UXH159" s="109"/>
      <c r="UXI159" s="109"/>
      <c r="UXJ159" s="109"/>
      <c r="UXK159" s="109"/>
      <c r="UXL159" s="109"/>
      <c r="UXM159" s="109"/>
      <c r="UXN159" s="109"/>
      <c r="UXO159" s="109"/>
      <c r="UXP159" s="109"/>
      <c r="UXQ159" s="109"/>
      <c r="UXR159" s="109"/>
      <c r="UXS159" s="109"/>
      <c r="UXT159" s="109"/>
      <c r="UXU159" s="109"/>
      <c r="UXV159" s="109"/>
      <c r="UXW159" s="109"/>
      <c r="UXX159" s="109"/>
      <c r="UXY159" s="109"/>
      <c r="UXZ159" s="109"/>
      <c r="UYA159" s="109"/>
      <c r="UYB159" s="109"/>
      <c r="UYC159" s="109"/>
      <c r="UYD159" s="109"/>
      <c r="UYE159" s="109"/>
      <c r="UYF159" s="109"/>
      <c r="UYG159" s="109"/>
      <c r="UYH159" s="109"/>
      <c r="UYI159" s="109"/>
      <c r="UYJ159" s="109"/>
      <c r="UYK159" s="109"/>
      <c r="UYL159" s="109"/>
      <c r="UYM159" s="109"/>
      <c r="UYN159" s="109"/>
      <c r="UYO159" s="109"/>
      <c r="UYP159" s="109"/>
      <c r="UYQ159" s="109"/>
      <c r="UYR159" s="109"/>
      <c r="UYS159" s="109"/>
      <c r="UYT159" s="109"/>
      <c r="UYU159" s="109"/>
      <c r="UYV159" s="109"/>
      <c r="UYW159" s="109"/>
      <c r="UYX159" s="109"/>
      <c r="UYY159" s="109"/>
      <c r="UYZ159" s="109"/>
      <c r="UZA159" s="109"/>
      <c r="UZB159" s="109"/>
      <c r="UZC159" s="109"/>
      <c r="UZD159" s="109"/>
      <c r="UZE159" s="109"/>
      <c r="UZF159" s="109"/>
      <c r="UZG159" s="109"/>
      <c r="UZH159" s="109"/>
      <c r="UZI159" s="109"/>
      <c r="UZJ159" s="109"/>
      <c r="UZK159" s="109"/>
      <c r="UZL159" s="109"/>
      <c r="UZM159" s="109"/>
      <c r="UZN159" s="109"/>
      <c r="UZO159" s="109"/>
      <c r="UZP159" s="109"/>
      <c r="UZQ159" s="109"/>
      <c r="UZR159" s="109"/>
      <c r="UZS159" s="109"/>
      <c r="UZT159" s="109"/>
      <c r="UZU159" s="109"/>
      <c r="UZV159" s="109"/>
      <c r="UZW159" s="109"/>
      <c r="UZX159" s="109"/>
      <c r="UZY159" s="109"/>
      <c r="UZZ159" s="109"/>
      <c r="VAA159" s="109"/>
      <c r="VAB159" s="109"/>
      <c r="VAC159" s="109"/>
      <c r="VAD159" s="109"/>
      <c r="VAE159" s="109"/>
      <c r="VAF159" s="109"/>
      <c r="VAG159" s="109"/>
      <c r="VAH159" s="109"/>
      <c r="VAI159" s="109"/>
      <c r="VAJ159" s="109"/>
      <c r="VAK159" s="109"/>
      <c r="VAL159" s="109"/>
      <c r="VAM159" s="109"/>
      <c r="VAN159" s="109"/>
      <c r="VAO159" s="109"/>
      <c r="VAP159" s="109"/>
      <c r="VAQ159" s="109"/>
      <c r="VAR159" s="109"/>
      <c r="VAS159" s="109"/>
      <c r="VAT159" s="109"/>
      <c r="VAU159" s="109"/>
      <c r="VAV159" s="109"/>
      <c r="VAW159" s="109"/>
      <c r="VAX159" s="109"/>
      <c r="VAY159" s="109"/>
      <c r="VAZ159" s="109"/>
      <c r="VBA159" s="109"/>
      <c r="VBB159" s="109"/>
      <c r="VBC159" s="109"/>
      <c r="VBD159" s="109"/>
      <c r="VBE159" s="109"/>
      <c r="VBF159" s="109"/>
      <c r="VBG159" s="109"/>
      <c r="VBH159" s="109"/>
      <c r="VBI159" s="109"/>
      <c r="VBJ159" s="109"/>
      <c r="VBK159" s="109"/>
      <c r="VBL159" s="109"/>
      <c r="VBM159" s="109"/>
      <c r="VBN159" s="109"/>
      <c r="VBO159" s="109"/>
      <c r="VBP159" s="109"/>
      <c r="VBQ159" s="109"/>
      <c r="VBR159" s="109"/>
      <c r="VBS159" s="109"/>
      <c r="VBT159" s="109"/>
      <c r="VBU159" s="109"/>
      <c r="VBV159" s="109"/>
      <c r="VBW159" s="109"/>
      <c r="VBX159" s="109"/>
      <c r="VBY159" s="109"/>
      <c r="VBZ159" s="109"/>
      <c r="VCA159" s="109"/>
      <c r="VCB159" s="109"/>
      <c r="VCC159" s="109"/>
      <c r="VCD159" s="109"/>
      <c r="VCE159" s="109"/>
      <c r="VCF159" s="109"/>
      <c r="VCG159" s="109"/>
      <c r="VCH159" s="109"/>
      <c r="VCI159" s="109"/>
      <c r="VCJ159" s="109"/>
      <c r="VCK159" s="109"/>
      <c r="VCL159" s="109"/>
      <c r="VCM159" s="109"/>
      <c r="VCN159" s="109"/>
      <c r="VCO159" s="109"/>
      <c r="VCP159" s="109"/>
      <c r="VCQ159" s="109"/>
      <c r="VCR159" s="109"/>
      <c r="VCS159" s="109"/>
      <c r="VCT159" s="109"/>
      <c r="VCU159" s="109"/>
      <c r="VCV159" s="109"/>
      <c r="VCW159" s="109"/>
      <c r="VCX159" s="109"/>
      <c r="VCY159" s="109"/>
      <c r="VCZ159" s="109"/>
      <c r="VDA159" s="109"/>
      <c r="VDB159" s="109"/>
      <c r="VDC159" s="109"/>
      <c r="VDD159" s="109"/>
      <c r="VDE159" s="109"/>
      <c r="VDF159" s="109"/>
      <c r="VDG159" s="109"/>
      <c r="VDH159" s="109"/>
      <c r="VDI159" s="109"/>
      <c r="VDJ159" s="109"/>
      <c r="VDK159" s="109"/>
      <c r="VDL159" s="109"/>
      <c r="VDM159" s="109"/>
      <c r="VDN159" s="109"/>
      <c r="VDO159" s="109"/>
      <c r="VDP159" s="109"/>
      <c r="VDQ159" s="109"/>
      <c r="VDR159" s="109"/>
      <c r="VDS159" s="109"/>
      <c r="VDT159" s="109"/>
      <c r="VDU159" s="109"/>
      <c r="VDV159" s="109"/>
      <c r="VDW159" s="109"/>
      <c r="VDX159" s="109"/>
      <c r="VDY159" s="109"/>
      <c r="VDZ159" s="109"/>
      <c r="VEA159" s="109"/>
      <c r="VEB159" s="109"/>
      <c r="VEC159" s="109"/>
      <c r="VED159" s="109"/>
      <c r="VEE159" s="109"/>
      <c r="VEF159" s="109"/>
      <c r="VEG159" s="109"/>
      <c r="VEH159" s="109"/>
      <c r="VEI159" s="109"/>
      <c r="VEJ159" s="109"/>
      <c r="VEK159" s="109"/>
      <c r="VEL159" s="109"/>
      <c r="VEM159" s="109"/>
      <c r="VEN159" s="109"/>
      <c r="VEO159" s="109"/>
      <c r="VEP159" s="109"/>
      <c r="VEQ159" s="109"/>
      <c r="VER159" s="109"/>
      <c r="VES159" s="109"/>
      <c r="VET159" s="109"/>
      <c r="VEU159" s="109"/>
      <c r="VEV159" s="109"/>
      <c r="VEW159" s="109"/>
      <c r="VEX159" s="109"/>
      <c r="VEY159" s="109"/>
      <c r="VEZ159" s="109"/>
      <c r="VFA159" s="109"/>
      <c r="VFB159" s="109"/>
      <c r="VFC159" s="109"/>
      <c r="VFD159" s="109"/>
      <c r="VFE159" s="109"/>
      <c r="VFF159" s="109"/>
      <c r="VFG159" s="109"/>
      <c r="VFH159" s="109"/>
      <c r="VFI159" s="109"/>
      <c r="VFJ159" s="109"/>
      <c r="VFK159" s="109"/>
      <c r="VFL159" s="109"/>
      <c r="VFM159" s="109"/>
      <c r="VFN159" s="109"/>
      <c r="VFO159" s="109"/>
      <c r="VFP159" s="109"/>
      <c r="VFQ159" s="109"/>
      <c r="VFR159" s="109"/>
      <c r="VFS159" s="109"/>
      <c r="VFT159" s="109"/>
      <c r="VFU159" s="109"/>
      <c r="VFV159" s="109"/>
      <c r="VFW159" s="109"/>
      <c r="VFX159" s="109"/>
      <c r="VFY159" s="109"/>
      <c r="VFZ159" s="109"/>
      <c r="VGA159" s="109"/>
      <c r="VGB159" s="109"/>
      <c r="VGC159" s="109"/>
      <c r="VGD159" s="109"/>
      <c r="VGE159" s="109"/>
      <c r="VGF159" s="109"/>
      <c r="VGG159" s="109"/>
      <c r="VGH159" s="109"/>
      <c r="VGI159" s="109"/>
      <c r="VGJ159" s="109"/>
      <c r="VGK159" s="109"/>
      <c r="VGL159" s="109"/>
      <c r="VGM159" s="109"/>
      <c r="VGN159" s="109"/>
      <c r="VGO159" s="109"/>
      <c r="VGP159" s="109"/>
      <c r="VGQ159" s="109"/>
      <c r="VGR159" s="109"/>
      <c r="VGS159" s="109"/>
      <c r="VGT159" s="109"/>
      <c r="VGU159" s="109"/>
      <c r="VGV159" s="109"/>
      <c r="VGW159" s="109"/>
      <c r="VGX159" s="109"/>
      <c r="VGY159" s="109"/>
      <c r="VGZ159" s="109"/>
      <c r="VHA159" s="109"/>
      <c r="VHB159" s="109"/>
      <c r="VHC159" s="109"/>
      <c r="VHD159" s="109"/>
      <c r="VHE159" s="109"/>
      <c r="VHF159" s="109"/>
      <c r="VHG159" s="109"/>
      <c r="VHH159" s="109"/>
      <c r="VHI159" s="109"/>
      <c r="VHJ159" s="109"/>
      <c r="VHK159" s="109"/>
      <c r="VHL159" s="109"/>
      <c r="VHM159" s="109"/>
      <c r="VHN159" s="109"/>
      <c r="VHO159" s="109"/>
      <c r="VHP159" s="109"/>
      <c r="VHQ159" s="109"/>
      <c r="VHR159" s="109"/>
      <c r="VHS159" s="109"/>
      <c r="VHT159" s="109"/>
      <c r="VHU159" s="109"/>
      <c r="VHV159" s="109"/>
      <c r="VHW159" s="109"/>
      <c r="VHX159" s="109"/>
      <c r="VHY159" s="109"/>
      <c r="VHZ159" s="109"/>
      <c r="VIA159" s="109"/>
      <c r="VIB159" s="109"/>
      <c r="VIC159" s="109"/>
      <c r="VID159" s="109"/>
      <c r="VIE159" s="109"/>
      <c r="VIF159" s="109"/>
      <c r="VIG159" s="109"/>
      <c r="VIH159" s="109"/>
      <c r="VII159" s="109"/>
      <c r="VIJ159" s="109"/>
      <c r="VIK159" s="109"/>
      <c r="VIL159" s="109"/>
      <c r="VIM159" s="109"/>
      <c r="VIN159" s="109"/>
      <c r="VIO159" s="109"/>
      <c r="VIP159" s="109"/>
      <c r="VIQ159" s="109"/>
      <c r="VIR159" s="109"/>
      <c r="VIS159" s="109"/>
      <c r="VIT159" s="109"/>
      <c r="VIU159" s="109"/>
      <c r="VIV159" s="109"/>
      <c r="VIW159" s="109"/>
      <c r="VIX159" s="109"/>
      <c r="VIY159" s="109"/>
      <c r="VIZ159" s="109"/>
      <c r="VJA159" s="109"/>
      <c r="VJB159" s="109"/>
      <c r="VJC159" s="109"/>
      <c r="VJD159" s="109"/>
      <c r="VJE159" s="109"/>
      <c r="VJF159" s="109"/>
      <c r="VJG159" s="109"/>
      <c r="VJH159" s="109"/>
      <c r="VJI159" s="109"/>
      <c r="VJJ159" s="109"/>
      <c r="VJK159" s="109"/>
      <c r="VJL159" s="109"/>
      <c r="VJM159" s="109"/>
      <c r="VJN159" s="109"/>
      <c r="VJO159" s="109"/>
      <c r="VJP159" s="109"/>
      <c r="VJQ159" s="109"/>
      <c r="VJR159" s="109"/>
      <c r="VJS159" s="109"/>
      <c r="VJT159" s="109"/>
      <c r="VJU159" s="109"/>
      <c r="VJV159" s="109"/>
      <c r="VJW159" s="109"/>
      <c r="VJX159" s="109"/>
      <c r="VJY159" s="109"/>
      <c r="VJZ159" s="109"/>
      <c r="VKA159" s="109"/>
      <c r="VKB159" s="109"/>
      <c r="VKC159" s="109"/>
      <c r="VKD159" s="109"/>
      <c r="VKE159" s="109"/>
      <c r="VKF159" s="109"/>
      <c r="VKG159" s="109"/>
      <c r="VKH159" s="109"/>
      <c r="VKI159" s="109"/>
      <c r="VKJ159" s="109"/>
      <c r="VKK159" s="109"/>
      <c r="VKL159" s="109"/>
      <c r="VKM159" s="109"/>
      <c r="VKN159" s="109"/>
      <c r="VKO159" s="109"/>
      <c r="VKP159" s="109"/>
      <c r="VKQ159" s="109"/>
      <c r="VKR159" s="109"/>
      <c r="VKS159" s="109"/>
      <c r="VKT159" s="109"/>
      <c r="VKU159" s="109"/>
      <c r="VKV159" s="109"/>
      <c r="VKW159" s="109"/>
      <c r="VKX159" s="109"/>
      <c r="VKY159" s="109"/>
      <c r="VKZ159" s="109"/>
      <c r="VLA159" s="109"/>
      <c r="VLB159" s="109"/>
      <c r="VLC159" s="109"/>
      <c r="VLD159" s="109"/>
      <c r="VLE159" s="109"/>
      <c r="VLF159" s="109"/>
      <c r="VLG159" s="109"/>
      <c r="VLH159" s="109"/>
      <c r="VLI159" s="109"/>
      <c r="VLJ159" s="109"/>
      <c r="VLK159" s="109"/>
      <c r="VLL159" s="109"/>
      <c r="VLM159" s="109"/>
      <c r="VLN159" s="109"/>
      <c r="VLO159" s="109"/>
      <c r="VLP159" s="109"/>
      <c r="VLQ159" s="109"/>
      <c r="VLR159" s="109"/>
      <c r="VLS159" s="109"/>
      <c r="VLT159" s="109"/>
      <c r="VLU159" s="109"/>
      <c r="VLV159" s="109"/>
      <c r="VLW159" s="109"/>
      <c r="VLX159" s="109"/>
      <c r="VLY159" s="109"/>
      <c r="VLZ159" s="109"/>
      <c r="VMA159" s="109"/>
      <c r="VMB159" s="109"/>
      <c r="VMC159" s="109"/>
      <c r="VMD159" s="109"/>
      <c r="VME159" s="109"/>
      <c r="VMF159" s="109"/>
      <c r="VMG159" s="109"/>
      <c r="VMH159" s="109"/>
      <c r="VMI159" s="109"/>
      <c r="VMJ159" s="109"/>
      <c r="VMK159" s="109"/>
      <c r="VML159" s="109"/>
      <c r="VMM159" s="109"/>
      <c r="VMN159" s="109"/>
      <c r="VMO159" s="109"/>
      <c r="VMP159" s="109"/>
      <c r="VMQ159" s="109"/>
      <c r="VMR159" s="109"/>
      <c r="VMS159" s="109"/>
      <c r="VMT159" s="109"/>
      <c r="VMU159" s="109"/>
      <c r="VMV159" s="109"/>
      <c r="VMW159" s="109"/>
      <c r="VMX159" s="109"/>
      <c r="VMY159" s="109"/>
      <c r="VMZ159" s="109"/>
      <c r="VNA159" s="109"/>
      <c r="VNB159" s="109"/>
      <c r="VNC159" s="109"/>
      <c r="VND159" s="109"/>
      <c r="VNE159" s="109"/>
      <c r="VNF159" s="109"/>
      <c r="VNG159" s="109"/>
      <c r="VNH159" s="109"/>
      <c r="VNI159" s="109"/>
      <c r="VNJ159" s="109"/>
      <c r="VNK159" s="109"/>
      <c r="VNL159" s="109"/>
      <c r="VNM159" s="109"/>
      <c r="VNN159" s="109"/>
      <c r="VNO159" s="109"/>
      <c r="VNP159" s="109"/>
      <c r="VNQ159" s="109"/>
      <c r="VNR159" s="109"/>
      <c r="VNS159" s="109"/>
      <c r="VNT159" s="109"/>
      <c r="VNU159" s="109"/>
      <c r="VNV159" s="109"/>
      <c r="VNW159" s="109"/>
      <c r="VNX159" s="109"/>
      <c r="VNY159" s="109"/>
      <c r="VNZ159" s="109"/>
      <c r="VOA159" s="109"/>
      <c r="VOB159" s="109"/>
      <c r="VOC159" s="109"/>
      <c r="VOD159" s="109"/>
      <c r="VOE159" s="109"/>
      <c r="VOF159" s="109"/>
      <c r="VOG159" s="109"/>
      <c r="VOH159" s="109"/>
      <c r="VOI159" s="109"/>
      <c r="VOJ159" s="109"/>
      <c r="VOK159" s="109"/>
      <c r="VOL159" s="109"/>
      <c r="VOM159" s="109"/>
      <c r="VON159" s="109"/>
      <c r="VOO159" s="109"/>
      <c r="VOP159" s="109"/>
      <c r="VOQ159" s="109"/>
      <c r="VOR159" s="109"/>
      <c r="VOS159" s="109"/>
      <c r="VOT159" s="109"/>
      <c r="VOU159" s="109"/>
      <c r="VOV159" s="109"/>
      <c r="VOW159" s="109"/>
      <c r="VOX159" s="109"/>
      <c r="VOY159" s="109"/>
      <c r="VOZ159" s="109"/>
      <c r="VPA159" s="109"/>
      <c r="VPB159" s="109"/>
      <c r="VPC159" s="109"/>
      <c r="VPD159" s="109"/>
      <c r="VPE159" s="109"/>
      <c r="VPF159" s="109"/>
      <c r="VPG159" s="109"/>
      <c r="VPH159" s="109"/>
      <c r="VPI159" s="109"/>
      <c r="VPJ159" s="109"/>
      <c r="VPK159" s="109"/>
      <c r="VPL159" s="109"/>
      <c r="VPM159" s="109"/>
      <c r="VPN159" s="109"/>
      <c r="VPO159" s="109"/>
      <c r="VPP159" s="109"/>
      <c r="VPQ159" s="109"/>
      <c r="VPR159" s="109"/>
      <c r="VPS159" s="109"/>
      <c r="VPT159" s="109"/>
      <c r="VPU159" s="109"/>
      <c r="VPV159" s="109"/>
      <c r="VPW159" s="109"/>
      <c r="VPX159" s="109"/>
      <c r="VPY159" s="109"/>
      <c r="VPZ159" s="109"/>
      <c r="VQA159" s="109"/>
      <c r="VQB159" s="109"/>
      <c r="VQC159" s="109"/>
      <c r="VQD159" s="109"/>
      <c r="VQE159" s="109"/>
      <c r="VQF159" s="109"/>
      <c r="VQG159" s="109"/>
      <c r="VQH159" s="109"/>
      <c r="VQI159" s="109"/>
      <c r="VQJ159" s="109"/>
      <c r="VQK159" s="109"/>
      <c r="VQL159" s="109"/>
      <c r="VQM159" s="109"/>
      <c r="VQN159" s="109"/>
      <c r="VQO159" s="109"/>
      <c r="VQP159" s="109"/>
      <c r="VQQ159" s="109"/>
      <c r="VQR159" s="109"/>
      <c r="VQS159" s="109"/>
      <c r="VQT159" s="109"/>
      <c r="VQU159" s="109"/>
      <c r="VQV159" s="109"/>
      <c r="VQW159" s="109"/>
      <c r="VQX159" s="109"/>
      <c r="VQY159" s="109"/>
      <c r="VQZ159" s="109"/>
      <c r="VRA159" s="109"/>
      <c r="VRB159" s="109"/>
      <c r="VRC159" s="109"/>
      <c r="VRD159" s="109"/>
      <c r="VRE159" s="109"/>
      <c r="VRF159" s="109"/>
      <c r="VRG159" s="109"/>
      <c r="VRH159" s="109"/>
      <c r="VRI159" s="109"/>
      <c r="VRJ159" s="109"/>
      <c r="VRK159" s="109"/>
      <c r="VRL159" s="109"/>
      <c r="VRM159" s="109"/>
      <c r="VRN159" s="109"/>
      <c r="VRO159" s="109"/>
      <c r="VRP159" s="109"/>
      <c r="VRQ159" s="109"/>
      <c r="VRR159" s="109"/>
      <c r="VRS159" s="109"/>
      <c r="VRT159" s="109"/>
      <c r="VRU159" s="109"/>
      <c r="VRV159" s="109"/>
      <c r="VRW159" s="109"/>
      <c r="VRX159" s="109"/>
      <c r="VRY159" s="109"/>
      <c r="VRZ159" s="109"/>
      <c r="VSA159" s="109"/>
      <c r="VSB159" s="109"/>
      <c r="VSC159" s="109"/>
      <c r="VSD159" s="109"/>
      <c r="VSE159" s="109"/>
      <c r="VSF159" s="109"/>
      <c r="VSG159" s="109"/>
      <c r="VSH159" s="109"/>
      <c r="VSI159" s="109"/>
      <c r="VSJ159" s="109"/>
      <c r="VSK159" s="109"/>
      <c r="VSL159" s="109"/>
      <c r="VSM159" s="109"/>
      <c r="VSN159" s="109"/>
      <c r="VSO159" s="109"/>
      <c r="VSP159" s="109"/>
      <c r="VSQ159" s="109"/>
      <c r="VSR159" s="109"/>
      <c r="VSS159" s="109"/>
      <c r="VST159" s="109"/>
      <c r="VSU159" s="109"/>
      <c r="VSV159" s="109"/>
      <c r="VSW159" s="109"/>
      <c r="VSX159" s="109"/>
      <c r="VSY159" s="109"/>
      <c r="VSZ159" s="109"/>
      <c r="VTA159" s="109"/>
      <c r="VTB159" s="109"/>
      <c r="VTC159" s="109"/>
      <c r="VTD159" s="109"/>
      <c r="VTE159" s="109"/>
      <c r="VTF159" s="109"/>
      <c r="VTG159" s="109"/>
      <c r="VTH159" s="109"/>
      <c r="VTI159" s="109"/>
      <c r="VTJ159" s="109"/>
      <c r="VTK159" s="109"/>
      <c r="VTL159" s="109"/>
      <c r="VTM159" s="109"/>
      <c r="VTN159" s="109"/>
      <c r="VTO159" s="109"/>
      <c r="VTP159" s="109"/>
      <c r="VTQ159" s="109"/>
      <c r="VTR159" s="109"/>
      <c r="VTS159" s="109"/>
      <c r="VTT159" s="109"/>
      <c r="VTU159" s="109"/>
      <c r="VTV159" s="109"/>
      <c r="VTW159" s="109"/>
      <c r="VTX159" s="109"/>
      <c r="VTY159" s="109"/>
      <c r="VTZ159" s="109"/>
      <c r="VUA159" s="109"/>
      <c r="VUB159" s="109"/>
      <c r="VUC159" s="109"/>
      <c r="VUD159" s="109"/>
      <c r="VUE159" s="109"/>
      <c r="VUF159" s="109"/>
      <c r="VUG159" s="109"/>
      <c r="VUH159" s="109"/>
      <c r="VUI159" s="109"/>
      <c r="VUJ159" s="109"/>
      <c r="VUK159" s="109"/>
      <c r="VUL159" s="109"/>
      <c r="VUM159" s="109"/>
      <c r="VUN159" s="109"/>
      <c r="VUO159" s="109"/>
      <c r="VUP159" s="109"/>
      <c r="VUQ159" s="109"/>
      <c r="VUR159" s="109"/>
      <c r="VUS159" s="109"/>
      <c r="VUT159" s="109"/>
      <c r="VUU159" s="109"/>
      <c r="VUV159" s="109"/>
      <c r="VUW159" s="109"/>
      <c r="VUX159" s="109"/>
      <c r="VUY159" s="109"/>
      <c r="VUZ159" s="109"/>
      <c r="VVA159" s="109"/>
      <c r="VVB159" s="109"/>
      <c r="VVC159" s="109"/>
      <c r="VVD159" s="109"/>
      <c r="VVE159" s="109"/>
      <c r="VVF159" s="109"/>
      <c r="VVG159" s="109"/>
      <c r="VVH159" s="109"/>
      <c r="VVI159" s="109"/>
      <c r="VVJ159" s="109"/>
      <c r="VVK159" s="109"/>
      <c r="VVL159" s="109"/>
      <c r="VVM159" s="109"/>
      <c r="VVN159" s="109"/>
      <c r="VVO159" s="109"/>
      <c r="VVP159" s="109"/>
      <c r="VVQ159" s="109"/>
      <c r="VVR159" s="109"/>
      <c r="VVS159" s="109"/>
      <c r="VVT159" s="109"/>
      <c r="VVU159" s="109"/>
      <c r="VVV159" s="109"/>
      <c r="VVW159" s="109"/>
      <c r="VVX159" s="109"/>
      <c r="VVY159" s="109"/>
      <c r="VVZ159" s="109"/>
      <c r="VWA159" s="109"/>
      <c r="VWB159" s="109"/>
      <c r="VWC159" s="109"/>
      <c r="VWD159" s="109"/>
      <c r="VWE159" s="109"/>
      <c r="VWF159" s="109"/>
      <c r="VWG159" s="109"/>
      <c r="VWH159" s="109"/>
      <c r="VWI159" s="109"/>
      <c r="VWJ159" s="109"/>
      <c r="VWK159" s="109"/>
      <c r="VWL159" s="109"/>
      <c r="VWM159" s="109"/>
      <c r="VWN159" s="109"/>
      <c r="VWO159" s="109"/>
      <c r="VWP159" s="109"/>
      <c r="VWQ159" s="109"/>
      <c r="VWR159" s="109"/>
      <c r="VWS159" s="109"/>
      <c r="VWT159" s="109"/>
      <c r="VWU159" s="109"/>
      <c r="VWV159" s="109"/>
      <c r="VWW159" s="109"/>
      <c r="VWX159" s="109"/>
      <c r="VWY159" s="109"/>
      <c r="VWZ159" s="109"/>
      <c r="VXA159" s="109"/>
      <c r="VXB159" s="109"/>
      <c r="VXC159" s="109"/>
      <c r="VXD159" s="109"/>
      <c r="VXE159" s="109"/>
      <c r="VXF159" s="109"/>
      <c r="VXG159" s="109"/>
      <c r="VXH159" s="109"/>
      <c r="VXI159" s="109"/>
      <c r="VXJ159" s="109"/>
      <c r="VXK159" s="109"/>
      <c r="VXL159" s="109"/>
      <c r="VXM159" s="109"/>
      <c r="VXN159" s="109"/>
      <c r="VXO159" s="109"/>
      <c r="VXP159" s="109"/>
      <c r="VXQ159" s="109"/>
      <c r="VXR159" s="109"/>
      <c r="VXS159" s="109"/>
      <c r="VXT159" s="109"/>
      <c r="VXU159" s="109"/>
      <c r="VXV159" s="109"/>
      <c r="VXW159" s="109"/>
      <c r="VXX159" s="109"/>
      <c r="VXY159" s="109"/>
      <c r="VXZ159" s="109"/>
      <c r="VYA159" s="109"/>
      <c r="VYB159" s="109"/>
      <c r="VYC159" s="109"/>
      <c r="VYD159" s="109"/>
      <c r="VYE159" s="109"/>
      <c r="VYF159" s="109"/>
      <c r="VYG159" s="109"/>
      <c r="VYH159" s="109"/>
      <c r="VYI159" s="109"/>
      <c r="VYJ159" s="109"/>
      <c r="VYK159" s="109"/>
      <c r="VYL159" s="109"/>
      <c r="VYM159" s="109"/>
      <c r="VYN159" s="109"/>
      <c r="VYO159" s="109"/>
      <c r="VYP159" s="109"/>
      <c r="VYQ159" s="109"/>
      <c r="VYR159" s="109"/>
      <c r="VYS159" s="109"/>
      <c r="VYT159" s="109"/>
      <c r="VYU159" s="109"/>
      <c r="VYV159" s="109"/>
      <c r="VYW159" s="109"/>
      <c r="VYX159" s="109"/>
      <c r="VYY159" s="109"/>
      <c r="VYZ159" s="109"/>
      <c r="VZA159" s="109"/>
      <c r="VZB159" s="109"/>
      <c r="VZC159" s="109"/>
      <c r="VZD159" s="109"/>
      <c r="VZE159" s="109"/>
      <c r="VZF159" s="109"/>
      <c r="VZG159" s="109"/>
      <c r="VZH159" s="109"/>
      <c r="VZI159" s="109"/>
      <c r="VZJ159" s="109"/>
      <c r="VZK159" s="109"/>
      <c r="VZL159" s="109"/>
      <c r="VZM159" s="109"/>
      <c r="VZN159" s="109"/>
      <c r="VZO159" s="109"/>
      <c r="VZP159" s="109"/>
      <c r="VZQ159" s="109"/>
      <c r="VZR159" s="109"/>
      <c r="VZS159" s="109"/>
      <c r="VZT159" s="109"/>
      <c r="VZU159" s="109"/>
      <c r="VZV159" s="109"/>
      <c r="VZW159" s="109"/>
      <c r="VZX159" s="109"/>
      <c r="VZY159" s="109"/>
      <c r="VZZ159" s="109"/>
      <c r="WAA159" s="109"/>
      <c r="WAB159" s="109"/>
      <c r="WAC159" s="109"/>
      <c r="WAD159" s="109"/>
      <c r="WAE159" s="109"/>
      <c r="WAF159" s="109"/>
      <c r="WAG159" s="109"/>
      <c r="WAH159" s="109"/>
      <c r="WAI159" s="109"/>
      <c r="WAJ159" s="109"/>
      <c r="WAK159" s="109"/>
      <c r="WAL159" s="109"/>
      <c r="WAM159" s="109"/>
      <c r="WAN159" s="109"/>
      <c r="WAO159" s="109"/>
      <c r="WAP159" s="109"/>
      <c r="WAQ159" s="109"/>
      <c r="WAR159" s="109"/>
      <c r="WAS159" s="109"/>
      <c r="WAT159" s="109"/>
      <c r="WAU159" s="109"/>
      <c r="WAV159" s="109"/>
      <c r="WAW159" s="109"/>
      <c r="WAX159" s="109"/>
      <c r="WAY159" s="109"/>
      <c r="WAZ159" s="109"/>
      <c r="WBA159" s="109"/>
      <c r="WBB159" s="109"/>
      <c r="WBC159" s="109"/>
      <c r="WBD159" s="109"/>
      <c r="WBE159" s="109"/>
      <c r="WBF159" s="109"/>
      <c r="WBG159" s="109"/>
      <c r="WBH159" s="109"/>
      <c r="WBI159" s="109"/>
      <c r="WBJ159" s="109"/>
      <c r="WBK159" s="109"/>
      <c r="WBL159" s="109"/>
      <c r="WBM159" s="109"/>
      <c r="WBN159" s="109"/>
      <c r="WBO159" s="109"/>
      <c r="WBP159" s="109"/>
      <c r="WBQ159" s="109"/>
      <c r="WBR159" s="109"/>
      <c r="WBS159" s="109"/>
      <c r="WBT159" s="109"/>
      <c r="WBU159" s="109"/>
      <c r="WBV159" s="109"/>
      <c r="WBW159" s="109"/>
      <c r="WBX159" s="109"/>
      <c r="WBY159" s="109"/>
      <c r="WBZ159" s="109"/>
      <c r="WCA159" s="109"/>
      <c r="WCB159" s="109"/>
      <c r="WCC159" s="109"/>
      <c r="WCD159" s="109"/>
      <c r="WCE159" s="109"/>
      <c r="WCF159" s="109"/>
      <c r="WCG159" s="109"/>
      <c r="WCH159" s="109"/>
      <c r="WCI159" s="109"/>
      <c r="WCJ159" s="109"/>
      <c r="WCK159" s="109"/>
      <c r="WCL159" s="109"/>
      <c r="WCM159" s="109"/>
      <c r="WCN159" s="109"/>
      <c r="WCO159" s="109"/>
      <c r="WCP159" s="109"/>
      <c r="WCQ159" s="109"/>
      <c r="WCR159" s="109"/>
      <c r="WCS159" s="109"/>
      <c r="WCT159" s="109"/>
      <c r="WCU159" s="109"/>
      <c r="WCV159" s="109"/>
      <c r="WCW159" s="109"/>
      <c r="WCX159" s="109"/>
      <c r="WCY159" s="109"/>
      <c r="WCZ159" s="109"/>
      <c r="WDA159" s="109"/>
      <c r="WDB159" s="109"/>
      <c r="WDC159" s="109"/>
      <c r="WDD159" s="109"/>
      <c r="WDE159" s="109"/>
      <c r="WDF159" s="109"/>
      <c r="WDG159" s="109"/>
      <c r="WDH159" s="109"/>
      <c r="WDI159" s="109"/>
      <c r="WDJ159" s="109"/>
      <c r="WDK159" s="109"/>
      <c r="WDL159" s="109"/>
      <c r="WDM159" s="109"/>
      <c r="WDN159" s="109"/>
      <c r="WDO159" s="109"/>
      <c r="WDP159" s="109"/>
      <c r="WDQ159" s="109"/>
      <c r="WDR159" s="109"/>
      <c r="WDS159" s="109"/>
      <c r="WDT159" s="109"/>
      <c r="WDU159" s="109"/>
      <c r="WDV159" s="109"/>
      <c r="WDW159" s="109"/>
      <c r="WDX159" s="109"/>
      <c r="WDY159" s="109"/>
      <c r="WDZ159" s="109"/>
      <c r="WEA159" s="109"/>
      <c r="WEB159" s="109"/>
      <c r="WEC159" s="109"/>
      <c r="WED159" s="109"/>
      <c r="WEE159" s="109"/>
      <c r="WEF159" s="109"/>
      <c r="WEG159" s="109"/>
      <c r="WEH159" s="109"/>
      <c r="WEI159" s="109"/>
      <c r="WEJ159" s="109"/>
      <c r="WEK159" s="109"/>
      <c r="WEL159" s="109"/>
      <c r="WEM159" s="109"/>
      <c r="WEN159" s="109"/>
      <c r="WEO159" s="109"/>
      <c r="WEP159" s="109"/>
      <c r="WEQ159" s="109"/>
      <c r="WER159" s="109"/>
      <c r="WES159" s="109"/>
      <c r="WET159" s="109"/>
      <c r="WEU159" s="109"/>
      <c r="WEV159" s="109"/>
      <c r="WEW159" s="109"/>
      <c r="WEX159" s="109"/>
      <c r="WEY159" s="109"/>
      <c r="WEZ159" s="109"/>
      <c r="WFA159" s="109"/>
      <c r="WFB159" s="109"/>
      <c r="WFC159" s="109"/>
      <c r="WFD159" s="109"/>
      <c r="WFE159" s="109"/>
      <c r="WFF159" s="109"/>
      <c r="WFG159" s="109"/>
      <c r="WFH159" s="109"/>
      <c r="WFI159" s="109"/>
      <c r="WFJ159" s="109"/>
      <c r="WFK159" s="109"/>
      <c r="WFL159" s="109"/>
      <c r="WFM159" s="109"/>
      <c r="WFN159" s="109"/>
      <c r="WFO159" s="109"/>
      <c r="WFP159" s="109"/>
      <c r="WFQ159" s="109"/>
      <c r="WFR159" s="109"/>
      <c r="WFS159" s="109"/>
      <c r="WFT159" s="109"/>
      <c r="WFU159" s="109"/>
      <c r="WFV159" s="109"/>
      <c r="WFW159" s="109"/>
      <c r="WFX159" s="109"/>
      <c r="WFY159" s="109"/>
      <c r="WFZ159" s="109"/>
      <c r="WGA159" s="109"/>
      <c r="WGB159" s="109"/>
      <c r="WGC159" s="109"/>
      <c r="WGD159" s="109"/>
      <c r="WGE159" s="109"/>
      <c r="WGF159" s="109"/>
      <c r="WGG159" s="109"/>
      <c r="WGH159" s="109"/>
      <c r="WGI159" s="109"/>
      <c r="WGJ159" s="109"/>
      <c r="WGK159" s="109"/>
      <c r="WGL159" s="109"/>
      <c r="WGM159" s="109"/>
      <c r="WGN159" s="109"/>
      <c r="WGO159" s="109"/>
      <c r="WGP159" s="109"/>
      <c r="WGQ159" s="109"/>
      <c r="WGR159" s="109"/>
      <c r="WGS159" s="109"/>
      <c r="WGT159" s="109"/>
      <c r="WGU159" s="109"/>
      <c r="WGV159" s="109"/>
      <c r="WGW159" s="109"/>
      <c r="WGX159" s="109"/>
      <c r="WGY159" s="109"/>
      <c r="WGZ159" s="109"/>
      <c r="WHA159" s="109"/>
      <c r="WHB159" s="109"/>
      <c r="WHC159" s="109"/>
      <c r="WHD159" s="109"/>
      <c r="WHE159" s="109"/>
      <c r="WHF159" s="109"/>
      <c r="WHG159" s="109"/>
      <c r="WHH159" s="109"/>
      <c r="WHI159" s="109"/>
      <c r="WHJ159" s="109"/>
      <c r="WHK159" s="109"/>
      <c r="WHL159" s="109"/>
      <c r="WHM159" s="109"/>
      <c r="WHN159" s="109"/>
      <c r="WHO159" s="109"/>
      <c r="WHP159" s="109"/>
      <c r="WHQ159" s="109"/>
      <c r="WHR159" s="109"/>
      <c r="WHS159" s="109"/>
      <c r="WHT159" s="109"/>
      <c r="WHU159" s="109"/>
      <c r="WHV159" s="109"/>
      <c r="WHW159" s="109"/>
      <c r="WHX159" s="109"/>
      <c r="WHY159" s="109"/>
      <c r="WHZ159" s="109"/>
      <c r="WIA159" s="109"/>
      <c r="WIB159" s="109"/>
      <c r="WIC159" s="109"/>
      <c r="WID159" s="109"/>
      <c r="WIE159" s="109"/>
      <c r="WIF159" s="109"/>
      <c r="WIG159" s="109"/>
      <c r="WIH159" s="109"/>
      <c r="WII159" s="109"/>
      <c r="WIJ159" s="109"/>
      <c r="WIK159" s="109"/>
      <c r="WIL159" s="109"/>
      <c r="WIM159" s="109"/>
      <c r="WIN159" s="109"/>
      <c r="WIO159" s="109"/>
      <c r="WIP159" s="109"/>
      <c r="WIQ159" s="109"/>
      <c r="WIR159" s="109"/>
      <c r="WIS159" s="109"/>
      <c r="WIT159" s="109"/>
      <c r="WIU159" s="109"/>
      <c r="WIV159" s="109"/>
      <c r="WIW159" s="109"/>
      <c r="WIX159" s="109"/>
      <c r="WIY159" s="109"/>
      <c r="WIZ159" s="109"/>
      <c r="WJA159" s="109"/>
      <c r="WJB159" s="109"/>
      <c r="WJC159" s="109"/>
      <c r="WJD159" s="109"/>
      <c r="WJE159" s="109"/>
      <c r="WJF159" s="109"/>
      <c r="WJG159" s="109"/>
      <c r="WJH159" s="109"/>
      <c r="WJI159" s="109"/>
      <c r="WJJ159" s="109"/>
      <c r="WJK159" s="109"/>
      <c r="WJL159" s="109"/>
      <c r="WJM159" s="109"/>
      <c r="WJN159" s="109"/>
      <c r="WJO159" s="109"/>
      <c r="WJP159" s="109"/>
      <c r="WJQ159" s="109"/>
      <c r="WJR159" s="109"/>
      <c r="WJS159" s="109"/>
      <c r="WJT159" s="109"/>
      <c r="WJU159" s="109"/>
      <c r="WJV159" s="109"/>
      <c r="WJW159" s="109"/>
      <c r="WJX159" s="109"/>
      <c r="WJY159" s="109"/>
      <c r="WJZ159" s="109"/>
      <c r="WKA159" s="109"/>
      <c r="WKB159" s="109"/>
      <c r="WKC159" s="109"/>
      <c r="WKD159" s="109"/>
      <c r="WKE159" s="109"/>
      <c r="WKF159" s="109"/>
      <c r="WKG159" s="109"/>
      <c r="WKH159" s="109"/>
      <c r="WKI159" s="109"/>
      <c r="WKJ159" s="109"/>
      <c r="WKK159" s="109"/>
      <c r="WKL159" s="109"/>
      <c r="WKM159" s="109"/>
      <c r="WKN159" s="109"/>
      <c r="WKO159" s="109"/>
      <c r="WKP159" s="109"/>
      <c r="WKQ159" s="109"/>
      <c r="WKR159" s="109"/>
      <c r="WKS159" s="109"/>
      <c r="WKT159" s="109"/>
      <c r="WKU159" s="109"/>
      <c r="WKV159" s="109"/>
      <c r="WKW159" s="109"/>
      <c r="WKX159" s="109"/>
      <c r="WKY159" s="109"/>
      <c r="WKZ159" s="109"/>
      <c r="WLA159" s="109"/>
      <c r="WLB159" s="109"/>
      <c r="WLC159" s="109"/>
      <c r="WLD159" s="109"/>
      <c r="WLE159" s="109"/>
      <c r="WLF159" s="109"/>
      <c r="WLG159" s="109"/>
      <c r="WLH159" s="109"/>
      <c r="WLI159" s="109"/>
      <c r="WLJ159" s="109"/>
      <c r="WLK159" s="109"/>
      <c r="WLL159" s="109"/>
      <c r="WLM159" s="109"/>
      <c r="WLN159" s="109"/>
      <c r="WLO159" s="109"/>
      <c r="WLP159" s="109"/>
      <c r="WLQ159" s="109"/>
      <c r="WLR159" s="109"/>
      <c r="WLS159" s="109"/>
      <c r="WLT159" s="109"/>
      <c r="WLU159" s="109"/>
      <c r="WLV159" s="109"/>
      <c r="WLW159" s="109"/>
      <c r="WLX159" s="109"/>
      <c r="WLY159" s="109"/>
      <c r="WLZ159" s="109"/>
      <c r="WMA159" s="109"/>
      <c r="WMB159" s="109"/>
      <c r="WMC159" s="109"/>
      <c r="WMD159" s="109"/>
      <c r="WME159" s="109"/>
      <c r="WMF159" s="109"/>
      <c r="WMG159" s="109"/>
      <c r="WMH159" s="109"/>
      <c r="WMI159" s="109"/>
      <c r="WMJ159" s="109"/>
      <c r="WMK159" s="109"/>
      <c r="WML159" s="109"/>
      <c r="WMM159" s="109"/>
      <c r="WMN159" s="109"/>
      <c r="WMO159" s="109"/>
      <c r="WMP159" s="109"/>
      <c r="WMQ159" s="109"/>
      <c r="WMR159" s="109"/>
      <c r="WMS159" s="109"/>
      <c r="WMT159" s="109"/>
      <c r="WMU159" s="109"/>
      <c r="WMV159" s="109"/>
      <c r="WMW159" s="109"/>
      <c r="WMX159" s="109"/>
      <c r="WMY159" s="109"/>
      <c r="WMZ159" s="109"/>
      <c r="WNA159" s="109"/>
      <c r="WNB159" s="109"/>
      <c r="WNC159" s="109"/>
      <c r="WND159" s="109"/>
      <c r="WNE159" s="109"/>
      <c r="WNF159" s="109"/>
      <c r="WNG159" s="109"/>
      <c r="WNH159" s="109"/>
      <c r="WNI159" s="109"/>
      <c r="WNJ159" s="109"/>
      <c r="WNK159" s="109"/>
      <c r="WNL159" s="109"/>
      <c r="WNM159" s="109"/>
      <c r="WNN159" s="109"/>
      <c r="WNO159" s="109"/>
      <c r="WNP159" s="109"/>
      <c r="WNQ159" s="109"/>
      <c r="WNR159" s="109"/>
      <c r="WNS159" s="109"/>
      <c r="WNT159" s="109"/>
      <c r="WNU159" s="109"/>
      <c r="WNV159" s="109"/>
      <c r="WNW159" s="109"/>
      <c r="WNX159" s="109"/>
      <c r="WNY159" s="109"/>
      <c r="WNZ159" s="109"/>
      <c r="WOA159" s="109"/>
      <c r="WOB159" s="109"/>
      <c r="WOC159" s="109"/>
      <c r="WOD159" s="109"/>
      <c r="WOE159" s="109"/>
      <c r="WOF159" s="109"/>
      <c r="WOG159" s="109"/>
      <c r="WOH159" s="109"/>
      <c r="WOI159" s="109"/>
      <c r="WOJ159" s="109"/>
      <c r="WOK159" s="109"/>
      <c r="WOL159" s="109"/>
      <c r="WOM159" s="109"/>
      <c r="WON159" s="109"/>
      <c r="WOO159" s="109"/>
      <c r="WOP159" s="109"/>
      <c r="WOQ159" s="109"/>
      <c r="WOR159" s="109"/>
      <c r="WOS159" s="109"/>
      <c r="WOT159" s="109"/>
      <c r="WOU159" s="109"/>
      <c r="WOV159" s="109"/>
      <c r="WOW159" s="109"/>
      <c r="WOX159" s="109"/>
      <c r="WOY159" s="109"/>
      <c r="WOZ159" s="109"/>
      <c r="WPA159" s="109"/>
      <c r="WPB159" s="109"/>
      <c r="WPC159" s="109"/>
      <c r="WPD159" s="109"/>
      <c r="WPE159" s="109"/>
      <c r="WPF159" s="109"/>
      <c r="WPG159" s="109"/>
      <c r="WPH159" s="109"/>
      <c r="WPI159" s="109"/>
      <c r="WPJ159" s="109"/>
      <c r="WPK159" s="109"/>
      <c r="WPL159" s="109"/>
      <c r="WPM159" s="109"/>
      <c r="WPN159" s="109"/>
      <c r="WPO159" s="109"/>
      <c r="WPP159" s="109"/>
      <c r="WPQ159" s="109"/>
      <c r="WPR159" s="109"/>
      <c r="WPS159" s="109"/>
      <c r="WPT159" s="109"/>
      <c r="WPU159" s="109"/>
      <c r="WPV159" s="109"/>
      <c r="WPW159" s="109"/>
      <c r="WPX159" s="109"/>
      <c r="WPY159" s="109"/>
      <c r="WPZ159" s="109"/>
      <c r="WQA159" s="109"/>
      <c r="WQB159" s="109"/>
      <c r="WQC159" s="109"/>
      <c r="WQD159" s="109"/>
      <c r="WQE159" s="109"/>
      <c r="WQF159" s="109"/>
      <c r="WQG159" s="109"/>
      <c r="WQH159" s="109"/>
      <c r="WQI159" s="109"/>
      <c r="WQJ159" s="109"/>
      <c r="WQK159" s="109"/>
      <c r="WQL159" s="109"/>
      <c r="WQM159" s="109"/>
      <c r="WQN159" s="109"/>
      <c r="WQO159" s="109"/>
      <c r="WQP159" s="109"/>
      <c r="WQQ159" s="109"/>
      <c r="WQR159" s="109"/>
      <c r="WQS159" s="109"/>
      <c r="WQT159" s="109"/>
      <c r="WQU159" s="109"/>
      <c r="WQV159" s="109"/>
      <c r="WQW159" s="109"/>
      <c r="WQX159" s="109"/>
      <c r="WQY159" s="109"/>
      <c r="WQZ159" s="109"/>
      <c r="WRA159" s="109"/>
      <c r="WRB159" s="109"/>
      <c r="WRC159" s="109"/>
      <c r="WRD159" s="109"/>
      <c r="WRE159" s="109"/>
      <c r="WRF159" s="109"/>
      <c r="WRG159" s="109"/>
      <c r="WRH159" s="109"/>
      <c r="WRI159" s="109"/>
      <c r="WRJ159" s="109"/>
      <c r="WRK159" s="109"/>
      <c r="WRL159" s="109"/>
      <c r="WRM159" s="109"/>
      <c r="WRN159" s="109"/>
      <c r="WRO159" s="109"/>
      <c r="WRP159" s="109"/>
      <c r="WRQ159" s="109"/>
      <c r="WRR159" s="109"/>
      <c r="WRS159" s="109"/>
      <c r="WRT159" s="109"/>
      <c r="WRU159" s="109"/>
      <c r="WRV159" s="109"/>
      <c r="WRW159" s="109"/>
      <c r="WRX159" s="109"/>
      <c r="WRY159" s="109"/>
      <c r="WRZ159" s="109"/>
      <c r="WSA159" s="109"/>
      <c r="WSB159" s="109"/>
      <c r="WSC159" s="109"/>
      <c r="WSD159" s="109"/>
      <c r="WSE159" s="109"/>
      <c r="WSF159" s="109"/>
      <c r="WSG159" s="109"/>
      <c r="WSH159" s="109"/>
      <c r="WSI159" s="109"/>
      <c r="WSJ159" s="109"/>
      <c r="WSK159" s="109"/>
      <c r="WSL159" s="109"/>
      <c r="WSM159" s="109"/>
      <c r="WSN159" s="109"/>
      <c r="WSO159" s="109"/>
      <c r="WSP159" s="109"/>
      <c r="WSQ159" s="109"/>
      <c r="WSR159" s="109"/>
      <c r="WSS159" s="109"/>
      <c r="WST159" s="109"/>
      <c r="WSU159" s="109"/>
      <c r="WSV159" s="109"/>
      <c r="WSW159" s="109"/>
      <c r="WSX159" s="109"/>
      <c r="WSY159" s="109"/>
      <c r="WSZ159" s="109"/>
      <c r="WTA159" s="109"/>
      <c r="WTB159" s="109"/>
      <c r="WTC159" s="109"/>
      <c r="WTD159" s="109"/>
      <c r="WTE159" s="109"/>
      <c r="WTF159" s="109"/>
      <c r="WTG159" s="109"/>
      <c r="WTH159" s="109"/>
      <c r="WTI159" s="109"/>
      <c r="WTJ159" s="109"/>
      <c r="WTK159" s="109"/>
      <c r="WTL159" s="109"/>
      <c r="WTM159" s="109"/>
      <c r="WTN159" s="109"/>
      <c r="WTO159" s="109"/>
      <c r="WTP159" s="109"/>
      <c r="WTQ159" s="109"/>
      <c r="WTR159" s="109"/>
      <c r="WTS159" s="109"/>
      <c r="WTT159" s="109"/>
      <c r="WTU159" s="109"/>
      <c r="WTV159" s="109"/>
      <c r="WTW159" s="109"/>
      <c r="WTX159" s="109"/>
      <c r="WTY159" s="109"/>
      <c r="WTZ159" s="109"/>
      <c r="WUA159" s="109"/>
      <c r="WUB159" s="109"/>
      <c r="WUC159" s="109"/>
      <c r="WUD159" s="109"/>
      <c r="WUE159" s="109"/>
      <c r="WUF159" s="109"/>
      <c r="WUG159" s="109"/>
      <c r="WUH159" s="109"/>
      <c r="WUI159" s="109"/>
      <c r="WUJ159" s="109"/>
      <c r="WUK159" s="109"/>
      <c r="WUL159" s="109"/>
      <c r="WUM159" s="109"/>
      <c r="WUN159" s="109"/>
      <c r="WUO159" s="109"/>
      <c r="WUP159" s="109"/>
      <c r="WUQ159" s="109"/>
      <c r="WUR159" s="109"/>
      <c r="WUS159" s="109"/>
      <c r="WUT159" s="109"/>
      <c r="WUU159" s="109"/>
      <c r="WUV159" s="109"/>
      <c r="WUW159" s="109"/>
      <c r="WUX159" s="109"/>
      <c r="WUY159" s="109"/>
      <c r="WUZ159" s="109"/>
      <c r="WVA159" s="109"/>
      <c r="WVB159" s="109"/>
      <c r="WVC159" s="109"/>
      <c r="WVD159" s="109"/>
      <c r="WVE159" s="109"/>
      <c r="WVF159" s="109"/>
      <c r="WVG159" s="109"/>
      <c r="WVH159" s="109"/>
      <c r="WVI159" s="109"/>
      <c r="WVJ159" s="109"/>
      <c r="WVK159" s="109"/>
      <c r="WVL159" s="109"/>
      <c r="WVM159" s="109"/>
      <c r="WVN159" s="109"/>
      <c r="WVO159" s="109"/>
      <c r="WVP159" s="109"/>
      <c r="WVQ159" s="109"/>
      <c r="WVR159" s="109"/>
      <c r="WVS159" s="109"/>
      <c r="WVT159" s="109"/>
      <c r="WVU159" s="109"/>
      <c r="WVV159" s="109"/>
      <c r="WVW159" s="109"/>
      <c r="WVX159" s="109"/>
      <c r="WVY159" s="109"/>
      <c r="WVZ159" s="109"/>
      <c r="WWA159" s="109"/>
      <c r="WWB159" s="109"/>
      <c r="WWC159" s="109"/>
      <c r="WWD159" s="109"/>
      <c r="WWE159" s="109"/>
      <c r="WWF159" s="109"/>
      <c r="WWG159" s="109"/>
      <c r="WWH159" s="109"/>
      <c r="WWI159" s="109"/>
      <c r="WWJ159" s="109"/>
      <c r="WWK159" s="109"/>
      <c r="WWL159" s="109"/>
      <c r="WWM159" s="109"/>
      <c r="WWN159" s="109"/>
      <c r="WWO159" s="109"/>
      <c r="WWP159" s="109"/>
      <c r="WWQ159" s="109"/>
      <c r="WWR159" s="109"/>
      <c r="WWS159" s="109"/>
      <c r="WWT159" s="109"/>
      <c r="WWU159" s="109"/>
      <c r="WWV159" s="109"/>
      <c r="WWW159" s="109"/>
      <c r="WWX159" s="109"/>
      <c r="WWY159" s="109"/>
      <c r="WWZ159" s="109"/>
      <c r="WXA159" s="109"/>
      <c r="WXB159" s="109"/>
      <c r="WXC159" s="109"/>
      <c r="WXD159" s="109"/>
      <c r="WXE159" s="109"/>
      <c r="WXF159" s="109"/>
      <c r="WXG159" s="109"/>
      <c r="WXH159" s="109"/>
      <c r="WXI159" s="109"/>
      <c r="WXJ159" s="109"/>
      <c r="WXK159" s="109"/>
      <c r="WXL159" s="109"/>
      <c r="WXM159" s="109"/>
      <c r="WXN159" s="109"/>
      <c r="WXO159" s="109"/>
      <c r="WXP159" s="109"/>
      <c r="WXQ159" s="109"/>
      <c r="WXR159" s="109"/>
      <c r="WXS159" s="109"/>
      <c r="WXT159" s="109"/>
      <c r="WXU159" s="109"/>
      <c r="WXV159" s="109"/>
      <c r="WXW159" s="109"/>
      <c r="WXX159" s="109"/>
      <c r="WXY159" s="109"/>
      <c r="WXZ159" s="109"/>
      <c r="WYA159" s="109"/>
      <c r="WYB159" s="109"/>
      <c r="WYC159" s="109"/>
      <c r="WYD159" s="109"/>
      <c r="WYE159" s="109"/>
      <c r="WYF159" s="109"/>
      <c r="WYG159" s="109"/>
      <c r="WYH159" s="109"/>
      <c r="WYI159" s="109"/>
      <c r="WYJ159" s="109"/>
      <c r="WYK159" s="109"/>
      <c r="WYL159" s="109"/>
      <c r="WYM159" s="109"/>
      <c r="WYN159" s="109"/>
      <c r="WYO159" s="109"/>
      <c r="WYP159" s="109"/>
      <c r="WYQ159" s="109"/>
      <c r="WYR159" s="109"/>
      <c r="WYS159" s="109"/>
      <c r="WYT159" s="109"/>
      <c r="WYU159" s="109"/>
      <c r="WYV159" s="109"/>
      <c r="WYW159" s="109"/>
      <c r="WYX159" s="109"/>
      <c r="WYY159" s="109"/>
      <c r="WYZ159" s="109"/>
      <c r="WZA159" s="109"/>
      <c r="WZB159" s="109"/>
      <c r="WZC159" s="109"/>
      <c r="WZD159" s="109"/>
      <c r="WZE159" s="109"/>
      <c r="WZF159" s="109"/>
      <c r="WZG159" s="109"/>
      <c r="WZH159" s="109"/>
      <c r="WZI159" s="109"/>
      <c r="WZJ159" s="109"/>
      <c r="WZK159" s="109"/>
      <c r="WZL159" s="109"/>
      <c r="WZM159" s="109"/>
      <c r="WZN159" s="109"/>
      <c r="WZO159" s="109"/>
      <c r="WZP159" s="109"/>
      <c r="WZQ159" s="109"/>
      <c r="WZR159" s="109"/>
      <c r="WZS159" s="109"/>
      <c r="WZT159" s="109"/>
      <c r="WZU159" s="109"/>
      <c r="WZV159" s="109"/>
      <c r="WZW159" s="109"/>
      <c r="WZX159" s="109"/>
      <c r="WZY159" s="109"/>
      <c r="WZZ159" s="109"/>
      <c r="XAA159" s="109"/>
      <c r="XAB159" s="109"/>
      <c r="XAC159" s="109"/>
      <c r="XAD159" s="109"/>
      <c r="XAE159" s="109"/>
      <c r="XAF159" s="109"/>
      <c r="XAG159" s="109"/>
      <c r="XAH159" s="109"/>
      <c r="XAI159" s="109"/>
      <c r="XAJ159" s="109"/>
      <c r="XAK159" s="109"/>
      <c r="XAL159" s="109"/>
      <c r="XAM159" s="109"/>
      <c r="XAN159" s="109"/>
      <c r="XAO159" s="109"/>
      <c r="XAP159" s="109"/>
      <c r="XAQ159" s="109"/>
      <c r="XAR159" s="109"/>
      <c r="XAS159" s="109"/>
      <c r="XAT159" s="109"/>
      <c r="XAU159" s="109"/>
      <c r="XAV159" s="109"/>
      <c r="XAW159" s="109"/>
      <c r="XAX159" s="109"/>
      <c r="XAY159" s="109"/>
      <c r="XAZ159" s="109"/>
      <c r="XBA159" s="109"/>
      <c r="XBB159" s="109"/>
      <c r="XBC159" s="109"/>
      <c r="XBD159" s="109"/>
      <c r="XBE159" s="109"/>
      <c r="XBF159" s="109"/>
      <c r="XBG159" s="109"/>
      <c r="XBH159" s="109"/>
      <c r="XBI159" s="109"/>
      <c r="XBJ159" s="109"/>
      <c r="XBK159" s="109"/>
      <c r="XBL159" s="109"/>
      <c r="XBM159" s="109"/>
      <c r="XBN159" s="109"/>
      <c r="XBO159" s="109"/>
      <c r="XBP159" s="109"/>
      <c r="XBQ159" s="109"/>
      <c r="XBR159" s="109"/>
      <c r="XBS159" s="109"/>
      <c r="XBT159" s="109"/>
      <c r="XBU159" s="109"/>
      <c r="XBV159" s="109"/>
      <c r="XBW159" s="109"/>
      <c r="XBX159" s="109"/>
      <c r="XBY159" s="109"/>
      <c r="XBZ159" s="109"/>
      <c r="XCA159" s="109"/>
      <c r="XCB159" s="109"/>
      <c r="XCC159" s="109"/>
      <c r="XCD159" s="109"/>
      <c r="XCE159" s="109"/>
      <c r="XCF159" s="109"/>
      <c r="XCG159" s="109"/>
      <c r="XCH159" s="109"/>
      <c r="XCI159" s="109"/>
      <c r="XCJ159" s="109"/>
      <c r="XCK159" s="109"/>
      <c r="XCL159" s="109"/>
      <c r="XCM159" s="109"/>
      <c r="XCN159" s="109"/>
      <c r="XCO159" s="109"/>
      <c r="XCP159" s="109"/>
      <c r="XCQ159" s="109"/>
      <c r="XCR159" s="109"/>
      <c r="XCS159" s="109"/>
      <c r="XCT159" s="109"/>
      <c r="XCU159" s="109"/>
      <c r="XCV159" s="109"/>
      <c r="XCW159" s="109"/>
      <c r="XCX159" s="109"/>
      <c r="XCY159" s="109"/>
      <c r="XCZ159" s="109"/>
      <c r="XDA159" s="109"/>
      <c r="XDB159" s="109"/>
      <c r="XDC159" s="109"/>
      <c r="XDD159" s="109"/>
      <c r="XDE159" s="109"/>
      <c r="XDF159" s="109"/>
      <c r="XDG159" s="109"/>
      <c r="XDH159" s="109"/>
      <c r="XDI159" s="109"/>
      <c r="XDJ159" s="109"/>
      <c r="XDK159" s="109"/>
      <c r="XDL159" s="109"/>
      <c r="XDM159" s="109"/>
      <c r="XDN159" s="109"/>
      <c r="XDO159" s="109"/>
      <c r="XDP159" s="109"/>
      <c r="XDQ159" s="109"/>
      <c r="XDR159" s="109"/>
      <c r="XDS159" s="109"/>
      <c r="XDT159" s="109"/>
      <c r="XDU159" s="109"/>
      <c r="XDV159" s="109"/>
      <c r="XDW159" s="109"/>
      <c r="XDX159" s="109"/>
      <c r="XDY159" s="109"/>
      <c r="XDZ159" s="109"/>
      <c r="XEA159" s="109"/>
      <c r="XEB159" s="109"/>
      <c r="XEC159" s="109"/>
      <c r="XED159" s="109"/>
      <c r="XEE159" s="109"/>
      <c r="XEF159" s="109"/>
      <c r="XEG159" s="109"/>
      <c r="XEH159" s="109"/>
      <c r="XEI159" s="109"/>
      <c r="XEJ159" s="109"/>
      <c r="XEK159" s="109"/>
      <c r="XEL159" s="109"/>
      <c r="XEM159" s="109"/>
      <c r="XEN159" s="109"/>
      <c r="XEO159" s="109"/>
      <c r="XEP159" s="109"/>
      <c r="XEQ159" s="109"/>
      <c r="XER159" s="109"/>
      <c r="XES159" s="109"/>
    </row>
    <row r="160" spans="1:16373" s="109" customFormat="1" ht="78.75" customHeight="1">
      <c r="A160" s="359" t="s">
        <v>180</v>
      </c>
      <c r="B160" s="103" t="s">
        <v>146</v>
      </c>
      <c r="C160" s="103" t="s">
        <v>240</v>
      </c>
      <c r="D160" s="103" t="s">
        <v>174</v>
      </c>
      <c r="E160" s="160" t="s">
        <v>40</v>
      </c>
      <c r="F160" s="104"/>
      <c r="G160" s="104"/>
      <c r="H160" s="104" t="s">
        <v>548</v>
      </c>
      <c r="I160" s="161">
        <f>8100000/1000/3.25</f>
        <v>2492.3076923076924</v>
      </c>
      <c r="J160" s="105">
        <v>100</v>
      </c>
      <c r="K160" s="192">
        <v>0</v>
      </c>
      <c r="L160" s="104" t="s">
        <v>466</v>
      </c>
      <c r="M160" s="193" t="s">
        <v>4</v>
      </c>
      <c r="N160" s="186">
        <v>42887</v>
      </c>
      <c r="O160" s="186">
        <f>N160+120</f>
        <v>43007</v>
      </c>
      <c r="P160" s="212"/>
      <c r="Q160" s="104"/>
      <c r="R160" s="360" t="s">
        <v>67</v>
      </c>
      <c r="S160" s="135" t="s">
        <v>686</v>
      </c>
      <c r="T160" s="308"/>
      <c r="U160" s="107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</row>
    <row r="161" spans="1:16373" s="109" customFormat="1" ht="57.75" customHeight="1">
      <c r="A161" s="359" t="s">
        <v>182</v>
      </c>
      <c r="B161" s="103" t="s">
        <v>146</v>
      </c>
      <c r="C161" s="103" t="s">
        <v>942</v>
      </c>
      <c r="D161" s="163"/>
      <c r="E161" s="160" t="s">
        <v>40</v>
      </c>
      <c r="F161" s="104"/>
      <c r="G161" s="104" t="s">
        <v>819</v>
      </c>
      <c r="H161" s="104" t="s">
        <v>550</v>
      </c>
      <c r="I161" s="230">
        <v>225.77321000000001</v>
      </c>
      <c r="J161" s="105">
        <v>100</v>
      </c>
      <c r="K161" s="192">
        <v>0</v>
      </c>
      <c r="L161" s="104" t="s">
        <v>467</v>
      </c>
      <c r="M161" s="193" t="s">
        <v>4</v>
      </c>
      <c r="N161" s="186">
        <v>42685</v>
      </c>
      <c r="O161" s="186">
        <v>42856</v>
      </c>
      <c r="P161" s="212"/>
      <c r="Q161" s="104"/>
      <c r="R161" s="360" t="s">
        <v>22</v>
      </c>
      <c r="S161" s="121" t="s">
        <v>687</v>
      </c>
      <c r="T161" s="308"/>
      <c r="U161" s="107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</row>
    <row r="162" spans="1:16373" s="364" customFormat="1" ht="31.5">
      <c r="A162" s="363" t="s">
        <v>184</v>
      </c>
      <c r="B162" s="196" t="s">
        <v>146</v>
      </c>
      <c r="C162" s="197" t="s">
        <v>177</v>
      </c>
      <c r="D162" s="231"/>
      <c r="E162" s="197" t="s">
        <v>40</v>
      </c>
      <c r="F162" s="198"/>
      <c r="G162" s="198"/>
      <c r="H162" s="198"/>
      <c r="I162" s="228"/>
      <c r="J162" s="198">
        <v>100</v>
      </c>
      <c r="K162" s="201">
        <v>0</v>
      </c>
      <c r="L162" s="198" t="s">
        <v>323</v>
      </c>
      <c r="M162" s="210" t="s">
        <v>4</v>
      </c>
      <c r="N162" s="202">
        <v>42768</v>
      </c>
      <c r="O162" s="202">
        <v>42857</v>
      </c>
      <c r="P162" s="220"/>
      <c r="Q162" s="198"/>
      <c r="R162" s="361" t="s">
        <v>7</v>
      </c>
      <c r="S162" s="131"/>
      <c r="T162" s="367"/>
      <c r="U162" s="366"/>
      <c r="V162" s="365"/>
      <c r="W162" s="365"/>
      <c r="X162" s="365"/>
      <c r="Y162" s="365"/>
      <c r="Z162" s="365"/>
      <c r="AA162" s="365"/>
      <c r="AB162" s="365"/>
      <c r="AC162" s="365"/>
      <c r="AD162" s="365"/>
      <c r="AE162" s="365"/>
      <c r="AF162" s="365"/>
      <c r="AG162" s="365"/>
      <c r="AH162" s="365"/>
      <c r="AI162" s="365"/>
      <c r="AJ162" s="365"/>
      <c r="AK162" s="365"/>
      <c r="AL162" s="365"/>
      <c r="AM162" s="365"/>
      <c r="AN162" s="365"/>
      <c r="AO162" s="365"/>
      <c r="AP162" s="379"/>
      <c r="AQ162" s="379"/>
      <c r="AR162" s="379"/>
      <c r="AS162" s="379"/>
      <c r="AT162" s="379"/>
      <c r="AU162" s="379"/>
      <c r="AV162" s="379"/>
      <c r="AW162" s="379"/>
      <c r="AX162" s="379"/>
      <c r="AY162" s="379"/>
      <c r="AZ162" s="379"/>
      <c r="BA162" s="379"/>
      <c r="BB162" s="379"/>
      <c r="BC162" s="379"/>
      <c r="BD162" s="379"/>
      <c r="BE162" s="379"/>
      <c r="BF162" s="379"/>
      <c r="BG162" s="379"/>
      <c r="BH162" s="379"/>
      <c r="BI162" s="379"/>
      <c r="BJ162" s="379"/>
      <c r="BK162" s="379"/>
      <c r="BL162" s="379"/>
      <c r="BM162" s="379"/>
      <c r="BN162" s="379"/>
      <c r="BO162" s="379"/>
      <c r="BP162" s="379"/>
      <c r="BQ162" s="379"/>
      <c r="BR162" s="379"/>
      <c r="BS162" s="379"/>
      <c r="BT162" s="379"/>
      <c r="BU162" s="379"/>
      <c r="BV162" s="379"/>
      <c r="BW162" s="379"/>
      <c r="BX162" s="379"/>
      <c r="BY162" s="379"/>
      <c r="BZ162" s="379"/>
      <c r="CA162" s="379"/>
      <c r="CB162" s="379"/>
      <c r="CC162" s="379"/>
      <c r="CD162" s="379"/>
      <c r="CE162" s="379"/>
      <c r="CF162" s="379"/>
      <c r="CG162" s="379"/>
      <c r="CH162" s="379"/>
      <c r="CI162" s="379"/>
      <c r="CJ162" s="379"/>
      <c r="CK162" s="379"/>
      <c r="CL162" s="379"/>
      <c r="CM162" s="379"/>
      <c r="CN162" s="379"/>
      <c r="CO162" s="379"/>
      <c r="CP162" s="379"/>
      <c r="CQ162" s="379"/>
      <c r="CR162" s="379"/>
      <c r="CS162" s="379"/>
      <c r="CT162" s="379"/>
      <c r="CU162" s="379"/>
      <c r="CV162" s="379"/>
      <c r="CW162" s="379"/>
      <c r="CX162" s="379"/>
      <c r="CY162" s="379"/>
      <c r="CZ162" s="379"/>
      <c r="DA162" s="379"/>
      <c r="DB162" s="379"/>
      <c r="DC162" s="379"/>
      <c r="DD162" s="379"/>
      <c r="DE162" s="379"/>
      <c r="DF162" s="379"/>
      <c r="DG162" s="379"/>
      <c r="DH162" s="379"/>
      <c r="DI162" s="379"/>
      <c r="DJ162" s="379"/>
      <c r="DK162" s="379"/>
      <c r="DL162" s="379"/>
      <c r="DM162" s="379"/>
      <c r="DN162" s="379"/>
      <c r="DO162" s="379"/>
      <c r="DP162" s="379"/>
      <c r="DQ162" s="379"/>
      <c r="DR162" s="379"/>
      <c r="DS162" s="379"/>
      <c r="DT162" s="379"/>
      <c r="DU162" s="379"/>
      <c r="DV162" s="379"/>
      <c r="DW162" s="379"/>
      <c r="DX162" s="379"/>
      <c r="DY162" s="379"/>
      <c r="DZ162" s="379"/>
      <c r="EA162" s="379"/>
      <c r="EB162" s="379"/>
      <c r="EC162" s="379"/>
      <c r="ED162" s="379"/>
      <c r="EE162" s="379"/>
      <c r="EF162" s="379"/>
      <c r="EG162" s="379"/>
      <c r="EH162" s="379"/>
      <c r="EI162" s="379"/>
      <c r="EJ162" s="379"/>
      <c r="EK162" s="379"/>
      <c r="EL162" s="379"/>
      <c r="EM162" s="379"/>
      <c r="EN162" s="379"/>
      <c r="EO162" s="379"/>
      <c r="EP162" s="379"/>
      <c r="EQ162" s="379"/>
      <c r="ER162" s="379"/>
      <c r="ES162" s="379"/>
      <c r="ET162" s="379"/>
      <c r="EU162" s="379"/>
      <c r="EV162" s="379"/>
      <c r="EW162" s="379"/>
      <c r="EX162" s="379"/>
      <c r="EY162" s="379"/>
      <c r="EZ162" s="379"/>
      <c r="FA162" s="379"/>
      <c r="FB162" s="379"/>
      <c r="FC162" s="379"/>
      <c r="FD162" s="379"/>
      <c r="FE162" s="379"/>
      <c r="FF162" s="379"/>
      <c r="FG162" s="379"/>
      <c r="FH162" s="379"/>
      <c r="FI162" s="379"/>
      <c r="FJ162" s="379"/>
      <c r="FK162" s="379"/>
      <c r="FL162" s="379"/>
      <c r="FM162" s="379"/>
      <c r="FN162" s="379"/>
      <c r="FO162" s="379"/>
      <c r="FP162" s="379"/>
      <c r="FQ162" s="379"/>
      <c r="FR162" s="379"/>
      <c r="FS162" s="379"/>
      <c r="FT162" s="379"/>
      <c r="FU162" s="379"/>
      <c r="FV162" s="379"/>
      <c r="FW162" s="379"/>
      <c r="FX162" s="379"/>
      <c r="FY162" s="379"/>
      <c r="FZ162" s="379"/>
      <c r="GA162" s="379"/>
      <c r="GB162" s="379"/>
      <c r="GC162" s="379"/>
      <c r="GD162" s="379"/>
      <c r="GE162" s="379"/>
      <c r="GF162" s="379"/>
      <c r="GG162" s="379"/>
      <c r="GH162" s="379"/>
      <c r="GI162" s="379"/>
      <c r="GJ162" s="379"/>
      <c r="GK162" s="379"/>
      <c r="GL162" s="379"/>
      <c r="GM162" s="379"/>
      <c r="GN162" s="379"/>
      <c r="GO162" s="379"/>
      <c r="GP162" s="379"/>
      <c r="GQ162" s="379"/>
      <c r="GR162" s="379"/>
      <c r="GS162" s="379"/>
      <c r="GT162" s="379"/>
      <c r="GU162" s="379"/>
      <c r="GV162" s="379"/>
      <c r="GW162" s="379"/>
      <c r="GX162" s="379"/>
      <c r="GY162" s="379"/>
      <c r="GZ162" s="379"/>
      <c r="HA162" s="379"/>
      <c r="HB162" s="379"/>
      <c r="HC162" s="379"/>
      <c r="HD162" s="379"/>
      <c r="HE162" s="379"/>
      <c r="HF162" s="379"/>
      <c r="HG162" s="379"/>
      <c r="HH162" s="379"/>
      <c r="HI162" s="379"/>
      <c r="HJ162" s="379"/>
      <c r="HK162" s="379"/>
      <c r="HL162" s="379"/>
      <c r="HM162" s="379"/>
      <c r="HN162" s="379"/>
      <c r="HO162" s="379"/>
      <c r="HP162" s="379"/>
      <c r="HQ162" s="379"/>
      <c r="HR162" s="379"/>
      <c r="HS162" s="379"/>
      <c r="HT162" s="379"/>
      <c r="HU162" s="379"/>
      <c r="HV162" s="379"/>
      <c r="HW162" s="379"/>
      <c r="HX162" s="379"/>
      <c r="HY162" s="379"/>
      <c r="HZ162" s="379"/>
      <c r="IA162" s="379"/>
      <c r="IB162" s="379"/>
      <c r="IC162" s="379"/>
      <c r="ID162" s="379"/>
      <c r="IE162" s="379"/>
      <c r="IF162" s="379"/>
      <c r="IG162" s="379"/>
      <c r="IH162" s="379"/>
      <c r="II162" s="379"/>
      <c r="IJ162" s="379"/>
      <c r="IK162" s="379"/>
      <c r="IL162" s="379"/>
      <c r="IM162" s="379"/>
      <c r="IN162" s="379"/>
      <c r="IO162" s="379"/>
      <c r="IP162" s="379"/>
      <c r="IQ162" s="379"/>
      <c r="IR162" s="379"/>
      <c r="IS162" s="379"/>
      <c r="IT162" s="379"/>
      <c r="IU162" s="379"/>
      <c r="IV162" s="379"/>
      <c r="IW162" s="379"/>
      <c r="IX162" s="379"/>
      <c r="IY162" s="379"/>
      <c r="IZ162" s="379"/>
      <c r="JA162" s="379"/>
      <c r="JB162" s="379"/>
      <c r="JC162" s="379"/>
      <c r="JD162" s="379"/>
      <c r="JE162" s="379"/>
      <c r="JF162" s="379"/>
      <c r="JG162" s="379"/>
      <c r="JH162" s="379"/>
      <c r="JI162" s="379"/>
      <c r="JJ162" s="379"/>
      <c r="JK162" s="379"/>
      <c r="JL162" s="379"/>
      <c r="JM162" s="379"/>
      <c r="JN162" s="379"/>
      <c r="JO162" s="379"/>
      <c r="JP162" s="379"/>
      <c r="JQ162" s="379"/>
      <c r="JR162" s="379"/>
      <c r="JS162" s="379"/>
      <c r="JT162" s="379"/>
      <c r="JU162" s="379"/>
      <c r="JV162" s="379"/>
      <c r="JW162" s="379"/>
      <c r="JX162" s="379"/>
      <c r="JY162" s="379"/>
      <c r="JZ162" s="379"/>
      <c r="KA162" s="379"/>
      <c r="KB162" s="379"/>
      <c r="KC162" s="379"/>
      <c r="KD162" s="379"/>
      <c r="KE162" s="379"/>
      <c r="KF162" s="379"/>
      <c r="KG162" s="379"/>
      <c r="KH162" s="379"/>
      <c r="KI162" s="379"/>
      <c r="KJ162" s="379"/>
      <c r="KK162" s="379"/>
      <c r="KL162" s="379"/>
      <c r="KM162" s="379"/>
      <c r="KN162" s="379"/>
      <c r="KO162" s="379"/>
      <c r="KP162" s="379"/>
      <c r="KQ162" s="379"/>
      <c r="KR162" s="379"/>
      <c r="KS162" s="379"/>
      <c r="KT162" s="379"/>
      <c r="KU162" s="379"/>
      <c r="KV162" s="379"/>
      <c r="KW162" s="379"/>
      <c r="KX162" s="379"/>
      <c r="KY162" s="379"/>
      <c r="KZ162" s="379"/>
      <c r="LA162" s="379"/>
      <c r="LB162" s="379"/>
      <c r="LC162" s="379"/>
      <c r="LD162" s="379"/>
      <c r="LE162" s="379"/>
      <c r="LF162" s="379"/>
      <c r="LG162" s="379"/>
      <c r="LH162" s="379"/>
      <c r="LI162" s="379"/>
      <c r="LJ162" s="379"/>
      <c r="LK162" s="379"/>
      <c r="LL162" s="379"/>
      <c r="LM162" s="379"/>
      <c r="LN162" s="379"/>
      <c r="LO162" s="379"/>
      <c r="LP162" s="379"/>
      <c r="LQ162" s="379"/>
      <c r="LR162" s="379"/>
      <c r="LS162" s="379"/>
      <c r="LT162" s="379"/>
      <c r="LU162" s="379"/>
      <c r="LV162" s="379"/>
      <c r="LW162" s="379"/>
      <c r="LX162" s="379"/>
      <c r="LY162" s="379"/>
      <c r="LZ162" s="379"/>
      <c r="MA162" s="379"/>
      <c r="MB162" s="379"/>
      <c r="MC162" s="379"/>
      <c r="MD162" s="379"/>
      <c r="ME162" s="379"/>
      <c r="MF162" s="379"/>
      <c r="MG162" s="379"/>
      <c r="MH162" s="379"/>
      <c r="MI162" s="379"/>
      <c r="MJ162" s="379"/>
      <c r="MK162" s="379"/>
      <c r="ML162" s="379"/>
      <c r="MM162" s="379"/>
      <c r="MN162" s="379"/>
      <c r="MO162" s="379"/>
      <c r="MP162" s="379"/>
      <c r="MQ162" s="379"/>
      <c r="MR162" s="379"/>
      <c r="MS162" s="379"/>
      <c r="MT162" s="379"/>
      <c r="MU162" s="379"/>
      <c r="MV162" s="379"/>
      <c r="MW162" s="379"/>
      <c r="MX162" s="379"/>
      <c r="MY162" s="379"/>
      <c r="MZ162" s="379"/>
      <c r="NA162" s="379"/>
      <c r="NB162" s="379"/>
      <c r="NC162" s="379"/>
      <c r="ND162" s="379"/>
      <c r="NE162" s="379"/>
      <c r="NF162" s="379"/>
      <c r="NG162" s="379"/>
      <c r="NH162" s="379"/>
      <c r="NI162" s="379"/>
      <c r="NJ162" s="379"/>
      <c r="NK162" s="379"/>
      <c r="NL162" s="379"/>
      <c r="NM162" s="379"/>
      <c r="NN162" s="379"/>
      <c r="NO162" s="379"/>
      <c r="NP162" s="379"/>
      <c r="NQ162" s="379"/>
      <c r="NR162" s="379"/>
      <c r="NS162" s="379"/>
      <c r="NT162" s="379"/>
      <c r="NU162" s="379"/>
      <c r="NV162" s="379"/>
      <c r="NW162" s="379"/>
      <c r="NX162" s="379"/>
      <c r="NY162" s="379"/>
      <c r="NZ162" s="379"/>
      <c r="OA162" s="379"/>
      <c r="OB162" s="379"/>
      <c r="OC162" s="379"/>
      <c r="OD162" s="379"/>
      <c r="OE162" s="379"/>
      <c r="OF162" s="379"/>
      <c r="OG162" s="379"/>
      <c r="OH162" s="379"/>
      <c r="OI162" s="379"/>
      <c r="OJ162" s="379"/>
      <c r="OK162" s="379"/>
      <c r="OL162" s="379"/>
      <c r="OM162" s="379"/>
      <c r="ON162" s="379"/>
      <c r="OO162" s="379"/>
      <c r="OP162" s="379"/>
      <c r="OQ162" s="379"/>
      <c r="OR162" s="379"/>
      <c r="OS162" s="379"/>
      <c r="OT162" s="379"/>
      <c r="OU162" s="379"/>
      <c r="OV162" s="379"/>
      <c r="OW162" s="379"/>
      <c r="OX162" s="379"/>
      <c r="OY162" s="379"/>
      <c r="OZ162" s="379"/>
      <c r="PA162" s="379"/>
      <c r="PB162" s="379"/>
      <c r="PC162" s="379"/>
      <c r="PD162" s="379"/>
      <c r="PE162" s="379"/>
      <c r="PF162" s="379"/>
      <c r="PG162" s="379"/>
      <c r="PH162" s="379"/>
      <c r="PI162" s="379"/>
      <c r="PJ162" s="379"/>
      <c r="PK162" s="379"/>
      <c r="PL162" s="379"/>
      <c r="PM162" s="379"/>
      <c r="PN162" s="379"/>
      <c r="PO162" s="379"/>
      <c r="PP162" s="379"/>
      <c r="PQ162" s="379"/>
      <c r="PR162" s="379"/>
      <c r="PS162" s="379"/>
      <c r="PT162" s="379"/>
      <c r="PU162" s="379"/>
      <c r="PV162" s="379"/>
      <c r="PW162" s="379"/>
      <c r="PX162" s="379"/>
      <c r="PY162" s="379"/>
      <c r="PZ162" s="379"/>
      <c r="QA162" s="379"/>
      <c r="QB162" s="379"/>
      <c r="QC162" s="379"/>
      <c r="QD162" s="379"/>
      <c r="QE162" s="379"/>
      <c r="QF162" s="379"/>
      <c r="QG162" s="379"/>
      <c r="QH162" s="379"/>
      <c r="QI162" s="379"/>
      <c r="QJ162" s="379"/>
      <c r="QK162" s="379"/>
      <c r="QL162" s="379"/>
      <c r="QM162" s="379"/>
      <c r="QN162" s="379"/>
      <c r="QO162" s="379"/>
      <c r="QP162" s="379"/>
      <c r="QQ162" s="379"/>
      <c r="QR162" s="379"/>
      <c r="QS162" s="379"/>
      <c r="QT162" s="379"/>
      <c r="QU162" s="379"/>
      <c r="QV162" s="379"/>
      <c r="QW162" s="379"/>
      <c r="QX162" s="379"/>
      <c r="QY162" s="379"/>
      <c r="QZ162" s="379"/>
      <c r="RA162" s="379"/>
      <c r="RB162" s="379"/>
      <c r="RC162" s="379"/>
      <c r="RD162" s="379"/>
      <c r="RE162" s="379"/>
      <c r="RF162" s="379"/>
      <c r="RG162" s="379"/>
      <c r="RH162" s="379"/>
      <c r="RI162" s="379"/>
      <c r="RJ162" s="379"/>
      <c r="RK162" s="379"/>
      <c r="RL162" s="379"/>
      <c r="RM162" s="379"/>
      <c r="RN162" s="379"/>
      <c r="RO162" s="379"/>
      <c r="RP162" s="379"/>
      <c r="RQ162" s="379"/>
      <c r="RR162" s="379"/>
      <c r="RS162" s="379"/>
      <c r="RT162" s="379"/>
      <c r="RU162" s="379"/>
      <c r="RV162" s="379"/>
      <c r="RW162" s="379"/>
      <c r="RX162" s="379"/>
      <c r="RY162" s="379"/>
      <c r="RZ162" s="379"/>
      <c r="SA162" s="379"/>
      <c r="SB162" s="379"/>
      <c r="SC162" s="379"/>
      <c r="SD162" s="379"/>
      <c r="SE162" s="379"/>
      <c r="SF162" s="379"/>
      <c r="SG162" s="379"/>
      <c r="SH162" s="379"/>
      <c r="SI162" s="379"/>
      <c r="SJ162" s="379"/>
      <c r="SK162" s="379"/>
      <c r="SL162" s="379"/>
      <c r="SM162" s="379"/>
      <c r="SN162" s="379"/>
      <c r="SO162" s="379"/>
      <c r="SP162" s="379"/>
      <c r="SQ162" s="379"/>
      <c r="SR162" s="379"/>
      <c r="SS162" s="379"/>
      <c r="ST162" s="379"/>
      <c r="SU162" s="379"/>
      <c r="SV162" s="379"/>
      <c r="SW162" s="379"/>
      <c r="SX162" s="379"/>
      <c r="SY162" s="379"/>
      <c r="SZ162" s="379"/>
      <c r="TA162" s="379"/>
      <c r="TB162" s="379"/>
      <c r="TC162" s="379"/>
      <c r="TD162" s="379"/>
      <c r="TE162" s="379"/>
      <c r="TF162" s="379"/>
      <c r="TG162" s="379"/>
      <c r="TH162" s="379"/>
      <c r="TI162" s="379"/>
      <c r="TJ162" s="379"/>
      <c r="TK162" s="379"/>
      <c r="TL162" s="379"/>
      <c r="TM162" s="379"/>
      <c r="TN162" s="379"/>
      <c r="TO162" s="379"/>
      <c r="TP162" s="379"/>
      <c r="TQ162" s="379"/>
      <c r="TR162" s="379"/>
      <c r="TS162" s="379"/>
      <c r="TT162" s="379"/>
      <c r="TU162" s="379"/>
      <c r="TV162" s="379"/>
      <c r="TW162" s="379"/>
      <c r="TX162" s="379"/>
      <c r="TY162" s="379"/>
      <c r="TZ162" s="379"/>
      <c r="UA162" s="379"/>
      <c r="UB162" s="379"/>
      <c r="UC162" s="379"/>
      <c r="UD162" s="379"/>
      <c r="UE162" s="379"/>
      <c r="UF162" s="379"/>
      <c r="UG162" s="379"/>
      <c r="UH162" s="379"/>
      <c r="UI162" s="379"/>
      <c r="UJ162" s="379"/>
      <c r="UK162" s="379"/>
      <c r="UL162" s="379"/>
      <c r="UM162" s="379"/>
      <c r="UN162" s="379"/>
      <c r="UO162" s="379"/>
      <c r="UP162" s="379"/>
      <c r="UQ162" s="379"/>
      <c r="UR162" s="379"/>
      <c r="US162" s="379"/>
      <c r="UT162" s="379"/>
      <c r="UU162" s="379"/>
      <c r="UV162" s="379"/>
      <c r="UW162" s="379"/>
      <c r="UX162" s="379"/>
      <c r="UY162" s="379"/>
      <c r="UZ162" s="379"/>
      <c r="VA162" s="379"/>
      <c r="VB162" s="379"/>
      <c r="VC162" s="379"/>
      <c r="VD162" s="379"/>
      <c r="VE162" s="379"/>
      <c r="VF162" s="379"/>
      <c r="VG162" s="379"/>
      <c r="VH162" s="379"/>
      <c r="VI162" s="379"/>
      <c r="VJ162" s="379"/>
      <c r="VK162" s="379"/>
      <c r="VL162" s="379"/>
      <c r="VM162" s="379"/>
      <c r="VN162" s="379"/>
      <c r="VO162" s="379"/>
      <c r="VP162" s="379"/>
      <c r="VQ162" s="379"/>
      <c r="VR162" s="379"/>
      <c r="VS162" s="379"/>
      <c r="VT162" s="379"/>
      <c r="VU162" s="379"/>
      <c r="VV162" s="379"/>
      <c r="VW162" s="379"/>
      <c r="VX162" s="379"/>
      <c r="VY162" s="379"/>
      <c r="VZ162" s="379"/>
      <c r="WA162" s="379"/>
      <c r="WB162" s="379"/>
      <c r="WC162" s="379"/>
      <c r="WD162" s="379"/>
      <c r="WE162" s="379"/>
      <c r="WF162" s="379"/>
      <c r="WG162" s="379"/>
      <c r="WH162" s="379"/>
      <c r="WI162" s="379"/>
      <c r="WJ162" s="379"/>
      <c r="WK162" s="379"/>
      <c r="WL162" s="379"/>
      <c r="WM162" s="379"/>
      <c r="WN162" s="379"/>
      <c r="WO162" s="379"/>
      <c r="WP162" s="379"/>
      <c r="WQ162" s="379"/>
      <c r="WR162" s="379"/>
      <c r="WS162" s="379"/>
      <c r="WT162" s="379"/>
      <c r="WU162" s="379"/>
      <c r="WV162" s="379"/>
      <c r="WW162" s="379"/>
      <c r="WX162" s="379"/>
      <c r="WY162" s="379"/>
      <c r="WZ162" s="379"/>
      <c r="XA162" s="379"/>
      <c r="XB162" s="379"/>
      <c r="XC162" s="379"/>
      <c r="XD162" s="379"/>
      <c r="XE162" s="379"/>
      <c r="XF162" s="379"/>
      <c r="XG162" s="379"/>
      <c r="XH162" s="379"/>
      <c r="XI162" s="379"/>
      <c r="XJ162" s="379"/>
      <c r="XK162" s="379"/>
      <c r="XL162" s="379"/>
      <c r="XM162" s="379"/>
      <c r="XN162" s="379"/>
      <c r="XO162" s="379"/>
      <c r="XP162" s="379"/>
      <c r="XQ162" s="379"/>
      <c r="XR162" s="379"/>
      <c r="XS162" s="379"/>
      <c r="XT162" s="379"/>
      <c r="XU162" s="379"/>
      <c r="XV162" s="379"/>
      <c r="XW162" s="379"/>
      <c r="XX162" s="379"/>
      <c r="XY162" s="379"/>
      <c r="XZ162" s="379"/>
      <c r="YA162" s="379"/>
      <c r="YB162" s="379"/>
      <c r="YC162" s="379"/>
      <c r="YD162" s="379"/>
      <c r="YE162" s="379"/>
      <c r="YF162" s="379"/>
      <c r="YG162" s="379"/>
      <c r="YH162" s="379"/>
      <c r="YI162" s="379"/>
      <c r="YJ162" s="379"/>
      <c r="YK162" s="379"/>
      <c r="YL162" s="379"/>
      <c r="YM162" s="379"/>
      <c r="YN162" s="379"/>
      <c r="YO162" s="379"/>
      <c r="YP162" s="379"/>
      <c r="YQ162" s="379"/>
      <c r="YR162" s="379"/>
      <c r="YS162" s="379"/>
      <c r="YT162" s="379"/>
      <c r="YU162" s="379"/>
      <c r="YV162" s="379"/>
      <c r="YW162" s="379"/>
      <c r="YX162" s="379"/>
      <c r="YY162" s="379"/>
      <c r="YZ162" s="379"/>
      <c r="ZA162" s="379"/>
      <c r="ZB162" s="379"/>
      <c r="ZC162" s="379"/>
      <c r="ZD162" s="379"/>
      <c r="ZE162" s="379"/>
      <c r="ZF162" s="379"/>
      <c r="ZG162" s="379"/>
      <c r="ZH162" s="379"/>
      <c r="ZI162" s="379"/>
      <c r="ZJ162" s="379"/>
      <c r="ZK162" s="379"/>
      <c r="ZL162" s="379"/>
      <c r="ZM162" s="379"/>
      <c r="ZN162" s="379"/>
      <c r="ZO162" s="379"/>
      <c r="ZP162" s="379"/>
      <c r="ZQ162" s="379"/>
      <c r="ZR162" s="379"/>
      <c r="ZS162" s="379"/>
      <c r="ZT162" s="379"/>
      <c r="ZU162" s="379"/>
      <c r="ZV162" s="379"/>
      <c r="ZW162" s="379"/>
      <c r="ZX162" s="379"/>
      <c r="ZY162" s="379"/>
      <c r="ZZ162" s="379"/>
      <c r="AAA162" s="379"/>
      <c r="AAB162" s="379"/>
      <c r="AAC162" s="379"/>
      <c r="AAD162" s="379"/>
      <c r="AAE162" s="379"/>
      <c r="AAF162" s="379"/>
      <c r="AAG162" s="379"/>
      <c r="AAH162" s="379"/>
      <c r="AAI162" s="379"/>
      <c r="AAJ162" s="379"/>
      <c r="AAK162" s="379"/>
      <c r="AAL162" s="379"/>
      <c r="AAM162" s="379"/>
      <c r="AAN162" s="379"/>
      <c r="AAO162" s="379"/>
      <c r="AAP162" s="379"/>
      <c r="AAQ162" s="379"/>
      <c r="AAR162" s="379"/>
      <c r="AAS162" s="379"/>
      <c r="AAT162" s="379"/>
      <c r="AAU162" s="379"/>
      <c r="AAV162" s="379"/>
      <c r="AAW162" s="379"/>
      <c r="AAX162" s="379"/>
      <c r="AAY162" s="379"/>
      <c r="AAZ162" s="379"/>
      <c r="ABA162" s="379"/>
      <c r="ABB162" s="379"/>
      <c r="ABC162" s="379"/>
      <c r="ABD162" s="379"/>
      <c r="ABE162" s="379"/>
      <c r="ABF162" s="379"/>
      <c r="ABG162" s="379"/>
      <c r="ABH162" s="379"/>
      <c r="ABI162" s="379"/>
      <c r="ABJ162" s="379"/>
      <c r="ABK162" s="379"/>
      <c r="ABL162" s="379"/>
      <c r="ABM162" s="379"/>
      <c r="ABN162" s="379"/>
      <c r="ABO162" s="379"/>
      <c r="ABP162" s="379"/>
      <c r="ABQ162" s="379"/>
      <c r="ABR162" s="379"/>
      <c r="ABS162" s="379"/>
      <c r="ABT162" s="379"/>
      <c r="ABU162" s="379"/>
      <c r="ABV162" s="379"/>
      <c r="ABW162" s="379"/>
      <c r="ABX162" s="379"/>
      <c r="ABY162" s="379"/>
      <c r="ABZ162" s="379"/>
      <c r="ACA162" s="379"/>
      <c r="ACB162" s="379"/>
      <c r="ACC162" s="379"/>
      <c r="ACD162" s="379"/>
      <c r="ACE162" s="379"/>
      <c r="ACF162" s="379"/>
      <c r="ACG162" s="379"/>
      <c r="ACH162" s="379"/>
      <c r="ACI162" s="379"/>
      <c r="ACJ162" s="379"/>
      <c r="ACK162" s="379"/>
      <c r="ACL162" s="379"/>
      <c r="ACM162" s="379"/>
      <c r="ACN162" s="379"/>
      <c r="ACO162" s="379"/>
      <c r="ACP162" s="379"/>
      <c r="ACQ162" s="379"/>
      <c r="ACR162" s="379"/>
      <c r="ACS162" s="379"/>
      <c r="ACT162" s="379"/>
      <c r="ACU162" s="379"/>
      <c r="ACV162" s="379"/>
      <c r="ACW162" s="379"/>
      <c r="ACX162" s="379"/>
      <c r="ACY162" s="379"/>
      <c r="ACZ162" s="379"/>
      <c r="ADA162" s="379"/>
      <c r="ADB162" s="379"/>
      <c r="ADC162" s="379"/>
      <c r="ADD162" s="379"/>
      <c r="ADE162" s="379"/>
      <c r="ADF162" s="379"/>
      <c r="ADG162" s="379"/>
      <c r="ADH162" s="379"/>
      <c r="ADI162" s="379"/>
      <c r="ADJ162" s="379"/>
      <c r="ADK162" s="379"/>
      <c r="ADL162" s="379"/>
      <c r="ADM162" s="379"/>
      <c r="ADN162" s="379"/>
      <c r="ADO162" s="379"/>
      <c r="ADP162" s="379"/>
      <c r="ADQ162" s="379"/>
      <c r="ADR162" s="379"/>
      <c r="ADS162" s="379"/>
      <c r="ADT162" s="379"/>
      <c r="ADU162" s="379"/>
      <c r="ADV162" s="379"/>
      <c r="ADW162" s="379"/>
      <c r="ADX162" s="379"/>
      <c r="ADY162" s="379"/>
      <c r="ADZ162" s="379"/>
      <c r="AEA162" s="379"/>
      <c r="AEB162" s="379"/>
      <c r="AEC162" s="379"/>
      <c r="AED162" s="379"/>
      <c r="AEE162" s="379"/>
      <c r="AEF162" s="379"/>
      <c r="AEG162" s="379"/>
      <c r="AEH162" s="379"/>
      <c r="AEI162" s="379"/>
      <c r="AEJ162" s="379"/>
      <c r="AEK162" s="379"/>
      <c r="AEL162" s="379"/>
      <c r="AEM162" s="379"/>
      <c r="AEN162" s="379"/>
      <c r="AEO162" s="379"/>
      <c r="AEP162" s="379"/>
      <c r="AEQ162" s="379"/>
      <c r="AER162" s="379"/>
      <c r="AES162" s="379"/>
      <c r="AET162" s="379"/>
      <c r="AEU162" s="379"/>
      <c r="AEV162" s="379"/>
      <c r="AEW162" s="379"/>
      <c r="AEX162" s="379"/>
      <c r="AEY162" s="379"/>
      <c r="AEZ162" s="379"/>
      <c r="AFA162" s="379"/>
      <c r="AFB162" s="379"/>
      <c r="AFC162" s="379"/>
      <c r="AFD162" s="379"/>
      <c r="AFE162" s="379"/>
      <c r="AFF162" s="379"/>
      <c r="AFG162" s="379"/>
      <c r="AFH162" s="379"/>
      <c r="AFI162" s="379"/>
      <c r="AFJ162" s="379"/>
      <c r="AFK162" s="379"/>
      <c r="AFL162" s="379"/>
      <c r="AFM162" s="379"/>
      <c r="AFN162" s="379"/>
      <c r="AFO162" s="379"/>
      <c r="AFP162" s="379"/>
      <c r="AFQ162" s="379"/>
      <c r="AFR162" s="379"/>
      <c r="AFS162" s="379"/>
      <c r="AFT162" s="379"/>
      <c r="AFU162" s="379"/>
      <c r="AFV162" s="379"/>
      <c r="AFW162" s="379"/>
      <c r="AFX162" s="379"/>
      <c r="AFY162" s="379"/>
      <c r="AFZ162" s="379"/>
      <c r="AGA162" s="379"/>
      <c r="AGB162" s="379"/>
      <c r="AGC162" s="379"/>
      <c r="AGD162" s="379"/>
      <c r="AGE162" s="379"/>
      <c r="AGF162" s="379"/>
      <c r="AGG162" s="379"/>
      <c r="AGH162" s="379"/>
      <c r="AGI162" s="379"/>
      <c r="AGJ162" s="379"/>
      <c r="AGK162" s="379"/>
      <c r="AGL162" s="379"/>
      <c r="AGM162" s="379"/>
      <c r="AGN162" s="379"/>
      <c r="AGO162" s="379"/>
      <c r="AGP162" s="379"/>
      <c r="AGQ162" s="379"/>
      <c r="AGR162" s="379"/>
      <c r="AGS162" s="379"/>
      <c r="AGT162" s="379"/>
      <c r="AGU162" s="379"/>
      <c r="AGV162" s="379"/>
      <c r="AGW162" s="379"/>
      <c r="AGX162" s="379"/>
      <c r="AGY162" s="379"/>
      <c r="AGZ162" s="379"/>
      <c r="AHA162" s="379"/>
      <c r="AHB162" s="379"/>
      <c r="AHC162" s="379"/>
      <c r="AHD162" s="379"/>
      <c r="AHE162" s="379"/>
      <c r="AHF162" s="379"/>
      <c r="AHG162" s="379"/>
      <c r="AHH162" s="379"/>
      <c r="AHI162" s="379"/>
      <c r="AHJ162" s="379"/>
      <c r="AHK162" s="379"/>
      <c r="AHL162" s="379"/>
      <c r="AHM162" s="379"/>
      <c r="AHN162" s="379"/>
      <c r="AHO162" s="379"/>
      <c r="AHP162" s="379"/>
      <c r="AHQ162" s="379"/>
      <c r="AHR162" s="379"/>
      <c r="AHS162" s="379"/>
      <c r="AHT162" s="379"/>
      <c r="AHU162" s="379"/>
      <c r="AHV162" s="379"/>
      <c r="AHW162" s="379"/>
      <c r="AHX162" s="379"/>
      <c r="AHY162" s="379"/>
      <c r="AHZ162" s="379"/>
      <c r="AIA162" s="379"/>
      <c r="AIB162" s="379"/>
      <c r="AIC162" s="379"/>
      <c r="AID162" s="379"/>
      <c r="AIE162" s="379"/>
      <c r="AIF162" s="379"/>
      <c r="AIG162" s="379"/>
      <c r="AIH162" s="379"/>
      <c r="AII162" s="379"/>
      <c r="AIJ162" s="379"/>
      <c r="AIK162" s="379"/>
      <c r="AIL162" s="379"/>
      <c r="AIM162" s="379"/>
      <c r="AIN162" s="379"/>
      <c r="AIO162" s="379"/>
      <c r="AIP162" s="379"/>
      <c r="AIQ162" s="379"/>
      <c r="AIR162" s="379"/>
      <c r="AIS162" s="379"/>
      <c r="AIT162" s="379"/>
      <c r="AIU162" s="379"/>
      <c r="AIV162" s="379"/>
      <c r="AIW162" s="379"/>
      <c r="AIX162" s="379"/>
      <c r="AIY162" s="379"/>
      <c r="AIZ162" s="379"/>
      <c r="AJA162" s="379"/>
      <c r="AJB162" s="379"/>
      <c r="AJC162" s="379"/>
      <c r="AJD162" s="379"/>
      <c r="AJE162" s="379"/>
      <c r="AJF162" s="379"/>
      <c r="AJG162" s="379"/>
      <c r="AJH162" s="379"/>
      <c r="AJI162" s="379"/>
      <c r="AJJ162" s="379"/>
      <c r="AJK162" s="379"/>
      <c r="AJL162" s="379"/>
      <c r="AJM162" s="379"/>
      <c r="AJN162" s="379"/>
      <c r="AJO162" s="379"/>
      <c r="AJP162" s="379"/>
      <c r="AJQ162" s="379"/>
      <c r="AJR162" s="379"/>
      <c r="AJS162" s="379"/>
      <c r="AJT162" s="379"/>
      <c r="AJU162" s="379"/>
      <c r="AJV162" s="379"/>
      <c r="AJW162" s="379"/>
      <c r="AJX162" s="379"/>
      <c r="AJY162" s="379"/>
      <c r="AJZ162" s="379"/>
      <c r="AKA162" s="379"/>
      <c r="AKB162" s="379"/>
      <c r="AKC162" s="379"/>
      <c r="AKD162" s="379"/>
      <c r="AKE162" s="379"/>
      <c r="AKF162" s="379"/>
      <c r="AKG162" s="379"/>
      <c r="AKH162" s="379"/>
      <c r="AKI162" s="379"/>
      <c r="AKJ162" s="379"/>
      <c r="AKK162" s="379"/>
      <c r="AKL162" s="379"/>
      <c r="AKM162" s="379"/>
      <c r="AKN162" s="379"/>
      <c r="AKO162" s="379"/>
      <c r="AKP162" s="379"/>
      <c r="AKQ162" s="379"/>
      <c r="AKR162" s="379"/>
      <c r="AKS162" s="379"/>
      <c r="AKT162" s="379"/>
      <c r="AKU162" s="379"/>
      <c r="AKV162" s="379"/>
      <c r="AKW162" s="379"/>
      <c r="AKX162" s="379"/>
      <c r="AKY162" s="379"/>
      <c r="AKZ162" s="379"/>
      <c r="ALA162" s="379"/>
      <c r="ALB162" s="379"/>
      <c r="ALC162" s="379"/>
      <c r="ALD162" s="379"/>
      <c r="ALE162" s="379"/>
      <c r="ALF162" s="379"/>
      <c r="ALG162" s="379"/>
      <c r="ALH162" s="379"/>
      <c r="ALI162" s="379"/>
      <c r="ALJ162" s="379"/>
      <c r="ALK162" s="379"/>
      <c r="ALL162" s="379"/>
      <c r="ALM162" s="379"/>
      <c r="ALN162" s="379"/>
      <c r="ALO162" s="379"/>
      <c r="ALP162" s="379"/>
      <c r="ALQ162" s="379"/>
      <c r="ALR162" s="379"/>
      <c r="ALS162" s="379"/>
      <c r="ALT162" s="379"/>
      <c r="ALU162" s="379"/>
      <c r="ALV162" s="379"/>
      <c r="ALW162" s="379"/>
      <c r="ALX162" s="379"/>
      <c r="ALY162" s="379"/>
      <c r="ALZ162" s="379"/>
      <c r="AMA162" s="379"/>
      <c r="AMB162" s="379"/>
      <c r="AMC162" s="379"/>
      <c r="AMD162" s="379"/>
      <c r="AME162" s="379"/>
      <c r="AMF162" s="379"/>
      <c r="AMG162" s="379"/>
      <c r="AMH162" s="379"/>
      <c r="AMI162" s="379"/>
      <c r="AMJ162" s="379"/>
      <c r="AMK162" s="379"/>
      <c r="AML162" s="379"/>
      <c r="AMM162" s="379"/>
      <c r="AMN162" s="379"/>
      <c r="AMO162" s="379"/>
      <c r="AMP162" s="379"/>
      <c r="AMQ162" s="379"/>
      <c r="AMR162" s="379"/>
      <c r="AMS162" s="379"/>
      <c r="AMT162" s="379"/>
      <c r="AMU162" s="379"/>
      <c r="AMV162" s="379"/>
      <c r="AMW162" s="379"/>
      <c r="AMX162" s="379"/>
      <c r="AMY162" s="379"/>
      <c r="AMZ162" s="379"/>
      <c r="ANA162" s="379"/>
      <c r="ANB162" s="379"/>
      <c r="ANC162" s="379"/>
      <c r="AND162" s="379"/>
      <c r="ANE162" s="379"/>
      <c r="ANF162" s="379"/>
      <c r="ANG162" s="379"/>
      <c r="ANH162" s="379"/>
      <c r="ANI162" s="379"/>
      <c r="ANJ162" s="379"/>
      <c r="ANK162" s="379"/>
      <c r="ANL162" s="379"/>
      <c r="ANM162" s="379"/>
      <c r="ANN162" s="379"/>
      <c r="ANO162" s="379"/>
      <c r="ANP162" s="379"/>
      <c r="ANQ162" s="379"/>
      <c r="ANR162" s="379"/>
      <c r="ANS162" s="379"/>
      <c r="ANT162" s="379"/>
      <c r="ANU162" s="379"/>
      <c r="ANV162" s="379"/>
      <c r="ANW162" s="379"/>
      <c r="ANX162" s="379"/>
      <c r="ANY162" s="379"/>
      <c r="ANZ162" s="379"/>
      <c r="AOA162" s="379"/>
      <c r="AOB162" s="379"/>
      <c r="AOC162" s="379"/>
      <c r="AOD162" s="379"/>
      <c r="AOE162" s="379"/>
      <c r="AOF162" s="379"/>
      <c r="AOG162" s="379"/>
      <c r="AOH162" s="379"/>
      <c r="AOI162" s="379"/>
      <c r="AOJ162" s="379"/>
      <c r="AOK162" s="379"/>
      <c r="AOL162" s="379"/>
      <c r="AOM162" s="379"/>
      <c r="AON162" s="379"/>
      <c r="AOO162" s="379"/>
      <c r="AOP162" s="379"/>
      <c r="AOQ162" s="379"/>
      <c r="AOR162" s="379"/>
      <c r="AOS162" s="379"/>
      <c r="AOT162" s="379"/>
      <c r="AOU162" s="379"/>
      <c r="AOV162" s="379"/>
      <c r="AOW162" s="379"/>
      <c r="AOX162" s="379"/>
      <c r="AOY162" s="379"/>
      <c r="AOZ162" s="379"/>
      <c r="APA162" s="379"/>
      <c r="APB162" s="379"/>
      <c r="APC162" s="379"/>
      <c r="APD162" s="379"/>
      <c r="APE162" s="379"/>
      <c r="APF162" s="379"/>
      <c r="APG162" s="379"/>
      <c r="APH162" s="379"/>
      <c r="API162" s="379"/>
      <c r="APJ162" s="379"/>
      <c r="APK162" s="379"/>
      <c r="APL162" s="379"/>
      <c r="APM162" s="379"/>
      <c r="APN162" s="379"/>
      <c r="APO162" s="379"/>
      <c r="APP162" s="379"/>
      <c r="APQ162" s="379"/>
      <c r="APR162" s="379"/>
      <c r="APS162" s="379"/>
      <c r="APT162" s="379"/>
      <c r="APU162" s="379"/>
      <c r="APV162" s="379"/>
      <c r="APW162" s="379"/>
      <c r="APX162" s="379"/>
      <c r="APY162" s="379"/>
      <c r="APZ162" s="379"/>
      <c r="AQA162" s="379"/>
      <c r="AQB162" s="379"/>
      <c r="AQC162" s="379"/>
      <c r="AQD162" s="379"/>
      <c r="AQE162" s="379"/>
      <c r="AQF162" s="379"/>
      <c r="AQG162" s="379"/>
      <c r="AQH162" s="379"/>
      <c r="AQI162" s="379"/>
      <c r="AQJ162" s="379"/>
      <c r="AQK162" s="379"/>
      <c r="AQL162" s="379"/>
      <c r="AQM162" s="379"/>
      <c r="AQN162" s="379"/>
      <c r="AQO162" s="379"/>
      <c r="AQP162" s="379"/>
      <c r="AQQ162" s="379"/>
      <c r="AQR162" s="379"/>
      <c r="AQS162" s="379"/>
      <c r="AQT162" s="379"/>
      <c r="AQU162" s="379"/>
      <c r="AQV162" s="379"/>
      <c r="AQW162" s="379"/>
      <c r="AQX162" s="379"/>
      <c r="AQY162" s="379"/>
      <c r="AQZ162" s="379"/>
      <c r="ARA162" s="379"/>
      <c r="ARB162" s="379"/>
      <c r="ARC162" s="379"/>
      <c r="ARD162" s="379"/>
      <c r="ARE162" s="379"/>
      <c r="ARF162" s="379"/>
      <c r="ARG162" s="379"/>
      <c r="ARH162" s="379"/>
      <c r="ARI162" s="379"/>
      <c r="ARJ162" s="379"/>
      <c r="ARK162" s="379"/>
      <c r="ARL162" s="379"/>
      <c r="ARM162" s="379"/>
      <c r="ARN162" s="379"/>
      <c r="ARO162" s="379"/>
      <c r="ARP162" s="379"/>
      <c r="ARQ162" s="379"/>
      <c r="ARR162" s="379"/>
      <c r="ARS162" s="379"/>
      <c r="ART162" s="379"/>
      <c r="ARU162" s="379"/>
      <c r="ARV162" s="379"/>
      <c r="ARW162" s="379"/>
      <c r="ARX162" s="379"/>
      <c r="ARY162" s="379"/>
      <c r="ARZ162" s="379"/>
      <c r="ASA162" s="379"/>
      <c r="ASB162" s="379"/>
      <c r="ASC162" s="379"/>
      <c r="ASD162" s="379"/>
      <c r="ASE162" s="379"/>
      <c r="ASF162" s="379"/>
      <c r="ASG162" s="379"/>
      <c r="ASH162" s="379"/>
      <c r="ASI162" s="379"/>
      <c r="ASJ162" s="379"/>
      <c r="ASK162" s="379"/>
      <c r="ASL162" s="379"/>
      <c r="ASM162" s="379"/>
      <c r="ASN162" s="379"/>
      <c r="ASO162" s="379"/>
      <c r="ASP162" s="379"/>
      <c r="ASQ162" s="379"/>
      <c r="ASR162" s="379"/>
      <c r="ASS162" s="379"/>
      <c r="AST162" s="379"/>
      <c r="ASU162" s="379"/>
      <c r="ASV162" s="379"/>
      <c r="ASW162" s="379"/>
      <c r="ASX162" s="379"/>
      <c r="ASY162" s="379"/>
      <c r="ASZ162" s="379"/>
      <c r="ATA162" s="379"/>
      <c r="ATB162" s="379"/>
      <c r="ATC162" s="379"/>
      <c r="ATD162" s="379"/>
      <c r="ATE162" s="379"/>
      <c r="ATF162" s="379"/>
      <c r="ATG162" s="379"/>
      <c r="ATH162" s="379"/>
      <c r="ATI162" s="379"/>
      <c r="ATJ162" s="379"/>
      <c r="ATK162" s="379"/>
      <c r="ATL162" s="379"/>
      <c r="ATM162" s="379"/>
      <c r="ATN162" s="379"/>
      <c r="ATO162" s="379"/>
      <c r="ATP162" s="379"/>
      <c r="ATQ162" s="379"/>
      <c r="ATR162" s="379"/>
      <c r="ATS162" s="379"/>
      <c r="ATT162" s="379"/>
      <c r="ATU162" s="379"/>
      <c r="ATV162" s="379"/>
      <c r="ATW162" s="379"/>
      <c r="ATX162" s="379"/>
      <c r="ATY162" s="379"/>
      <c r="ATZ162" s="379"/>
      <c r="AUA162" s="379"/>
      <c r="AUB162" s="379"/>
      <c r="AUC162" s="379"/>
      <c r="AUD162" s="379"/>
      <c r="AUE162" s="379"/>
      <c r="AUF162" s="379"/>
      <c r="AUG162" s="379"/>
      <c r="AUH162" s="379"/>
      <c r="AUI162" s="379"/>
      <c r="AUJ162" s="379"/>
      <c r="AUK162" s="379"/>
      <c r="AUL162" s="379"/>
      <c r="AUM162" s="379"/>
      <c r="AUN162" s="379"/>
      <c r="AUO162" s="379"/>
      <c r="AUP162" s="379"/>
      <c r="AUQ162" s="379"/>
      <c r="AUR162" s="379"/>
      <c r="AUS162" s="379"/>
      <c r="AUT162" s="379"/>
      <c r="AUU162" s="379"/>
      <c r="AUV162" s="379"/>
      <c r="AUW162" s="379"/>
      <c r="AUX162" s="379"/>
      <c r="AUY162" s="379"/>
      <c r="AUZ162" s="379"/>
      <c r="AVA162" s="379"/>
      <c r="AVB162" s="379"/>
      <c r="AVC162" s="379"/>
      <c r="AVD162" s="379"/>
      <c r="AVE162" s="379"/>
      <c r="AVF162" s="379"/>
      <c r="AVG162" s="379"/>
      <c r="AVH162" s="379"/>
      <c r="AVI162" s="379"/>
      <c r="AVJ162" s="379"/>
      <c r="AVK162" s="379"/>
      <c r="AVL162" s="379"/>
      <c r="AVM162" s="379"/>
      <c r="AVN162" s="379"/>
      <c r="AVO162" s="379"/>
      <c r="AVP162" s="379"/>
      <c r="AVQ162" s="379"/>
      <c r="AVR162" s="379"/>
      <c r="AVS162" s="379"/>
      <c r="AVT162" s="379"/>
      <c r="AVU162" s="379"/>
      <c r="AVV162" s="379"/>
      <c r="AVW162" s="379"/>
      <c r="AVX162" s="379"/>
      <c r="AVY162" s="379"/>
      <c r="AVZ162" s="379"/>
      <c r="AWA162" s="379"/>
      <c r="AWB162" s="379"/>
      <c r="AWC162" s="379"/>
      <c r="AWD162" s="379"/>
      <c r="AWE162" s="379"/>
      <c r="AWF162" s="379"/>
      <c r="AWG162" s="379"/>
      <c r="AWH162" s="379"/>
      <c r="AWI162" s="379"/>
      <c r="AWJ162" s="379"/>
      <c r="AWK162" s="379"/>
      <c r="AWL162" s="379"/>
      <c r="AWM162" s="379"/>
      <c r="AWN162" s="379"/>
      <c r="AWO162" s="379"/>
      <c r="AWP162" s="379"/>
      <c r="AWQ162" s="379"/>
      <c r="AWR162" s="379"/>
      <c r="AWS162" s="379"/>
      <c r="AWT162" s="379"/>
      <c r="AWU162" s="379"/>
      <c r="AWV162" s="379"/>
      <c r="AWW162" s="379"/>
      <c r="AWX162" s="379"/>
      <c r="AWY162" s="379"/>
      <c r="AWZ162" s="379"/>
      <c r="AXA162" s="379"/>
      <c r="AXB162" s="379"/>
      <c r="AXC162" s="379"/>
      <c r="AXD162" s="379"/>
      <c r="AXE162" s="379"/>
      <c r="AXF162" s="379"/>
      <c r="AXG162" s="379"/>
      <c r="AXH162" s="379"/>
      <c r="AXI162" s="379"/>
      <c r="AXJ162" s="379"/>
      <c r="AXK162" s="379"/>
      <c r="AXL162" s="379"/>
      <c r="AXM162" s="379"/>
      <c r="AXN162" s="379"/>
      <c r="AXO162" s="379"/>
      <c r="AXP162" s="379"/>
      <c r="AXQ162" s="379"/>
      <c r="AXR162" s="379"/>
      <c r="AXS162" s="379"/>
      <c r="AXT162" s="379"/>
      <c r="AXU162" s="379"/>
      <c r="AXV162" s="379"/>
      <c r="AXW162" s="379"/>
      <c r="AXX162" s="379"/>
      <c r="AXY162" s="379"/>
      <c r="AXZ162" s="379"/>
      <c r="AYA162" s="379"/>
      <c r="AYB162" s="379"/>
      <c r="AYC162" s="379"/>
      <c r="AYD162" s="379"/>
      <c r="AYE162" s="379"/>
      <c r="AYF162" s="379"/>
      <c r="AYG162" s="379"/>
      <c r="AYH162" s="379"/>
      <c r="AYI162" s="379"/>
      <c r="AYJ162" s="379"/>
      <c r="AYK162" s="379"/>
      <c r="AYL162" s="379"/>
      <c r="AYM162" s="379"/>
      <c r="AYN162" s="379"/>
      <c r="AYO162" s="379"/>
      <c r="AYP162" s="379"/>
      <c r="AYQ162" s="379"/>
      <c r="AYR162" s="379"/>
      <c r="AYS162" s="379"/>
      <c r="AYT162" s="379"/>
      <c r="AYU162" s="379"/>
      <c r="AYV162" s="379"/>
      <c r="AYW162" s="379"/>
      <c r="AYX162" s="379"/>
      <c r="AYY162" s="379"/>
      <c r="AYZ162" s="379"/>
      <c r="AZA162" s="379"/>
      <c r="AZB162" s="379"/>
      <c r="AZC162" s="379"/>
      <c r="AZD162" s="379"/>
      <c r="AZE162" s="379"/>
      <c r="AZF162" s="379"/>
      <c r="AZG162" s="379"/>
      <c r="AZH162" s="379"/>
      <c r="AZI162" s="379"/>
      <c r="AZJ162" s="379"/>
      <c r="AZK162" s="379"/>
      <c r="AZL162" s="379"/>
      <c r="AZM162" s="379"/>
      <c r="AZN162" s="379"/>
      <c r="AZO162" s="379"/>
      <c r="AZP162" s="379"/>
      <c r="AZQ162" s="379"/>
      <c r="AZR162" s="379"/>
      <c r="AZS162" s="379"/>
      <c r="AZT162" s="379"/>
      <c r="AZU162" s="379"/>
      <c r="AZV162" s="379"/>
      <c r="AZW162" s="379"/>
      <c r="AZX162" s="379"/>
      <c r="AZY162" s="379"/>
      <c r="AZZ162" s="379"/>
      <c r="BAA162" s="379"/>
      <c r="BAB162" s="379"/>
      <c r="BAC162" s="379"/>
      <c r="BAD162" s="379"/>
      <c r="BAE162" s="379"/>
      <c r="BAF162" s="379"/>
      <c r="BAG162" s="379"/>
      <c r="BAH162" s="379"/>
      <c r="BAI162" s="379"/>
      <c r="BAJ162" s="379"/>
      <c r="BAK162" s="379"/>
      <c r="BAL162" s="379"/>
      <c r="BAM162" s="379"/>
      <c r="BAN162" s="379"/>
      <c r="BAO162" s="379"/>
      <c r="BAP162" s="379"/>
      <c r="BAQ162" s="379"/>
      <c r="BAR162" s="379"/>
      <c r="BAS162" s="379"/>
      <c r="BAT162" s="379"/>
      <c r="BAU162" s="379"/>
      <c r="BAV162" s="379"/>
      <c r="BAW162" s="379"/>
      <c r="BAX162" s="379"/>
      <c r="BAY162" s="379"/>
      <c r="BAZ162" s="379"/>
      <c r="BBA162" s="379"/>
      <c r="BBB162" s="379"/>
      <c r="BBC162" s="379"/>
      <c r="BBD162" s="379"/>
      <c r="BBE162" s="379"/>
      <c r="BBF162" s="379"/>
      <c r="BBG162" s="379"/>
      <c r="BBH162" s="379"/>
      <c r="BBI162" s="379"/>
      <c r="BBJ162" s="379"/>
      <c r="BBK162" s="379"/>
      <c r="BBL162" s="379"/>
      <c r="BBM162" s="379"/>
      <c r="BBN162" s="379"/>
      <c r="BBO162" s="379"/>
      <c r="BBP162" s="379"/>
      <c r="BBQ162" s="379"/>
      <c r="BBR162" s="379"/>
      <c r="BBS162" s="379"/>
      <c r="BBT162" s="379"/>
      <c r="BBU162" s="379"/>
      <c r="BBV162" s="379"/>
      <c r="BBW162" s="379"/>
      <c r="BBX162" s="379"/>
      <c r="BBY162" s="379"/>
      <c r="BBZ162" s="379"/>
      <c r="BCA162" s="379"/>
      <c r="BCB162" s="379"/>
      <c r="BCC162" s="379"/>
      <c r="BCD162" s="379"/>
      <c r="BCE162" s="379"/>
      <c r="BCF162" s="379"/>
      <c r="BCG162" s="379"/>
      <c r="BCH162" s="379"/>
      <c r="BCI162" s="379"/>
      <c r="BCJ162" s="379"/>
      <c r="BCK162" s="379"/>
      <c r="BCL162" s="379"/>
      <c r="BCM162" s="379"/>
      <c r="BCN162" s="379"/>
      <c r="BCO162" s="379"/>
      <c r="BCP162" s="379"/>
      <c r="BCQ162" s="379"/>
      <c r="BCR162" s="379"/>
      <c r="BCS162" s="379"/>
      <c r="BCT162" s="379"/>
      <c r="BCU162" s="379"/>
      <c r="BCV162" s="379"/>
      <c r="BCW162" s="379"/>
      <c r="BCX162" s="379"/>
      <c r="BCY162" s="379"/>
      <c r="BCZ162" s="379"/>
      <c r="BDA162" s="379"/>
      <c r="BDB162" s="379"/>
      <c r="BDC162" s="379"/>
      <c r="BDD162" s="379"/>
      <c r="BDE162" s="379"/>
      <c r="BDF162" s="379"/>
      <c r="BDG162" s="379"/>
      <c r="BDH162" s="379"/>
      <c r="BDI162" s="379"/>
      <c r="BDJ162" s="379"/>
      <c r="BDK162" s="379"/>
      <c r="BDL162" s="379"/>
      <c r="BDM162" s="379"/>
      <c r="BDN162" s="379"/>
      <c r="BDO162" s="379"/>
      <c r="BDP162" s="379"/>
      <c r="BDQ162" s="379"/>
      <c r="BDR162" s="379"/>
      <c r="BDS162" s="379"/>
      <c r="BDT162" s="379"/>
      <c r="BDU162" s="379"/>
      <c r="BDV162" s="379"/>
      <c r="BDW162" s="379"/>
      <c r="BDX162" s="379"/>
      <c r="BDY162" s="379"/>
      <c r="BDZ162" s="379"/>
      <c r="BEA162" s="379"/>
      <c r="BEB162" s="379"/>
      <c r="BEC162" s="379"/>
      <c r="BED162" s="379"/>
      <c r="BEE162" s="379"/>
      <c r="BEF162" s="379"/>
      <c r="BEG162" s="379"/>
      <c r="BEH162" s="379"/>
      <c r="BEI162" s="379"/>
      <c r="BEJ162" s="379"/>
      <c r="BEK162" s="379"/>
      <c r="BEL162" s="379"/>
      <c r="BEM162" s="379"/>
      <c r="BEN162" s="379"/>
      <c r="BEO162" s="379"/>
      <c r="BEP162" s="379"/>
      <c r="BEQ162" s="379"/>
      <c r="BER162" s="379"/>
      <c r="BES162" s="379"/>
      <c r="BET162" s="379"/>
      <c r="BEU162" s="379"/>
      <c r="BEV162" s="379"/>
      <c r="BEW162" s="379"/>
      <c r="BEX162" s="379"/>
      <c r="BEY162" s="379"/>
      <c r="BEZ162" s="379"/>
      <c r="BFA162" s="379"/>
      <c r="BFB162" s="379"/>
      <c r="BFC162" s="379"/>
      <c r="BFD162" s="379"/>
      <c r="BFE162" s="379"/>
      <c r="BFF162" s="379"/>
      <c r="BFG162" s="379"/>
      <c r="BFH162" s="379"/>
      <c r="BFI162" s="379"/>
      <c r="BFJ162" s="379"/>
      <c r="BFK162" s="379"/>
      <c r="BFL162" s="379"/>
      <c r="BFM162" s="379"/>
      <c r="BFN162" s="379"/>
      <c r="BFO162" s="379"/>
      <c r="BFP162" s="379"/>
      <c r="BFQ162" s="379"/>
      <c r="BFR162" s="379"/>
      <c r="BFS162" s="379"/>
      <c r="BFT162" s="379"/>
      <c r="BFU162" s="379"/>
      <c r="BFV162" s="379"/>
      <c r="BFW162" s="379"/>
      <c r="BFX162" s="379"/>
      <c r="BFY162" s="379"/>
      <c r="BFZ162" s="379"/>
      <c r="BGA162" s="379"/>
      <c r="BGB162" s="379"/>
      <c r="BGC162" s="379"/>
      <c r="BGD162" s="379"/>
      <c r="BGE162" s="379"/>
      <c r="BGF162" s="379"/>
      <c r="BGG162" s="379"/>
      <c r="BGH162" s="379"/>
      <c r="BGI162" s="379"/>
      <c r="BGJ162" s="379"/>
      <c r="BGK162" s="379"/>
      <c r="BGL162" s="379"/>
      <c r="BGM162" s="379"/>
      <c r="BGN162" s="379"/>
      <c r="BGO162" s="379"/>
      <c r="BGP162" s="379"/>
      <c r="BGQ162" s="379"/>
      <c r="BGR162" s="379"/>
      <c r="BGS162" s="379"/>
      <c r="BGT162" s="379"/>
      <c r="BGU162" s="379"/>
      <c r="BGV162" s="379"/>
      <c r="BGW162" s="379"/>
      <c r="BGX162" s="379"/>
      <c r="BGY162" s="379"/>
      <c r="BGZ162" s="379"/>
      <c r="BHA162" s="379"/>
      <c r="BHB162" s="379"/>
      <c r="BHC162" s="379"/>
      <c r="BHD162" s="379"/>
      <c r="BHE162" s="379"/>
      <c r="BHF162" s="379"/>
      <c r="BHG162" s="379"/>
      <c r="BHH162" s="379"/>
      <c r="BHI162" s="379"/>
      <c r="BHJ162" s="379"/>
      <c r="BHK162" s="379"/>
      <c r="BHL162" s="379"/>
      <c r="BHM162" s="379"/>
      <c r="BHN162" s="379"/>
      <c r="BHO162" s="379"/>
      <c r="BHP162" s="379"/>
      <c r="BHQ162" s="379"/>
      <c r="BHR162" s="379"/>
      <c r="BHS162" s="379"/>
      <c r="BHT162" s="379"/>
      <c r="BHU162" s="379"/>
      <c r="BHV162" s="379"/>
      <c r="BHW162" s="379"/>
      <c r="BHX162" s="379"/>
      <c r="BHY162" s="379"/>
      <c r="BHZ162" s="379"/>
      <c r="BIA162" s="379"/>
      <c r="BIB162" s="379"/>
      <c r="BIC162" s="379"/>
      <c r="BID162" s="379"/>
      <c r="BIE162" s="379"/>
      <c r="BIF162" s="379"/>
      <c r="BIG162" s="379"/>
      <c r="BIH162" s="379"/>
      <c r="BII162" s="379"/>
      <c r="BIJ162" s="379"/>
      <c r="BIK162" s="379"/>
      <c r="BIL162" s="379"/>
      <c r="BIM162" s="379"/>
      <c r="BIN162" s="379"/>
      <c r="BIO162" s="379"/>
      <c r="BIP162" s="379"/>
      <c r="BIQ162" s="379"/>
      <c r="BIR162" s="379"/>
      <c r="BIS162" s="379"/>
      <c r="BIT162" s="379"/>
      <c r="BIU162" s="379"/>
      <c r="BIV162" s="379"/>
      <c r="BIW162" s="379"/>
      <c r="BIX162" s="379"/>
      <c r="BIY162" s="379"/>
      <c r="BIZ162" s="379"/>
      <c r="BJA162" s="379"/>
      <c r="BJB162" s="379"/>
      <c r="BJC162" s="379"/>
      <c r="BJD162" s="379"/>
      <c r="BJE162" s="379"/>
      <c r="BJF162" s="379"/>
      <c r="BJG162" s="379"/>
      <c r="BJH162" s="379"/>
      <c r="BJI162" s="379"/>
      <c r="BJJ162" s="379"/>
      <c r="BJK162" s="379"/>
      <c r="BJL162" s="379"/>
      <c r="BJM162" s="379"/>
      <c r="BJN162" s="379"/>
      <c r="BJO162" s="379"/>
      <c r="BJP162" s="379"/>
      <c r="BJQ162" s="379"/>
      <c r="BJR162" s="379"/>
      <c r="BJS162" s="379"/>
      <c r="BJT162" s="379"/>
      <c r="BJU162" s="379"/>
      <c r="BJV162" s="379"/>
      <c r="BJW162" s="379"/>
      <c r="BJX162" s="379"/>
      <c r="BJY162" s="379"/>
      <c r="BJZ162" s="379"/>
      <c r="BKA162" s="379"/>
      <c r="BKB162" s="379"/>
      <c r="BKC162" s="379"/>
      <c r="BKD162" s="379"/>
      <c r="BKE162" s="379"/>
      <c r="BKF162" s="379"/>
      <c r="BKG162" s="379"/>
      <c r="BKH162" s="379"/>
      <c r="BKI162" s="379"/>
      <c r="BKJ162" s="379"/>
      <c r="BKK162" s="379"/>
      <c r="BKL162" s="379"/>
      <c r="BKM162" s="379"/>
      <c r="BKN162" s="379"/>
      <c r="BKO162" s="379"/>
      <c r="BKP162" s="379"/>
      <c r="BKQ162" s="379"/>
      <c r="BKR162" s="379"/>
      <c r="BKS162" s="379"/>
      <c r="BKT162" s="379"/>
      <c r="BKU162" s="379"/>
      <c r="BKV162" s="379"/>
      <c r="BKW162" s="379"/>
      <c r="BKX162" s="379"/>
      <c r="BKY162" s="379"/>
      <c r="BKZ162" s="379"/>
      <c r="BLA162" s="379"/>
      <c r="BLB162" s="379"/>
      <c r="BLC162" s="379"/>
      <c r="BLD162" s="379"/>
      <c r="BLE162" s="379"/>
      <c r="BLF162" s="379"/>
      <c r="BLG162" s="379"/>
      <c r="BLH162" s="379"/>
      <c r="BLI162" s="379"/>
      <c r="BLJ162" s="379"/>
      <c r="BLK162" s="379"/>
      <c r="BLL162" s="379"/>
      <c r="BLM162" s="379"/>
      <c r="BLN162" s="379"/>
      <c r="BLO162" s="379"/>
      <c r="BLP162" s="379"/>
      <c r="BLQ162" s="379"/>
      <c r="BLR162" s="379"/>
      <c r="BLS162" s="379"/>
      <c r="BLT162" s="379"/>
      <c r="BLU162" s="379"/>
      <c r="BLV162" s="379"/>
      <c r="BLW162" s="379"/>
      <c r="BLX162" s="379"/>
      <c r="BLY162" s="379"/>
      <c r="BLZ162" s="379"/>
      <c r="BMA162" s="379"/>
      <c r="BMB162" s="379"/>
      <c r="BMC162" s="379"/>
      <c r="BMD162" s="379"/>
      <c r="BME162" s="379"/>
      <c r="BMF162" s="379"/>
      <c r="BMG162" s="379"/>
      <c r="BMH162" s="379"/>
      <c r="BMI162" s="379"/>
      <c r="BMJ162" s="379"/>
      <c r="BMK162" s="379"/>
      <c r="BML162" s="379"/>
      <c r="BMM162" s="379"/>
      <c r="BMN162" s="379"/>
      <c r="BMO162" s="379"/>
      <c r="BMP162" s="379"/>
      <c r="BMQ162" s="379"/>
      <c r="BMR162" s="379"/>
      <c r="BMS162" s="379"/>
      <c r="BMT162" s="379"/>
      <c r="BMU162" s="379"/>
      <c r="BMV162" s="379"/>
      <c r="BMW162" s="379"/>
      <c r="BMX162" s="379"/>
      <c r="BMY162" s="379"/>
      <c r="BMZ162" s="379"/>
      <c r="BNA162" s="379"/>
      <c r="BNB162" s="379"/>
      <c r="BNC162" s="379"/>
      <c r="BND162" s="379"/>
      <c r="BNE162" s="379"/>
      <c r="BNF162" s="379"/>
      <c r="BNG162" s="379"/>
      <c r="BNH162" s="379"/>
      <c r="BNI162" s="379"/>
      <c r="BNJ162" s="379"/>
      <c r="BNK162" s="379"/>
      <c r="BNL162" s="379"/>
      <c r="BNM162" s="379"/>
      <c r="BNN162" s="379"/>
      <c r="BNO162" s="379"/>
      <c r="BNP162" s="379"/>
      <c r="BNQ162" s="379"/>
      <c r="BNR162" s="379"/>
      <c r="BNS162" s="379"/>
      <c r="BNT162" s="379"/>
      <c r="BNU162" s="379"/>
      <c r="BNV162" s="379"/>
      <c r="BNW162" s="379"/>
      <c r="BNX162" s="379"/>
      <c r="BNY162" s="379"/>
      <c r="BNZ162" s="379"/>
      <c r="BOA162" s="379"/>
      <c r="BOB162" s="379"/>
      <c r="BOC162" s="379"/>
      <c r="BOD162" s="379"/>
      <c r="BOE162" s="379"/>
      <c r="BOF162" s="379"/>
      <c r="BOG162" s="379"/>
      <c r="BOH162" s="379"/>
      <c r="BOI162" s="379"/>
      <c r="BOJ162" s="379"/>
      <c r="BOK162" s="379"/>
      <c r="BOL162" s="379"/>
      <c r="BOM162" s="379"/>
      <c r="BON162" s="379"/>
      <c r="BOO162" s="379"/>
      <c r="BOP162" s="379"/>
      <c r="BOQ162" s="379"/>
      <c r="BOR162" s="379"/>
      <c r="BOS162" s="379"/>
      <c r="BOT162" s="379"/>
      <c r="BOU162" s="379"/>
      <c r="BOV162" s="379"/>
      <c r="BOW162" s="379"/>
      <c r="BOX162" s="379"/>
      <c r="BOY162" s="379"/>
      <c r="BOZ162" s="379"/>
      <c r="BPA162" s="379"/>
      <c r="BPB162" s="379"/>
      <c r="BPC162" s="379"/>
      <c r="BPD162" s="379"/>
      <c r="BPE162" s="379"/>
      <c r="BPF162" s="379"/>
      <c r="BPG162" s="379"/>
      <c r="BPH162" s="379"/>
      <c r="BPI162" s="379"/>
      <c r="BPJ162" s="379"/>
      <c r="BPK162" s="379"/>
      <c r="BPL162" s="379"/>
      <c r="BPM162" s="379"/>
      <c r="BPN162" s="379"/>
      <c r="BPO162" s="379"/>
      <c r="BPP162" s="379"/>
      <c r="BPQ162" s="379"/>
      <c r="BPR162" s="379"/>
      <c r="BPS162" s="379"/>
      <c r="BPT162" s="379"/>
      <c r="BPU162" s="379"/>
      <c r="BPV162" s="379"/>
      <c r="BPW162" s="379"/>
      <c r="BPX162" s="379"/>
      <c r="BPY162" s="379"/>
      <c r="BPZ162" s="379"/>
      <c r="BQA162" s="379"/>
      <c r="BQB162" s="379"/>
      <c r="BQC162" s="379"/>
      <c r="BQD162" s="379"/>
      <c r="BQE162" s="379"/>
      <c r="BQF162" s="379"/>
      <c r="BQG162" s="379"/>
      <c r="BQH162" s="379"/>
      <c r="BQI162" s="379"/>
      <c r="BQJ162" s="379"/>
      <c r="BQK162" s="379"/>
      <c r="BQL162" s="379"/>
      <c r="BQM162" s="379"/>
      <c r="BQN162" s="379"/>
      <c r="BQO162" s="379"/>
      <c r="BQP162" s="379"/>
      <c r="BQQ162" s="379"/>
      <c r="BQR162" s="379"/>
      <c r="BQS162" s="379"/>
      <c r="BQT162" s="379"/>
      <c r="BQU162" s="379"/>
      <c r="BQV162" s="379"/>
      <c r="BQW162" s="379"/>
      <c r="BQX162" s="379"/>
      <c r="BQY162" s="379"/>
      <c r="BQZ162" s="379"/>
      <c r="BRA162" s="379"/>
      <c r="BRB162" s="379"/>
      <c r="BRC162" s="379"/>
      <c r="BRD162" s="379"/>
      <c r="BRE162" s="379"/>
      <c r="BRF162" s="379"/>
      <c r="BRG162" s="379"/>
      <c r="BRH162" s="379"/>
      <c r="BRI162" s="379"/>
      <c r="BRJ162" s="379"/>
      <c r="BRK162" s="379"/>
      <c r="BRL162" s="379"/>
      <c r="BRM162" s="379"/>
      <c r="BRN162" s="379"/>
      <c r="BRO162" s="379"/>
      <c r="BRP162" s="379"/>
      <c r="BRQ162" s="379"/>
      <c r="BRR162" s="379"/>
      <c r="BRS162" s="379"/>
      <c r="BRT162" s="379"/>
      <c r="BRU162" s="379"/>
      <c r="BRV162" s="379"/>
      <c r="BRW162" s="379"/>
      <c r="BRX162" s="379"/>
      <c r="BRY162" s="379"/>
      <c r="BRZ162" s="379"/>
      <c r="BSA162" s="379"/>
      <c r="BSB162" s="379"/>
      <c r="BSC162" s="379"/>
      <c r="BSD162" s="379"/>
      <c r="BSE162" s="379"/>
      <c r="BSF162" s="379"/>
      <c r="BSG162" s="379"/>
      <c r="BSH162" s="379"/>
      <c r="BSI162" s="379"/>
      <c r="BSJ162" s="379"/>
      <c r="BSK162" s="379"/>
      <c r="BSL162" s="379"/>
      <c r="BSM162" s="379"/>
      <c r="BSN162" s="379"/>
      <c r="BSO162" s="379"/>
      <c r="BSP162" s="379"/>
      <c r="BSQ162" s="379"/>
      <c r="BSR162" s="379"/>
      <c r="BSS162" s="379"/>
      <c r="BST162" s="379"/>
      <c r="BSU162" s="379"/>
      <c r="BSV162" s="379"/>
      <c r="BSW162" s="379"/>
      <c r="BSX162" s="379"/>
      <c r="BSY162" s="379"/>
      <c r="BSZ162" s="379"/>
      <c r="BTA162" s="379"/>
      <c r="BTB162" s="379"/>
      <c r="BTC162" s="379"/>
      <c r="BTD162" s="379"/>
      <c r="BTE162" s="379"/>
      <c r="BTF162" s="379"/>
      <c r="BTG162" s="379"/>
      <c r="BTH162" s="379"/>
      <c r="BTI162" s="379"/>
      <c r="BTJ162" s="379"/>
      <c r="BTK162" s="379"/>
      <c r="BTL162" s="379"/>
      <c r="BTM162" s="379"/>
      <c r="BTN162" s="379"/>
      <c r="BTO162" s="379"/>
      <c r="BTP162" s="379"/>
      <c r="BTQ162" s="379"/>
      <c r="BTR162" s="379"/>
      <c r="BTS162" s="379"/>
      <c r="BTT162" s="379"/>
      <c r="BTU162" s="379"/>
      <c r="BTV162" s="379"/>
      <c r="BTW162" s="379"/>
      <c r="BTX162" s="379"/>
      <c r="BTY162" s="379"/>
      <c r="BTZ162" s="379"/>
      <c r="BUA162" s="379"/>
      <c r="BUB162" s="379"/>
      <c r="BUC162" s="379"/>
      <c r="BUD162" s="379"/>
      <c r="BUE162" s="379"/>
      <c r="BUF162" s="379"/>
      <c r="BUG162" s="379"/>
      <c r="BUH162" s="379"/>
      <c r="BUI162" s="379"/>
      <c r="BUJ162" s="379"/>
      <c r="BUK162" s="379"/>
      <c r="BUL162" s="379"/>
      <c r="BUM162" s="379"/>
      <c r="BUN162" s="379"/>
      <c r="BUO162" s="379"/>
      <c r="BUP162" s="379"/>
      <c r="BUQ162" s="379"/>
      <c r="BUR162" s="379"/>
      <c r="BUS162" s="379"/>
      <c r="BUT162" s="379"/>
      <c r="BUU162" s="379"/>
      <c r="BUV162" s="379"/>
      <c r="BUW162" s="379"/>
      <c r="BUX162" s="379"/>
      <c r="BUY162" s="379"/>
      <c r="BUZ162" s="379"/>
      <c r="BVA162" s="379"/>
      <c r="BVB162" s="379"/>
      <c r="BVC162" s="379"/>
      <c r="BVD162" s="379"/>
      <c r="BVE162" s="379"/>
      <c r="BVF162" s="379"/>
      <c r="BVG162" s="379"/>
      <c r="BVH162" s="379"/>
      <c r="BVI162" s="379"/>
      <c r="BVJ162" s="379"/>
      <c r="BVK162" s="379"/>
      <c r="BVL162" s="379"/>
      <c r="BVM162" s="379"/>
      <c r="BVN162" s="379"/>
      <c r="BVO162" s="379"/>
      <c r="BVP162" s="379"/>
      <c r="BVQ162" s="379"/>
      <c r="BVR162" s="379"/>
      <c r="BVS162" s="379"/>
      <c r="BVT162" s="379"/>
      <c r="BVU162" s="379"/>
      <c r="BVV162" s="379"/>
      <c r="BVW162" s="379"/>
      <c r="BVX162" s="379"/>
      <c r="BVY162" s="379"/>
      <c r="BVZ162" s="379"/>
      <c r="BWA162" s="379"/>
      <c r="BWB162" s="379"/>
      <c r="BWC162" s="379"/>
      <c r="BWD162" s="379"/>
      <c r="BWE162" s="379"/>
      <c r="BWF162" s="379"/>
      <c r="BWG162" s="379"/>
      <c r="BWH162" s="379"/>
      <c r="BWI162" s="379"/>
      <c r="BWJ162" s="379"/>
      <c r="BWK162" s="379"/>
      <c r="BWL162" s="379"/>
      <c r="BWM162" s="379"/>
      <c r="BWN162" s="379"/>
      <c r="BWO162" s="379"/>
      <c r="BWP162" s="379"/>
      <c r="BWQ162" s="379"/>
      <c r="BWR162" s="379"/>
      <c r="BWS162" s="379"/>
      <c r="BWT162" s="379"/>
      <c r="BWU162" s="379"/>
      <c r="BWV162" s="379"/>
      <c r="BWW162" s="379"/>
      <c r="BWX162" s="379"/>
      <c r="BWY162" s="379"/>
      <c r="BWZ162" s="379"/>
      <c r="BXA162" s="379"/>
      <c r="BXB162" s="379"/>
      <c r="BXC162" s="379"/>
      <c r="BXD162" s="379"/>
      <c r="BXE162" s="379"/>
      <c r="BXF162" s="379"/>
      <c r="BXG162" s="379"/>
      <c r="BXH162" s="379"/>
      <c r="BXI162" s="379"/>
      <c r="BXJ162" s="379"/>
      <c r="BXK162" s="379"/>
      <c r="BXL162" s="379"/>
      <c r="BXM162" s="379"/>
      <c r="BXN162" s="379"/>
      <c r="BXO162" s="379"/>
      <c r="BXP162" s="379"/>
      <c r="BXQ162" s="379"/>
      <c r="BXR162" s="379"/>
      <c r="BXS162" s="379"/>
      <c r="BXT162" s="379"/>
      <c r="BXU162" s="379"/>
      <c r="BXV162" s="379"/>
      <c r="BXW162" s="379"/>
      <c r="BXX162" s="379"/>
      <c r="BXY162" s="379"/>
      <c r="BXZ162" s="379"/>
      <c r="BYA162" s="379"/>
      <c r="BYB162" s="379"/>
      <c r="BYC162" s="379"/>
      <c r="BYD162" s="379"/>
      <c r="BYE162" s="379"/>
      <c r="BYF162" s="379"/>
      <c r="BYG162" s="379"/>
      <c r="BYH162" s="379"/>
      <c r="BYI162" s="379"/>
      <c r="BYJ162" s="379"/>
      <c r="BYK162" s="379"/>
      <c r="BYL162" s="379"/>
      <c r="BYM162" s="379"/>
      <c r="BYN162" s="379"/>
      <c r="BYO162" s="379"/>
      <c r="BYP162" s="379"/>
      <c r="BYQ162" s="379"/>
      <c r="BYR162" s="379"/>
      <c r="BYS162" s="379"/>
      <c r="BYT162" s="379"/>
      <c r="BYU162" s="379"/>
      <c r="BYV162" s="379"/>
      <c r="BYW162" s="379"/>
      <c r="BYX162" s="379"/>
      <c r="BYY162" s="379"/>
      <c r="BYZ162" s="379"/>
      <c r="BZA162" s="379"/>
      <c r="BZB162" s="379"/>
      <c r="BZC162" s="379"/>
      <c r="BZD162" s="379"/>
      <c r="BZE162" s="379"/>
      <c r="BZF162" s="379"/>
      <c r="BZG162" s="379"/>
      <c r="BZH162" s="379"/>
      <c r="BZI162" s="379"/>
      <c r="BZJ162" s="379"/>
      <c r="BZK162" s="379"/>
      <c r="BZL162" s="379"/>
      <c r="BZM162" s="379"/>
      <c r="BZN162" s="379"/>
      <c r="BZO162" s="379"/>
      <c r="BZP162" s="379"/>
      <c r="BZQ162" s="379"/>
      <c r="BZR162" s="379"/>
      <c r="BZS162" s="379"/>
      <c r="BZT162" s="379"/>
      <c r="BZU162" s="379"/>
      <c r="BZV162" s="379"/>
      <c r="BZW162" s="379"/>
      <c r="BZX162" s="379"/>
      <c r="BZY162" s="379"/>
      <c r="BZZ162" s="379"/>
      <c r="CAA162" s="379"/>
      <c r="CAB162" s="379"/>
      <c r="CAC162" s="379"/>
      <c r="CAD162" s="379"/>
      <c r="CAE162" s="379"/>
      <c r="CAF162" s="379"/>
      <c r="CAG162" s="379"/>
      <c r="CAH162" s="379"/>
      <c r="CAI162" s="379"/>
      <c r="CAJ162" s="379"/>
      <c r="CAK162" s="379"/>
      <c r="CAL162" s="379"/>
      <c r="CAM162" s="379"/>
      <c r="CAN162" s="379"/>
      <c r="CAO162" s="379"/>
      <c r="CAP162" s="379"/>
      <c r="CAQ162" s="379"/>
      <c r="CAR162" s="379"/>
      <c r="CAS162" s="379"/>
      <c r="CAT162" s="379"/>
      <c r="CAU162" s="379"/>
      <c r="CAV162" s="379"/>
      <c r="CAW162" s="379"/>
      <c r="CAX162" s="379"/>
      <c r="CAY162" s="379"/>
      <c r="CAZ162" s="379"/>
      <c r="CBA162" s="379"/>
      <c r="CBB162" s="379"/>
      <c r="CBC162" s="379"/>
      <c r="CBD162" s="379"/>
      <c r="CBE162" s="379"/>
      <c r="CBF162" s="379"/>
      <c r="CBG162" s="379"/>
      <c r="CBH162" s="379"/>
      <c r="CBI162" s="379"/>
      <c r="CBJ162" s="379"/>
      <c r="CBK162" s="379"/>
      <c r="CBL162" s="379"/>
      <c r="CBM162" s="379"/>
      <c r="CBN162" s="379"/>
      <c r="CBO162" s="379"/>
      <c r="CBP162" s="379"/>
      <c r="CBQ162" s="379"/>
      <c r="CBR162" s="379"/>
      <c r="CBS162" s="379"/>
      <c r="CBT162" s="379"/>
      <c r="CBU162" s="379"/>
      <c r="CBV162" s="379"/>
      <c r="CBW162" s="379"/>
      <c r="CBX162" s="379"/>
      <c r="CBY162" s="379"/>
      <c r="CBZ162" s="379"/>
      <c r="CCA162" s="379"/>
      <c r="CCB162" s="379"/>
      <c r="CCC162" s="379"/>
      <c r="CCD162" s="379"/>
      <c r="CCE162" s="379"/>
      <c r="CCF162" s="379"/>
      <c r="CCG162" s="379"/>
      <c r="CCH162" s="379"/>
      <c r="CCI162" s="379"/>
      <c r="CCJ162" s="379"/>
      <c r="CCK162" s="379"/>
      <c r="CCL162" s="379"/>
      <c r="CCM162" s="379"/>
      <c r="CCN162" s="379"/>
      <c r="CCO162" s="379"/>
      <c r="CCP162" s="379"/>
      <c r="CCQ162" s="379"/>
      <c r="CCR162" s="379"/>
      <c r="CCS162" s="379"/>
      <c r="CCT162" s="379"/>
      <c r="CCU162" s="379"/>
      <c r="CCV162" s="379"/>
      <c r="CCW162" s="379"/>
      <c r="CCX162" s="379"/>
      <c r="CCY162" s="379"/>
      <c r="CCZ162" s="379"/>
      <c r="CDA162" s="379"/>
      <c r="CDB162" s="379"/>
      <c r="CDC162" s="379"/>
      <c r="CDD162" s="379"/>
      <c r="CDE162" s="379"/>
      <c r="CDF162" s="379"/>
      <c r="CDG162" s="379"/>
      <c r="CDH162" s="379"/>
      <c r="CDI162" s="379"/>
      <c r="CDJ162" s="379"/>
      <c r="CDK162" s="379"/>
      <c r="CDL162" s="379"/>
      <c r="CDM162" s="379"/>
      <c r="CDN162" s="379"/>
      <c r="CDO162" s="379"/>
      <c r="CDP162" s="379"/>
      <c r="CDQ162" s="379"/>
      <c r="CDR162" s="379"/>
      <c r="CDS162" s="379"/>
      <c r="CDT162" s="379"/>
      <c r="CDU162" s="379"/>
      <c r="CDV162" s="379"/>
      <c r="CDW162" s="379"/>
      <c r="CDX162" s="379"/>
      <c r="CDY162" s="379"/>
      <c r="CDZ162" s="379"/>
      <c r="CEA162" s="379"/>
      <c r="CEB162" s="379"/>
      <c r="CEC162" s="379"/>
      <c r="CED162" s="379"/>
      <c r="CEE162" s="379"/>
      <c r="CEF162" s="379"/>
      <c r="CEG162" s="379"/>
      <c r="CEH162" s="379"/>
      <c r="CEI162" s="379"/>
      <c r="CEJ162" s="379"/>
      <c r="CEK162" s="379"/>
      <c r="CEL162" s="379"/>
      <c r="CEM162" s="379"/>
      <c r="CEN162" s="379"/>
      <c r="CEO162" s="379"/>
      <c r="CEP162" s="379"/>
      <c r="CEQ162" s="379"/>
      <c r="CER162" s="379"/>
      <c r="CES162" s="379"/>
      <c r="CET162" s="379"/>
      <c r="CEU162" s="379"/>
      <c r="CEV162" s="379"/>
      <c r="CEW162" s="379"/>
      <c r="CEX162" s="379"/>
      <c r="CEY162" s="379"/>
      <c r="CEZ162" s="379"/>
      <c r="CFA162" s="379"/>
      <c r="CFB162" s="379"/>
      <c r="CFC162" s="379"/>
      <c r="CFD162" s="379"/>
      <c r="CFE162" s="379"/>
      <c r="CFF162" s="379"/>
      <c r="CFG162" s="379"/>
      <c r="CFH162" s="379"/>
      <c r="CFI162" s="379"/>
      <c r="CFJ162" s="379"/>
      <c r="CFK162" s="379"/>
      <c r="CFL162" s="379"/>
      <c r="CFM162" s="379"/>
      <c r="CFN162" s="379"/>
      <c r="CFO162" s="379"/>
      <c r="CFP162" s="379"/>
      <c r="CFQ162" s="379"/>
      <c r="CFR162" s="379"/>
      <c r="CFS162" s="379"/>
      <c r="CFT162" s="379"/>
      <c r="CFU162" s="379"/>
      <c r="CFV162" s="379"/>
      <c r="CFW162" s="379"/>
      <c r="CFX162" s="379"/>
      <c r="CFY162" s="379"/>
      <c r="CFZ162" s="379"/>
      <c r="CGA162" s="379"/>
      <c r="CGB162" s="379"/>
      <c r="CGC162" s="379"/>
      <c r="CGD162" s="379"/>
      <c r="CGE162" s="379"/>
      <c r="CGF162" s="379"/>
      <c r="CGG162" s="379"/>
      <c r="CGH162" s="379"/>
      <c r="CGI162" s="379"/>
      <c r="CGJ162" s="379"/>
      <c r="CGK162" s="379"/>
      <c r="CGL162" s="379"/>
      <c r="CGM162" s="379"/>
      <c r="CGN162" s="379"/>
      <c r="CGO162" s="379"/>
      <c r="CGP162" s="379"/>
      <c r="CGQ162" s="379"/>
      <c r="CGR162" s="379"/>
      <c r="CGS162" s="379"/>
      <c r="CGT162" s="379"/>
      <c r="CGU162" s="379"/>
      <c r="CGV162" s="379"/>
      <c r="CGW162" s="379"/>
      <c r="CGX162" s="379"/>
      <c r="CGY162" s="379"/>
      <c r="CGZ162" s="379"/>
      <c r="CHA162" s="379"/>
      <c r="CHB162" s="379"/>
      <c r="CHC162" s="379"/>
      <c r="CHD162" s="379"/>
      <c r="CHE162" s="379"/>
      <c r="CHF162" s="379"/>
      <c r="CHG162" s="379"/>
      <c r="CHH162" s="379"/>
      <c r="CHI162" s="379"/>
      <c r="CHJ162" s="379"/>
      <c r="CHK162" s="379"/>
      <c r="CHL162" s="379"/>
      <c r="CHM162" s="379"/>
      <c r="CHN162" s="379"/>
      <c r="CHO162" s="379"/>
      <c r="CHP162" s="379"/>
      <c r="CHQ162" s="379"/>
      <c r="CHR162" s="379"/>
      <c r="CHS162" s="379"/>
      <c r="CHT162" s="379"/>
      <c r="CHU162" s="379"/>
      <c r="CHV162" s="379"/>
      <c r="CHW162" s="379"/>
      <c r="CHX162" s="379"/>
      <c r="CHY162" s="379"/>
      <c r="CHZ162" s="379"/>
      <c r="CIA162" s="379"/>
      <c r="CIB162" s="379"/>
      <c r="CIC162" s="379"/>
      <c r="CID162" s="379"/>
      <c r="CIE162" s="379"/>
      <c r="CIF162" s="379"/>
      <c r="CIG162" s="379"/>
      <c r="CIH162" s="379"/>
      <c r="CII162" s="379"/>
      <c r="CIJ162" s="379"/>
      <c r="CIK162" s="379"/>
      <c r="CIL162" s="379"/>
      <c r="CIM162" s="379"/>
      <c r="CIN162" s="379"/>
      <c r="CIO162" s="379"/>
      <c r="CIP162" s="379"/>
      <c r="CIQ162" s="379"/>
      <c r="CIR162" s="379"/>
      <c r="CIS162" s="379"/>
      <c r="CIT162" s="379"/>
      <c r="CIU162" s="379"/>
      <c r="CIV162" s="379"/>
      <c r="CIW162" s="379"/>
      <c r="CIX162" s="379"/>
      <c r="CIY162" s="379"/>
      <c r="CIZ162" s="379"/>
      <c r="CJA162" s="379"/>
      <c r="CJB162" s="379"/>
      <c r="CJC162" s="379"/>
      <c r="CJD162" s="379"/>
      <c r="CJE162" s="379"/>
      <c r="CJF162" s="379"/>
      <c r="CJG162" s="379"/>
      <c r="CJH162" s="379"/>
      <c r="CJI162" s="379"/>
      <c r="CJJ162" s="379"/>
      <c r="CJK162" s="379"/>
      <c r="CJL162" s="379"/>
      <c r="CJM162" s="379"/>
      <c r="CJN162" s="379"/>
      <c r="CJO162" s="379"/>
      <c r="CJP162" s="379"/>
      <c r="CJQ162" s="379"/>
      <c r="CJR162" s="379"/>
      <c r="CJS162" s="379"/>
      <c r="CJT162" s="379"/>
      <c r="CJU162" s="379"/>
      <c r="CJV162" s="379"/>
      <c r="CJW162" s="379"/>
      <c r="CJX162" s="379"/>
      <c r="CJY162" s="379"/>
      <c r="CJZ162" s="379"/>
      <c r="CKA162" s="379"/>
      <c r="CKB162" s="379"/>
      <c r="CKC162" s="379"/>
      <c r="CKD162" s="379"/>
      <c r="CKE162" s="379"/>
      <c r="CKF162" s="379"/>
      <c r="CKG162" s="379"/>
      <c r="CKH162" s="379"/>
      <c r="CKI162" s="379"/>
      <c r="CKJ162" s="379"/>
      <c r="CKK162" s="379"/>
      <c r="CKL162" s="379"/>
      <c r="CKM162" s="379"/>
      <c r="CKN162" s="379"/>
      <c r="CKO162" s="379"/>
      <c r="CKP162" s="379"/>
      <c r="CKQ162" s="379"/>
      <c r="CKR162" s="379"/>
      <c r="CKS162" s="379"/>
      <c r="CKT162" s="379"/>
      <c r="CKU162" s="379"/>
      <c r="CKV162" s="379"/>
      <c r="CKW162" s="379"/>
      <c r="CKX162" s="379"/>
      <c r="CKY162" s="379"/>
      <c r="CKZ162" s="379"/>
      <c r="CLA162" s="379"/>
      <c r="CLB162" s="379"/>
      <c r="CLC162" s="379"/>
      <c r="CLD162" s="379"/>
      <c r="CLE162" s="379"/>
      <c r="CLF162" s="379"/>
      <c r="CLG162" s="379"/>
      <c r="CLH162" s="379"/>
      <c r="CLI162" s="379"/>
      <c r="CLJ162" s="379"/>
      <c r="CLK162" s="379"/>
      <c r="CLL162" s="379"/>
      <c r="CLM162" s="379"/>
      <c r="CLN162" s="379"/>
      <c r="CLO162" s="379"/>
      <c r="CLP162" s="379"/>
      <c r="CLQ162" s="379"/>
      <c r="CLR162" s="379"/>
      <c r="CLS162" s="379"/>
      <c r="CLT162" s="379"/>
      <c r="CLU162" s="379"/>
      <c r="CLV162" s="379"/>
      <c r="CLW162" s="379"/>
      <c r="CLX162" s="379"/>
      <c r="CLY162" s="379"/>
      <c r="CLZ162" s="379"/>
      <c r="CMA162" s="379"/>
      <c r="CMB162" s="379"/>
      <c r="CMC162" s="379"/>
      <c r="CMD162" s="379"/>
      <c r="CME162" s="379"/>
      <c r="CMF162" s="379"/>
      <c r="CMG162" s="379"/>
      <c r="CMH162" s="379"/>
      <c r="CMI162" s="379"/>
      <c r="CMJ162" s="379"/>
      <c r="CMK162" s="379"/>
      <c r="CML162" s="379"/>
      <c r="CMM162" s="379"/>
      <c r="CMN162" s="379"/>
      <c r="CMO162" s="379"/>
      <c r="CMP162" s="379"/>
      <c r="CMQ162" s="379"/>
      <c r="CMR162" s="379"/>
      <c r="CMS162" s="379"/>
      <c r="CMT162" s="379"/>
      <c r="CMU162" s="379"/>
      <c r="CMV162" s="379"/>
      <c r="CMW162" s="379"/>
      <c r="CMX162" s="379"/>
      <c r="CMY162" s="379"/>
      <c r="CMZ162" s="379"/>
      <c r="CNA162" s="379"/>
      <c r="CNB162" s="379"/>
      <c r="CNC162" s="379"/>
      <c r="CND162" s="379"/>
      <c r="CNE162" s="379"/>
      <c r="CNF162" s="379"/>
      <c r="CNG162" s="379"/>
      <c r="CNH162" s="379"/>
      <c r="CNI162" s="379"/>
      <c r="CNJ162" s="379"/>
      <c r="CNK162" s="379"/>
      <c r="CNL162" s="379"/>
      <c r="CNM162" s="379"/>
      <c r="CNN162" s="379"/>
      <c r="CNO162" s="379"/>
      <c r="CNP162" s="379"/>
      <c r="CNQ162" s="379"/>
      <c r="CNR162" s="379"/>
      <c r="CNS162" s="379"/>
      <c r="CNT162" s="379"/>
      <c r="CNU162" s="379"/>
      <c r="CNV162" s="379"/>
      <c r="CNW162" s="379"/>
      <c r="CNX162" s="379"/>
      <c r="CNY162" s="379"/>
      <c r="CNZ162" s="379"/>
      <c r="COA162" s="379"/>
      <c r="COB162" s="379"/>
      <c r="COC162" s="379"/>
      <c r="COD162" s="379"/>
      <c r="COE162" s="379"/>
      <c r="COF162" s="379"/>
      <c r="COG162" s="379"/>
      <c r="COH162" s="379"/>
      <c r="COI162" s="379"/>
      <c r="COJ162" s="379"/>
      <c r="COK162" s="379"/>
      <c r="COL162" s="379"/>
      <c r="COM162" s="379"/>
      <c r="CON162" s="379"/>
      <c r="COO162" s="379"/>
      <c r="COP162" s="379"/>
      <c r="COQ162" s="379"/>
      <c r="COR162" s="379"/>
      <c r="COS162" s="379"/>
      <c r="COT162" s="379"/>
      <c r="COU162" s="379"/>
      <c r="COV162" s="379"/>
      <c r="COW162" s="379"/>
      <c r="COX162" s="379"/>
      <c r="COY162" s="379"/>
      <c r="COZ162" s="379"/>
      <c r="CPA162" s="379"/>
      <c r="CPB162" s="379"/>
      <c r="CPC162" s="379"/>
      <c r="CPD162" s="379"/>
      <c r="CPE162" s="379"/>
      <c r="CPF162" s="379"/>
      <c r="CPG162" s="379"/>
      <c r="CPH162" s="379"/>
      <c r="CPI162" s="379"/>
      <c r="CPJ162" s="379"/>
      <c r="CPK162" s="379"/>
      <c r="CPL162" s="379"/>
      <c r="CPM162" s="379"/>
      <c r="CPN162" s="379"/>
      <c r="CPO162" s="379"/>
      <c r="CPP162" s="379"/>
      <c r="CPQ162" s="379"/>
      <c r="CPR162" s="379"/>
      <c r="CPS162" s="379"/>
      <c r="CPT162" s="379"/>
      <c r="CPU162" s="379"/>
      <c r="CPV162" s="379"/>
      <c r="CPW162" s="379"/>
      <c r="CPX162" s="379"/>
      <c r="CPY162" s="379"/>
      <c r="CPZ162" s="379"/>
      <c r="CQA162" s="379"/>
      <c r="CQB162" s="379"/>
      <c r="CQC162" s="379"/>
      <c r="CQD162" s="379"/>
      <c r="CQE162" s="379"/>
      <c r="CQF162" s="379"/>
      <c r="CQG162" s="379"/>
      <c r="CQH162" s="379"/>
      <c r="CQI162" s="379"/>
      <c r="CQJ162" s="379"/>
      <c r="CQK162" s="379"/>
      <c r="CQL162" s="379"/>
      <c r="CQM162" s="379"/>
      <c r="CQN162" s="379"/>
      <c r="CQO162" s="379"/>
      <c r="CQP162" s="379"/>
      <c r="CQQ162" s="379"/>
      <c r="CQR162" s="379"/>
      <c r="CQS162" s="379"/>
      <c r="CQT162" s="379"/>
      <c r="CQU162" s="379"/>
      <c r="CQV162" s="379"/>
      <c r="CQW162" s="379"/>
      <c r="CQX162" s="379"/>
      <c r="CQY162" s="379"/>
      <c r="CQZ162" s="379"/>
      <c r="CRA162" s="379"/>
      <c r="CRB162" s="379"/>
      <c r="CRC162" s="379"/>
      <c r="CRD162" s="379"/>
      <c r="CRE162" s="379"/>
      <c r="CRF162" s="379"/>
      <c r="CRG162" s="379"/>
      <c r="CRH162" s="379"/>
      <c r="CRI162" s="379"/>
      <c r="CRJ162" s="379"/>
      <c r="CRK162" s="379"/>
      <c r="CRL162" s="379"/>
      <c r="CRM162" s="379"/>
      <c r="CRN162" s="379"/>
      <c r="CRO162" s="379"/>
      <c r="CRP162" s="379"/>
      <c r="CRQ162" s="379"/>
      <c r="CRR162" s="379"/>
      <c r="CRS162" s="379"/>
      <c r="CRT162" s="379"/>
      <c r="CRU162" s="379"/>
      <c r="CRV162" s="379"/>
      <c r="CRW162" s="379"/>
      <c r="CRX162" s="379"/>
      <c r="CRY162" s="379"/>
      <c r="CRZ162" s="379"/>
      <c r="CSA162" s="379"/>
      <c r="CSB162" s="379"/>
      <c r="CSC162" s="379"/>
      <c r="CSD162" s="379"/>
      <c r="CSE162" s="379"/>
      <c r="CSF162" s="379"/>
      <c r="CSG162" s="379"/>
      <c r="CSH162" s="379"/>
      <c r="CSI162" s="379"/>
      <c r="CSJ162" s="379"/>
      <c r="CSK162" s="379"/>
      <c r="CSL162" s="379"/>
      <c r="CSM162" s="379"/>
      <c r="CSN162" s="379"/>
      <c r="CSO162" s="379"/>
      <c r="CSP162" s="379"/>
      <c r="CSQ162" s="379"/>
      <c r="CSR162" s="379"/>
      <c r="CSS162" s="379"/>
      <c r="CST162" s="379"/>
      <c r="CSU162" s="379"/>
      <c r="CSV162" s="379"/>
      <c r="CSW162" s="379"/>
      <c r="CSX162" s="379"/>
      <c r="CSY162" s="379"/>
      <c r="CSZ162" s="379"/>
      <c r="CTA162" s="379"/>
      <c r="CTB162" s="379"/>
      <c r="CTC162" s="379"/>
      <c r="CTD162" s="379"/>
      <c r="CTE162" s="379"/>
      <c r="CTF162" s="379"/>
      <c r="CTG162" s="379"/>
      <c r="CTH162" s="379"/>
      <c r="CTI162" s="379"/>
      <c r="CTJ162" s="379"/>
      <c r="CTK162" s="379"/>
      <c r="CTL162" s="379"/>
      <c r="CTM162" s="379"/>
      <c r="CTN162" s="379"/>
      <c r="CTO162" s="379"/>
      <c r="CTP162" s="379"/>
      <c r="CTQ162" s="379"/>
      <c r="CTR162" s="379"/>
      <c r="CTS162" s="379"/>
      <c r="CTT162" s="379"/>
      <c r="CTU162" s="379"/>
      <c r="CTV162" s="379"/>
      <c r="CTW162" s="379"/>
      <c r="CTX162" s="379"/>
      <c r="CTY162" s="379"/>
      <c r="CTZ162" s="379"/>
      <c r="CUA162" s="379"/>
      <c r="CUB162" s="379"/>
      <c r="CUC162" s="379"/>
      <c r="CUD162" s="379"/>
      <c r="CUE162" s="379"/>
      <c r="CUF162" s="379"/>
      <c r="CUG162" s="379"/>
      <c r="CUH162" s="379"/>
      <c r="CUI162" s="379"/>
      <c r="CUJ162" s="379"/>
      <c r="CUK162" s="379"/>
      <c r="CUL162" s="379"/>
      <c r="CUM162" s="379"/>
      <c r="CUN162" s="379"/>
      <c r="CUO162" s="379"/>
      <c r="CUP162" s="379"/>
      <c r="CUQ162" s="379"/>
      <c r="CUR162" s="379"/>
      <c r="CUS162" s="379"/>
      <c r="CUT162" s="379"/>
      <c r="CUU162" s="379"/>
      <c r="CUV162" s="379"/>
      <c r="CUW162" s="379"/>
      <c r="CUX162" s="379"/>
      <c r="CUY162" s="379"/>
      <c r="CUZ162" s="379"/>
      <c r="CVA162" s="379"/>
      <c r="CVB162" s="379"/>
      <c r="CVC162" s="379"/>
      <c r="CVD162" s="379"/>
      <c r="CVE162" s="379"/>
      <c r="CVF162" s="379"/>
      <c r="CVG162" s="379"/>
      <c r="CVH162" s="379"/>
      <c r="CVI162" s="379"/>
      <c r="CVJ162" s="379"/>
      <c r="CVK162" s="379"/>
      <c r="CVL162" s="379"/>
      <c r="CVM162" s="379"/>
      <c r="CVN162" s="379"/>
      <c r="CVO162" s="379"/>
      <c r="CVP162" s="379"/>
      <c r="CVQ162" s="379"/>
      <c r="CVR162" s="379"/>
      <c r="CVS162" s="379"/>
      <c r="CVT162" s="379"/>
      <c r="CVU162" s="379"/>
      <c r="CVV162" s="379"/>
      <c r="CVW162" s="379"/>
      <c r="CVX162" s="379"/>
      <c r="CVY162" s="379"/>
      <c r="CVZ162" s="379"/>
      <c r="CWA162" s="379"/>
      <c r="CWB162" s="379"/>
      <c r="CWC162" s="379"/>
      <c r="CWD162" s="379"/>
      <c r="CWE162" s="379"/>
      <c r="CWF162" s="379"/>
      <c r="CWG162" s="379"/>
      <c r="CWH162" s="379"/>
      <c r="CWI162" s="379"/>
      <c r="CWJ162" s="379"/>
      <c r="CWK162" s="379"/>
      <c r="CWL162" s="379"/>
      <c r="CWM162" s="379"/>
      <c r="CWN162" s="379"/>
      <c r="CWO162" s="379"/>
      <c r="CWP162" s="379"/>
      <c r="CWQ162" s="379"/>
      <c r="CWR162" s="379"/>
      <c r="CWS162" s="379"/>
      <c r="CWT162" s="379"/>
      <c r="CWU162" s="379"/>
      <c r="CWV162" s="379"/>
      <c r="CWW162" s="379"/>
      <c r="CWX162" s="379"/>
      <c r="CWY162" s="379"/>
      <c r="CWZ162" s="379"/>
      <c r="CXA162" s="379"/>
      <c r="CXB162" s="379"/>
      <c r="CXC162" s="379"/>
      <c r="CXD162" s="379"/>
      <c r="CXE162" s="379"/>
      <c r="CXF162" s="379"/>
      <c r="CXG162" s="379"/>
      <c r="CXH162" s="379"/>
      <c r="CXI162" s="379"/>
      <c r="CXJ162" s="379"/>
      <c r="CXK162" s="379"/>
      <c r="CXL162" s="379"/>
      <c r="CXM162" s="379"/>
      <c r="CXN162" s="379"/>
      <c r="CXO162" s="379"/>
      <c r="CXP162" s="379"/>
      <c r="CXQ162" s="379"/>
      <c r="CXR162" s="379"/>
      <c r="CXS162" s="379"/>
      <c r="CXT162" s="379"/>
      <c r="CXU162" s="379"/>
      <c r="CXV162" s="379"/>
      <c r="CXW162" s="379"/>
      <c r="CXX162" s="379"/>
      <c r="CXY162" s="379"/>
      <c r="CXZ162" s="379"/>
      <c r="CYA162" s="379"/>
      <c r="CYB162" s="379"/>
      <c r="CYC162" s="379"/>
      <c r="CYD162" s="379"/>
      <c r="CYE162" s="379"/>
      <c r="CYF162" s="379"/>
      <c r="CYG162" s="379"/>
      <c r="CYH162" s="379"/>
      <c r="CYI162" s="379"/>
      <c r="CYJ162" s="379"/>
      <c r="CYK162" s="379"/>
      <c r="CYL162" s="379"/>
      <c r="CYM162" s="379"/>
      <c r="CYN162" s="379"/>
      <c r="CYO162" s="379"/>
      <c r="CYP162" s="379"/>
      <c r="CYQ162" s="379"/>
      <c r="CYR162" s="379"/>
      <c r="CYS162" s="379"/>
      <c r="CYT162" s="379"/>
      <c r="CYU162" s="379"/>
      <c r="CYV162" s="379"/>
      <c r="CYW162" s="379"/>
      <c r="CYX162" s="379"/>
      <c r="CYY162" s="379"/>
      <c r="CYZ162" s="379"/>
      <c r="CZA162" s="379"/>
      <c r="CZB162" s="379"/>
      <c r="CZC162" s="379"/>
      <c r="CZD162" s="379"/>
      <c r="CZE162" s="379"/>
      <c r="CZF162" s="379"/>
      <c r="CZG162" s="379"/>
      <c r="CZH162" s="379"/>
      <c r="CZI162" s="379"/>
      <c r="CZJ162" s="379"/>
      <c r="CZK162" s="379"/>
      <c r="CZL162" s="379"/>
      <c r="CZM162" s="379"/>
      <c r="CZN162" s="379"/>
      <c r="CZO162" s="379"/>
      <c r="CZP162" s="379"/>
      <c r="CZQ162" s="379"/>
      <c r="CZR162" s="379"/>
      <c r="CZS162" s="379"/>
      <c r="CZT162" s="379"/>
      <c r="CZU162" s="379"/>
      <c r="CZV162" s="379"/>
      <c r="CZW162" s="379"/>
      <c r="CZX162" s="379"/>
      <c r="CZY162" s="379"/>
      <c r="CZZ162" s="379"/>
      <c r="DAA162" s="379"/>
      <c r="DAB162" s="379"/>
      <c r="DAC162" s="379"/>
      <c r="DAD162" s="379"/>
      <c r="DAE162" s="379"/>
      <c r="DAF162" s="379"/>
      <c r="DAG162" s="379"/>
      <c r="DAH162" s="379"/>
      <c r="DAI162" s="379"/>
      <c r="DAJ162" s="379"/>
      <c r="DAK162" s="379"/>
      <c r="DAL162" s="379"/>
      <c r="DAM162" s="379"/>
      <c r="DAN162" s="379"/>
      <c r="DAO162" s="379"/>
      <c r="DAP162" s="379"/>
      <c r="DAQ162" s="379"/>
      <c r="DAR162" s="379"/>
      <c r="DAS162" s="379"/>
      <c r="DAT162" s="379"/>
      <c r="DAU162" s="379"/>
      <c r="DAV162" s="379"/>
      <c r="DAW162" s="379"/>
      <c r="DAX162" s="379"/>
      <c r="DAY162" s="379"/>
      <c r="DAZ162" s="379"/>
      <c r="DBA162" s="379"/>
      <c r="DBB162" s="379"/>
      <c r="DBC162" s="379"/>
      <c r="DBD162" s="379"/>
      <c r="DBE162" s="379"/>
      <c r="DBF162" s="379"/>
      <c r="DBG162" s="379"/>
      <c r="DBH162" s="379"/>
      <c r="DBI162" s="379"/>
      <c r="DBJ162" s="379"/>
      <c r="DBK162" s="379"/>
      <c r="DBL162" s="379"/>
      <c r="DBM162" s="379"/>
      <c r="DBN162" s="379"/>
      <c r="DBO162" s="379"/>
      <c r="DBP162" s="379"/>
      <c r="DBQ162" s="379"/>
      <c r="DBR162" s="379"/>
      <c r="DBS162" s="379"/>
      <c r="DBT162" s="379"/>
      <c r="DBU162" s="379"/>
      <c r="DBV162" s="379"/>
      <c r="DBW162" s="379"/>
      <c r="DBX162" s="379"/>
      <c r="DBY162" s="379"/>
      <c r="DBZ162" s="379"/>
      <c r="DCA162" s="379"/>
      <c r="DCB162" s="379"/>
      <c r="DCC162" s="379"/>
      <c r="DCD162" s="379"/>
      <c r="DCE162" s="379"/>
      <c r="DCF162" s="379"/>
      <c r="DCG162" s="379"/>
      <c r="DCH162" s="379"/>
      <c r="DCI162" s="379"/>
      <c r="DCJ162" s="379"/>
      <c r="DCK162" s="379"/>
      <c r="DCL162" s="379"/>
      <c r="DCM162" s="379"/>
      <c r="DCN162" s="379"/>
      <c r="DCO162" s="379"/>
      <c r="DCP162" s="379"/>
      <c r="DCQ162" s="379"/>
      <c r="DCR162" s="379"/>
      <c r="DCS162" s="379"/>
      <c r="DCT162" s="379"/>
      <c r="DCU162" s="379"/>
      <c r="DCV162" s="379"/>
      <c r="DCW162" s="379"/>
      <c r="DCX162" s="379"/>
      <c r="DCY162" s="379"/>
      <c r="DCZ162" s="379"/>
      <c r="DDA162" s="379"/>
      <c r="DDB162" s="379"/>
      <c r="DDC162" s="379"/>
      <c r="DDD162" s="379"/>
      <c r="DDE162" s="379"/>
      <c r="DDF162" s="379"/>
      <c r="DDG162" s="379"/>
      <c r="DDH162" s="379"/>
      <c r="DDI162" s="379"/>
      <c r="DDJ162" s="379"/>
      <c r="DDK162" s="379"/>
      <c r="DDL162" s="379"/>
      <c r="DDM162" s="379"/>
      <c r="DDN162" s="379"/>
      <c r="DDO162" s="379"/>
      <c r="DDP162" s="379"/>
      <c r="DDQ162" s="379"/>
      <c r="DDR162" s="379"/>
      <c r="DDS162" s="379"/>
      <c r="DDT162" s="379"/>
      <c r="DDU162" s="379"/>
      <c r="DDV162" s="379"/>
      <c r="DDW162" s="379"/>
      <c r="DDX162" s="379"/>
      <c r="DDY162" s="379"/>
      <c r="DDZ162" s="379"/>
      <c r="DEA162" s="379"/>
      <c r="DEB162" s="379"/>
      <c r="DEC162" s="379"/>
      <c r="DED162" s="379"/>
      <c r="DEE162" s="379"/>
      <c r="DEF162" s="379"/>
      <c r="DEG162" s="379"/>
      <c r="DEH162" s="379"/>
      <c r="DEI162" s="379"/>
      <c r="DEJ162" s="379"/>
      <c r="DEK162" s="379"/>
      <c r="DEL162" s="379"/>
      <c r="DEM162" s="379"/>
      <c r="DEN162" s="379"/>
      <c r="DEO162" s="379"/>
      <c r="DEP162" s="379"/>
      <c r="DEQ162" s="379"/>
      <c r="DER162" s="379"/>
      <c r="DES162" s="379"/>
      <c r="DET162" s="379"/>
      <c r="DEU162" s="379"/>
      <c r="DEV162" s="379"/>
      <c r="DEW162" s="379"/>
      <c r="DEX162" s="379"/>
      <c r="DEY162" s="379"/>
      <c r="DEZ162" s="379"/>
      <c r="DFA162" s="379"/>
      <c r="DFB162" s="379"/>
      <c r="DFC162" s="379"/>
      <c r="DFD162" s="379"/>
      <c r="DFE162" s="379"/>
      <c r="DFF162" s="379"/>
      <c r="DFG162" s="379"/>
      <c r="DFH162" s="379"/>
      <c r="DFI162" s="379"/>
      <c r="DFJ162" s="379"/>
      <c r="DFK162" s="379"/>
      <c r="DFL162" s="379"/>
      <c r="DFM162" s="379"/>
      <c r="DFN162" s="379"/>
      <c r="DFO162" s="379"/>
      <c r="DFP162" s="379"/>
      <c r="DFQ162" s="379"/>
      <c r="DFR162" s="379"/>
      <c r="DFS162" s="379"/>
      <c r="DFT162" s="379"/>
      <c r="DFU162" s="379"/>
      <c r="DFV162" s="379"/>
      <c r="DFW162" s="379"/>
      <c r="DFX162" s="379"/>
      <c r="DFY162" s="379"/>
      <c r="DFZ162" s="379"/>
      <c r="DGA162" s="379"/>
      <c r="DGB162" s="379"/>
      <c r="DGC162" s="379"/>
      <c r="DGD162" s="379"/>
      <c r="DGE162" s="379"/>
      <c r="DGF162" s="379"/>
      <c r="DGG162" s="379"/>
      <c r="DGH162" s="379"/>
      <c r="DGI162" s="379"/>
      <c r="DGJ162" s="379"/>
      <c r="DGK162" s="379"/>
      <c r="DGL162" s="379"/>
      <c r="DGM162" s="379"/>
      <c r="DGN162" s="379"/>
      <c r="DGO162" s="379"/>
      <c r="DGP162" s="379"/>
      <c r="DGQ162" s="379"/>
      <c r="DGR162" s="379"/>
      <c r="DGS162" s="379"/>
      <c r="DGT162" s="379"/>
      <c r="DGU162" s="379"/>
      <c r="DGV162" s="379"/>
      <c r="DGW162" s="379"/>
      <c r="DGX162" s="379"/>
      <c r="DGY162" s="379"/>
      <c r="DGZ162" s="379"/>
      <c r="DHA162" s="379"/>
      <c r="DHB162" s="379"/>
      <c r="DHC162" s="379"/>
      <c r="DHD162" s="379"/>
      <c r="DHE162" s="379"/>
      <c r="DHF162" s="379"/>
      <c r="DHG162" s="379"/>
      <c r="DHH162" s="379"/>
      <c r="DHI162" s="379"/>
      <c r="DHJ162" s="379"/>
      <c r="DHK162" s="379"/>
      <c r="DHL162" s="379"/>
      <c r="DHM162" s="379"/>
      <c r="DHN162" s="379"/>
      <c r="DHO162" s="379"/>
      <c r="DHP162" s="379"/>
      <c r="DHQ162" s="379"/>
      <c r="DHR162" s="379"/>
      <c r="DHS162" s="379"/>
      <c r="DHT162" s="379"/>
      <c r="DHU162" s="379"/>
      <c r="DHV162" s="379"/>
      <c r="DHW162" s="379"/>
      <c r="DHX162" s="379"/>
      <c r="DHY162" s="379"/>
      <c r="DHZ162" s="379"/>
      <c r="DIA162" s="379"/>
      <c r="DIB162" s="379"/>
      <c r="DIC162" s="379"/>
      <c r="DID162" s="379"/>
      <c r="DIE162" s="379"/>
      <c r="DIF162" s="379"/>
      <c r="DIG162" s="379"/>
      <c r="DIH162" s="379"/>
      <c r="DII162" s="379"/>
      <c r="DIJ162" s="379"/>
      <c r="DIK162" s="379"/>
      <c r="DIL162" s="379"/>
      <c r="DIM162" s="379"/>
      <c r="DIN162" s="379"/>
      <c r="DIO162" s="379"/>
      <c r="DIP162" s="379"/>
      <c r="DIQ162" s="379"/>
      <c r="DIR162" s="379"/>
      <c r="DIS162" s="379"/>
      <c r="DIT162" s="379"/>
      <c r="DIU162" s="379"/>
      <c r="DIV162" s="379"/>
      <c r="DIW162" s="379"/>
      <c r="DIX162" s="379"/>
      <c r="DIY162" s="379"/>
      <c r="DIZ162" s="379"/>
      <c r="DJA162" s="379"/>
      <c r="DJB162" s="379"/>
      <c r="DJC162" s="379"/>
      <c r="DJD162" s="379"/>
      <c r="DJE162" s="379"/>
      <c r="DJF162" s="379"/>
      <c r="DJG162" s="379"/>
      <c r="DJH162" s="379"/>
      <c r="DJI162" s="379"/>
      <c r="DJJ162" s="379"/>
      <c r="DJK162" s="379"/>
      <c r="DJL162" s="379"/>
      <c r="DJM162" s="379"/>
      <c r="DJN162" s="379"/>
      <c r="DJO162" s="379"/>
      <c r="DJP162" s="379"/>
      <c r="DJQ162" s="379"/>
      <c r="DJR162" s="379"/>
      <c r="DJS162" s="379"/>
      <c r="DJT162" s="379"/>
      <c r="DJU162" s="379"/>
      <c r="DJV162" s="379"/>
      <c r="DJW162" s="379"/>
      <c r="DJX162" s="379"/>
      <c r="DJY162" s="379"/>
      <c r="DJZ162" s="379"/>
      <c r="DKA162" s="379"/>
      <c r="DKB162" s="379"/>
      <c r="DKC162" s="379"/>
      <c r="DKD162" s="379"/>
      <c r="DKE162" s="379"/>
      <c r="DKF162" s="379"/>
      <c r="DKG162" s="379"/>
      <c r="DKH162" s="379"/>
      <c r="DKI162" s="379"/>
      <c r="DKJ162" s="379"/>
      <c r="DKK162" s="379"/>
      <c r="DKL162" s="379"/>
      <c r="DKM162" s="379"/>
      <c r="DKN162" s="379"/>
      <c r="DKO162" s="379"/>
      <c r="DKP162" s="379"/>
      <c r="DKQ162" s="379"/>
      <c r="DKR162" s="379"/>
      <c r="DKS162" s="379"/>
      <c r="DKT162" s="379"/>
      <c r="DKU162" s="379"/>
      <c r="DKV162" s="379"/>
      <c r="DKW162" s="379"/>
      <c r="DKX162" s="379"/>
      <c r="DKY162" s="379"/>
      <c r="DKZ162" s="379"/>
      <c r="DLA162" s="379"/>
      <c r="DLB162" s="379"/>
      <c r="DLC162" s="379"/>
      <c r="DLD162" s="379"/>
      <c r="DLE162" s="379"/>
      <c r="DLF162" s="379"/>
      <c r="DLG162" s="379"/>
      <c r="DLH162" s="379"/>
      <c r="DLI162" s="379"/>
      <c r="DLJ162" s="379"/>
      <c r="DLK162" s="379"/>
      <c r="DLL162" s="379"/>
      <c r="DLM162" s="379"/>
      <c r="DLN162" s="379"/>
      <c r="DLO162" s="379"/>
      <c r="DLP162" s="379"/>
      <c r="DLQ162" s="379"/>
      <c r="DLR162" s="379"/>
      <c r="DLS162" s="379"/>
      <c r="DLT162" s="379"/>
      <c r="DLU162" s="379"/>
      <c r="DLV162" s="379"/>
      <c r="DLW162" s="379"/>
      <c r="DLX162" s="379"/>
      <c r="DLY162" s="379"/>
      <c r="DLZ162" s="379"/>
      <c r="DMA162" s="379"/>
      <c r="DMB162" s="379"/>
      <c r="DMC162" s="379"/>
      <c r="DMD162" s="379"/>
      <c r="DME162" s="379"/>
      <c r="DMF162" s="379"/>
      <c r="DMG162" s="379"/>
      <c r="DMH162" s="379"/>
      <c r="DMI162" s="379"/>
      <c r="DMJ162" s="379"/>
      <c r="DMK162" s="379"/>
      <c r="DML162" s="379"/>
      <c r="DMM162" s="379"/>
      <c r="DMN162" s="379"/>
      <c r="DMO162" s="379"/>
      <c r="DMP162" s="379"/>
      <c r="DMQ162" s="379"/>
      <c r="DMR162" s="379"/>
      <c r="DMS162" s="379"/>
      <c r="DMT162" s="379"/>
      <c r="DMU162" s="379"/>
      <c r="DMV162" s="379"/>
      <c r="DMW162" s="379"/>
      <c r="DMX162" s="379"/>
      <c r="DMY162" s="379"/>
      <c r="DMZ162" s="379"/>
      <c r="DNA162" s="379"/>
      <c r="DNB162" s="379"/>
      <c r="DNC162" s="379"/>
      <c r="DND162" s="379"/>
      <c r="DNE162" s="379"/>
      <c r="DNF162" s="379"/>
      <c r="DNG162" s="379"/>
      <c r="DNH162" s="379"/>
      <c r="DNI162" s="379"/>
      <c r="DNJ162" s="379"/>
      <c r="DNK162" s="379"/>
      <c r="DNL162" s="379"/>
      <c r="DNM162" s="379"/>
      <c r="DNN162" s="379"/>
      <c r="DNO162" s="379"/>
      <c r="DNP162" s="379"/>
      <c r="DNQ162" s="379"/>
      <c r="DNR162" s="379"/>
      <c r="DNS162" s="379"/>
      <c r="DNT162" s="379"/>
      <c r="DNU162" s="379"/>
      <c r="DNV162" s="379"/>
      <c r="DNW162" s="379"/>
      <c r="DNX162" s="379"/>
      <c r="DNY162" s="379"/>
      <c r="DNZ162" s="379"/>
      <c r="DOA162" s="379"/>
      <c r="DOB162" s="379"/>
      <c r="DOC162" s="379"/>
      <c r="DOD162" s="379"/>
      <c r="DOE162" s="379"/>
      <c r="DOF162" s="379"/>
      <c r="DOG162" s="379"/>
      <c r="DOH162" s="379"/>
      <c r="DOI162" s="379"/>
      <c r="DOJ162" s="379"/>
      <c r="DOK162" s="379"/>
      <c r="DOL162" s="379"/>
      <c r="DOM162" s="379"/>
      <c r="DON162" s="379"/>
      <c r="DOO162" s="379"/>
      <c r="DOP162" s="379"/>
      <c r="DOQ162" s="379"/>
      <c r="DOR162" s="379"/>
      <c r="DOS162" s="379"/>
      <c r="DOT162" s="379"/>
      <c r="DOU162" s="379"/>
      <c r="DOV162" s="379"/>
      <c r="DOW162" s="379"/>
      <c r="DOX162" s="379"/>
      <c r="DOY162" s="379"/>
      <c r="DOZ162" s="379"/>
      <c r="DPA162" s="379"/>
      <c r="DPB162" s="379"/>
      <c r="DPC162" s="379"/>
      <c r="DPD162" s="379"/>
      <c r="DPE162" s="379"/>
      <c r="DPF162" s="379"/>
      <c r="DPG162" s="379"/>
      <c r="DPH162" s="379"/>
      <c r="DPI162" s="379"/>
      <c r="DPJ162" s="379"/>
      <c r="DPK162" s="379"/>
      <c r="DPL162" s="379"/>
      <c r="DPM162" s="379"/>
      <c r="DPN162" s="379"/>
      <c r="DPO162" s="379"/>
      <c r="DPP162" s="379"/>
      <c r="DPQ162" s="379"/>
      <c r="DPR162" s="379"/>
      <c r="DPS162" s="379"/>
      <c r="DPT162" s="379"/>
      <c r="DPU162" s="379"/>
      <c r="DPV162" s="379"/>
      <c r="DPW162" s="379"/>
      <c r="DPX162" s="379"/>
      <c r="DPY162" s="379"/>
      <c r="DPZ162" s="379"/>
      <c r="DQA162" s="379"/>
      <c r="DQB162" s="379"/>
      <c r="DQC162" s="379"/>
      <c r="DQD162" s="379"/>
      <c r="DQE162" s="379"/>
      <c r="DQF162" s="379"/>
      <c r="DQG162" s="379"/>
      <c r="DQH162" s="379"/>
      <c r="DQI162" s="379"/>
      <c r="DQJ162" s="379"/>
      <c r="DQK162" s="379"/>
      <c r="DQL162" s="379"/>
      <c r="DQM162" s="379"/>
      <c r="DQN162" s="379"/>
      <c r="DQO162" s="379"/>
      <c r="DQP162" s="379"/>
      <c r="DQQ162" s="379"/>
      <c r="DQR162" s="379"/>
      <c r="DQS162" s="379"/>
      <c r="DQT162" s="379"/>
      <c r="DQU162" s="379"/>
      <c r="DQV162" s="379"/>
      <c r="DQW162" s="379"/>
      <c r="DQX162" s="379"/>
      <c r="DQY162" s="379"/>
      <c r="DQZ162" s="379"/>
      <c r="DRA162" s="379"/>
      <c r="DRB162" s="379"/>
      <c r="DRC162" s="379"/>
      <c r="DRD162" s="379"/>
      <c r="DRE162" s="379"/>
      <c r="DRF162" s="379"/>
      <c r="DRG162" s="379"/>
      <c r="DRH162" s="379"/>
      <c r="DRI162" s="379"/>
      <c r="DRJ162" s="379"/>
      <c r="DRK162" s="379"/>
      <c r="DRL162" s="379"/>
      <c r="DRM162" s="379"/>
      <c r="DRN162" s="379"/>
      <c r="DRO162" s="379"/>
      <c r="DRP162" s="379"/>
      <c r="DRQ162" s="379"/>
      <c r="DRR162" s="379"/>
      <c r="DRS162" s="379"/>
      <c r="DRT162" s="379"/>
      <c r="DRU162" s="379"/>
      <c r="DRV162" s="379"/>
      <c r="DRW162" s="379"/>
      <c r="DRX162" s="379"/>
      <c r="DRY162" s="379"/>
      <c r="DRZ162" s="379"/>
      <c r="DSA162" s="379"/>
      <c r="DSB162" s="379"/>
      <c r="DSC162" s="379"/>
      <c r="DSD162" s="379"/>
      <c r="DSE162" s="379"/>
      <c r="DSF162" s="379"/>
      <c r="DSG162" s="379"/>
      <c r="DSH162" s="379"/>
      <c r="DSI162" s="379"/>
      <c r="DSJ162" s="379"/>
      <c r="DSK162" s="379"/>
      <c r="DSL162" s="379"/>
      <c r="DSM162" s="379"/>
      <c r="DSN162" s="379"/>
      <c r="DSO162" s="379"/>
      <c r="DSP162" s="379"/>
      <c r="DSQ162" s="379"/>
      <c r="DSR162" s="379"/>
      <c r="DSS162" s="379"/>
      <c r="DST162" s="379"/>
      <c r="DSU162" s="379"/>
      <c r="DSV162" s="379"/>
      <c r="DSW162" s="379"/>
      <c r="DSX162" s="379"/>
      <c r="DSY162" s="379"/>
      <c r="DSZ162" s="379"/>
      <c r="DTA162" s="379"/>
      <c r="DTB162" s="379"/>
      <c r="DTC162" s="379"/>
      <c r="DTD162" s="379"/>
      <c r="DTE162" s="379"/>
      <c r="DTF162" s="379"/>
      <c r="DTG162" s="379"/>
      <c r="DTH162" s="379"/>
      <c r="DTI162" s="379"/>
      <c r="DTJ162" s="379"/>
      <c r="DTK162" s="379"/>
      <c r="DTL162" s="379"/>
      <c r="DTM162" s="379"/>
      <c r="DTN162" s="379"/>
      <c r="DTO162" s="379"/>
      <c r="DTP162" s="379"/>
      <c r="DTQ162" s="379"/>
      <c r="DTR162" s="379"/>
      <c r="DTS162" s="379"/>
      <c r="DTT162" s="379"/>
      <c r="DTU162" s="379"/>
      <c r="DTV162" s="379"/>
      <c r="DTW162" s="379"/>
      <c r="DTX162" s="379"/>
      <c r="DTY162" s="379"/>
      <c r="DTZ162" s="379"/>
      <c r="DUA162" s="379"/>
      <c r="DUB162" s="379"/>
      <c r="DUC162" s="379"/>
      <c r="DUD162" s="379"/>
      <c r="DUE162" s="379"/>
      <c r="DUF162" s="379"/>
      <c r="DUG162" s="379"/>
      <c r="DUH162" s="379"/>
      <c r="DUI162" s="379"/>
      <c r="DUJ162" s="379"/>
      <c r="DUK162" s="379"/>
      <c r="DUL162" s="379"/>
      <c r="DUM162" s="379"/>
      <c r="DUN162" s="379"/>
      <c r="DUO162" s="379"/>
      <c r="DUP162" s="379"/>
      <c r="DUQ162" s="379"/>
      <c r="DUR162" s="379"/>
      <c r="DUS162" s="379"/>
      <c r="DUT162" s="379"/>
      <c r="DUU162" s="379"/>
      <c r="DUV162" s="379"/>
      <c r="DUW162" s="379"/>
      <c r="DUX162" s="379"/>
      <c r="DUY162" s="379"/>
      <c r="DUZ162" s="379"/>
      <c r="DVA162" s="379"/>
      <c r="DVB162" s="379"/>
      <c r="DVC162" s="379"/>
      <c r="DVD162" s="379"/>
      <c r="DVE162" s="379"/>
      <c r="DVF162" s="379"/>
      <c r="DVG162" s="379"/>
      <c r="DVH162" s="379"/>
      <c r="DVI162" s="379"/>
      <c r="DVJ162" s="379"/>
      <c r="DVK162" s="379"/>
      <c r="DVL162" s="379"/>
      <c r="DVM162" s="379"/>
      <c r="DVN162" s="379"/>
      <c r="DVO162" s="379"/>
      <c r="DVP162" s="379"/>
      <c r="DVQ162" s="379"/>
      <c r="DVR162" s="379"/>
      <c r="DVS162" s="379"/>
      <c r="DVT162" s="379"/>
      <c r="DVU162" s="379"/>
      <c r="DVV162" s="379"/>
      <c r="DVW162" s="379"/>
      <c r="DVX162" s="379"/>
      <c r="DVY162" s="379"/>
      <c r="DVZ162" s="379"/>
      <c r="DWA162" s="379"/>
      <c r="DWB162" s="379"/>
      <c r="DWC162" s="379"/>
      <c r="DWD162" s="379"/>
      <c r="DWE162" s="379"/>
      <c r="DWF162" s="379"/>
      <c r="DWG162" s="379"/>
      <c r="DWH162" s="379"/>
      <c r="DWI162" s="379"/>
      <c r="DWJ162" s="379"/>
      <c r="DWK162" s="379"/>
      <c r="DWL162" s="379"/>
      <c r="DWM162" s="379"/>
      <c r="DWN162" s="379"/>
      <c r="DWO162" s="379"/>
      <c r="DWP162" s="379"/>
      <c r="DWQ162" s="379"/>
      <c r="DWR162" s="379"/>
      <c r="DWS162" s="379"/>
      <c r="DWT162" s="379"/>
      <c r="DWU162" s="379"/>
      <c r="DWV162" s="379"/>
      <c r="DWW162" s="379"/>
      <c r="DWX162" s="379"/>
      <c r="DWY162" s="379"/>
      <c r="DWZ162" s="379"/>
      <c r="DXA162" s="379"/>
      <c r="DXB162" s="379"/>
      <c r="DXC162" s="379"/>
      <c r="DXD162" s="379"/>
      <c r="DXE162" s="379"/>
      <c r="DXF162" s="379"/>
      <c r="DXG162" s="379"/>
      <c r="DXH162" s="379"/>
      <c r="DXI162" s="379"/>
      <c r="DXJ162" s="379"/>
      <c r="DXK162" s="379"/>
      <c r="DXL162" s="379"/>
      <c r="DXM162" s="379"/>
      <c r="DXN162" s="379"/>
      <c r="DXO162" s="379"/>
      <c r="DXP162" s="379"/>
      <c r="DXQ162" s="379"/>
      <c r="DXR162" s="379"/>
      <c r="DXS162" s="379"/>
      <c r="DXT162" s="379"/>
      <c r="DXU162" s="379"/>
      <c r="DXV162" s="379"/>
      <c r="DXW162" s="379"/>
      <c r="DXX162" s="379"/>
      <c r="DXY162" s="379"/>
      <c r="DXZ162" s="379"/>
      <c r="DYA162" s="379"/>
      <c r="DYB162" s="379"/>
      <c r="DYC162" s="379"/>
      <c r="DYD162" s="379"/>
      <c r="DYE162" s="379"/>
      <c r="DYF162" s="379"/>
      <c r="DYG162" s="379"/>
      <c r="DYH162" s="379"/>
      <c r="DYI162" s="379"/>
      <c r="DYJ162" s="379"/>
      <c r="DYK162" s="379"/>
      <c r="DYL162" s="379"/>
      <c r="DYM162" s="379"/>
      <c r="DYN162" s="379"/>
      <c r="DYO162" s="379"/>
      <c r="DYP162" s="379"/>
      <c r="DYQ162" s="379"/>
      <c r="DYR162" s="379"/>
      <c r="DYS162" s="379"/>
      <c r="DYT162" s="379"/>
      <c r="DYU162" s="379"/>
      <c r="DYV162" s="379"/>
      <c r="DYW162" s="379"/>
      <c r="DYX162" s="379"/>
      <c r="DYY162" s="379"/>
      <c r="DYZ162" s="379"/>
      <c r="DZA162" s="379"/>
      <c r="DZB162" s="379"/>
      <c r="DZC162" s="379"/>
      <c r="DZD162" s="379"/>
      <c r="DZE162" s="379"/>
      <c r="DZF162" s="379"/>
      <c r="DZG162" s="379"/>
      <c r="DZH162" s="379"/>
      <c r="DZI162" s="379"/>
      <c r="DZJ162" s="379"/>
      <c r="DZK162" s="379"/>
      <c r="DZL162" s="379"/>
      <c r="DZM162" s="379"/>
      <c r="DZN162" s="379"/>
      <c r="DZO162" s="379"/>
      <c r="DZP162" s="379"/>
      <c r="DZQ162" s="379"/>
      <c r="DZR162" s="379"/>
      <c r="DZS162" s="379"/>
      <c r="DZT162" s="379"/>
      <c r="DZU162" s="379"/>
      <c r="DZV162" s="379"/>
      <c r="DZW162" s="379"/>
      <c r="DZX162" s="379"/>
      <c r="DZY162" s="379"/>
      <c r="DZZ162" s="379"/>
      <c r="EAA162" s="379"/>
      <c r="EAB162" s="379"/>
      <c r="EAC162" s="379"/>
      <c r="EAD162" s="379"/>
      <c r="EAE162" s="379"/>
      <c r="EAF162" s="379"/>
      <c r="EAG162" s="379"/>
      <c r="EAH162" s="379"/>
      <c r="EAI162" s="379"/>
      <c r="EAJ162" s="379"/>
      <c r="EAK162" s="379"/>
      <c r="EAL162" s="379"/>
      <c r="EAM162" s="379"/>
      <c r="EAN162" s="379"/>
      <c r="EAO162" s="379"/>
      <c r="EAP162" s="379"/>
      <c r="EAQ162" s="379"/>
      <c r="EAR162" s="379"/>
      <c r="EAS162" s="379"/>
      <c r="EAT162" s="379"/>
      <c r="EAU162" s="379"/>
      <c r="EAV162" s="379"/>
      <c r="EAW162" s="379"/>
      <c r="EAX162" s="379"/>
      <c r="EAY162" s="379"/>
      <c r="EAZ162" s="379"/>
      <c r="EBA162" s="379"/>
      <c r="EBB162" s="379"/>
      <c r="EBC162" s="379"/>
      <c r="EBD162" s="379"/>
      <c r="EBE162" s="379"/>
      <c r="EBF162" s="379"/>
      <c r="EBG162" s="379"/>
      <c r="EBH162" s="379"/>
      <c r="EBI162" s="379"/>
      <c r="EBJ162" s="379"/>
      <c r="EBK162" s="379"/>
      <c r="EBL162" s="379"/>
      <c r="EBM162" s="379"/>
      <c r="EBN162" s="379"/>
      <c r="EBO162" s="379"/>
      <c r="EBP162" s="379"/>
      <c r="EBQ162" s="379"/>
      <c r="EBR162" s="379"/>
      <c r="EBS162" s="379"/>
      <c r="EBT162" s="379"/>
      <c r="EBU162" s="379"/>
      <c r="EBV162" s="379"/>
      <c r="EBW162" s="379"/>
      <c r="EBX162" s="379"/>
      <c r="EBY162" s="379"/>
      <c r="EBZ162" s="379"/>
      <c r="ECA162" s="379"/>
      <c r="ECB162" s="379"/>
      <c r="ECC162" s="379"/>
      <c r="ECD162" s="379"/>
      <c r="ECE162" s="379"/>
      <c r="ECF162" s="379"/>
      <c r="ECG162" s="379"/>
      <c r="ECH162" s="379"/>
      <c r="ECI162" s="379"/>
      <c r="ECJ162" s="379"/>
      <c r="ECK162" s="379"/>
      <c r="ECL162" s="379"/>
      <c r="ECM162" s="379"/>
      <c r="ECN162" s="379"/>
      <c r="ECO162" s="379"/>
      <c r="ECP162" s="379"/>
      <c r="ECQ162" s="379"/>
      <c r="ECR162" s="379"/>
      <c r="ECS162" s="379"/>
      <c r="ECT162" s="379"/>
      <c r="ECU162" s="379"/>
      <c r="ECV162" s="379"/>
      <c r="ECW162" s="379"/>
      <c r="ECX162" s="379"/>
      <c r="ECY162" s="379"/>
      <c r="ECZ162" s="379"/>
      <c r="EDA162" s="379"/>
      <c r="EDB162" s="379"/>
      <c r="EDC162" s="379"/>
      <c r="EDD162" s="379"/>
      <c r="EDE162" s="379"/>
      <c r="EDF162" s="379"/>
      <c r="EDG162" s="379"/>
      <c r="EDH162" s="379"/>
      <c r="EDI162" s="379"/>
      <c r="EDJ162" s="379"/>
      <c r="EDK162" s="379"/>
      <c r="EDL162" s="379"/>
      <c r="EDM162" s="379"/>
      <c r="EDN162" s="379"/>
      <c r="EDO162" s="379"/>
      <c r="EDP162" s="379"/>
      <c r="EDQ162" s="379"/>
      <c r="EDR162" s="379"/>
      <c r="EDS162" s="379"/>
      <c r="EDT162" s="379"/>
      <c r="EDU162" s="379"/>
      <c r="EDV162" s="379"/>
      <c r="EDW162" s="379"/>
      <c r="EDX162" s="379"/>
      <c r="EDY162" s="379"/>
      <c r="EDZ162" s="379"/>
      <c r="EEA162" s="379"/>
      <c r="EEB162" s="379"/>
      <c r="EEC162" s="379"/>
      <c r="EED162" s="379"/>
      <c r="EEE162" s="379"/>
      <c r="EEF162" s="379"/>
      <c r="EEG162" s="379"/>
      <c r="EEH162" s="379"/>
      <c r="EEI162" s="379"/>
      <c r="EEJ162" s="379"/>
      <c r="EEK162" s="379"/>
      <c r="EEL162" s="379"/>
      <c r="EEM162" s="379"/>
      <c r="EEN162" s="379"/>
      <c r="EEO162" s="379"/>
      <c r="EEP162" s="379"/>
      <c r="EEQ162" s="379"/>
      <c r="EER162" s="379"/>
      <c r="EES162" s="379"/>
      <c r="EET162" s="379"/>
      <c r="EEU162" s="379"/>
      <c r="EEV162" s="379"/>
      <c r="EEW162" s="379"/>
      <c r="EEX162" s="379"/>
      <c r="EEY162" s="379"/>
      <c r="EEZ162" s="379"/>
      <c r="EFA162" s="379"/>
      <c r="EFB162" s="379"/>
      <c r="EFC162" s="379"/>
      <c r="EFD162" s="379"/>
      <c r="EFE162" s="379"/>
      <c r="EFF162" s="379"/>
      <c r="EFG162" s="379"/>
      <c r="EFH162" s="379"/>
      <c r="EFI162" s="379"/>
      <c r="EFJ162" s="379"/>
      <c r="EFK162" s="379"/>
      <c r="EFL162" s="379"/>
      <c r="EFM162" s="379"/>
      <c r="EFN162" s="379"/>
      <c r="EFO162" s="379"/>
      <c r="EFP162" s="379"/>
      <c r="EFQ162" s="379"/>
      <c r="EFR162" s="379"/>
      <c r="EFS162" s="379"/>
      <c r="EFT162" s="379"/>
      <c r="EFU162" s="379"/>
      <c r="EFV162" s="379"/>
      <c r="EFW162" s="379"/>
      <c r="EFX162" s="379"/>
      <c r="EFY162" s="379"/>
      <c r="EFZ162" s="379"/>
      <c r="EGA162" s="379"/>
      <c r="EGB162" s="379"/>
      <c r="EGC162" s="379"/>
      <c r="EGD162" s="379"/>
      <c r="EGE162" s="379"/>
      <c r="EGF162" s="379"/>
      <c r="EGG162" s="379"/>
      <c r="EGH162" s="379"/>
      <c r="EGI162" s="379"/>
      <c r="EGJ162" s="379"/>
      <c r="EGK162" s="379"/>
      <c r="EGL162" s="379"/>
      <c r="EGM162" s="379"/>
      <c r="EGN162" s="379"/>
      <c r="EGO162" s="379"/>
      <c r="EGP162" s="379"/>
      <c r="EGQ162" s="379"/>
      <c r="EGR162" s="379"/>
      <c r="EGS162" s="379"/>
      <c r="EGT162" s="379"/>
      <c r="EGU162" s="379"/>
      <c r="EGV162" s="379"/>
      <c r="EGW162" s="379"/>
      <c r="EGX162" s="379"/>
      <c r="EGY162" s="379"/>
      <c r="EGZ162" s="379"/>
      <c r="EHA162" s="379"/>
      <c r="EHB162" s="379"/>
      <c r="EHC162" s="379"/>
      <c r="EHD162" s="379"/>
      <c r="EHE162" s="379"/>
      <c r="EHF162" s="379"/>
      <c r="EHG162" s="379"/>
      <c r="EHH162" s="379"/>
      <c r="EHI162" s="379"/>
      <c r="EHJ162" s="379"/>
      <c r="EHK162" s="379"/>
      <c r="EHL162" s="379"/>
      <c r="EHM162" s="379"/>
      <c r="EHN162" s="379"/>
      <c r="EHO162" s="379"/>
      <c r="EHP162" s="379"/>
      <c r="EHQ162" s="379"/>
      <c r="EHR162" s="379"/>
      <c r="EHS162" s="379"/>
      <c r="EHT162" s="379"/>
      <c r="EHU162" s="379"/>
      <c r="EHV162" s="379"/>
      <c r="EHW162" s="379"/>
      <c r="EHX162" s="379"/>
      <c r="EHY162" s="379"/>
      <c r="EHZ162" s="379"/>
      <c r="EIA162" s="379"/>
      <c r="EIB162" s="379"/>
      <c r="EIC162" s="379"/>
      <c r="EID162" s="379"/>
      <c r="EIE162" s="379"/>
      <c r="EIF162" s="379"/>
      <c r="EIG162" s="379"/>
      <c r="EIH162" s="379"/>
      <c r="EII162" s="379"/>
      <c r="EIJ162" s="379"/>
      <c r="EIK162" s="379"/>
      <c r="EIL162" s="379"/>
      <c r="EIM162" s="379"/>
      <c r="EIN162" s="379"/>
      <c r="EIO162" s="379"/>
      <c r="EIP162" s="379"/>
      <c r="EIQ162" s="379"/>
      <c r="EIR162" s="379"/>
      <c r="EIS162" s="379"/>
      <c r="EIT162" s="379"/>
      <c r="EIU162" s="379"/>
      <c r="EIV162" s="379"/>
      <c r="EIW162" s="379"/>
      <c r="EIX162" s="379"/>
      <c r="EIY162" s="379"/>
      <c r="EIZ162" s="379"/>
      <c r="EJA162" s="379"/>
      <c r="EJB162" s="379"/>
      <c r="EJC162" s="379"/>
      <c r="EJD162" s="379"/>
      <c r="EJE162" s="379"/>
      <c r="EJF162" s="379"/>
      <c r="EJG162" s="379"/>
      <c r="EJH162" s="379"/>
      <c r="EJI162" s="379"/>
      <c r="EJJ162" s="379"/>
      <c r="EJK162" s="379"/>
      <c r="EJL162" s="379"/>
      <c r="EJM162" s="379"/>
      <c r="EJN162" s="379"/>
      <c r="EJO162" s="379"/>
      <c r="EJP162" s="379"/>
      <c r="EJQ162" s="379"/>
      <c r="EJR162" s="379"/>
      <c r="EJS162" s="379"/>
      <c r="EJT162" s="379"/>
      <c r="EJU162" s="379"/>
      <c r="EJV162" s="379"/>
      <c r="EJW162" s="379"/>
      <c r="EJX162" s="379"/>
      <c r="EJY162" s="379"/>
      <c r="EJZ162" s="379"/>
      <c r="EKA162" s="379"/>
      <c r="EKB162" s="379"/>
      <c r="EKC162" s="379"/>
      <c r="EKD162" s="379"/>
      <c r="EKE162" s="379"/>
      <c r="EKF162" s="379"/>
      <c r="EKG162" s="379"/>
      <c r="EKH162" s="379"/>
      <c r="EKI162" s="379"/>
      <c r="EKJ162" s="379"/>
      <c r="EKK162" s="379"/>
      <c r="EKL162" s="379"/>
      <c r="EKM162" s="379"/>
      <c r="EKN162" s="379"/>
      <c r="EKO162" s="379"/>
      <c r="EKP162" s="379"/>
      <c r="EKQ162" s="379"/>
      <c r="EKR162" s="379"/>
      <c r="EKS162" s="379"/>
      <c r="EKT162" s="379"/>
      <c r="EKU162" s="379"/>
      <c r="EKV162" s="379"/>
      <c r="EKW162" s="379"/>
      <c r="EKX162" s="379"/>
      <c r="EKY162" s="379"/>
      <c r="EKZ162" s="379"/>
      <c r="ELA162" s="379"/>
      <c r="ELB162" s="379"/>
      <c r="ELC162" s="379"/>
      <c r="ELD162" s="379"/>
      <c r="ELE162" s="379"/>
      <c r="ELF162" s="379"/>
      <c r="ELG162" s="379"/>
      <c r="ELH162" s="379"/>
      <c r="ELI162" s="379"/>
      <c r="ELJ162" s="379"/>
      <c r="ELK162" s="379"/>
      <c r="ELL162" s="379"/>
      <c r="ELM162" s="379"/>
      <c r="ELN162" s="379"/>
      <c r="ELO162" s="379"/>
      <c r="ELP162" s="379"/>
      <c r="ELQ162" s="379"/>
      <c r="ELR162" s="379"/>
      <c r="ELS162" s="379"/>
      <c r="ELT162" s="379"/>
      <c r="ELU162" s="379"/>
      <c r="ELV162" s="379"/>
      <c r="ELW162" s="379"/>
      <c r="ELX162" s="379"/>
      <c r="ELY162" s="379"/>
      <c r="ELZ162" s="379"/>
      <c r="EMA162" s="379"/>
      <c r="EMB162" s="379"/>
      <c r="EMC162" s="379"/>
      <c r="EMD162" s="379"/>
      <c r="EME162" s="379"/>
      <c r="EMF162" s="379"/>
      <c r="EMG162" s="379"/>
      <c r="EMH162" s="379"/>
      <c r="EMI162" s="379"/>
      <c r="EMJ162" s="379"/>
      <c r="EMK162" s="379"/>
      <c r="EML162" s="379"/>
      <c r="EMM162" s="379"/>
      <c r="EMN162" s="379"/>
      <c r="EMO162" s="379"/>
      <c r="EMP162" s="379"/>
      <c r="EMQ162" s="379"/>
      <c r="EMR162" s="379"/>
      <c r="EMS162" s="379"/>
      <c r="EMT162" s="379"/>
      <c r="EMU162" s="379"/>
      <c r="EMV162" s="379"/>
      <c r="EMW162" s="379"/>
      <c r="EMX162" s="379"/>
      <c r="EMY162" s="379"/>
      <c r="EMZ162" s="379"/>
      <c r="ENA162" s="379"/>
      <c r="ENB162" s="379"/>
      <c r="ENC162" s="379"/>
      <c r="END162" s="379"/>
      <c r="ENE162" s="379"/>
      <c r="ENF162" s="379"/>
      <c r="ENG162" s="379"/>
      <c r="ENH162" s="379"/>
      <c r="ENI162" s="379"/>
      <c r="ENJ162" s="379"/>
      <c r="ENK162" s="379"/>
      <c r="ENL162" s="379"/>
      <c r="ENM162" s="379"/>
      <c r="ENN162" s="379"/>
      <c r="ENO162" s="379"/>
      <c r="ENP162" s="379"/>
      <c r="ENQ162" s="379"/>
      <c r="ENR162" s="379"/>
      <c r="ENS162" s="379"/>
      <c r="ENT162" s="379"/>
      <c r="ENU162" s="379"/>
      <c r="ENV162" s="379"/>
      <c r="ENW162" s="379"/>
      <c r="ENX162" s="379"/>
      <c r="ENY162" s="379"/>
      <c r="ENZ162" s="379"/>
      <c r="EOA162" s="379"/>
      <c r="EOB162" s="379"/>
      <c r="EOC162" s="379"/>
      <c r="EOD162" s="379"/>
      <c r="EOE162" s="379"/>
      <c r="EOF162" s="379"/>
      <c r="EOG162" s="379"/>
      <c r="EOH162" s="379"/>
      <c r="EOI162" s="379"/>
      <c r="EOJ162" s="379"/>
      <c r="EOK162" s="379"/>
      <c r="EOL162" s="379"/>
      <c r="EOM162" s="379"/>
      <c r="EON162" s="379"/>
      <c r="EOO162" s="379"/>
      <c r="EOP162" s="379"/>
      <c r="EOQ162" s="379"/>
      <c r="EOR162" s="379"/>
      <c r="EOS162" s="379"/>
      <c r="EOT162" s="379"/>
      <c r="EOU162" s="379"/>
      <c r="EOV162" s="379"/>
      <c r="EOW162" s="379"/>
      <c r="EOX162" s="379"/>
      <c r="EOY162" s="379"/>
      <c r="EOZ162" s="379"/>
      <c r="EPA162" s="379"/>
      <c r="EPB162" s="379"/>
      <c r="EPC162" s="379"/>
      <c r="EPD162" s="379"/>
      <c r="EPE162" s="379"/>
      <c r="EPF162" s="379"/>
      <c r="EPG162" s="379"/>
      <c r="EPH162" s="379"/>
      <c r="EPI162" s="379"/>
      <c r="EPJ162" s="379"/>
      <c r="EPK162" s="379"/>
      <c r="EPL162" s="379"/>
      <c r="EPM162" s="379"/>
      <c r="EPN162" s="379"/>
      <c r="EPO162" s="379"/>
      <c r="EPP162" s="379"/>
      <c r="EPQ162" s="379"/>
      <c r="EPR162" s="379"/>
      <c r="EPS162" s="379"/>
      <c r="EPT162" s="379"/>
      <c r="EPU162" s="379"/>
      <c r="EPV162" s="379"/>
      <c r="EPW162" s="379"/>
      <c r="EPX162" s="379"/>
      <c r="EPY162" s="379"/>
      <c r="EPZ162" s="379"/>
      <c r="EQA162" s="379"/>
      <c r="EQB162" s="379"/>
      <c r="EQC162" s="379"/>
      <c r="EQD162" s="379"/>
      <c r="EQE162" s="379"/>
      <c r="EQF162" s="379"/>
      <c r="EQG162" s="379"/>
      <c r="EQH162" s="379"/>
      <c r="EQI162" s="379"/>
      <c r="EQJ162" s="379"/>
      <c r="EQK162" s="379"/>
      <c r="EQL162" s="379"/>
      <c r="EQM162" s="379"/>
      <c r="EQN162" s="379"/>
      <c r="EQO162" s="379"/>
      <c r="EQP162" s="379"/>
      <c r="EQQ162" s="379"/>
      <c r="EQR162" s="379"/>
      <c r="EQS162" s="379"/>
      <c r="EQT162" s="379"/>
      <c r="EQU162" s="379"/>
      <c r="EQV162" s="379"/>
      <c r="EQW162" s="379"/>
      <c r="EQX162" s="379"/>
      <c r="EQY162" s="379"/>
      <c r="EQZ162" s="379"/>
      <c r="ERA162" s="379"/>
      <c r="ERB162" s="379"/>
      <c r="ERC162" s="379"/>
      <c r="ERD162" s="379"/>
      <c r="ERE162" s="379"/>
      <c r="ERF162" s="379"/>
      <c r="ERG162" s="379"/>
      <c r="ERH162" s="379"/>
      <c r="ERI162" s="379"/>
      <c r="ERJ162" s="379"/>
      <c r="ERK162" s="379"/>
      <c r="ERL162" s="379"/>
      <c r="ERM162" s="379"/>
      <c r="ERN162" s="379"/>
      <c r="ERO162" s="379"/>
      <c r="ERP162" s="379"/>
      <c r="ERQ162" s="379"/>
      <c r="ERR162" s="379"/>
      <c r="ERS162" s="379"/>
      <c r="ERT162" s="379"/>
      <c r="ERU162" s="379"/>
      <c r="ERV162" s="379"/>
      <c r="ERW162" s="379"/>
      <c r="ERX162" s="379"/>
      <c r="ERY162" s="379"/>
      <c r="ERZ162" s="379"/>
      <c r="ESA162" s="379"/>
      <c r="ESB162" s="379"/>
      <c r="ESC162" s="379"/>
      <c r="ESD162" s="379"/>
      <c r="ESE162" s="379"/>
      <c r="ESF162" s="379"/>
      <c r="ESG162" s="379"/>
      <c r="ESH162" s="379"/>
      <c r="ESI162" s="379"/>
      <c r="ESJ162" s="379"/>
      <c r="ESK162" s="379"/>
      <c r="ESL162" s="379"/>
      <c r="ESM162" s="379"/>
      <c r="ESN162" s="379"/>
      <c r="ESO162" s="379"/>
      <c r="ESP162" s="379"/>
      <c r="ESQ162" s="379"/>
      <c r="ESR162" s="379"/>
      <c r="ESS162" s="379"/>
      <c r="EST162" s="379"/>
      <c r="ESU162" s="379"/>
      <c r="ESV162" s="379"/>
      <c r="ESW162" s="379"/>
      <c r="ESX162" s="379"/>
      <c r="ESY162" s="379"/>
      <c r="ESZ162" s="379"/>
      <c r="ETA162" s="379"/>
      <c r="ETB162" s="379"/>
      <c r="ETC162" s="379"/>
      <c r="ETD162" s="379"/>
      <c r="ETE162" s="379"/>
      <c r="ETF162" s="379"/>
      <c r="ETG162" s="379"/>
      <c r="ETH162" s="379"/>
      <c r="ETI162" s="379"/>
      <c r="ETJ162" s="379"/>
      <c r="ETK162" s="379"/>
      <c r="ETL162" s="379"/>
      <c r="ETM162" s="379"/>
      <c r="ETN162" s="379"/>
      <c r="ETO162" s="379"/>
      <c r="ETP162" s="379"/>
      <c r="ETQ162" s="379"/>
      <c r="ETR162" s="379"/>
      <c r="ETS162" s="379"/>
      <c r="ETT162" s="379"/>
      <c r="ETU162" s="379"/>
      <c r="ETV162" s="379"/>
      <c r="ETW162" s="379"/>
      <c r="ETX162" s="379"/>
      <c r="ETY162" s="379"/>
      <c r="ETZ162" s="379"/>
      <c r="EUA162" s="379"/>
      <c r="EUB162" s="379"/>
      <c r="EUC162" s="379"/>
      <c r="EUD162" s="379"/>
      <c r="EUE162" s="379"/>
      <c r="EUF162" s="379"/>
      <c r="EUG162" s="379"/>
      <c r="EUH162" s="379"/>
      <c r="EUI162" s="379"/>
      <c r="EUJ162" s="379"/>
      <c r="EUK162" s="379"/>
      <c r="EUL162" s="379"/>
      <c r="EUM162" s="379"/>
      <c r="EUN162" s="379"/>
      <c r="EUO162" s="379"/>
      <c r="EUP162" s="379"/>
      <c r="EUQ162" s="379"/>
      <c r="EUR162" s="379"/>
      <c r="EUS162" s="379"/>
      <c r="EUT162" s="379"/>
      <c r="EUU162" s="379"/>
      <c r="EUV162" s="379"/>
      <c r="EUW162" s="379"/>
      <c r="EUX162" s="379"/>
      <c r="EUY162" s="379"/>
      <c r="EUZ162" s="379"/>
      <c r="EVA162" s="379"/>
      <c r="EVB162" s="379"/>
      <c r="EVC162" s="379"/>
      <c r="EVD162" s="379"/>
      <c r="EVE162" s="379"/>
      <c r="EVF162" s="379"/>
      <c r="EVG162" s="379"/>
      <c r="EVH162" s="379"/>
      <c r="EVI162" s="379"/>
      <c r="EVJ162" s="379"/>
      <c r="EVK162" s="379"/>
      <c r="EVL162" s="379"/>
      <c r="EVM162" s="379"/>
      <c r="EVN162" s="379"/>
      <c r="EVO162" s="379"/>
      <c r="EVP162" s="379"/>
      <c r="EVQ162" s="379"/>
      <c r="EVR162" s="379"/>
      <c r="EVS162" s="379"/>
      <c r="EVT162" s="379"/>
      <c r="EVU162" s="379"/>
      <c r="EVV162" s="379"/>
      <c r="EVW162" s="379"/>
      <c r="EVX162" s="379"/>
      <c r="EVY162" s="379"/>
      <c r="EVZ162" s="379"/>
      <c r="EWA162" s="379"/>
      <c r="EWB162" s="379"/>
      <c r="EWC162" s="379"/>
      <c r="EWD162" s="379"/>
      <c r="EWE162" s="379"/>
      <c r="EWF162" s="379"/>
      <c r="EWG162" s="379"/>
      <c r="EWH162" s="379"/>
      <c r="EWI162" s="379"/>
      <c r="EWJ162" s="379"/>
      <c r="EWK162" s="379"/>
      <c r="EWL162" s="379"/>
      <c r="EWM162" s="379"/>
      <c r="EWN162" s="379"/>
      <c r="EWO162" s="379"/>
      <c r="EWP162" s="379"/>
      <c r="EWQ162" s="379"/>
      <c r="EWR162" s="379"/>
      <c r="EWS162" s="379"/>
      <c r="EWT162" s="379"/>
      <c r="EWU162" s="379"/>
      <c r="EWV162" s="379"/>
      <c r="EWW162" s="379"/>
      <c r="EWX162" s="379"/>
      <c r="EWY162" s="379"/>
      <c r="EWZ162" s="379"/>
      <c r="EXA162" s="379"/>
      <c r="EXB162" s="379"/>
      <c r="EXC162" s="379"/>
      <c r="EXD162" s="379"/>
      <c r="EXE162" s="379"/>
      <c r="EXF162" s="379"/>
      <c r="EXG162" s="379"/>
      <c r="EXH162" s="379"/>
      <c r="EXI162" s="379"/>
      <c r="EXJ162" s="379"/>
      <c r="EXK162" s="379"/>
      <c r="EXL162" s="379"/>
      <c r="EXM162" s="379"/>
      <c r="EXN162" s="379"/>
      <c r="EXO162" s="379"/>
      <c r="EXP162" s="379"/>
      <c r="EXQ162" s="379"/>
      <c r="EXR162" s="379"/>
      <c r="EXS162" s="379"/>
      <c r="EXT162" s="379"/>
      <c r="EXU162" s="379"/>
      <c r="EXV162" s="379"/>
      <c r="EXW162" s="379"/>
      <c r="EXX162" s="379"/>
      <c r="EXY162" s="379"/>
      <c r="EXZ162" s="379"/>
      <c r="EYA162" s="379"/>
      <c r="EYB162" s="379"/>
      <c r="EYC162" s="379"/>
      <c r="EYD162" s="379"/>
      <c r="EYE162" s="379"/>
      <c r="EYF162" s="379"/>
      <c r="EYG162" s="379"/>
      <c r="EYH162" s="379"/>
      <c r="EYI162" s="379"/>
      <c r="EYJ162" s="379"/>
      <c r="EYK162" s="379"/>
      <c r="EYL162" s="379"/>
      <c r="EYM162" s="379"/>
      <c r="EYN162" s="379"/>
      <c r="EYO162" s="379"/>
      <c r="EYP162" s="379"/>
      <c r="EYQ162" s="379"/>
      <c r="EYR162" s="379"/>
      <c r="EYS162" s="379"/>
      <c r="EYT162" s="379"/>
      <c r="EYU162" s="379"/>
      <c r="EYV162" s="379"/>
      <c r="EYW162" s="379"/>
      <c r="EYX162" s="379"/>
      <c r="EYY162" s="379"/>
      <c r="EYZ162" s="379"/>
      <c r="EZA162" s="379"/>
      <c r="EZB162" s="379"/>
      <c r="EZC162" s="379"/>
      <c r="EZD162" s="379"/>
      <c r="EZE162" s="379"/>
      <c r="EZF162" s="379"/>
      <c r="EZG162" s="379"/>
      <c r="EZH162" s="379"/>
      <c r="EZI162" s="379"/>
      <c r="EZJ162" s="379"/>
      <c r="EZK162" s="379"/>
      <c r="EZL162" s="379"/>
      <c r="EZM162" s="379"/>
      <c r="EZN162" s="379"/>
      <c r="EZO162" s="379"/>
      <c r="EZP162" s="379"/>
      <c r="EZQ162" s="379"/>
      <c r="EZR162" s="379"/>
      <c r="EZS162" s="379"/>
      <c r="EZT162" s="379"/>
      <c r="EZU162" s="379"/>
      <c r="EZV162" s="379"/>
      <c r="EZW162" s="379"/>
      <c r="EZX162" s="379"/>
      <c r="EZY162" s="379"/>
      <c r="EZZ162" s="379"/>
      <c r="FAA162" s="379"/>
      <c r="FAB162" s="379"/>
      <c r="FAC162" s="379"/>
      <c r="FAD162" s="379"/>
      <c r="FAE162" s="379"/>
      <c r="FAF162" s="379"/>
      <c r="FAG162" s="379"/>
      <c r="FAH162" s="379"/>
      <c r="FAI162" s="379"/>
      <c r="FAJ162" s="379"/>
      <c r="FAK162" s="379"/>
      <c r="FAL162" s="379"/>
      <c r="FAM162" s="379"/>
      <c r="FAN162" s="379"/>
      <c r="FAO162" s="379"/>
      <c r="FAP162" s="379"/>
      <c r="FAQ162" s="379"/>
      <c r="FAR162" s="379"/>
      <c r="FAS162" s="379"/>
      <c r="FAT162" s="379"/>
      <c r="FAU162" s="379"/>
      <c r="FAV162" s="379"/>
      <c r="FAW162" s="379"/>
      <c r="FAX162" s="379"/>
      <c r="FAY162" s="379"/>
      <c r="FAZ162" s="379"/>
      <c r="FBA162" s="379"/>
      <c r="FBB162" s="379"/>
      <c r="FBC162" s="379"/>
      <c r="FBD162" s="379"/>
      <c r="FBE162" s="379"/>
      <c r="FBF162" s="379"/>
      <c r="FBG162" s="379"/>
      <c r="FBH162" s="379"/>
      <c r="FBI162" s="379"/>
      <c r="FBJ162" s="379"/>
      <c r="FBK162" s="379"/>
      <c r="FBL162" s="379"/>
      <c r="FBM162" s="379"/>
      <c r="FBN162" s="379"/>
      <c r="FBO162" s="379"/>
      <c r="FBP162" s="379"/>
      <c r="FBQ162" s="379"/>
      <c r="FBR162" s="379"/>
      <c r="FBS162" s="379"/>
      <c r="FBT162" s="379"/>
      <c r="FBU162" s="379"/>
      <c r="FBV162" s="379"/>
      <c r="FBW162" s="379"/>
      <c r="FBX162" s="379"/>
      <c r="FBY162" s="379"/>
      <c r="FBZ162" s="379"/>
      <c r="FCA162" s="379"/>
      <c r="FCB162" s="379"/>
      <c r="FCC162" s="379"/>
      <c r="FCD162" s="379"/>
      <c r="FCE162" s="379"/>
      <c r="FCF162" s="379"/>
      <c r="FCG162" s="379"/>
      <c r="FCH162" s="379"/>
      <c r="FCI162" s="379"/>
      <c r="FCJ162" s="379"/>
      <c r="FCK162" s="379"/>
      <c r="FCL162" s="379"/>
      <c r="FCM162" s="379"/>
      <c r="FCN162" s="379"/>
      <c r="FCO162" s="379"/>
      <c r="FCP162" s="379"/>
      <c r="FCQ162" s="379"/>
      <c r="FCR162" s="379"/>
      <c r="FCS162" s="379"/>
      <c r="FCT162" s="379"/>
      <c r="FCU162" s="379"/>
      <c r="FCV162" s="379"/>
      <c r="FCW162" s="379"/>
      <c r="FCX162" s="379"/>
      <c r="FCY162" s="379"/>
      <c r="FCZ162" s="379"/>
      <c r="FDA162" s="379"/>
      <c r="FDB162" s="379"/>
      <c r="FDC162" s="379"/>
      <c r="FDD162" s="379"/>
      <c r="FDE162" s="379"/>
      <c r="FDF162" s="379"/>
      <c r="FDG162" s="379"/>
      <c r="FDH162" s="379"/>
      <c r="FDI162" s="379"/>
      <c r="FDJ162" s="379"/>
      <c r="FDK162" s="379"/>
      <c r="FDL162" s="379"/>
      <c r="FDM162" s="379"/>
      <c r="FDN162" s="379"/>
      <c r="FDO162" s="379"/>
      <c r="FDP162" s="379"/>
      <c r="FDQ162" s="379"/>
      <c r="FDR162" s="379"/>
      <c r="FDS162" s="379"/>
      <c r="FDT162" s="379"/>
      <c r="FDU162" s="379"/>
      <c r="FDV162" s="379"/>
      <c r="FDW162" s="379"/>
      <c r="FDX162" s="379"/>
      <c r="FDY162" s="379"/>
      <c r="FDZ162" s="379"/>
      <c r="FEA162" s="379"/>
      <c r="FEB162" s="379"/>
      <c r="FEC162" s="379"/>
      <c r="FED162" s="379"/>
      <c r="FEE162" s="379"/>
      <c r="FEF162" s="379"/>
      <c r="FEG162" s="379"/>
      <c r="FEH162" s="379"/>
      <c r="FEI162" s="379"/>
      <c r="FEJ162" s="379"/>
      <c r="FEK162" s="379"/>
      <c r="FEL162" s="379"/>
      <c r="FEM162" s="379"/>
      <c r="FEN162" s="379"/>
      <c r="FEO162" s="379"/>
      <c r="FEP162" s="379"/>
      <c r="FEQ162" s="379"/>
      <c r="FER162" s="379"/>
      <c r="FES162" s="379"/>
      <c r="FET162" s="379"/>
      <c r="FEU162" s="379"/>
      <c r="FEV162" s="379"/>
      <c r="FEW162" s="379"/>
      <c r="FEX162" s="379"/>
      <c r="FEY162" s="379"/>
      <c r="FEZ162" s="379"/>
      <c r="FFA162" s="379"/>
      <c r="FFB162" s="379"/>
      <c r="FFC162" s="379"/>
      <c r="FFD162" s="379"/>
      <c r="FFE162" s="379"/>
      <c r="FFF162" s="379"/>
      <c r="FFG162" s="379"/>
      <c r="FFH162" s="379"/>
      <c r="FFI162" s="379"/>
      <c r="FFJ162" s="379"/>
      <c r="FFK162" s="379"/>
      <c r="FFL162" s="379"/>
      <c r="FFM162" s="379"/>
      <c r="FFN162" s="379"/>
      <c r="FFO162" s="379"/>
      <c r="FFP162" s="379"/>
      <c r="FFQ162" s="379"/>
      <c r="FFR162" s="379"/>
      <c r="FFS162" s="379"/>
      <c r="FFT162" s="379"/>
      <c r="FFU162" s="379"/>
      <c r="FFV162" s="379"/>
      <c r="FFW162" s="379"/>
      <c r="FFX162" s="379"/>
      <c r="FFY162" s="379"/>
      <c r="FFZ162" s="379"/>
      <c r="FGA162" s="379"/>
      <c r="FGB162" s="379"/>
      <c r="FGC162" s="379"/>
      <c r="FGD162" s="379"/>
      <c r="FGE162" s="379"/>
      <c r="FGF162" s="379"/>
      <c r="FGG162" s="379"/>
      <c r="FGH162" s="379"/>
      <c r="FGI162" s="379"/>
      <c r="FGJ162" s="379"/>
      <c r="FGK162" s="379"/>
      <c r="FGL162" s="379"/>
      <c r="FGM162" s="379"/>
      <c r="FGN162" s="379"/>
      <c r="FGO162" s="379"/>
      <c r="FGP162" s="379"/>
      <c r="FGQ162" s="379"/>
      <c r="FGR162" s="379"/>
      <c r="FGS162" s="379"/>
      <c r="FGT162" s="379"/>
      <c r="FGU162" s="379"/>
      <c r="FGV162" s="379"/>
      <c r="FGW162" s="379"/>
      <c r="FGX162" s="379"/>
      <c r="FGY162" s="379"/>
      <c r="FGZ162" s="379"/>
      <c r="FHA162" s="379"/>
      <c r="FHB162" s="379"/>
      <c r="FHC162" s="379"/>
      <c r="FHD162" s="379"/>
      <c r="FHE162" s="379"/>
      <c r="FHF162" s="379"/>
      <c r="FHG162" s="379"/>
      <c r="FHH162" s="379"/>
      <c r="FHI162" s="379"/>
      <c r="FHJ162" s="379"/>
      <c r="FHK162" s="379"/>
      <c r="FHL162" s="379"/>
      <c r="FHM162" s="379"/>
      <c r="FHN162" s="379"/>
      <c r="FHO162" s="379"/>
      <c r="FHP162" s="379"/>
      <c r="FHQ162" s="379"/>
      <c r="FHR162" s="379"/>
      <c r="FHS162" s="379"/>
      <c r="FHT162" s="379"/>
      <c r="FHU162" s="379"/>
      <c r="FHV162" s="379"/>
      <c r="FHW162" s="379"/>
      <c r="FHX162" s="379"/>
      <c r="FHY162" s="379"/>
      <c r="FHZ162" s="379"/>
      <c r="FIA162" s="379"/>
      <c r="FIB162" s="379"/>
      <c r="FIC162" s="379"/>
      <c r="FID162" s="379"/>
      <c r="FIE162" s="379"/>
      <c r="FIF162" s="379"/>
      <c r="FIG162" s="379"/>
      <c r="FIH162" s="379"/>
      <c r="FII162" s="379"/>
      <c r="FIJ162" s="379"/>
      <c r="FIK162" s="379"/>
      <c r="FIL162" s="379"/>
      <c r="FIM162" s="379"/>
      <c r="FIN162" s="379"/>
      <c r="FIO162" s="379"/>
      <c r="FIP162" s="379"/>
      <c r="FIQ162" s="379"/>
      <c r="FIR162" s="379"/>
      <c r="FIS162" s="379"/>
      <c r="FIT162" s="379"/>
      <c r="FIU162" s="379"/>
      <c r="FIV162" s="379"/>
      <c r="FIW162" s="379"/>
      <c r="FIX162" s="379"/>
      <c r="FIY162" s="379"/>
      <c r="FIZ162" s="379"/>
      <c r="FJA162" s="379"/>
      <c r="FJB162" s="379"/>
      <c r="FJC162" s="379"/>
      <c r="FJD162" s="379"/>
      <c r="FJE162" s="379"/>
      <c r="FJF162" s="379"/>
      <c r="FJG162" s="379"/>
      <c r="FJH162" s="379"/>
      <c r="FJI162" s="379"/>
      <c r="FJJ162" s="379"/>
      <c r="FJK162" s="379"/>
      <c r="FJL162" s="379"/>
      <c r="FJM162" s="379"/>
      <c r="FJN162" s="379"/>
      <c r="FJO162" s="379"/>
      <c r="FJP162" s="379"/>
      <c r="FJQ162" s="379"/>
      <c r="FJR162" s="379"/>
      <c r="FJS162" s="379"/>
      <c r="FJT162" s="379"/>
      <c r="FJU162" s="379"/>
      <c r="FJV162" s="379"/>
      <c r="FJW162" s="379"/>
      <c r="FJX162" s="379"/>
      <c r="FJY162" s="379"/>
      <c r="FJZ162" s="379"/>
      <c r="FKA162" s="379"/>
      <c r="FKB162" s="379"/>
      <c r="FKC162" s="379"/>
      <c r="FKD162" s="379"/>
      <c r="FKE162" s="379"/>
      <c r="FKF162" s="379"/>
      <c r="FKG162" s="379"/>
      <c r="FKH162" s="379"/>
      <c r="FKI162" s="379"/>
      <c r="FKJ162" s="379"/>
      <c r="FKK162" s="379"/>
      <c r="FKL162" s="379"/>
      <c r="FKM162" s="379"/>
      <c r="FKN162" s="379"/>
      <c r="FKO162" s="379"/>
      <c r="FKP162" s="379"/>
      <c r="FKQ162" s="379"/>
      <c r="FKR162" s="379"/>
      <c r="FKS162" s="379"/>
      <c r="FKT162" s="379"/>
      <c r="FKU162" s="379"/>
      <c r="FKV162" s="379"/>
      <c r="FKW162" s="379"/>
      <c r="FKX162" s="379"/>
      <c r="FKY162" s="379"/>
      <c r="FKZ162" s="379"/>
      <c r="FLA162" s="379"/>
      <c r="FLB162" s="379"/>
      <c r="FLC162" s="379"/>
      <c r="FLD162" s="379"/>
      <c r="FLE162" s="379"/>
      <c r="FLF162" s="379"/>
      <c r="FLG162" s="379"/>
      <c r="FLH162" s="379"/>
      <c r="FLI162" s="379"/>
      <c r="FLJ162" s="379"/>
      <c r="FLK162" s="379"/>
      <c r="FLL162" s="379"/>
      <c r="FLM162" s="379"/>
      <c r="FLN162" s="379"/>
      <c r="FLO162" s="379"/>
      <c r="FLP162" s="379"/>
      <c r="FLQ162" s="379"/>
      <c r="FLR162" s="379"/>
      <c r="FLS162" s="379"/>
      <c r="FLT162" s="379"/>
      <c r="FLU162" s="379"/>
      <c r="FLV162" s="379"/>
      <c r="FLW162" s="379"/>
      <c r="FLX162" s="379"/>
      <c r="FLY162" s="379"/>
      <c r="FLZ162" s="379"/>
      <c r="FMA162" s="379"/>
      <c r="FMB162" s="379"/>
      <c r="FMC162" s="379"/>
      <c r="FMD162" s="379"/>
      <c r="FME162" s="379"/>
      <c r="FMF162" s="379"/>
      <c r="FMG162" s="379"/>
      <c r="FMH162" s="379"/>
      <c r="FMI162" s="379"/>
      <c r="FMJ162" s="379"/>
      <c r="FMK162" s="379"/>
      <c r="FML162" s="379"/>
      <c r="FMM162" s="379"/>
      <c r="FMN162" s="379"/>
      <c r="FMO162" s="379"/>
      <c r="FMP162" s="379"/>
      <c r="FMQ162" s="379"/>
      <c r="FMR162" s="379"/>
      <c r="FMS162" s="379"/>
      <c r="FMT162" s="379"/>
      <c r="FMU162" s="379"/>
      <c r="FMV162" s="379"/>
      <c r="FMW162" s="379"/>
      <c r="FMX162" s="379"/>
      <c r="FMY162" s="379"/>
      <c r="FMZ162" s="379"/>
      <c r="FNA162" s="379"/>
      <c r="FNB162" s="379"/>
      <c r="FNC162" s="379"/>
      <c r="FND162" s="379"/>
      <c r="FNE162" s="379"/>
      <c r="FNF162" s="379"/>
      <c r="FNG162" s="379"/>
      <c r="FNH162" s="379"/>
      <c r="FNI162" s="379"/>
      <c r="FNJ162" s="379"/>
      <c r="FNK162" s="379"/>
      <c r="FNL162" s="379"/>
      <c r="FNM162" s="379"/>
      <c r="FNN162" s="379"/>
      <c r="FNO162" s="379"/>
      <c r="FNP162" s="379"/>
      <c r="FNQ162" s="379"/>
      <c r="FNR162" s="379"/>
      <c r="FNS162" s="379"/>
      <c r="FNT162" s="379"/>
      <c r="FNU162" s="379"/>
      <c r="FNV162" s="379"/>
      <c r="FNW162" s="379"/>
      <c r="FNX162" s="379"/>
      <c r="FNY162" s="379"/>
      <c r="FNZ162" s="379"/>
      <c r="FOA162" s="379"/>
      <c r="FOB162" s="379"/>
      <c r="FOC162" s="379"/>
      <c r="FOD162" s="379"/>
      <c r="FOE162" s="379"/>
      <c r="FOF162" s="379"/>
      <c r="FOG162" s="379"/>
      <c r="FOH162" s="379"/>
      <c r="FOI162" s="379"/>
      <c r="FOJ162" s="379"/>
      <c r="FOK162" s="379"/>
      <c r="FOL162" s="379"/>
      <c r="FOM162" s="379"/>
      <c r="FON162" s="379"/>
      <c r="FOO162" s="379"/>
      <c r="FOP162" s="379"/>
      <c r="FOQ162" s="379"/>
      <c r="FOR162" s="379"/>
      <c r="FOS162" s="379"/>
      <c r="FOT162" s="379"/>
      <c r="FOU162" s="379"/>
      <c r="FOV162" s="379"/>
      <c r="FOW162" s="379"/>
      <c r="FOX162" s="379"/>
      <c r="FOY162" s="379"/>
      <c r="FOZ162" s="379"/>
      <c r="FPA162" s="379"/>
      <c r="FPB162" s="379"/>
      <c r="FPC162" s="379"/>
      <c r="FPD162" s="379"/>
      <c r="FPE162" s="379"/>
      <c r="FPF162" s="379"/>
      <c r="FPG162" s="379"/>
      <c r="FPH162" s="379"/>
      <c r="FPI162" s="379"/>
      <c r="FPJ162" s="379"/>
      <c r="FPK162" s="379"/>
      <c r="FPL162" s="379"/>
      <c r="FPM162" s="379"/>
      <c r="FPN162" s="379"/>
      <c r="FPO162" s="379"/>
      <c r="FPP162" s="379"/>
      <c r="FPQ162" s="379"/>
      <c r="FPR162" s="379"/>
      <c r="FPS162" s="379"/>
      <c r="FPT162" s="379"/>
      <c r="FPU162" s="379"/>
      <c r="FPV162" s="379"/>
      <c r="FPW162" s="379"/>
      <c r="FPX162" s="379"/>
      <c r="FPY162" s="379"/>
      <c r="FPZ162" s="379"/>
      <c r="FQA162" s="379"/>
      <c r="FQB162" s="379"/>
      <c r="FQC162" s="379"/>
      <c r="FQD162" s="379"/>
      <c r="FQE162" s="379"/>
      <c r="FQF162" s="379"/>
      <c r="FQG162" s="379"/>
      <c r="FQH162" s="379"/>
      <c r="FQI162" s="379"/>
      <c r="FQJ162" s="379"/>
      <c r="FQK162" s="379"/>
      <c r="FQL162" s="379"/>
      <c r="FQM162" s="379"/>
      <c r="FQN162" s="379"/>
      <c r="FQO162" s="379"/>
      <c r="FQP162" s="379"/>
      <c r="FQQ162" s="379"/>
      <c r="FQR162" s="379"/>
      <c r="FQS162" s="379"/>
      <c r="FQT162" s="379"/>
      <c r="FQU162" s="379"/>
      <c r="FQV162" s="379"/>
      <c r="FQW162" s="379"/>
      <c r="FQX162" s="379"/>
      <c r="FQY162" s="379"/>
      <c r="FQZ162" s="379"/>
      <c r="FRA162" s="379"/>
      <c r="FRB162" s="379"/>
      <c r="FRC162" s="379"/>
      <c r="FRD162" s="379"/>
      <c r="FRE162" s="379"/>
      <c r="FRF162" s="379"/>
      <c r="FRG162" s="379"/>
      <c r="FRH162" s="379"/>
      <c r="FRI162" s="379"/>
      <c r="FRJ162" s="379"/>
      <c r="FRK162" s="379"/>
      <c r="FRL162" s="379"/>
      <c r="FRM162" s="379"/>
      <c r="FRN162" s="379"/>
      <c r="FRO162" s="379"/>
      <c r="FRP162" s="379"/>
      <c r="FRQ162" s="379"/>
      <c r="FRR162" s="379"/>
      <c r="FRS162" s="379"/>
      <c r="FRT162" s="379"/>
      <c r="FRU162" s="379"/>
      <c r="FRV162" s="379"/>
      <c r="FRW162" s="379"/>
      <c r="FRX162" s="379"/>
      <c r="FRY162" s="379"/>
      <c r="FRZ162" s="379"/>
      <c r="FSA162" s="379"/>
      <c r="FSB162" s="379"/>
      <c r="FSC162" s="379"/>
      <c r="FSD162" s="379"/>
      <c r="FSE162" s="379"/>
      <c r="FSF162" s="379"/>
      <c r="FSG162" s="379"/>
      <c r="FSH162" s="379"/>
      <c r="FSI162" s="379"/>
      <c r="FSJ162" s="379"/>
      <c r="FSK162" s="379"/>
      <c r="FSL162" s="379"/>
      <c r="FSM162" s="379"/>
      <c r="FSN162" s="379"/>
      <c r="FSO162" s="379"/>
      <c r="FSP162" s="379"/>
      <c r="FSQ162" s="379"/>
      <c r="FSR162" s="379"/>
      <c r="FSS162" s="379"/>
      <c r="FST162" s="379"/>
      <c r="FSU162" s="379"/>
      <c r="FSV162" s="379"/>
      <c r="FSW162" s="379"/>
      <c r="FSX162" s="379"/>
      <c r="FSY162" s="379"/>
      <c r="FSZ162" s="379"/>
      <c r="FTA162" s="379"/>
      <c r="FTB162" s="379"/>
      <c r="FTC162" s="379"/>
      <c r="FTD162" s="379"/>
      <c r="FTE162" s="379"/>
      <c r="FTF162" s="379"/>
      <c r="FTG162" s="379"/>
      <c r="FTH162" s="379"/>
      <c r="FTI162" s="379"/>
      <c r="FTJ162" s="379"/>
      <c r="FTK162" s="379"/>
      <c r="FTL162" s="379"/>
      <c r="FTM162" s="379"/>
      <c r="FTN162" s="379"/>
      <c r="FTO162" s="379"/>
      <c r="FTP162" s="379"/>
      <c r="FTQ162" s="379"/>
      <c r="FTR162" s="379"/>
      <c r="FTS162" s="379"/>
      <c r="FTT162" s="379"/>
      <c r="FTU162" s="379"/>
      <c r="FTV162" s="379"/>
      <c r="FTW162" s="379"/>
      <c r="FTX162" s="379"/>
      <c r="FTY162" s="379"/>
      <c r="FTZ162" s="379"/>
      <c r="FUA162" s="379"/>
      <c r="FUB162" s="379"/>
      <c r="FUC162" s="379"/>
      <c r="FUD162" s="379"/>
      <c r="FUE162" s="379"/>
      <c r="FUF162" s="379"/>
      <c r="FUG162" s="379"/>
      <c r="FUH162" s="379"/>
      <c r="FUI162" s="379"/>
      <c r="FUJ162" s="379"/>
      <c r="FUK162" s="379"/>
      <c r="FUL162" s="379"/>
      <c r="FUM162" s="379"/>
      <c r="FUN162" s="379"/>
      <c r="FUO162" s="379"/>
      <c r="FUP162" s="379"/>
      <c r="FUQ162" s="379"/>
      <c r="FUR162" s="379"/>
      <c r="FUS162" s="379"/>
      <c r="FUT162" s="379"/>
      <c r="FUU162" s="379"/>
      <c r="FUV162" s="379"/>
      <c r="FUW162" s="379"/>
      <c r="FUX162" s="379"/>
      <c r="FUY162" s="379"/>
      <c r="FUZ162" s="379"/>
      <c r="FVA162" s="379"/>
      <c r="FVB162" s="379"/>
      <c r="FVC162" s="379"/>
      <c r="FVD162" s="379"/>
      <c r="FVE162" s="379"/>
      <c r="FVF162" s="379"/>
      <c r="FVG162" s="379"/>
      <c r="FVH162" s="379"/>
      <c r="FVI162" s="379"/>
      <c r="FVJ162" s="379"/>
      <c r="FVK162" s="379"/>
      <c r="FVL162" s="379"/>
      <c r="FVM162" s="379"/>
      <c r="FVN162" s="379"/>
      <c r="FVO162" s="379"/>
      <c r="FVP162" s="379"/>
      <c r="FVQ162" s="379"/>
      <c r="FVR162" s="379"/>
      <c r="FVS162" s="379"/>
      <c r="FVT162" s="379"/>
      <c r="FVU162" s="379"/>
      <c r="FVV162" s="379"/>
      <c r="FVW162" s="379"/>
      <c r="FVX162" s="379"/>
      <c r="FVY162" s="379"/>
      <c r="FVZ162" s="379"/>
      <c r="FWA162" s="379"/>
      <c r="FWB162" s="379"/>
      <c r="FWC162" s="379"/>
      <c r="FWD162" s="379"/>
      <c r="FWE162" s="379"/>
      <c r="FWF162" s="379"/>
      <c r="FWG162" s="379"/>
      <c r="FWH162" s="379"/>
      <c r="FWI162" s="379"/>
      <c r="FWJ162" s="379"/>
      <c r="FWK162" s="379"/>
      <c r="FWL162" s="379"/>
      <c r="FWM162" s="379"/>
      <c r="FWN162" s="379"/>
      <c r="FWO162" s="379"/>
      <c r="FWP162" s="379"/>
      <c r="FWQ162" s="379"/>
      <c r="FWR162" s="379"/>
      <c r="FWS162" s="379"/>
      <c r="FWT162" s="379"/>
      <c r="FWU162" s="379"/>
      <c r="FWV162" s="379"/>
      <c r="FWW162" s="379"/>
      <c r="FWX162" s="379"/>
      <c r="FWY162" s="379"/>
      <c r="FWZ162" s="379"/>
      <c r="FXA162" s="379"/>
      <c r="FXB162" s="379"/>
      <c r="FXC162" s="379"/>
      <c r="FXD162" s="379"/>
      <c r="FXE162" s="379"/>
      <c r="FXF162" s="379"/>
      <c r="FXG162" s="379"/>
      <c r="FXH162" s="379"/>
      <c r="FXI162" s="379"/>
      <c r="FXJ162" s="379"/>
      <c r="FXK162" s="379"/>
      <c r="FXL162" s="379"/>
      <c r="FXM162" s="379"/>
      <c r="FXN162" s="379"/>
      <c r="FXO162" s="379"/>
      <c r="FXP162" s="379"/>
      <c r="FXQ162" s="379"/>
      <c r="FXR162" s="379"/>
      <c r="FXS162" s="379"/>
      <c r="FXT162" s="379"/>
      <c r="FXU162" s="379"/>
      <c r="FXV162" s="379"/>
      <c r="FXW162" s="379"/>
      <c r="FXX162" s="379"/>
      <c r="FXY162" s="379"/>
      <c r="FXZ162" s="379"/>
      <c r="FYA162" s="379"/>
      <c r="FYB162" s="379"/>
      <c r="FYC162" s="379"/>
      <c r="FYD162" s="379"/>
      <c r="FYE162" s="379"/>
      <c r="FYF162" s="379"/>
      <c r="FYG162" s="379"/>
      <c r="FYH162" s="379"/>
      <c r="FYI162" s="379"/>
      <c r="FYJ162" s="379"/>
      <c r="FYK162" s="379"/>
      <c r="FYL162" s="379"/>
      <c r="FYM162" s="379"/>
      <c r="FYN162" s="379"/>
      <c r="FYO162" s="379"/>
      <c r="FYP162" s="379"/>
      <c r="FYQ162" s="379"/>
      <c r="FYR162" s="379"/>
      <c r="FYS162" s="379"/>
      <c r="FYT162" s="379"/>
      <c r="FYU162" s="379"/>
      <c r="FYV162" s="379"/>
      <c r="FYW162" s="379"/>
      <c r="FYX162" s="379"/>
      <c r="FYY162" s="379"/>
      <c r="FYZ162" s="379"/>
      <c r="FZA162" s="379"/>
      <c r="FZB162" s="379"/>
      <c r="FZC162" s="379"/>
      <c r="FZD162" s="379"/>
      <c r="FZE162" s="379"/>
      <c r="FZF162" s="379"/>
      <c r="FZG162" s="379"/>
      <c r="FZH162" s="379"/>
      <c r="FZI162" s="379"/>
      <c r="FZJ162" s="379"/>
      <c r="FZK162" s="379"/>
      <c r="FZL162" s="379"/>
      <c r="FZM162" s="379"/>
      <c r="FZN162" s="379"/>
      <c r="FZO162" s="379"/>
      <c r="FZP162" s="379"/>
      <c r="FZQ162" s="379"/>
      <c r="FZR162" s="379"/>
      <c r="FZS162" s="379"/>
      <c r="FZT162" s="379"/>
      <c r="FZU162" s="379"/>
      <c r="FZV162" s="379"/>
      <c r="FZW162" s="379"/>
      <c r="FZX162" s="379"/>
      <c r="FZY162" s="379"/>
      <c r="FZZ162" s="379"/>
      <c r="GAA162" s="379"/>
      <c r="GAB162" s="379"/>
      <c r="GAC162" s="379"/>
      <c r="GAD162" s="379"/>
      <c r="GAE162" s="379"/>
      <c r="GAF162" s="379"/>
      <c r="GAG162" s="379"/>
      <c r="GAH162" s="379"/>
      <c r="GAI162" s="379"/>
      <c r="GAJ162" s="379"/>
      <c r="GAK162" s="379"/>
      <c r="GAL162" s="379"/>
      <c r="GAM162" s="379"/>
      <c r="GAN162" s="379"/>
      <c r="GAO162" s="379"/>
      <c r="GAP162" s="379"/>
      <c r="GAQ162" s="379"/>
      <c r="GAR162" s="379"/>
      <c r="GAS162" s="379"/>
      <c r="GAT162" s="379"/>
      <c r="GAU162" s="379"/>
      <c r="GAV162" s="379"/>
      <c r="GAW162" s="379"/>
      <c r="GAX162" s="379"/>
      <c r="GAY162" s="379"/>
      <c r="GAZ162" s="379"/>
      <c r="GBA162" s="379"/>
      <c r="GBB162" s="379"/>
      <c r="GBC162" s="379"/>
      <c r="GBD162" s="379"/>
      <c r="GBE162" s="379"/>
      <c r="GBF162" s="379"/>
      <c r="GBG162" s="379"/>
      <c r="GBH162" s="379"/>
      <c r="GBI162" s="379"/>
      <c r="GBJ162" s="379"/>
      <c r="GBK162" s="379"/>
      <c r="GBL162" s="379"/>
      <c r="GBM162" s="379"/>
      <c r="GBN162" s="379"/>
      <c r="GBO162" s="379"/>
      <c r="GBP162" s="379"/>
      <c r="GBQ162" s="379"/>
      <c r="GBR162" s="379"/>
      <c r="GBS162" s="379"/>
      <c r="GBT162" s="379"/>
      <c r="GBU162" s="379"/>
      <c r="GBV162" s="379"/>
      <c r="GBW162" s="379"/>
      <c r="GBX162" s="379"/>
      <c r="GBY162" s="379"/>
      <c r="GBZ162" s="379"/>
      <c r="GCA162" s="379"/>
      <c r="GCB162" s="379"/>
      <c r="GCC162" s="379"/>
      <c r="GCD162" s="379"/>
      <c r="GCE162" s="379"/>
      <c r="GCF162" s="379"/>
      <c r="GCG162" s="379"/>
      <c r="GCH162" s="379"/>
      <c r="GCI162" s="379"/>
      <c r="GCJ162" s="379"/>
      <c r="GCK162" s="379"/>
      <c r="GCL162" s="379"/>
      <c r="GCM162" s="379"/>
      <c r="GCN162" s="379"/>
      <c r="GCO162" s="379"/>
      <c r="GCP162" s="379"/>
      <c r="GCQ162" s="379"/>
      <c r="GCR162" s="379"/>
      <c r="GCS162" s="379"/>
      <c r="GCT162" s="379"/>
      <c r="GCU162" s="379"/>
      <c r="GCV162" s="379"/>
      <c r="GCW162" s="379"/>
      <c r="GCX162" s="379"/>
      <c r="GCY162" s="379"/>
      <c r="GCZ162" s="379"/>
      <c r="GDA162" s="379"/>
      <c r="GDB162" s="379"/>
      <c r="GDC162" s="379"/>
      <c r="GDD162" s="379"/>
      <c r="GDE162" s="379"/>
      <c r="GDF162" s="379"/>
      <c r="GDG162" s="379"/>
      <c r="GDH162" s="379"/>
      <c r="GDI162" s="379"/>
      <c r="GDJ162" s="379"/>
      <c r="GDK162" s="379"/>
      <c r="GDL162" s="379"/>
      <c r="GDM162" s="379"/>
      <c r="GDN162" s="379"/>
      <c r="GDO162" s="379"/>
      <c r="GDP162" s="379"/>
      <c r="GDQ162" s="379"/>
      <c r="GDR162" s="379"/>
      <c r="GDS162" s="379"/>
      <c r="GDT162" s="379"/>
      <c r="GDU162" s="379"/>
      <c r="GDV162" s="379"/>
      <c r="GDW162" s="379"/>
      <c r="GDX162" s="379"/>
      <c r="GDY162" s="379"/>
      <c r="GDZ162" s="379"/>
      <c r="GEA162" s="379"/>
      <c r="GEB162" s="379"/>
      <c r="GEC162" s="379"/>
      <c r="GED162" s="379"/>
      <c r="GEE162" s="379"/>
      <c r="GEF162" s="379"/>
      <c r="GEG162" s="379"/>
      <c r="GEH162" s="379"/>
      <c r="GEI162" s="379"/>
      <c r="GEJ162" s="379"/>
      <c r="GEK162" s="379"/>
      <c r="GEL162" s="379"/>
      <c r="GEM162" s="379"/>
      <c r="GEN162" s="379"/>
      <c r="GEO162" s="379"/>
      <c r="GEP162" s="379"/>
      <c r="GEQ162" s="379"/>
      <c r="GER162" s="379"/>
      <c r="GES162" s="379"/>
      <c r="GET162" s="379"/>
      <c r="GEU162" s="379"/>
      <c r="GEV162" s="379"/>
      <c r="GEW162" s="379"/>
      <c r="GEX162" s="379"/>
      <c r="GEY162" s="379"/>
      <c r="GEZ162" s="379"/>
      <c r="GFA162" s="379"/>
      <c r="GFB162" s="379"/>
      <c r="GFC162" s="379"/>
      <c r="GFD162" s="379"/>
      <c r="GFE162" s="379"/>
      <c r="GFF162" s="379"/>
      <c r="GFG162" s="379"/>
      <c r="GFH162" s="379"/>
      <c r="GFI162" s="379"/>
      <c r="GFJ162" s="379"/>
      <c r="GFK162" s="379"/>
      <c r="GFL162" s="379"/>
      <c r="GFM162" s="379"/>
      <c r="GFN162" s="379"/>
      <c r="GFO162" s="379"/>
      <c r="GFP162" s="379"/>
      <c r="GFQ162" s="379"/>
      <c r="GFR162" s="379"/>
      <c r="GFS162" s="379"/>
      <c r="GFT162" s="379"/>
      <c r="GFU162" s="379"/>
      <c r="GFV162" s="379"/>
      <c r="GFW162" s="379"/>
      <c r="GFX162" s="379"/>
      <c r="GFY162" s="379"/>
      <c r="GFZ162" s="379"/>
      <c r="GGA162" s="379"/>
      <c r="GGB162" s="379"/>
      <c r="GGC162" s="379"/>
      <c r="GGD162" s="379"/>
      <c r="GGE162" s="379"/>
      <c r="GGF162" s="379"/>
      <c r="GGG162" s="379"/>
      <c r="GGH162" s="379"/>
      <c r="GGI162" s="379"/>
      <c r="GGJ162" s="379"/>
      <c r="GGK162" s="379"/>
      <c r="GGL162" s="379"/>
      <c r="GGM162" s="379"/>
      <c r="GGN162" s="379"/>
      <c r="GGO162" s="379"/>
      <c r="GGP162" s="379"/>
      <c r="GGQ162" s="379"/>
      <c r="GGR162" s="379"/>
      <c r="GGS162" s="379"/>
      <c r="GGT162" s="379"/>
      <c r="GGU162" s="379"/>
      <c r="GGV162" s="379"/>
      <c r="GGW162" s="379"/>
      <c r="GGX162" s="379"/>
      <c r="GGY162" s="379"/>
      <c r="GGZ162" s="379"/>
      <c r="GHA162" s="379"/>
      <c r="GHB162" s="379"/>
      <c r="GHC162" s="379"/>
      <c r="GHD162" s="379"/>
      <c r="GHE162" s="379"/>
      <c r="GHF162" s="379"/>
      <c r="GHG162" s="379"/>
      <c r="GHH162" s="379"/>
      <c r="GHI162" s="379"/>
      <c r="GHJ162" s="379"/>
      <c r="GHK162" s="379"/>
      <c r="GHL162" s="379"/>
      <c r="GHM162" s="379"/>
      <c r="GHN162" s="379"/>
      <c r="GHO162" s="379"/>
      <c r="GHP162" s="379"/>
      <c r="GHQ162" s="379"/>
      <c r="GHR162" s="379"/>
      <c r="GHS162" s="379"/>
      <c r="GHT162" s="379"/>
      <c r="GHU162" s="379"/>
      <c r="GHV162" s="379"/>
      <c r="GHW162" s="379"/>
      <c r="GHX162" s="379"/>
      <c r="GHY162" s="379"/>
      <c r="GHZ162" s="379"/>
      <c r="GIA162" s="379"/>
      <c r="GIB162" s="379"/>
      <c r="GIC162" s="379"/>
      <c r="GID162" s="379"/>
      <c r="GIE162" s="379"/>
      <c r="GIF162" s="379"/>
      <c r="GIG162" s="379"/>
      <c r="GIH162" s="379"/>
      <c r="GII162" s="379"/>
      <c r="GIJ162" s="379"/>
      <c r="GIK162" s="379"/>
      <c r="GIL162" s="379"/>
      <c r="GIM162" s="379"/>
      <c r="GIN162" s="379"/>
      <c r="GIO162" s="379"/>
      <c r="GIP162" s="379"/>
      <c r="GIQ162" s="379"/>
      <c r="GIR162" s="379"/>
      <c r="GIS162" s="379"/>
      <c r="GIT162" s="379"/>
      <c r="GIU162" s="379"/>
      <c r="GIV162" s="379"/>
      <c r="GIW162" s="379"/>
      <c r="GIX162" s="379"/>
      <c r="GIY162" s="379"/>
      <c r="GIZ162" s="379"/>
      <c r="GJA162" s="379"/>
      <c r="GJB162" s="379"/>
      <c r="GJC162" s="379"/>
      <c r="GJD162" s="379"/>
      <c r="GJE162" s="379"/>
      <c r="GJF162" s="379"/>
      <c r="GJG162" s="379"/>
      <c r="GJH162" s="379"/>
      <c r="GJI162" s="379"/>
      <c r="GJJ162" s="379"/>
      <c r="GJK162" s="379"/>
      <c r="GJL162" s="379"/>
      <c r="GJM162" s="379"/>
      <c r="GJN162" s="379"/>
      <c r="GJO162" s="379"/>
      <c r="GJP162" s="379"/>
      <c r="GJQ162" s="379"/>
      <c r="GJR162" s="379"/>
      <c r="GJS162" s="379"/>
      <c r="GJT162" s="379"/>
      <c r="GJU162" s="379"/>
      <c r="GJV162" s="379"/>
      <c r="GJW162" s="379"/>
      <c r="GJX162" s="379"/>
      <c r="GJY162" s="379"/>
      <c r="GJZ162" s="379"/>
      <c r="GKA162" s="379"/>
      <c r="GKB162" s="379"/>
      <c r="GKC162" s="379"/>
      <c r="GKD162" s="379"/>
      <c r="GKE162" s="379"/>
      <c r="GKF162" s="379"/>
      <c r="GKG162" s="379"/>
      <c r="GKH162" s="379"/>
      <c r="GKI162" s="379"/>
      <c r="GKJ162" s="379"/>
      <c r="GKK162" s="379"/>
      <c r="GKL162" s="379"/>
      <c r="GKM162" s="379"/>
      <c r="GKN162" s="379"/>
      <c r="GKO162" s="379"/>
      <c r="GKP162" s="379"/>
      <c r="GKQ162" s="379"/>
      <c r="GKR162" s="379"/>
      <c r="GKS162" s="379"/>
      <c r="GKT162" s="379"/>
      <c r="GKU162" s="379"/>
      <c r="GKV162" s="379"/>
      <c r="GKW162" s="379"/>
      <c r="GKX162" s="379"/>
      <c r="GKY162" s="379"/>
      <c r="GKZ162" s="379"/>
      <c r="GLA162" s="379"/>
      <c r="GLB162" s="379"/>
      <c r="GLC162" s="379"/>
      <c r="GLD162" s="379"/>
      <c r="GLE162" s="379"/>
      <c r="GLF162" s="379"/>
      <c r="GLG162" s="379"/>
      <c r="GLH162" s="379"/>
      <c r="GLI162" s="379"/>
      <c r="GLJ162" s="379"/>
      <c r="GLK162" s="379"/>
      <c r="GLL162" s="379"/>
      <c r="GLM162" s="379"/>
      <c r="GLN162" s="379"/>
      <c r="GLO162" s="379"/>
      <c r="GLP162" s="379"/>
      <c r="GLQ162" s="379"/>
      <c r="GLR162" s="379"/>
      <c r="GLS162" s="379"/>
      <c r="GLT162" s="379"/>
      <c r="GLU162" s="379"/>
      <c r="GLV162" s="379"/>
      <c r="GLW162" s="379"/>
      <c r="GLX162" s="379"/>
      <c r="GLY162" s="379"/>
      <c r="GLZ162" s="379"/>
      <c r="GMA162" s="379"/>
      <c r="GMB162" s="379"/>
      <c r="GMC162" s="379"/>
      <c r="GMD162" s="379"/>
      <c r="GME162" s="379"/>
      <c r="GMF162" s="379"/>
      <c r="GMG162" s="379"/>
      <c r="GMH162" s="379"/>
      <c r="GMI162" s="379"/>
      <c r="GMJ162" s="379"/>
      <c r="GMK162" s="379"/>
      <c r="GML162" s="379"/>
      <c r="GMM162" s="379"/>
      <c r="GMN162" s="379"/>
      <c r="GMO162" s="379"/>
      <c r="GMP162" s="379"/>
      <c r="GMQ162" s="379"/>
      <c r="GMR162" s="379"/>
      <c r="GMS162" s="379"/>
      <c r="GMT162" s="379"/>
      <c r="GMU162" s="379"/>
      <c r="GMV162" s="379"/>
      <c r="GMW162" s="379"/>
      <c r="GMX162" s="379"/>
      <c r="GMY162" s="379"/>
      <c r="GMZ162" s="379"/>
      <c r="GNA162" s="379"/>
      <c r="GNB162" s="379"/>
      <c r="GNC162" s="379"/>
      <c r="GND162" s="379"/>
      <c r="GNE162" s="379"/>
      <c r="GNF162" s="379"/>
      <c r="GNG162" s="379"/>
      <c r="GNH162" s="379"/>
      <c r="GNI162" s="379"/>
      <c r="GNJ162" s="379"/>
      <c r="GNK162" s="379"/>
      <c r="GNL162" s="379"/>
      <c r="GNM162" s="379"/>
      <c r="GNN162" s="379"/>
      <c r="GNO162" s="379"/>
      <c r="GNP162" s="379"/>
      <c r="GNQ162" s="379"/>
      <c r="GNR162" s="379"/>
      <c r="GNS162" s="379"/>
      <c r="GNT162" s="379"/>
      <c r="GNU162" s="379"/>
      <c r="GNV162" s="379"/>
      <c r="GNW162" s="379"/>
      <c r="GNX162" s="379"/>
      <c r="GNY162" s="379"/>
      <c r="GNZ162" s="379"/>
      <c r="GOA162" s="379"/>
      <c r="GOB162" s="379"/>
      <c r="GOC162" s="379"/>
      <c r="GOD162" s="379"/>
      <c r="GOE162" s="379"/>
      <c r="GOF162" s="379"/>
      <c r="GOG162" s="379"/>
      <c r="GOH162" s="379"/>
      <c r="GOI162" s="379"/>
      <c r="GOJ162" s="379"/>
      <c r="GOK162" s="379"/>
      <c r="GOL162" s="379"/>
      <c r="GOM162" s="379"/>
      <c r="GON162" s="379"/>
      <c r="GOO162" s="379"/>
      <c r="GOP162" s="379"/>
      <c r="GOQ162" s="379"/>
      <c r="GOR162" s="379"/>
      <c r="GOS162" s="379"/>
      <c r="GOT162" s="379"/>
      <c r="GOU162" s="379"/>
      <c r="GOV162" s="379"/>
      <c r="GOW162" s="379"/>
      <c r="GOX162" s="379"/>
      <c r="GOY162" s="379"/>
      <c r="GOZ162" s="379"/>
      <c r="GPA162" s="379"/>
      <c r="GPB162" s="379"/>
      <c r="GPC162" s="379"/>
      <c r="GPD162" s="379"/>
      <c r="GPE162" s="379"/>
      <c r="GPF162" s="379"/>
      <c r="GPG162" s="379"/>
      <c r="GPH162" s="379"/>
      <c r="GPI162" s="379"/>
      <c r="GPJ162" s="379"/>
      <c r="GPK162" s="379"/>
      <c r="GPL162" s="379"/>
      <c r="GPM162" s="379"/>
      <c r="GPN162" s="379"/>
      <c r="GPO162" s="379"/>
      <c r="GPP162" s="379"/>
      <c r="GPQ162" s="379"/>
      <c r="GPR162" s="379"/>
      <c r="GPS162" s="379"/>
      <c r="GPT162" s="379"/>
      <c r="GPU162" s="379"/>
      <c r="GPV162" s="379"/>
      <c r="GPW162" s="379"/>
      <c r="GPX162" s="379"/>
      <c r="GPY162" s="379"/>
      <c r="GPZ162" s="379"/>
      <c r="GQA162" s="379"/>
      <c r="GQB162" s="379"/>
      <c r="GQC162" s="379"/>
      <c r="GQD162" s="379"/>
      <c r="GQE162" s="379"/>
      <c r="GQF162" s="379"/>
      <c r="GQG162" s="379"/>
      <c r="GQH162" s="379"/>
      <c r="GQI162" s="379"/>
      <c r="GQJ162" s="379"/>
      <c r="GQK162" s="379"/>
      <c r="GQL162" s="379"/>
      <c r="GQM162" s="379"/>
      <c r="GQN162" s="379"/>
      <c r="GQO162" s="379"/>
      <c r="GQP162" s="379"/>
      <c r="GQQ162" s="379"/>
      <c r="GQR162" s="379"/>
      <c r="GQS162" s="379"/>
      <c r="GQT162" s="379"/>
      <c r="GQU162" s="379"/>
      <c r="GQV162" s="379"/>
      <c r="GQW162" s="379"/>
      <c r="GQX162" s="379"/>
      <c r="GQY162" s="379"/>
      <c r="GQZ162" s="379"/>
      <c r="GRA162" s="379"/>
      <c r="GRB162" s="379"/>
      <c r="GRC162" s="379"/>
      <c r="GRD162" s="379"/>
      <c r="GRE162" s="379"/>
      <c r="GRF162" s="379"/>
      <c r="GRG162" s="379"/>
      <c r="GRH162" s="379"/>
      <c r="GRI162" s="379"/>
      <c r="GRJ162" s="379"/>
      <c r="GRK162" s="379"/>
      <c r="GRL162" s="379"/>
      <c r="GRM162" s="379"/>
      <c r="GRN162" s="379"/>
      <c r="GRO162" s="379"/>
      <c r="GRP162" s="379"/>
      <c r="GRQ162" s="379"/>
      <c r="GRR162" s="379"/>
      <c r="GRS162" s="379"/>
      <c r="GRT162" s="379"/>
      <c r="GRU162" s="379"/>
      <c r="GRV162" s="379"/>
      <c r="GRW162" s="379"/>
      <c r="GRX162" s="379"/>
      <c r="GRY162" s="379"/>
      <c r="GRZ162" s="379"/>
      <c r="GSA162" s="379"/>
      <c r="GSB162" s="379"/>
      <c r="GSC162" s="379"/>
      <c r="GSD162" s="379"/>
      <c r="GSE162" s="379"/>
      <c r="GSF162" s="379"/>
      <c r="GSG162" s="379"/>
      <c r="GSH162" s="379"/>
      <c r="GSI162" s="379"/>
      <c r="GSJ162" s="379"/>
      <c r="GSK162" s="379"/>
      <c r="GSL162" s="379"/>
      <c r="GSM162" s="379"/>
      <c r="GSN162" s="379"/>
      <c r="GSO162" s="379"/>
      <c r="GSP162" s="379"/>
      <c r="GSQ162" s="379"/>
      <c r="GSR162" s="379"/>
      <c r="GSS162" s="379"/>
      <c r="GST162" s="379"/>
      <c r="GSU162" s="379"/>
      <c r="GSV162" s="379"/>
      <c r="GSW162" s="379"/>
      <c r="GSX162" s="379"/>
      <c r="GSY162" s="379"/>
      <c r="GSZ162" s="379"/>
      <c r="GTA162" s="379"/>
      <c r="GTB162" s="379"/>
      <c r="GTC162" s="379"/>
      <c r="GTD162" s="379"/>
      <c r="GTE162" s="379"/>
      <c r="GTF162" s="379"/>
      <c r="GTG162" s="379"/>
      <c r="GTH162" s="379"/>
      <c r="GTI162" s="379"/>
      <c r="GTJ162" s="379"/>
      <c r="GTK162" s="379"/>
      <c r="GTL162" s="379"/>
      <c r="GTM162" s="379"/>
      <c r="GTN162" s="379"/>
      <c r="GTO162" s="379"/>
      <c r="GTP162" s="379"/>
      <c r="GTQ162" s="379"/>
      <c r="GTR162" s="379"/>
      <c r="GTS162" s="379"/>
      <c r="GTT162" s="379"/>
      <c r="GTU162" s="379"/>
      <c r="GTV162" s="379"/>
      <c r="GTW162" s="379"/>
      <c r="GTX162" s="379"/>
      <c r="GTY162" s="379"/>
      <c r="GTZ162" s="379"/>
      <c r="GUA162" s="379"/>
      <c r="GUB162" s="379"/>
      <c r="GUC162" s="379"/>
      <c r="GUD162" s="379"/>
      <c r="GUE162" s="379"/>
      <c r="GUF162" s="379"/>
      <c r="GUG162" s="379"/>
      <c r="GUH162" s="379"/>
      <c r="GUI162" s="379"/>
      <c r="GUJ162" s="379"/>
      <c r="GUK162" s="379"/>
      <c r="GUL162" s="379"/>
      <c r="GUM162" s="379"/>
      <c r="GUN162" s="379"/>
      <c r="GUO162" s="379"/>
      <c r="GUP162" s="379"/>
      <c r="GUQ162" s="379"/>
      <c r="GUR162" s="379"/>
      <c r="GUS162" s="379"/>
      <c r="GUT162" s="379"/>
      <c r="GUU162" s="379"/>
      <c r="GUV162" s="379"/>
      <c r="GUW162" s="379"/>
      <c r="GUX162" s="379"/>
      <c r="GUY162" s="379"/>
      <c r="GUZ162" s="379"/>
      <c r="GVA162" s="379"/>
      <c r="GVB162" s="379"/>
      <c r="GVC162" s="379"/>
      <c r="GVD162" s="379"/>
      <c r="GVE162" s="379"/>
      <c r="GVF162" s="379"/>
      <c r="GVG162" s="379"/>
      <c r="GVH162" s="379"/>
      <c r="GVI162" s="379"/>
      <c r="GVJ162" s="379"/>
      <c r="GVK162" s="379"/>
      <c r="GVL162" s="379"/>
      <c r="GVM162" s="379"/>
      <c r="GVN162" s="379"/>
      <c r="GVO162" s="379"/>
      <c r="GVP162" s="379"/>
      <c r="GVQ162" s="379"/>
      <c r="GVR162" s="379"/>
      <c r="GVS162" s="379"/>
      <c r="GVT162" s="379"/>
      <c r="GVU162" s="379"/>
      <c r="GVV162" s="379"/>
      <c r="GVW162" s="379"/>
      <c r="GVX162" s="379"/>
      <c r="GVY162" s="379"/>
      <c r="GVZ162" s="379"/>
      <c r="GWA162" s="379"/>
      <c r="GWB162" s="379"/>
      <c r="GWC162" s="379"/>
      <c r="GWD162" s="379"/>
      <c r="GWE162" s="379"/>
      <c r="GWF162" s="379"/>
      <c r="GWG162" s="379"/>
      <c r="GWH162" s="379"/>
      <c r="GWI162" s="379"/>
      <c r="GWJ162" s="379"/>
      <c r="GWK162" s="379"/>
      <c r="GWL162" s="379"/>
      <c r="GWM162" s="379"/>
      <c r="GWN162" s="379"/>
      <c r="GWO162" s="379"/>
      <c r="GWP162" s="379"/>
      <c r="GWQ162" s="379"/>
      <c r="GWR162" s="379"/>
      <c r="GWS162" s="379"/>
      <c r="GWT162" s="379"/>
      <c r="GWU162" s="379"/>
      <c r="GWV162" s="379"/>
      <c r="GWW162" s="379"/>
      <c r="GWX162" s="379"/>
      <c r="GWY162" s="379"/>
      <c r="GWZ162" s="379"/>
      <c r="GXA162" s="379"/>
      <c r="GXB162" s="379"/>
      <c r="GXC162" s="379"/>
      <c r="GXD162" s="379"/>
      <c r="GXE162" s="379"/>
      <c r="GXF162" s="379"/>
      <c r="GXG162" s="379"/>
      <c r="GXH162" s="379"/>
      <c r="GXI162" s="379"/>
      <c r="GXJ162" s="379"/>
      <c r="GXK162" s="379"/>
      <c r="GXL162" s="379"/>
      <c r="GXM162" s="379"/>
      <c r="GXN162" s="379"/>
      <c r="GXO162" s="379"/>
      <c r="GXP162" s="379"/>
      <c r="GXQ162" s="379"/>
      <c r="GXR162" s="379"/>
      <c r="GXS162" s="379"/>
      <c r="GXT162" s="379"/>
      <c r="GXU162" s="379"/>
      <c r="GXV162" s="379"/>
      <c r="GXW162" s="379"/>
      <c r="GXX162" s="379"/>
      <c r="GXY162" s="379"/>
      <c r="GXZ162" s="379"/>
      <c r="GYA162" s="379"/>
      <c r="GYB162" s="379"/>
      <c r="GYC162" s="379"/>
      <c r="GYD162" s="379"/>
      <c r="GYE162" s="379"/>
      <c r="GYF162" s="379"/>
      <c r="GYG162" s="379"/>
      <c r="GYH162" s="379"/>
      <c r="GYI162" s="379"/>
      <c r="GYJ162" s="379"/>
      <c r="GYK162" s="379"/>
      <c r="GYL162" s="379"/>
      <c r="GYM162" s="379"/>
      <c r="GYN162" s="379"/>
      <c r="GYO162" s="379"/>
      <c r="GYP162" s="379"/>
      <c r="GYQ162" s="379"/>
      <c r="GYR162" s="379"/>
      <c r="GYS162" s="379"/>
      <c r="GYT162" s="379"/>
      <c r="GYU162" s="379"/>
      <c r="GYV162" s="379"/>
      <c r="GYW162" s="379"/>
      <c r="GYX162" s="379"/>
      <c r="GYY162" s="379"/>
      <c r="GYZ162" s="379"/>
      <c r="GZA162" s="379"/>
      <c r="GZB162" s="379"/>
      <c r="GZC162" s="379"/>
      <c r="GZD162" s="379"/>
      <c r="GZE162" s="379"/>
      <c r="GZF162" s="379"/>
      <c r="GZG162" s="379"/>
      <c r="GZH162" s="379"/>
      <c r="GZI162" s="379"/>
      <c r="GZJ162" s="379"/>
      <c r="GZK162" s="379"/>
      <c r="GZL162" s="379"/>
      <c r="GZM162" s="379"/>
      <c r="GZN162" s="379"/>
      <c r="GZO162" s="379"/>
      <c r="GZP162" s="379"/>
      <c r="GZQ162" s="379"/>
      <c r="GZR162" s="379"/>
      <c r="GZS162" s="379"/>
      <c r="GZT162" s="379"/>
      <c r="GZU162" s="379"/>
      <c r="GZV162" s="379"/>
      <c r="GZW162" s="379"/>
      <c r="GZX162" s="379"/>
      <c r="GZY162" s="379"/>
      <c r="GZZ162" s="379"/>
      <c r="HAA162" s="379"/>
      <c r="HAB162" s="379"/>
      <c r="HAC162" s="379"/>
      <c r="HAD162" s="379"/>
      <c r="HAE162" s="379"/>
      <c r="HAF162" s="379"/>
      <c r="HAG162" s="379"/>
      <c r="HAH162" s="379"/>
      <c r="HAI162" s="379"/>
      <c r="HAJ162" s="379"/>
      <c r="HAK162" s="379"/>
      <c r="HAL162" s="379"/>
      <c r="HAM162" s="379"/>
      <c r="HAN162" s="379"/>
      <c r="HAO162" s="379"/>
      <c r="HAP162" s="379"/>
      <c r="HAQ162" s="379"/>
      <c r="HAR162" s="379"/>
      <c r="HAS162" s="379"/>
      <c r="HAT162" s="379"/>
      <c r="HAU162" s="379"/>
      <c r="HAV162" s="379"/>
      <c r="HAW162" s="379"/>
      <c r="HAX162" s="379"/>
      <c r="HAY162" s="379"/>
      <c r="HAZ162" s="379"/>
      <c r="HBA162" s="379"/>
      <c r="HBB162" s="379"/>
      <c r="HBC162" s="379"/>
      <c r="HBD162" s="379"/>
      <c r="HBE162" s="379"/>
      <c r="HBF162" s="379"/>
      <c r="HBG162" s="379"/>
      <c r="HBH162" s="379"/>
      <c r="HBI162" s="379"/>
      <c r="HBJ162" s="379"/>
      <c r="HBK162" s="379"/>
      <c r="HBL162" s="379"/>
      <c r="HBM162" s="379"/>
      <c r="HBN162" s="379"/>
      <c r="HBO162" s="379"/>
      <c r="HBP162" s="379"/>
      <c r="HBQ162" s="379"/>
      <c r="HBR162" s="379"/>
      <c r="HBS162" s="379"/>
      <c r="HBT162" s="379"/>
      <c r="HBU162" s="379"/>
      <c r="HBV162" s="379"/>
      <c r="HBW162" s="379"/>
      <c r="HBX162" s="379"/>
      <c r="HBY162" s="379"/>
      <c r="HBZ162" s="379"/>
      <c r="HCA162" s="379"/>
      <c r="HCB162" s="379"/>
      <c r="HCC162" s="379"/>
      <c r="HCD162" s="379"/>
      <c r="HCE162" s="379"/>
      <c r="HCF162" s="379"/>
      <c r="HCG162" s="379"/>
      <c r="HCH162" s="379"/>
      <c r="HCI162" s="379"/>
      <c r="HCJ162" s="379"/>
      <c r="HCK162" s="379"/>
      <c r="HCL162" s="379"/>
      <c r="HCM162" s="379"/>
      <c r="HCN162" s="379"/>
      <c r="HCO162" s="379"/>
      <c r="HCP162" s="379"/>
      <c r="HCQ162" s="379"/>
      <c r="HCR162" s="379"/>
      <c r="HCS162" s="379"/>
      <c r="HCT162" s="379"/>
      <c r="HCU162" s="379"/>
      <c r="HCV162" s="379"/>
      <c r="HCW162" s="379"/>
      <c r="HCX162" s="379"/>
      <c r="HCY162" s="379"/>
      <c r="HCZ162" s="379"/>
      <c r="HDA162" s="379"/>
      <c r="HDB162" s="379"/>
      <c r="HDC162" s="379"/>
      <c r="HDD162" s="379"/>
      <c r="HDE162" s="379"/>
      <c r="HDF162" s="379"/>
      <c r="HDG162" s="379"/>
      <c r="HDH162" s="379"/>
      <c r="HDI162" s="379"/>
      <c r="HDJ162" s="379"/>
      <c r="HDK162" s="379"/>
      <c r="HDL162" s="379"/>
      <c r="HDM162" s="379"/>
      <c r="HDN162" s="379"/>
      <c r="HDO162" s="379"/>
      <c r="HDP162" s="379"/>
      <c r="HDQ162" s="379"/>
      <c r="HDR162" s="379"/>
      <c r="HDS162" s="379"/>
      <c r="HDT162" s="379"/>
      <c r="HDU162" s="379"/>
      <c r="HDV162" s="379"/>
      <c r="HDW162" s="379"/>
      <c r="HDX162" s="379"/>
      <c r="HDY162" s="379"/>
      <c r="HDZ162" s="379"/>
      <c r="HEA162" s="379"/>
      <c r="HEB162" s="379"/>
      <c r="HEC162" s="379"/>
      <c r="HED162" s="379"/>
      <c r="HEE162" s="379"/>
      <c r="HEF162" s="379"/>
      <c r="HEG162" s="379"/>
      <c r="HEH162" s="379"/>
      <c r="HEI162" s="379"/>
      <c r="HEJ162" s="379"/>
      <c r="HEK162" s="379"/>
      <c r="HEL162" s="379"/>
      <c r="HEM162" s="379"/>
      <c r="HEN162" s="379"/>
      <c r="HEO162" s="379"/>
      <c r="HEP162" s="379"/>
      <c r="HEQ162" s="379"/>
      <c r="HER162" s="379"/>
      <c r="HES162" s="379"/>
      <c r="HET162" s="379"/>
      <c r="HEU162" s="379"/>
      <c r="HEV162" s="379"/>
      <c r="HEW162" s="379"/>
      <c r="HEX162" s="379"/>
      <c r="HEY162" s="379"/>
      <c r="HEZ162" s="379"/>
      <c r="HFA162" s="379"/>
      <c r="HFB162" s="379"/>
      <c r="HFC162" s="379"/>
      <c r="HFD162" s="379"/>
      <c r="HFE162" s="379"/>
      <c r="HFF162" s="379"/>
      <c r="HFG162" s="379"/>
      <c r="HFH162" s="379"/>
      <c r="HFI162" s="379"/>
      <c r="HFJ162" s="379"/>
      <c r="HFK162" s="379"/>
      <c r="HFL162" s="379"/>
      <c r="HFM162" s="379"/>
      <c r="HFN162" s="379"/>
      <c r="HFO162" s="379"/>
      <c r="HFP162" s="379"/>
      <c r="HFQ162" s="379"/>
      <c r="HFR162" s="379"/>
      <c r="HFS162" s="379"/>
      <c r="HFT162" s="379"/>
      <c r="HFU162" s="379"/>
      <c r="HFV162" s="379"/>
      <c r="HFW162" s="379"/>
      <c r="HFX162" s="379"/>
      <c r="HFY162" s="379"/>
      <c r="HFZ162" s="379"/>
      <c r="HGA162" s="379"/>
      <c r="HGB162" s="379"/>
      <c r="HGC162" s="379"/>
      <c r="HGD162" s="379"/>
      <c r="HGE162" s="379"/>
      <c r="HGF162" s="379"/>
      <c r="HGG162" s="379"/>
      <c r="HGH162" s="379"/>
      <c r="HGI162" s="379"/>
      <c r="HGJ162" s="379"/>
      <c r="HGK162" s="379"/>
      <c r="HGL162" s="379"/>
      <c r="HGM162" s="379"/>
      <c r="HGN162" s="379"/>
      <c r="HGO162" s="379"/>
      <c r="HGP162" s="379"/>
      <c r="HGQ162" s="379"/>
      <c r="HGR162" s="379"/>
      <c r="HGS162" s="379"/>
      <c r="HGT162" s="379"/>
      <c r="HGU162" s="379"/>
      <c r="HGV162" s="379"/>
      <c r="HGW162" s="379"/>
      <c r="HGX162" s="379"/>
      <c r="HGY162" s="379"/>
      <c r="HGZ162" s="379"/>
      <c r="HHA162" s="379"/>
      <c r="HHB162" s="379"/>
      <c r="HHC162" s="379"/>
      <c r="HHD162" s="379"/>
      <c r="HHE162" s="379"/>
      <c r="HHF162" s="379"/>
      <c r="HHG162" s="379"/>
      <c r="HHH162" s="379"/>
      <c r="HHI162" s="379"/>
      <c r="HHJ162" s="379"/>
      <c r="HHK162" s="379"/>
      <c r="HHL162" s="379"/>
      <c r="HHM162" s="379"/>
      <c r="HHN162" s="379"/>
      <c r="HHO162" s="379"/>
      <c r="HHP162" s="379"/>
      <c r="HHQ162" s="379"/>
      <c r="HHR162" s="379"/>
      <c r="HHS162" s="379"/>
      <c r="HHT162" s="379"/>
      <c r="HHU162" s="379"/>
      <c r="HHV162" s="379"/>
      <c r="HHW162" s="379"/>
      <c r="HHX162" s="379"/>
      <c r="HHY162" s="379"/>
      <c r="HHZ162" s="379"/>
      <c r="HIA162" s="379"/>
      <c r="HIB162" s="379"/>
      <c r="HIC162" s="379"/>
      <c r="HID162" s="379"/>
      <c r="HIE162" s="379"/>
      <c r="HIF162" s="379"/>
      <c r="HIG162" s="379"/>
      <c r="HIH162" s="379"/>
      <c r="HII162" s="379"/>
      <c r="HIJ162" s="379"/>
      <c r="HIK162" s="379"/>
      <c r="HIL162" s="379"/>
      <c r="HIM162" s="379"/>
      <c r="HIN162" s="379"/>
      <c r="HIO162" s="379"/>
      <c r="HIP162" s="379"/>
      <c r="HIQ162" s="379"/>
      <c r="HIR162" s="379"/>
      <c r="HIS162" s="379"/>
      <c r="HIT162" s="379"/>
      <c r="HIU162" s="379"/>
      <c r="HIV162" s="379"/>
      <c r="HIW162" s="379"/>
      <c r="HIX162" s="379"/>
      <c r="HIY162" s="379"/>
      <c r="HIZ162" s="379"/>
      <c r="HJA162" s="379"/>
      <c r="HJB162" s="379"/>
      <c r="HJC162" s="379"/>
      <c r="HJD162" s="379"/>
      <c r="HJE162" s="379"/>
      <c r="HJF162" s="379"/>
      <c r="HJG162" s="379"/>
      <c r="HJH162" s="379"/>
      <c r="HJI162" s="379"/>
      <c r="HJJ162" s="379"/>
      <c r="HJK162" s="379"/>
      <c r="HJL162" s="379"/>
      <c r="HJM162" s="379"/>
      <c r="HJN162" s="379"/>
      <c r="HJO162" s="379"/>
      <c r="HJP162" s="379"/>
      <c r="HJQ162" s="379"/>
      <c r="HJR162" s="379"/>
      <c r="HJS162" s="379"/>
      <c r="HJT162" s="379"/>
      <c r="HJU162" s="379"/>
      <c r="HJV162" s="379"/>
      <c r="HJW162" s="379"/>
      <c r="HJX162" s="379"/>
      <c r="HJY162" s="379"/>
      <c r="HJZ162" s="379"/>
      <c r="HKA162" s="379"/>
      <c r="HKB162" s="379"/>
      <c r="HKC162" s="379"/>
      <c r="HKD162" s="379"/>
      <c r="HKE162" s="379"/>
      <c r="HKF162" s="379"/>
      <c r="HKG162" s="379"/>
      <c r="HKH162" s="379"/>
      <c r="HKI162" s="379"/>
      <c r="HKJ162" s="379"/>
      <c r="HKK162" s="379"/>
      <c r="HKL162" s="379"/>
      <c r="HKM162" s="379"/>
      <c r="HKN162" s="379"/>
      <c r="HKO162" s="379"/>
      <c r="HKP162" s="379"/>
      <c r="HKQ162" s="379"/>
      <c r="HKR162" s="379"/>
      <c r="HKS162" s="379"/>
      <c r="HKT162" s="379"/>
      <c r="HKU162" s="379"/>
      <c r="HKV162" s="379"/>
      <c r="HKW162" s="379"/>
      <c r="HKX162" s="379"/>
      <c r="HKY162" s="379"/>
      <c r="HKZ162" s="379"/>
      <c r="HLA162" s="379"/>
      <c r="HLB162" s="379"/>
      <c r="HLC162" s="379"/>
      <c r="HLD162" s="379"/>
      <c r="HLE162" s="379"/>
      <c r="HLF162" s="379"/>
      <c r="HLG162" s="379"/>
      <c r="HLH162" s="379"/>
      <c r="HLI162" s="379"/>
      <c r="HLJ162" s="379"/>
      <c r="HLK162" s="379"/>
      <c r="HLL162" s="379"/>
      <c r="HLM162" s="379"/>
      <c r="HLN162" s="379"/>
      <c r="HLO162" s="379"/>
      <c r="HLP162" s="379"/>
      <c r="HLQ162" s="379"/>
      <c r="HLR162" s="379"/>
      <c r="HLS162" s="379"/>
      <c r="HLT162" s="379"/>
      <c r="HLU162" s="379"/>
      <c r="HLV162" s="379"/>
      <c r="HLW162" s="379"/>
      <c r="HLX162" s="379"/>
      <c r="HLY162" s="379"/>
      <c r="HLZ162" s="379"/>
      <c r="HMA162" s="379"/>
      <c r="HMB162" s="379"/>
      <c r="HMC162" s="379"/>
      <c r="HMD162" s="379"/>
      <c r="HME162" s="379"/>
      <c r="HMF162" s="379"/>
      <c r="HMG162" s="379"/>
      <c r="HMH162" s="379"/>
      <c r="HMI162" s="379"/>
      <c r="HMJ162" s="379"/>
      <c r="HMK162" s="379"/>
      <c r="HML162" s="379"/>
      <c r="HMM162" s="379"/>
      <c r="HMN162" s="379"/>
      <c r="HMO162" s="379"/>
      <c r="HMP162" s="379"/>
      <c r="HMQ162" s="379"/>
      <c r="HMR162" s="379"/>
      <c r="HMS162" s="379"/>
      <c r="HMT162" s="379"/>
      <c r="HMU162" s="379"/>
      <c r="HMV162" s="379"/>
      <c r="HMW162" s="379"/>
      <c r="HMX162" s="379"/>
      <c r="HMY162" s="379"/>
      <c r="HMZ162" s="379"/>
      <c r="HNA162" s="379"/>
      <c r="HNB162" s="379"/>
      <c r="HNC162" s="379"/>
      <c r="HND162" s="379"/>
      <c r="HNE162" s="379"/>
      <c r="HNF162" s="379"/>
      <c r="HNG162" s="379"/>
      <c r="HNH162" s="379"/>
      <c r="HNI162" s="379"/>
      <c r="HNJ162" s="379"/>
      <c r="HNK162" s="379"/>
      <c r="HNL162" s="379"/>
      <c r="HNM162" s="379"/>
      <c r="HNN162" s="379"/>
      <c r="HNO162" s="379"/>
      <c r="HNP162" s="379"/>
      <c r="HNQ162" s="379"/>
      <c r="HNR162" s="379"/>
      <c r="HNS162" s="379"/>
      <c r="HNT162" s="379"/>
      <c r="HNU162" s="379"/>
      <c r="HNV162" s="379"/>
      <c r="HNW162" s="379"/>
      <c r="HNX162" s="379"/>
      <c r="HNY162" s="379"/>
      <c r="HNZ162" s="379"/>
      <c r="HOA162" s="379"/>
      <c r="HOB162" s="379"/>
      <c r="HOC162" s="379"/>
      <c r="HOD162" s="379"/>
      <c r="HOE162" s="379"/>
      <c r="HOF162" s="379"/>
      <c r="HOG162" s="379"/>
      <c r="HOH162" s="379"/>
      <c r="HOI162" s="379"/>
      <c r="HOJ162" s="379"/>
      <c r="HOK162" s="379"/>
      <c r="HOL162" s="379"/>
      <c r="HOM162" s="379"/>
      <c r="HON162" s="379"/>
      <c r="HOO162" s="379"/>
      <c r="HOP162" s="379"/>
      <c r="HOQ162" s="379"/>
      <c r="HOR162" s="379"/>
      <c r="HOS162" s="379"/>
      <c r="HOT162" s="379"/>
      <c r="HOU162" s="379"/>
      <c r="HOV162" s="379"/>
      <c r="HOW162" s="379"/>
      <c r="HOX162" s="379"/>
      <c r="HOY162" s="379"/>
      <c r="HOZ162" s="379"/>
      <c r="HPA162" s="379"/>
      <c r="HPB162" s="379"/>
      <c r="HPC162" s="379"/>
      <c r="HPD162" s="379"/>
      <c r="HPE162" s="379"/>
      <c r="HPF162" s="379"/>
      <c r="HPG162" s="379"/>
      <c r="HPH162" s="379"/>
      <c r="HPI162" s="379"/>
      <c r="HPJ162" s="379"/>
      <c r="HPK162" s="379"/>
      <c r="HPL162" s="379"/>
      <c r="HPM162" s="379"/>
      <c r="HPN162" s="379"/>
      <c r="HPO162" s="379"/>
      <c r="HPP162" s="379"/>
      <c r="HPQ162" s="379"/>
      <c r="HPR162" s="379"/>
      <c r="HPS162" s="379"/>
      <c r="HPT162" s="379"/>
      <c r="HPU162" s="379"/>
      <c r="HPV162" s="379"/>
      <c r="HPW162" s="379"/>
      <c r="HPX162" s="379"/>
      <c r="HPY162" s="379"/>
      <c r="HPZ162" s="379"/>
      <c r="HQA162" s="379"/>
      <c r="HQB162" s="379"/>
      <c r="HQC162" s="379"/>
      <c r="HQD162" s="379"/>
      <c r="HQE162" s="379"/>
      <c r="HQF162" s="379"/>
      <c r="HQG162" s="379"/>
      <c r="HQH162" s="379"/>
      <c r="HQI162" s="379"/>
      <c r="HQJ162" s="379"/>
      <c r="HQK162" s="379"/>
      <c r="HQL162" s="379"/>
      <c r="HQM162" s="379"/>
      <c r="HQN162" s="379"/>
      <c r="HQO162" s="379"/>
      <c r="HQP162" s="379"/>
      <c r="HQQ162" s="379"/>
      <c r="HQR162" s="379"/>
      <c r="HQS162" s="379"/>
      <c r="HQT162" s="379"/>
      <c r="HQU162" s="379"/>
      <c r="HQV162" s="379"/>
      <c r="HQW162" s="379"/>
      <c r="HQX162" s="379"/>
      <c r="HQY162" s="379"/>
      <c r="HQZ162" s="379"/>
      <c r="HRA162" s="379"/>
      <c r="HRB162" s="379"/>
      <c r="HRC162" s="379"/>
      <c r="HRD162" s="379"/>
      <c r="HRE162" s="379"/>
      <c r="HRF162" s="379"/>
      <c r="HRG162" s="379"/>
      <c r="HRH162" s="379"/>
      <c r="HRI162" s="379"/>
      <c r="HRJ162" s="379"/>
      <c r="HRK162" s="379"/>
      <c r="HRL162" s="379"/>
      <c r="HRM162" s="379"/>
      <c r="HRN162" s="379"/>
      <c r="HRO162" s="379"/>
      <c r="HRP162" s="379"/>
      <c r="HRQ162" s="379"/>
      <c r="HRR162" s="379"/>
      <c r="HRS162" s="379"/>
      <c r="HRT162" s="379"/>
      <c r="HRU162" s="379"/>
      <c r="HRV162" s="379"/>
      <c r="HRW162" s="379"/>
      <c r="HRX162" s="379"/>
      <c r="HRY162" s="379"/>
      <c r="HRZ162" s="379"/>
      <c r="HSA162" s="379"/>
      <c r="HSB162" s="379"/>
      <c r="HSC162" s="379"/>
      <c r="HSD162" s="379"/>
      <c r="HSE162" s="379"/>
      <c r="HSF162" s="379"/>
      <c r="HSG162" s="379"/>
      <c r="HSH162" s="379"/>
      <c r="HSI162" s="379"/>
      <c r="HSJ162" s="379"/>
      <c r="HSK162" s="379"/>
      <c r="HSL162" s="379"/>
      <c r="HSM162" s="379"/>
      <c r="HSN162" s="379"/>
      <c r="HSO162" s="379"/>
      <c r="HSP162" s="379"/>
      <c r="HSQ162" s="379"/>
      <c r="HSR162" s="379"/>
      <c r="HSS162" s="379"/>
      <c r="HST162" s="379"/>
      <c r="HSU162" s="379"/>
      <c r="HSV162" s="379"/>
      <c r="HSW162" s="379"/>
      <c r="HSX162" s="379"/>
      <c r="HSY162" s="379"/>
      <c r="HSZ162" s="379"/>
      <c r="HTA162" s="379"/>
      <c r="HTB162" s="379"/>
      <c r="HTC162" s="379"/>
      <c r="HTD162" s="379"/>
      <c r="HTE162" s="379"/>
      <c r="HTF162" s="379"/>
      <c r="HTG162" s="379"/>
      <c r="HTH162" s="379"/>
      <c r="HTI162" s="379"/>
      <c r="HTJ162" s="379"/>
      <c r="HTK162" s="379"/>
      <c r="HTL162" s="379"/>
      <c r="HTM162" s="379"/>
      <c r="HTN162" s="379"/>
      <c r="HTO162" s="379"/>
      <c r="HTP162" s="379"/>
      <c r="HTQ162" s="379"/>
      <c r="HTR162" s="379"/>
      <c r="HTS162" s="379"/>
      <c r="HTT162" s="379"/>
      <c r="HTU162" s="379"/>
      <c r="HTV162" s="379"/>
      <c r="HTW162" s="379"/>
      <c r="HTX162" s="379"/>
      <c r="HTY162" s="379"/>
      <c r="HTZ162" s="379"/>
      <c r="HUA162" s="379"/>
      <c r="HUB162" s="379"/>
      <c r="HUC162" s="379"/>
      <c r="HUD162" s="379"/>
      <c r="HUE162" s="379"/>
      <c r="HUF162" s="379"/>
      <c r="HUG162" s="379"/>
      <c r="HUH162" s="379"/>
      <c r="HUI162" s="379"/>
      <c r="HUJ162" s="379"/>
      <c r="HUK162" s="379"/>
      <c r="HUL162" s="379"/>
      <c r="HUM162" s="379"/>
      <c r="HUN162" s="379"/>
      <c r="HUO162" s="379"/>
      <c r="HUP162" s="379"/>
      <c r="HUQ162" s="379"/>
      <c r="HUR162" s="379"/>
      <c r="HUS162" s="379"/>
      <c r="HUT162" s="379"/>
      <c r="HUU162" s="379"/>
      <c r="HUV162" s="379"/>
      <c r="HUW162" s="379"/>
      <c r="HUX162" s="379"/>
      <c r="HUY162" s="379"/>
      <c r="HUZ162" s="379"/>
      <c r="HVA162" s="379"/>
      <c r="HVB162" s="379"/>
      <c r="HVC162" s="379"/>
      <c r="HVD162" s="379"/>
      <c r="HVE162" s="379"/>
      <c r="HVF162" s="379"/>
      <c r="HVG162" s="379"/>
      <c r="HVH162" s="379"/>
      <c r="HVI162" s="379"/>
      <c r="HVJ162" s="379"/>
      <c r="HVK162" s="379"/>
      <c r="HVL162" s="379"/>
      <c r="HVM162" s="379"/>
      <c r="HVN162" s="379"/>
      <c r="HVO162" s="379"/>
      <c r="HVP162" s="379"/>
      <c r="HVQ162" s="379"/>
      <c r="HVR162" s="379"/>
      <c r="HVS162" s="379"/>
      <c r="HVT162" s="379"/>
      <c r="HVU162" s="379"/>
      <c r="HVV162" s="379"/>
      <c r="HVW162" s="379"/>
      <c r="HVX162" s="379"/>
      <c r="HVY162" s="379"/>
      <c r="HVZ162" s="379"/>
      <c r="HWA162" s="379"/>
      <c r="HWB162" s="379"/>
      <c r="HWC162" s="379"/>
      <c r="HWD162" s="379"/>
      <c r="HWE162" s="379"/>
      <c r="HWF162" s="379"/>
      <c r="HWG162" s="379"/>
      <c r="HWH162" s="379"/>
      <c r="HWI162" s="379"/>
      <c r="HWJ162" s="379"/>
      <c r="HWK162" s="379"/>
      <c r="HWL162" s="379"/>
      <c r="HWM162" s="379"/>
      <c r="HWN162" s="379"/>
      <c r="HWO162" s="379"/>
      <c r="HWP162" s="379"/>
      <c r="HWQ162" s="379"/>
      <c r="HWR162" s="379"/>
      <c r="HWS162" s="379"/>
      <c r="HWT162" s="379"/>
      <c r="HWU162" s="379"/>
      <c r="HWV162" s="379"/>
      <c r="HWW162" s="379"/>
      <c r="HWX162" s="379"/>
      <c r="HWY162" s="379"/>
      <c r="HWZ162" s="379"/>
      <c r="HXA162" s="379"/>
      <c r="HXB162" s="379"/>
      <c r="HXC162" s="379"/>
      <c r="HXD162" s="379"/>
      <c r="HXE162" s="379"/>
      <c r="HXF162" s="379"/>
      <c r="HXG162" s="379"/>
      <c r="HXH162" s="379"/>
      <c r="HXI162" s="379"/>
      <c r="HXJ162" s="379"/>
      <c r="HXK162" s="379"/>
      <c r="HXL162" s="379"/>
      <c r="HXM162" s="379"/>
      <c r="HXN162" s="379"/>
      <c r="HXO162" s="379"/>
      <c r="HXP162" s="379"/>
      <c r="HXQ162" s="379"/>
      <c r="HXR162" s="379"/>
      <c r="HXS162" s="379"/>
      <c r="HXT162" s="379"/>
      <c r="HXU162" s="379"/>
      <c r="HXV162" s="379"/>
      <c r="HXW162" s="379"/>
      <c r="HXX162" s="379"/>
      <c r="HXY162" s="379"/>
      <c r="HXZ162" s="379"/>
      <c r="HYA162" s="379"/>
      <c r="HYB162" s="379"/>
      <c r="HYC162" s="379"/>
      <c r="HYD162" s="379"/>
      <c r="HYE162" s="379"/>
      <c r="HYF162" s="379"/>
      <c r="HYG162" s="379"/>
      <c r="HYH162" s="379"/>
      <c r="HYI162" s="379"/>
      <c r="HYJ162" s="379"/>
      <c r="HYK162" s="379"/>
      <c r="HYL162" s="379"/>
      <c r="HYM162" s="379"/>
      <c r="HYN162" s="379"/>
      <c r="HYO162" s="379"/>
      <c r="HYP162" s="379"/>
      <c r="HYQ162" s="379"/>
      <c r="HYR162" s="379"/>
      <c r="HYS162" s="379"/>
      <c r="HYT162" s="379"/>
      <c r="HYU162" s="379"/>
      <c r="HYV162" s="379"/>
      <c r="HYW162" s="379"/>
      <c r="HYX162" s="379"/>
      <c r="HYY162" s="379"/>
      <c r="HYZ162" s="379"/>
      <c r="HZA162" s="379"/>
      <c r="HZB162" s="379"/>
      <c r="HZC162" s="379"/>
      <c r="HZD162" s="379"/>
      <c r="HZE162" s="379"/>
      <c r="HZF162" s="379"/>
      <c r="HZG162" s="379"/>
      <c r="HZH162" s="379"/>
      <c r="HZI162" s="379"/>
      <c r="HZJ162" s="379"/>
      <c r="HZK162" s="379"/>
      <c r="HZL162" s="379"/>
      <c r="HZM162" s="379"/>
      <c r="HZN162" s="379"/>
      <c r="HZO162" s="379"/>
      <c r="HZP162" s="379"/>
      <c r="HZQ162" s="379"/>
      <c r="HZR162" s="379"/>
      <c r="HZS162" s="379"/>
      <c r="HZT162" s="379"/>
      <c r="HZU162" s="379"/>
      <c r="HZV162" s="379"/>
      <c r="HZW162" s="379"/>
      <c r="HZX162" s="379"/>
      <c r="HZY162" s="379"/>
      <c r="HZZ162" s="379"/>
      <c r="IAA162" s="379"/>
      <c r="IAB162" s="379"/>
      <c r="IAC162" s="379"/>
      <c r="IAD162" s="379"/>
      <c r="IAE162" s="379"/>
      <c r="IAF162" s="379"/>
      <c r="IAG162" s="379"/>
      <c r="IAH162" s="379"/>
      <c r="IAI162" s="379"/>
      <c r="IAJ162" s="379"/>
      <c r="IAK162" s="379"/>
      <c r="IAL162" s="379"/>
      <c r="IAM162" s="379"/>
      <c r="IAN162" s="379"/>
      <c r="IAO162" s="379"/>
      <c r="IAP162" s="379"/>
      <c r="IAQ162" s="379"/>
      <c r="IAR162" s="379"/>
      <c r="IAS162" s="379"/>
      <c r="IAT162" s="379"/>
      <c r="IAU162" s="379"/>
      <c r="IAV162" s="379"/>
      <c r="IAW162" s="379"/>
      <c r="IAX162" s="379"/>
      <c r="IAY162" s="379"/>
      <c r="IAZ162" s="379"/>
      <c r="IBA162" s="379"/>
      <c r="IBB162" s="379"/>
      <c r="IBC162" s="379"/>
      <c r="IBD162" s="379"/>
      <c r="IBE162" s="379"/>
      <c r="IBF162" s="379"/>
      <c r="IBG162" s="379"/>
      <c r="IBH162" s="379"/>
      <c r="IBI162" s="379"/>
      <c r="IBJ162" s="379"/>
      <c r="IBK162" s="379"/>
      <c r="IBL162" s="379"/>
      <c r="IBM162" s="379"/>
      <c r="IBN162" s="379"/>
      <c r="IBO162" s="379"/>
      <c r="IBP162" s="379"/>
      <c r="IBQ162" s="379"/>
      <c r="IBR162" s="379"/>
      <c r="IBS162" s="379"/>
      <c r="IBT162" s="379"/>
      <c r="IBU162" s="379"/>
      <c r="IBV162" s="379"/>
      <c r="IBW162" s="379"/>
      <c r="IBX162" s="379"/>
      <c r="IBY162" s="379"/>
      <c r="IBZ162" s="379"/>
      <c r="ICA162" s="379"/>
      <c r="ICB162" s="379"/>
      <c r="ICC162" s="379"/>
      <c r="ICD162" s="379"/>
      <c r="ICE162" s="379"/>
      <c r="ICF162" s="379"/>
      <c r="ICG162" s="379"/>
      <c r="ICH162" s="379"/>
      <c r="ICI162" s="379"/>
      <c r="ICJ162" s="379"/>
      <c r="ICK162" s="379"/>
      <c r="ICL162" s="379"/>
      <c r="ICM162" s="379"/>
      <c r="ICN162" s="379"/>
      <c r="ICO162" s="379"/>
      <c r="ICP162" s="379"/>
      <c r="ICQ162" s="379"/>
      <c r="ICR162" s="379"/>
      <c r="ICS162" s="379"/>
      <c r="ICT162" s="379"/>
      <c r="ICU162" s="379"/>
      <c r="ICV162" s="379"/>
      <c r="ICW162" s="379"/>
      <c r="ICX162" s="379"/>
      <c r="ICY162" s="379"/>
      <c r="ICZ162" s="379"/>
      <c r="IDA162" s="379"/>
      <c r="IDB162" s="379"/>
      <c r="IDC162" s="379"/>
      <c r="IDD162" s="379"/>
      <c r="IDE162" s="379"/>
      <c r="IDF162" s="379"/>
      <c r="IDG162" s="379"/>
      <c r="IDH162" s="379"/>
      <c r="IDI162" s="379"/>
      <c r="IDJ162" s="379"/>
      <c r="IDK162" s="379"/>
      <c r="IDL162" s="379"/>
      <c r="IDM162" s="379"/>
      <c r="IDN162" s="379"/>
      <c r="IDO162" s="379"/>
      <c r="IDP162" s="379"/>
      <c r="IDQ162" s="379"/>
      <c r="IDR162" s="379"/>
      <c r="IDS162" s="379"/>
      <c r="IDT162" s="379"/>
      <c r="IDU162" s="379"/>
      <c r="IDV162" s="379"/>
      <c r="IDW162" s="379"/>
      <c r="IDX162" s="379"/>
      <c r="IDY162" s="379"/>
      <c r="IDZ162" s="379"/>
      <c r="IEA162" s="379"/>
      <c r="IEB162" s="379"/>
      <c r="IEC162" s="379"/>
      <c r="IED162" s="379"/>
      <c r="IEE162" s="379"/>
      <c r="IEF162" s="379"/>
      <c r="IEG162" s="379"/>
      <c r="IEH162" s="379"/>
      <c r="IEI162" s="379"/>
      <c r="IEJ162" s="379"/>
      <c r="IEK162" s="379"/>
      <c r="IEL162" s="379"/>
      <c r="IEM162" s="379"/>
      <c r="IEN162" s="379"/>
      <c r="IEO162" s="379"/>
      <c r="IEP162" s="379"/>
      <c r="IEQ162" s="379"/>
      <c r="IER162" s="379"/>
      <c r="IES162" s="379"/>
      <c r="IET162" s="379"/>
      <c r="IEU162" s="379"/>
      <c r="IEV162" s="379"/>
      <c r="IEW162" s="379"/>
      <c r="IEX162" s="379"/>
      <c r="IEY162" s="379"/>
      <c r="IEZ162" s="379"/>
      <c r="IFA162" s="379"/>
      <c r="IFB162" s="379"/>
      <c r="IFC162" s="379"/>
      <c r="IFD162" s="379"/>
      <c r="IFE162" s="379"/>
      <c r="IFF162" s="379"/>
      <c r="IFG162" s="379"/>
      <c r="IFH162" s="379"/>
      <c r="IFI162" s="379"/>
      <c r="IFJ162" s="379"/>
      <c r="IFK162" s="379"/>
      <c r="IFL162" s="379"/>
      <c r="IFM162" s="379"/>
      <c r="IFN162" s="379"/>
      <c r="IFO162" s="379"/>
      <c r="IFP162" s="379"/>
      <c r="IFQ162" s="379"/>
      <c r="IFR162" s="379"/>
      <c r="IFS162" s="379"/>
      <c r="IFT162" s="379"/>
      <c r="IFU162" s="379"/>
      <c r="IFV162" s="379"/>
      <c r="IFW162" s="379"/>
      <c r="IFX162" s="379"/>
      <c r="IFY162" s="379"/>
      <c r="IFZ162" s="379"/>
      <c r="IGA162" s="379"/>
      <c r="IGB162" s="379"/>
      <c r="IGC162" s="379"/>
      <c r="IGD162" s="379"/>
      <c r="IGE162" s="379"/>
      <c r="IGF162" s="379"/>
      <c r="IGG162" s="379"/>
      <c r="IGH162" s="379"/>
      <c r="IGI162" s="379"/>
      <c r="IGJ162" s="379"/>
      <c r="IGK162" s="379"/>
      <c r="IGL162" s="379"/>
      <c r="IGM162" s="379"/>
      <c r="IGN162" s="379"/>
      <c r="IGO162" s="379"/>
      <c r="IGP162" s="379"/>
      <c r="IGQ162" s="379"/>
      <c r="IGR162" s="379"/>
      <c r="IGS162" s="379"/>
      <c r="IGT162" s="379"/>
      <c r="IGU162" s="379"/>
      <c r="IGV162" s="379"/>
      <c r="IGW162" s="379"/>
      <c r="IGX162" s="379"/>
      <c r="IGY162" s="379"/>
      <c r="IGZ162" s="379"/>
      <c r="IHA162" s="379"/>
      <c r="IHB162" s="379"/>
      <c r="IHC162" s="379"/>
      <c r="IHD162" s="379"/>
      <c r="IHE162" s="379"/>
      <c r="IHF162" s="379"/>
      <c r="IHG162" s="379"/>
      <c r="IHH162" s="379"/>
      <c r="IHI162" s="379"/>
      <c r="IHJ162" s="379"/>
      <c r="IHK162" s="379"/>
      <c r="IHL162" s="379"/>
      <c r="IHM162" s="379"/>
      <c r="IHN162" s="379"/>
      <c r="IHO162" s="379"/>
      <c r="IHP162" s="379"/>
      <c r="IHQ162" s="379"/>
      <c r="IHR162" s="379"/>
      <c r="IHS162" s="379"/>
      <c r="IHT162" s="379"/>
      <c r="IHU162" s="379"/>
      <c r="IHV162" s="379"/>
      <c r="IHW162" s="379"/>
      <c r="IHX162" s="379"/>
      <c r="IHY162" s="379"/>
      <c r="IHZ162" s="379"/>
      <c r="IIA162" s="379"/>
      <c r="IIB162" s="379"/>
      <c r="IIC162" s="379"/>
      <c r="IID162" s="379"/>
      <c r="IIE162" s="379"/>
      <c r="IIF162" s="379"/>
      <c r="IIG162" s="379"/>
      <c r="IIH162" s="379"/>
      <c r="III162" s="379"/>
      <c r="IIJ162" s="379"/>
      <c r="IIK162" s="379"/>
      <c r="IIL162" s="379"/>
      <c r="IIM162" s="379"/>
      <c r="IIN162" s="379"/>
      <c r="IIO162" s="379"/>
      <c r="IIP162" s="379"/>
      <c r="IIQ162" s="379"/>
      <c r="IIR162" s="379"/>
      <c r="IIS162" s="379"/>
      <c r="IIT162" s="379"/>
      <c r="IIU162" s="379"/>
      <c r="IIV162" s="379"/>
      <c r="IIW162" s="379"/>
      <c r="IIX162" s="379"/>
      <c r="IIY162" s="379"/>
      <c r="IIZ162" s="379"/>
      <c r="IJA162" s="379"/>
      <c r="IJB162" s="379"/>
      <c r="IJC162" s="379"/>
      <c r="IJD162" s="379"/>
      <c r="IJE162" s="379"/>
      <c r="IJF162" s="379"/>
      <c r="IJG162" s="379"/>
      <c r="IJH162" s="379"/>
      <c r="IJI162" s="379"/>
      <c r="IJJ162" s="379"/>
      <c r="IJK162" s="379"/>
      <c r="IJL162" s="379"/>
      <c r="IJM162" s="379"/>
      <c r="IJN162" s="379"/>
      <c r="IJO162" s="379"/>
      <c r="IJP162" s="379"/>
      <c r="IJQ162" s="379"/>
      <c r="IJR162" s="379"/>
      <c r="IJS162" s="379"/>
      <c r="IJT162" s="379"/>
      <c r="IJU162" s="379"/>
      <c r="IJV162" s="379"/>
      <c r="IJW162" s="379"/>
      <c r="IJX162" s="379"/>
      <c r="IJY162" s="379"/>
      <c r="IJZ162" s="379"/>
      <c r="IKA162" s="379"/>
      <c r="IKB162" s="379"/>
      <c r="IKC162" s="379"/>
      <c r="IKD162" s="379"/>
      <c r="IKE162" s="379"/>
      <c r="IKF162" s="379"/>
      <c r="IKG162" s="379"/>
      <c r="IKH162" s="379"/>
      <c r="IKI162" s="379"/>
      <c r="IKJ162" s="379"/>
      <c r="IKK162" s="379"/>
      <c r="IKL162" s="379"/>
      <c r="IKM162" s="379"/>
      <c r="IKN162" s="379"/>
      <c r="IKO162" s="379"/>
      <c r="IKP162" s="379"/>
      <c r="IKQ162" s="379"/>
      <c r="IKR162" s="379"/>
      <c r="IKS162" s="379"/>
      <c r="IKT162" s="379"/>
      <c r="IKU162" s="379"/>
      <c r="IKV162" s="379"/>
      <c r="IKW162" s="379"/>
      <c r="IKX162" s="379"/>
      <c r="IKY162" s="379"/>
      <c r="IKZ162" s="379"/>
      <c r="ILA162" s="379"/>
      <c r="ILB162" s="379"/>
      <c r="ILC162" s="379"/>
      <c r="ILD162" s="379"/>
      <c r="ILE162" s="379"/>
      <c r="ILF162" s="379"/>
      <c r="ILG162" s="379"/>
      <c r="ILH162" s="379"/>
      <c r="ILI162" s="379"/>
      <c r="ILJ162" s="379"/>
      <c r="ILK162" s="379"/>
      <c r="ILL162" s="379"/>
      <c r="ILM162" s="379"/>
      <c r="ILN162" s="379"/>
      <c r="ILO162" s="379"/>
      <c r="ILP162" s="379"/>
      <c r="ILQ162" s="379"/>
      <c r="ILR162" s="379"/>
      <c r="ILS162" s="379"/>
      <c r="ILT162" s="379"/>
      <c r="ILU162" s="379"/>
      <c r="ILV162" s="379"/>
      <c r="ILW162" s="379"/>
      <c r="ILX162" s="379"/>
      <c r="ILY162" s="379"/>
      <c r="ILZ162" s="379"/>
      <c r="IMA162" s="379"/>
      <c r="IMB162" s="379"/>
      <c r="IMC162" s="379"/>
      <c r="IMD162" s="379"/>
      <c r="IME162" s="379"/>
      <c r="IMF162" s="379"/>
      <c r="IMG162" s="379"/>
      <c r="IMH162" s="379"/>
      <c r="IMI162" s="379"/>
      <c r="IMJ162" s="379"/>
      <c r="IMK162" s="379"/>
      <c r="IML162" s="379"/>
      <c r="IMM162" s="379"/>
      <c r="IMN162" s="379"/>
      <c r="IMO162" s="379"/>
      <c r="IMP162" s="379"/>
      <c r="IMQ162" s="379"/>
      <c r="IMR162" s="379"/>
      <c r="IMS162" s="379"/>
      <c r="IMT162" s="379"/>
      <c r="IMU162" s="379"/>
      <c r="IMV162" s="379"/>
      <c r="IMW162" s="379"/>
      <c r="IMX162" s="379"/>
      <c r="IMY162" s="379"/>
      <c r="IMZ162" s="379"/>
      <c r="INA162" s="379"/>
      <c r="INB162" s="379"/>
      <c r="INC162" s="379"/>
      <c r="IND162" s="379"/>
      <c r="INE162" s="379"/>
      <c r="INF162" s="379"/>
      <c r="ING162" s="379"/>
      <c r="INH162" s="379"/>
      <c r="INI162" s="379"/>
      <c r="INJ162" s="379"/>
      <c r="INK162" s="379"/>
      <c r="INL162" s="379"/>
      <c r="INM162" s="379"/>
      <c r="INN162" s="379"/>
      <c r="INO162" s="379"/>
      <c r="INP162" s="379"/>
      <c r="INQ162" s="379"/>
      <c r="INR162" s="379"/>
      <c r="INS162" s="379"/>
      <c r="INT162" s="379"/>
      <c r="INU162" s="379"/>
      <c r="INV162" s="379"/>
      <c r="INW162" s="379"/>
      <c r="INX162" s="379"/>
      <c r="INY162" s="379"/>
      <c r="INZ162" s="379"/>
      <c r="IOA162" s="379"/>
      <c r="IOB162" s="379"/>
      <c r="IOC162" s="379"/>
      <c r="IOD162" s="379"/>
      <c r="IOE162" s="379"/>
      <c r="IOF162" s="379"/>
      <c r="IOG162" s="379"/>
      <c r="IOH162" s="379"/>
      <c r="IOI162" s="379"/>
      <c r="IOJ162" s="379"/>
      <c r="IOK162" s="379"/>
      <c r="IOL162" s="379"/>
      <c r="IOM162" s="379"/>
      <c r="ION162" s="379"/>
      <c r="IOO162" s="379"/>
      <c r="IOP162" s="379"/>
      <c r="IOQ162" s="379"/>
      <c r="IOR162" s="379"/>
      <c r="IOS162" s="379"/>
      <c r="IOT162" s="379"/>
      <c r="IOU162" s="379"/>
      <c r="IOV162" s="379"/>
      <c r="IOW162" s="379"/>
      <c r="IOX162" s="379"/>
      <c r="IOY162" s="379"/>
      <c r="IOZ162" s="379"/>
      <c r="IPA162" s="379"/>
      <c r="IPB162" s="379"/>
      <c r="IPC162" s="379"/>
      <c r="IPD162" s="379"/>
      <c r="IPE162" s="379"/>
      <c r="IPF162" s="379"/>
      <c r="IPG162" s="379"/>
      <c r="IPH162" s="379"/>
      <c r="IPI162" s="379"/>
      <c r="IPJ162" s="379"/>
      <c r="IPK162" s="379"/>
      <c r="IPL162" s="379"/>
      <c r="IPM162" s="379"/>
      <c r="IPN162" s="379"/>
      <c r="IPO162" s="379"/>
      <c r="IPP162" s="379"/>
      <c r="IPQ162" s="379"/>
      <c r="IPR162" s="379"/>
      <c r="IPS162" s="379"/>
      <c r="IPT162" s="379"/>
      <c r="IPU162" s="379"/>
      <c r="IPV162" s="379"/>
      <c r="IPW162" s="379"/>
      <c r="IPX162" s="379"/>
      <c r="IPY162" s="379"/>
      <c r="IPZ162" s="379"/>
      <c r="IQA162" s="379"/>
      <c r="IQB162" s="379"/>
      <c r="IQC162" s="379"/>
      <c r="IQD162" s="379"/>
      <c r="IQE162" s="379"/>
      <c r="IQF162" s="379"/>
      <c r="IQG162" s="379"/>
      <c r="IQH162" s="379"/>
      <c r="IQI162" s="379"/>
      <c r="IQJ162" s="379"/>
      <c r="IQK162" s="379"/>
      <c r="IQL162" s="379"/>
      <c r="IQM162" s="379"/>
      <c r="IQN162" s="379"/>
      <c r="IQO162" s="379"/>
      <c r="IQP162" s="379"/>
      <c r="IQQ162" s="379"/>
      <c r="IQR162" s="379"/>
      <c r="IQS162" s="379"/>
      <c r="IQT162" s="379"/>
      <c r="IQU162" s="379"/>
      <c r="IQV162" s="379"/>
      <c r="IQW162" s="379"/>
      <c r="IQX162" s="379"/>
      <c r="IQY162" s="379"/>
      <c r="IQZ162" s="379"/>
      <c r="IRA162" s="379"/>
      <c r="IRB162" s="379"/>
      <c r="IRC162" s="379"/>
      <c r="IRD162" s="379"/>
      <c r="IRE162" s="379"/>
      <c r="IRF162" s="379"/>
      <c r="IRG162" s="379"/>
      <c r="IRH162" s="379"/>
      <c r="IRI162" s="379"/>
      <c r="IRJ162" s="379"/>
      <c r="IRK162" s="379"/>
      <c r="IRL162" s="379"/>
      <c r="IRM162" s="379"/>
      <c r="IRN162" s="379"/>
      <c r="IRO162" s="379"/>
      <c r="IRP162" s="379"/>
      <c r="IRQ162" s="379"/>
      <c r="IRR162" s="379"/>
      <c r="IRS162" s="379"/>
      <c r="IRT162" s="379"/>
      <c r="IRU162" s="379"/>
      <c r="IRV162" s="379"/>
      <c r="IRW162" s="379"/>
      <c r="IRX162" s="379"/>
      <c r="IRY162" s="379"/>
      <c r="IRZ162" s="379"/>
      <c r="ISA162" s="379"/>
      <c r="ISB162" s="379"/>
      <c r="ISC162" s="379"/>
      <c r="ISD162" s="379"/>
      <c r="ISE162" s="379"/>
      <c r="ISF162" s="379"/>
      <c r="ISG162" s="379"/>
      <c r="ISH162" s="379"/>
      <c r="ISI162" s="379"/>
      <c r="ISJ162" s="379"/>
      <c r="ISK162" s="379"/>
      <c r="ISL162" s="379"/>
      <c r="ISM162" s="379"/>
      <c r="ISN162" s="379"/>
      <c r="ISO162" s="379"/>
      <c r="ISP162" s="379"/>
      <c r="ISQ162" s="379"/>
      <c r="ISR162" s="379"/>
      <c r="ISS162" s="379"/>
      <c r="IST162" s="379"/>
      <c r="ISU162" s="379"/>
      <c r="ISV162" s="379"/>
      <c r="ISW162" s="379"/>
      <c r="ISX162" s="379"/>
      <c r="ISY162" s="379"/>
      <c r="ISZ162" s="379"/>
      <c r="ITA162" s="379"/>
      <c r="ITB162" s="379"/>
      <c r="ITC162" s="379"/>
      <c r="ITD162" s="379"/>
      <c r="ITE162" s="379"/>
      <c r="ITF162" s="379"/>
      <c r="ITG162" s="379"/>
      <c r="ITH162" s="379"/>
      <c r="ITI162" s="379"/>
      <c r="ITJ162" s="379"/>
      <c r="ITK162" s="379"/>
      <c r="ITL162" s="379"/>
      <c r="ITM162" s="379"/>
      <c r="ITN162" s="379"/>
      <c r="ITO162" s="379"/>
      <c r="ITP162" s="379"/>
      <c r="ITQ162" s="379"/>
      <c r="ITR162" s="379"/>
      <c r="ITS162" s="379"/>
      <c r="ITT162" s="379"/>
      <c r="ITU162" s="379"/>
      <c r="ITV162" s="379"/>
      <c r="ITW162" s="379"/>
      <c r="ITX162" s="379"/>
      <c r="ITY162" s="379"/>
      <c r="ITZ162" s="379"/>
      <c r="IUA162" s="379"/>
      <c r="IUB162" s="379"/>
      <c r="IUC162" s="379"/>
      <c r="IUD162" s="379"/>
      <c r="IUE162" s="379"/>
      <c r="IUF162" s="379"/>
      <c r="IUG162" s="379"/>
      <c r="IUH162" s="379"/>
      <c r="IUI162" s="379"/>
      <c r="IUJ162" s="379"/>
      <c r="IUK162" s="379"/>
      <c r="IUL162" s="379"/>
      <c r="IUM162" s="379"/>
      <c r="IUN162" s="379"/>
      <c r="IUO162" s="379"/>
      <c r="IUP162" s="379"/>
      <c r="IUQ162" s="379"/>
      <c r="IUR162" s="379"/>
      <c r="IUS162" s="379"/>
      <c r="IUT162" s="379"/>
      <c r="IUU162" s="379"/>
      <c r="IUV162" s="379"/>
      <c r="IUW162" s="379"/>
      <c r="IUX162" s="379"/>
      <c r="IUY162" s="379"/>
      <c r="IUZ162" s="379"/>
      <c r="IVA162" s="379"/>
      <c r="IVB162" s="379"/>
      <c r="IVC162" s="379"/>
      <c r="IVD162" s="379"/>
      <c r="IVE162" s="379"/>
      <c r="IVF162" s="379"/>
      <c r="IVG162" s="379"/>
      <c r="IVH162" s="379"/>
      <c r="IVI162" s="379"/>
      <c r="IVJ162" s="379"/>
      <c r="IVK162" s="379"/>
      <c r="IVL162" s="379"/>
      <c r="IVM162" s="379"/>
      <c r="IVN162" s="379"/>
      <c r="IVO162" s="379"/>
      <c r="IVP162" s="379"/>
      <c r="IVQ162" s="379"/>
      <c r="IVR162" s="379"/>
      <c r="IVS162" s="379"/>
      <c r="IVT162" s="379"/>
      <c r="IVU162" s="379"/>
      <c r="IVV162" s="379"/>
      <c r="IVW162" s="379"/>
      <c r="IVX162" s="379"/>
      <c r="IVY162" s="379"/>
      <c r="IVZ162" s="379"/>
      <c r="IWA162" s="379"/>
      <c r="IWB162" s="379"/>
      <c r="IWC162" s="379"/>
      <c r="IWD162" s="379"/>
      <c r="IWE162" s="379"/>
      <c r="IWF162" s="379"/>
      <c r="IWG162" s="379"/>
      <c r="IWH162" s="379"/>
      <c r="IWI162" s="379"/>
      <c r="IWJ162" s="379"/>
      <c r="IWK162" s="379"/>
      <c r="IWL162" s="379"/>
      <c r="IWM162" s="379"/>
      <c r="IWN162" s="379"/>
      <c r="IWO162" s="379"/>
      <c r="IWP162" s="379"/>
      <c r="IWQ162" s="379"/>
      <c r="IWR162" s="379"/>
      <c r="IWS162" s="379"/>
      <c r="IWT162" s="379"/>
      <c r="IWU162" s="379"/>
      <c r="IWV162" s="379"/>
      <c r="IWW162" s="379"/>
      <c r="IWX162" s="379"/>
      <c r="IWY162" s="379"/>
      <c r="IWZ162" s="379"/>
      <c r="IXA162" s="379"/>
      <c r="IXB162" s="379"/>
      <c r="IXC162" s="379"/>
      <c r="IXD162" s="379"/>
      <c r="IXE162" s="379"/>
      <c r="IXF162" s="379"/>
      <c r="IXG162" s="379"/>
      <c r="IXH162" s="379"/>
      <c r="IXI162" s="379"/>
      <c r="IXJ162" s="379"/>
      <c r="IXK162" s="379"/>
      <c r="IXL162" s="379"/>
      <c r="IXM162" s="379"/>
      <c r="IXN162" s="379"/>
      <c r="IXO162" s="379"/>
      <c r="IXP162" s="379"/>
      <c r="IXQ162" s="379"/>
      <c r="IXR162" s="379"/>
      <c r="IXS162" s="379"/>
      <c r="IXT162" s="379"/>
      <c r="IXU162" s="379"/>
      <c r="IXV162" s="379"/>
      <c r="IXW162" s="379"/>
      <c r="IXX162" s="379"/>
      <c r="IXY162" s="379"/>
      <c r="IXZ162" s="379"/>
      <c r="IYA162" s="379"/>
      <c r="IYB162" s="379"/>
      <c r="IYC162" s="379"/>
      <c r="IYD162" s="379"/>
      <c r="IYE162" s="379"/>
      <c r="IYF162" s="379"/>
      <c r="IYG162" s="379"/>
      <c r="IYH162" s="379"/>
      <c r="IYI162" s="379"/>
      <c r="IYJ162" s="379"/>
      <c r="IYK162" s="379"/>
      <c r="IYL162" s="379"/>
      <c r="IYM162" s="379"/>
      <c r="IYN162" s="379"/>
      <c r="IYO162" s="379"/>
      <c r="IYP162" s="379"/>
      <c r="IYQ162" s="379"/>
      <c r="IYR162" s="379"/>
      <c r="IYS162" s="379"/>
      <c r="IYT162" s="379"/>
      <c r="IYU162" s="379"/>
      <c r="IYV162" s="379"/>
      <c r="IYW162" s="379"/>
      <c r="IYX162" s="379"/>
      <c r="IYY162" s="379"/>
      <c r="IYZ162" s="379"/>
      <c r="IZA162" s="379"/>
      <c r="IZB162" s="379"/>
      <c r="IZC162" s="379"/>
      <c r="IZD162" s="379"/>
      <c r="IZE162" s="379"/>
      <c r="IZF162" s="379"/>
      <c r="IZG162" s="379"/>
      <c r="IZH162" s="379"/>
      <c r="IZI162" s="379"/>
      <c r="IZJ162" s="379"/>
      <c r="IZK162" s="379"/>
      <c r="IZL162" s="379"/>
      <c r="IZM162" s="379"/>
      <c r="IZN162" s="379"/>
      <c r="IZO162" s="379"/>
      <c r="IZP162" s="379"/>
      <c r="IZQ162" s="379"/>
      <c r="IZR162" s="379"/>
      <c r="IZS162" s="379"/>
      <c r="IZT162" s="379"/>
      <c r="IZU162" s="379"/>
      <c r="IZV162" s="379"/>
      <c r="IZW162" s="379"/>
      <c r="IZX162" s="379"/>
      <c r="IZY162" s="379"/>
      <c r="IZZ162" s="379"/>
      <c r="JAA162" s="379"/>
      <c r="JAB162" s="379"/>
      <c r="JAC162" s="379"/>
      <c r="JAD162" s="379"/>
      <c r="JAE162" s="379"/>
      <c r="JAF162" s="379"/>
      <c r="JAG162" s="379"/>
      <c r="JAH162" s="379"/>
      <c r="JAI162" s="379"/>
      <c r="JAJ162" s="379"/>
      <c r="JAK162" s="379"/>
      <c r="JAL162" s="379"/>
      <c r="JAM162" s="379"/>
      <c r="JAN162" s="379"/>
      <c r="JAO162" s="379"/>
      <c r="JAP162" s="379"/>
      <c r="JAQ162" s="379"/>
      <c r="JAR162" s="379"/>
      <c r="JAS162" s="379"/>
      <c r="JAT162" s="379"/>
      <c r="JAU162" s="379"/>
      <c r="JAV162" s="379"/>
      <c r="JAW162" s="379"/>
      <c r="JAX162" s="379"/>
      <c r="JAY162" s="379"/>
      <c r="JAZ162" s="379"/>
      <c r="JBA162" s="379"/>
      <c r="JBB162" s="379"/>
      <c r="JBC162" s="379"/>
      <c r="JBD162" s="379"/>
      <c r="JBE162" s="379"/>
      <c r="JBF162" s="379"/>
      <c r="JBG162" s="379"/>
      <c r="JBH162" s="379"/>
      <c r="JBI162" s="379"/>
      <c r="JBJ162" s="379"/>
      <c r="JBK162" s="379"/>
      <c r="JBL162" s="379"/>
      <c r="JBM162" s="379"/>
      <c r="JBN162" s="379"/>
      <c r="JBO162" s="379"/>
      <c r="JBP162" s="379"/>
      <c r="JBQ162" s="379"/>
      <c r="JBR162" s="379"/>
      <c r="JBS162" s="379"/>
      <c r="JBT162" s="379"/>
      <c r="JBU162" s="379"/>
      <c r="JBV162" s="379"/>
      <c r="JBW162" s="379"/>
      <c r="JBX162" s="379"/>
      <c r="JBY162" s="379"/>
      <c r="JBZ162" s="379"/>
      <c r="JCA162" s="379"/>
      <c r="JCB162" s="379"/>
      <c r="JCC162" s="379"/>
      <c r="JCD162" s="379"/>
      <c r="JCE162" s="379"/>
      <c r="JCF162" s="379"/>
      <c r="JCG162" s="379"/>
      <c r="JCH162" s="379"/>
      <c r="JCI162" s="379"/>
      <c r="JCJ162" s="379"/>
      <c r="JCK162" s="379"/>
      <c r="JCL162" s="379"/>
      <c r="JCM162" s="379"/>
      <c r="JCN162" s="379"/>
      <c r="JCO162" s="379"/>
      <c r="JCP162" s="379"/>
      <c r="JCQ162" s="379"/>
      <c r="JCR162" s="379"/>
      <c r="JCS162" s="379"/>
      <c r="JCT162" s="379"/>
      <c r="JCU162" s="379"/>
      <c r="JCV162" s="379"/>
      <c r="JCW162" s="379"/>
      <c r="JCX162" s="379"/>
      <c r="JCY162" s="379"/>
      <c r="JCZ162" s="379"/>
      <c r="JDA162" s="379"/>
      <c r="JDB162" s="379"/>
      <c r="JDC162" s="379"/>
      <c r="JDD162" s="379"/>
      <c r="JDE162" s="379"/>
      <c r="JDF162" s="379"/>
      <c r="JDG162" s="379"/>
      <c r="JDH162" s="379"/>
      <c r="JDI162" s="379"/>
      <c r="JDJ162" s="379"/>
      <c r="JDK162" s="379"/>
      <c r="JDL162" s="379"/>
      <c r="JDM162" s="379"/>
      <c r="JDN162" s="379"/>
      <c r="JDO162" s="379"/>
      <c r="JDP162" s="379"/>
      <c r="JDQ162" s="379"/>
      <c r="JDR162" s="379"/>
      <c r="JDS162" s="379"/>
      <c r="JDT162" s="379"/>
      <c r="JDU162" s="379"/>
      <c r="JDV162" s="379"/>
      <c r="JDW162" s="379"/>
      <c r="JDX162" s="379"/>
      <c r="JDY162" s="379"/>
      <c r="JDZ162" s="379"/>
      <c r="JEA162" s="379"/>
      <c r="JEB162" s="379"/>
      <c r="JEC162" s="379"/>
      <c r="JED162" s="379"/>
      <c r="JEE162" s="379"/>
      <c r="JEF162" s="379"/>
      <c r="JEG162" s="379"/>
      <c r="JEH162" s="379"/>
      <c r="JEI162" s="379"/>
      <c r="JEJ162" s="379"/>
      <c r="JEK162" s="379"/>
      <c r="JEL162" s="379"/>
      <c r="JEM162" s="379"/>
      <c r="JEN162" s="379"/>
      <c r="JEO162" s="379"/>
      <c r="JEP162" s="379"/>
      <c r="JEQ162" s="379"/>
      <c r="JER162" s="379"/>
      <c r="JES162" s="379"/>
      <c r="JET162" s="379"/>
      <c r="JEU162" s="379"/>
      <c r="JEV162" s="379"/>
      <c r="JEW162" s="379"/>
      <c r="JEX162" s="379"/>
      <c r="JEY162" s="379"/>
      <c r="JEZ162" s="379"/>
      <c r="JFA162" s="379"/>
      <c r="JFB162" s="379"/>
      <c r="JFC162" s="379"/>
      <c r="JFD162" s="379"/>
      <c r="JFE162" s="379"/>
      <c r="JFF162" s="379"/>
      <c r="JFG162" s="379"/>
      <c r="JFH162" s="379"/>
      <c r="JFI162" s="379"/>
      <c r="JFJ162" s="379"/>
      <c r="JFK162" s="379"/>
      <c r="JFL162" s="379"/>
      <c r="JFM162" s="379"/>
      <c r="JFN162" s="379"/>
      <c r="JFO162" s="379"/>
      <c r="JFP162" s="379"/>
      <c r="JFQ162" s="379"/>
      <c r="JFR162" s="379"/>
      <c r="JFS162" s="379"/>
      <c r="JFT162" s="379"/>
      <c r="JFU162" s="379"/>
      <c r="JFV162" s="379"/>
      <c r="JFW162" s="379"/>
      <c r="JFX162" s="379"/>
      <c r="JFY162" s="379"/>
      <c r="JFZ162" s="379"/>
      <c r="JGA162" s="379"/>
      <c r="JGB162" s="379"/>
      <c r="JGC162" s="379"/>
      <c r="JGD162" s="379"/>
      <c r="JGE162" s="379"/>
      <c r="JGF162" s="379"/>
      <c r="JGG162" s="379"/>
      <c r="JGH162" s="379"/>
      <c r="JGI162" s="379"/>
      <c r="JGJ162" s="379"/>
      <c r="JGK162" s="379"/>
      <c r="JGL162" s="379"/>
      <c r="JGM162" s="379"/>
      <c r="JGN162" s="379"/>
      <c r="JGO162" s="379"/>
      <c r="JGP162" s="379"/>
      <c r="JGQ162" s="379"/>
      <c r="JGR162" s="379"/>
      <c r="JGS162" s="379"/>
      <c r="JGT162" s="379"/>
      <c r="JGU162" s="379"/>
      <c r="JGV162" s="379"/>
      <c r="JGW162" s="379"/>
      <c r="JGX162" s="379"/>
      <c r="JGY162" s="379"/>
      <c r="JGZ162" s="379"/>
      <c r="JHA162" s="379"/>
      <c r="JHB162" s="379"/>
      <c r="JHC162" s="379"/>
      <c r="JHD162" s="379"/>
      <c r="JHE162" s="379"/>
      <c r="JHF162" s="379"/>
      <c r="JHG162" s="379"/>
      <c r="JHH162" s="379"/>
      <c r="JHI162" s="379"/>
      <c r="JHJ162" s="379"/>
      <c r="JHK162" s="379"/>
      <c r="JHL162" s="379"/>
      <c r="JHM162" s="379"/>
      <c r="JHN162" s="379"/>
      <c r="JHO162" s="379"/>
      <c r="JHP162" s="379"/>
      <c r="JHQ162" s="379"/>
      <c r="JHR162" s="379"/>
      <c r="JHS162" s="379"/>
      <c r="JHT162" s="379"/>
      <c r="JHU162" s="379"/>
      <c r="JHV162" s="379"/>
      <c r="JHW162" s="379"/>
      <c r="JHX162" s="379"/>
      <c r="JHY162" s="379"/>
      <c r="JHZ162" s="379"/>
      <c r="JIA162" s="379"/>
      <c r="JIB162" s="379"/>
      <c r="JIC162" s="379"/>
      <c r="JID162" s="379"/>
      <c r="JIE162" s="379"/>
      <c r="JIF162" s="379"/>
      <c r="JIG162" s="379"/>
      <c r="JIH162" s="379"/>
      <c r="JII162" s="379"/>
      <c r="JIJ162" s="379"/>
      <c r="JIK162" s="379"/>
      <c r="JIL162" s="379"/>
      <c r="JIM162" s="379"/>
      <c r="JIN162" s="379"/>
      <c r="JIO162" s="379"/>
      <c r="JIP162" s="379"/>
      <c r="JIQ162" s="379"/>
      <c r="JIR162" s="379"/>
      <c r="JIS162" s="379"/>
      <c r="JIT162" s="379"/>
      <c r="JIU162" s="379"/>
      <c r="JIV162" s="379"/>
      <c r="JIW162" s="379"/>
      <c r="JIX162" s="379"/>
      <c r="JIY162" s="379"/>
      <c r="JIZ162" s="379"/>
      <c r="JJA162" s="379"/>
      <c r="JJB162" s="379"/>
      <c r="JJC162" s="379"/>
      <c r="JJD162" s="379"/>
      <c r="JJE162" s="379"/>
      <c r="JJF162" s="379"/>
      <c r="JJG162" s="379"/>
      <c r="JJH162" s="379"/>
      <c r="JJI162" s="379"/>
      <c r="JJJ162" s="379"/>
      <c r="JJK162" s="379"/>
      <c r="JJL162" s="379"/>
      <c r="JJM162" s="379"/>
      <c r="JJN162" s="379"/>
      <c r="JJO162" s="379"/>
      <c r="JJP162" s="379"/>
      <c r="JJQ162" s="379"/>
      <c r="JJR162" s="379"/>
      <c r="JJS162" s="379"/>
      <c r="JJT162" s="379"/>
      <c r="JJU162" s="379"/>
      <c r="JJV162" s="379"/>
      <c r="JJW162" s="379"/>
      <c r="JJX162" s="379"/>
      <c r="JJY162" s="379"/>
      <c r="JJZ162" s="379"/>
      <c r="JKA162" s="379"/>
      <c r="JKB162" s="379"/>
      <c r="JKC162" s="379"/>
      <c r="JKD162" s="379"/>
      <c r="JKE162" s="379"/>
      <c r="JKF162" s="379"/>
      <c r="JKG162" s="379"/>
      <c r="JKH162" s="379"/>
      <c r="JKI162" s="379"/>
      <c r="JKJ162" s="379"/>
      <c r="JKK162" s="379"/>
      <c r="JKL162" s="379"/>
      <c r="JKM162" s="379"/>
      <c r="JKN162" s="379"/>
      <c r="JKO162" s="379"/>
      <c r="JKP162" s="379"/>
      <c r="JKQ162" s="379"/>
      <c r="JKR162" s="379"/>
      <c r="JKS162" s="379"/>
      <c r="JKT162" s="379"/>
      <c r="JKU162" s="379"/>
      <c r="JKV162" s="379"/>
      <c r="JKW162" s="379"/>
      <c r="JKX162" s="379"/>
      <c r="JKY162" s="379"/>
      <c r="JKZ162" s="379"/>
      <c r="JLA162" s="379"/>
      <c r="JLB162" s="379"/>
      <c r="JLC162" s="379"/>
      <c r="JLD162" s="379"/>
      <c r="JLE162" s="379"/>
      <c r="JLF162" s="379"/>
      <c r="JLG162" s="379"/>
      <c r="JLH162" s="379"/>
      <c r="JLI162" s="379"/>
      <c r="JLJ162" s="379"/>
      <c r="JLK162" s="379"/>
      <c r="JLL162" s="379"/>
      <c r="JLM162" s="379"/>
      <c r="JLN162" s="379"/>
      <c r="JLO162" s="379"/>
      <c r="JLP162" s="379"/>
      <c r="JLQ162" s="379"/>
      <c r="JLR162" s="379"/>
      <c r="JLS162" s="379"/>
      <c r="JLT162" s="379"/>
      <c r="JLU162" s="379"/>
      <c r="JLV162" s="379"/>
      <c r="JLW162" s="379"/>
      <c r="JLX162" s="379"/>
      <c r="JLY162" s="379"/>
      <c r="JLZ162" s="379"/>
      <c r="JMA162" s="379"/>
      <c r="JMB162" s="379"/>
      <c r="JMC162" s="379"/>
      <c r="JMD162" s="379"/>
      <c r="JME162" s="379"/>
      <c r="JMF162" s="379"/>
      <c r="JMG162" s="379"/>
      <c r="JMH162" s="379"/>
      <c r="JMI162" s="379"/>
      <c r="JMJ162" s="379"/>
      <c r="JMK162" s="379"/>
      <c r="JML162" s="379"/>
      <c r="JMM162" s="379"/>
      <c r="JMN162" s="379"/>
      <c r="JMO162" s="379"/>
      <c r="JMP162" s="379"/>
      <c r="JMQ162" s="379"/>
      <c r="JMR162" s="379"/>
      <c r="JMS162" s="379"/>
      <c r="JMT162" s="379"/>
      <c r="JMU162" s="379"/>
      <c r="JMV162" s="379"/>
      <c r="JMW162" s="379"/>
      <c r="JMX162" s="379"/>
      <c r="JMY162" s="379"/>
      <c r="JMZ162" s="379"/>
      <c r="JNA162" s="379"/>
      <c r="JNB162" s="379"/>
      <c r="JNC162" s="379"/>
      <c r="JND162" s="379"/>
      <c r="JNE162" s="379"/>
      <c r="JNF162" s="379"/>
      <c r="JNG162" s="379"/>
      <c r="JNH162" s="379"/>
      <c r="JNI162" s="379"/>
      <c r="JNJ162" s="379"/>
      <c r="JNK162" s="379"/>
      <c r="JNL162" s="379"/>
      <c r="JNM162" s="379"/>
      <c r="JNN162" s="379"/>
      <c r="JNO162" s="379"/>
      <c r="JNP162" s="379"/>
      <c r="JNQ162" s="379"/>
      <c r="JNR162" s="379"/>
      <c r="JNS162" s="379"/>
      <c r="JNT162" s="379"/>
      <c r="JNU162" s="379"/>
      <c r="JNV162" s="379"/>
      <c r="JNW162" s="379"/>
      <c r="JNX162" s="379"/>
      <c r="JNY162" s="379"/>
      <c r="JNZ162" s="379"/>
      <c r="JOA162" s="379"/>
      <c r="JOB162" s="379"/>
      <c r="JOC162" s="379"/>
      <c r="JOD162" s="379"/>
      <c r="JOE162" s="379"/>
      <c r="JOF162" s="379"/>
      <c r="JOG162" s="379"/>
      <c r="JOH162" s="379"/>
      <c r="JOI162" s="379"/>
      <c r="JOJ162" s="379"/>
      <c r="JOK162" s="379"/>
      <c r="JOL162" s="379"/>
      <c r="JOM162" s="379"/>
      <c r="JON162" s="379"/>
      <c r="JOO162" s="379"/>
      <c r="JOP162" s="379"/>
      <c r="JOQ162" s="379"/>
      <c r="JOR162" s="379"/>
      <c r="JOS162" s="379"/>
      <c r="JOT162" s="379"/>
      <c r="JOU162" s="379"/>
      <c r="JOV162" s="379"/>
      <c r="JOW162" s="379"/>
      <c r="JOX162" s="379"/>
      <c r="JOY162" s="379"/>
      <c r="JOZ162" s="379"/>
      <c r="JPA162" s="379"/>
      <c r="JPB162" s="379"/>
      <c r="JPC162" s="379"/>
      <c r="JPD162" s="379"/>
      <c r="JPE162" s="379"/>
      <c r="JPF162" s="379"/>
      <c r="JPG162" s="379"/>
      <c r="JPH162" s="379"/>
      <c r="JPI162" s="379"/>
      <c r="JPJ162" s="379"/>
      <c r="JPK162" s="379"/>
      <c r="JPL162" s="379"/>
      <c r="JPM162" s="379"/>
      <c r="JPN162" s="379"/>
      <c r="JPO162" s="379"/>
      <c r="JPP162" s="379"/>
      <c r="JPQ162" s="379"/>
      <c r="JPR162" s="379"/>
      <c r="JPS162" s="379"/>
      <c r="JPT162" s="379"/>
      <c r="JPU162" s="379"/>
      <c r="JPV162" s="379"/>
      <c r="JPW162" s="379"/>
      <c r="JPX162" s="379"/>
      <c r="JPY162" s="379"/>
      <c r="JPZ162" s="379"/>
      <c r="JQA162" s="379"/>
      <c r="JQB162" s="379"/>
      <c r="JQC162" s="379"/>
      <c r="JQD162" s="379"/>
      <c r="JQE162" s="379"/>
      <c r="JQF162" s="379"/>
      <c r="JQG162" s="379"/>
      <c r="JQH162" s="379"/>
      <c r="JQI162" s="379"/>
      <c r="JQJ162" s="379"/>
      <c r="JQK162" s="379"/>
      <c r="JQL162" s="379"/>
      <c r="JQM162" s="379"/>
      <c r="JQN162" s="379"/>
      <c r="JQO162" s="379"/>
      <c r="JQP162" s="379"/>
      <c r="JQQ162" s="379"/>
      <c r="JQR162" s="379"/>
      <c r="JQS162" s="379"/>
      <c r="JQT162" s="379"/>
      <c r="JQU162" s="379"/>
      <c r="JQV162" s="379"/>
      <c r="JQW162" s="379"/>
      <c r="JQX162" s="379"/>
      <c r="JQY162" s="379"/>
      <c r="JQZ162" s="379"/>
      <c r="JRA162" s="379"/>
      <c r="JRB162" s="379"/>
      <c r="JRC162" s="379"/>
      <c r="JRD162" s="379"/>
      <c r="JRE162" s="379"/>
      <c r="JRF162" s="379"/>
      <c r="JRG162" s="379"/>
      <c r="JRH162" s="379"/>
      <c r="JRI162" s="379"/>
      <c r="JRJ162" s="379"/>
      <c r="JRK162" s="379"/>
      <c r="JRL162" s="379"/>
      <c r="JRM162" s="379"/>
      <c r="JRN162" s="379"/>
      <c r="JRO162" s="379"/>
      <c r="JRP162" s="379"/>
      <c r="JRQ162" s="379"/>
      <c r="JRR162" s="379"/>
      <c r="JRS162" s="379"/>
      <c r="JRT162" s="379"/>
      <c r="JRU162" s="379"/>
      <c r="JRV162" s="379"/>
      <c r="JRW162" s="379"/>
      <c r="JRX162" s="379"/>
      <c r="JRY162" s="379"/>
      <c r="JRZ162" s="379"/>
      <c r="JSA162" s="379"/>
      <c r="JSB162" s="379"/>
      <c r="JSC162" s="379"/>
      <c r="JSD162" s="379"/>
      <c r="JSE162" s="379"/>
      <c r="JSF162" s="379"/>
      <c r="JSG162" s="379"/>
      <c r="JSH162" s="379"/>
      <c r="JSI162" s="379"/>
      <c r="JSJ162" s="379"/>
      <c r="JSK162" s="379"/>
      <c r="JSL162" s="379"/>
      <c r="JSM162" s="379"/>
      <c r="JSN162" s="379"/>
      <c r="JSO162" s="379"/>
      <c r="JSP162" s="379"/>
      <c r="JSQ162" s="379"/>
      <c r="JSR162" s="379"/>
      <c r="JSS162" s="379"/>
      <c r="JST162" s="379"/>
      <c r="JSU162" s="379"/>
      <c r="JSV162" s="379"/>
      <c r="JSW162" s="379"/>
      <c r="JSX162" s="379"/>
      <c r="JSY162" s="379"/>
      <c r="JSZ162" s="379"/>
      <c r="JTA162" s="379"/>
      <c r="JTB162" s="379"/>
      <c r="JTC162" s="379"/>
      <c r="JTD162" s="379"/>
      <c r="JTE162" s="379"/>
      <c r="JTF162" s="379"/>
      <c r="JTG162" s="379"/>
      <c r="JTH162" s="379"/>
      <c r="JTI162" s="379"/>
      <c r="JTJ162" s="379"/>
      <c r="JTK162" s="379"/>
      <c r="JTL162" s="379"/>
      <c r="JTM162" s="379"/>
      <c r="JTN162" s="379"/>
      <c r="JTO162" s="379"/>
      <c r="JTP162" s="379"/>
      <c r="JTQ162" s="379"/>
      <c r="JTR162" s="379"/>
      <c r="JTS162" s="379"/>
      <c r="JTT162" s="379"/>
      <c r="JTU162" s="379"/>
      <c r="JTV162" s="379"/>
      <c r="JTW162" s="379"/>
      <c r="JTX162" s="379"/>
      <c r="JTY162" s="379"/>
      <c r="JTZ162" s="379"/>
      <c r="JUA162" s="379"/>
      <c r="JUB162" s="379"/>
      <c r="JUC162" s="379"/>
      <c r="JUD162" s="379"/>
      <c r="JUE162" s="379"/>
      <c r="JUF162" s="379"/>
      <c r="JUG162" s="379"/>
      <c r="JUH162" s="379"/>
      <c r="JUI162" s="379"/>
      <c r="JUJ162" s="379"/>
      <c r="JUK162" s="379"/>
      <c r="JUL162" s="379"/>
      <c r="JUM162" s="379"/>
      <c r="JUN162" s="379"/>
      <c r="JUO162" s="379"/>
      <c r="JUP162" s="379"/>
      <c r="JUQ162" s="379"/>
      <c r="JUR162" s="379"/>
      <c r="JUS162" s="379"/>
      <c r="JUT162" s="379"/>
      <c r="JUU162" s="379"/>
      <c r="JUV162" s="379"/>
      <c r="JUW162" s="379"/>
      <c r="JUX162" s="379"/>
      <c r="JUY162" s="379"/>
      <c r="JUZ162" s="379"/>
      <c r="JVA162" s="379"/>
      <c r="JVB162" s="379"/>
      <c r="JVC162" s="379"/>
      <c r="JVD162" s="379"/>
      <c r="JVE162" s="379"/>
      <c r="JVF162" s="379"/>
      <c r="JVG162" s="379"/>
      <c r="JVH162" s="379"/>
      <c r="JVI162" s="379"/>
      <c r="JVJ162" s="379"/>
      <c r="JVK162" s="379"/>
      <c r="JVL162" s="379"/>
      <c r="JVM162" s="379"/>
      <c r="JVN162" s="379"/>
      <c r="JVO162" s="379"/>
      <c r="JVP162" s="379"/>
      <c r="JVQ162" s="379"/>
      <c r="JVR162" s="379"/>
      <c r="JVS162" s="379"/>
      <c r="JVT162" s="379"/>
      <c r="JVU162" s="379"/>
      <c r="JVV162" s="379"/>
      <c r="JVW162" s="379"/>
      <c r="JVX162" s="379"/>
      <c r="JVY162" s="379"/>
      <c r="JVZ162" s="379"/>
      <c r="JWA162" s="379"/>
      <c r="JWB162" s="379"/>
      <c r="JWC162" s="379"/>
      <c r="JWD162" s="379"/>
      <c r="JWE162" s="379"/>
      <c r="JWF162" s="379"/>
      <c r="JWG162" s="379"/>
      <c r="JWH162" s="379"/>
      <c r="JWI162" s="379"/>
      <c r="JWJ162" s="379"/>
      <c r="JWK162" s="379"/>
      <c r="JWL162" s="379"/>
      <c r="JWM162" s="379"/>
      <c r="JWN162" s="379"/>
      <c r="JWO162" s="379"/>
      <c r="JWP162" s="379"/>
      <c r="JWQ162" s="379"/>
      <c r="JWR162" s="379"/>
      <c r="JWS162" s="379"/>
      <c r="JWT162" s="379"/>
      <c r="JWU162" s="379"/>
      <c r="JWV162" s="379"/>
      <c r="JWW162" s="379"/>
      <c r="JWX162" s="379"/>
      <c r="JWY162" s="379"/>
      <c r="JWZ162" s="379"/>
      <c r="JXA162" s="379"/>
      <c r="JXB162" s="379"/>
      <c r="JXC162" s="379"/>
      <c r="JXD162" s="379"/>
      <c r="JXE162" s="379"/>
      <c r="JXF162" s="379"/>
      <c r="JXG162" s="379"/>
      <c r="JXH162" s="379"/>
      <c r="JXI162" s="379"/>
      <c r="JXJ162" s="379"/>
      <c r="JXK162" s="379"/>
      <c r="JXL162" s="379"/>
      <c r="JXM162" s="379"/>
      <c r="JXN162" s="379"/>
      <c r="JXO162" s="379"/>
      <c r="JXP162" s="379"/>
      <c r="JXQ162" s="379"/>
      <c r="JXR162" s="379"/>
      <c r="JXS162" s="379"/>
      <c r="JXT162" s="379"/>
      <c r="JXU162" s="379"/>
      <c r="JXV162" s="379"/>
      <c r="JXW162" s="379"/>
      <c r="JXX162" s="379"/>
      <c r="JXY162" s="379"/>
      <c r="JXZ162" s="379"/>
      <c r="JYA162" s="379"/>
      <c r="JYB162" s="379"/>
      <c r="JYC162" s="379"/>
      <c r="JYD162" s="379"/>
      <c r="JYE162" s="379"/>
      <c r="JYF162" s="379"/>
      <c r="JYG162" s="379"/>
      <c r="JYH162" s="379"/>
      <c r="JYI162" s="379"/>
      <c r="JYJ162" s="379"/>
      <c r="JYK162" s="379"/>
      <c r="JYL162" s="379"/>
      <c r="JYM162" s="379"/>
      <c r="JYN162" s="379"/>
      <c r="JYO162" s="379"/>
      <c r="JYP162" s="379"/>
      <c r="JYQ162" s="379"/>
      <c r="JYR162" s="379"/>
      <c r="JYS162" s="379"/>
      <c r="JYT162" s="379"/>
      <c r="JYU162" s="379"/>
      <c r="JYV162" s="379"/>
      <c r="JYW162" s="379"/>
      <c r="JYX162" s="379"/>
      <c r="JYY162" s="379"/>
      <c r="JYZ162" s="379"/>
      <c r="JZA162" s="379"/>
      <c r="JZB162" s="379"/>
      <c r="JZC162" s="379"/>
      <c r="JZD162" s="379"/>
      <c r="JZE162" s="379"/>
      <c r="JZF162" s="379"/>
      <c r="JZG162" s="379"/>
      <c r="JZH162" s="379"/>
      <c r="JZI162" s="379"/>
      <c r="JZJ162" s="379"/>
      <c r="JZK162" s="379"/>
      <c r="JZL162" s="379"/>
      <c r="JZM162" s="379"/>
      <c r="JZN162" s="379"/>
      <c r="JZO162" s="379"/>
      <c r="JZP162" s="379"/>
      <c r="JZQ162" s="379"/>
      <c r="JZR162" s="379"/>
      <c r="JZS162" s="379"/>
      <c r="JZT162" s="379"/>
      <c r="JZU162" s="379"/>
      <c r="JZV162" s="379"/>
      <c r="JZW162" s="379"/>
      <c r="JZX162" s="379"/>
      <c r="JZY162" s="379"/>
      <c r="JZZ162" s="379"/>
      <c r="KAA162" s="379"/>
      <c r="KAB162" s="379"/>
      <c r="KAC162" s="379"/>
      <c r="KAD162" s="379"/>
      <c r="KAE162" s="379"/>
      <c r="KAF162" s="379"/>
      <c r="KAG162" s="379"/>
      <c r="KAH162" s="379"/>
      <c r="KAI162" s="379"/>
      <c r="KAJ162" s="379"/>
      <c r="KAK162" s="379"/>
      <c r="KAL162" s="379"/>
      <c r="KAM162" s="379"/>
      <c r="KAN162" s="379"/>
      <c r="KAO162" s="379"/>
      <c r="KAP162" s="379"/>
      <c r="KAQ162" s="379"/>
      <c r="KAR162" s="379"/>
      <c r="KAS162" s="379"/>
      <c r="KAT162" s="379"/>
      <c r="KAU162" s="379"/>
      <c r="KAV162" s="379"/>
      <c r="KAW162" s="379"/>
      <c r="KAX162" s="379"/>
      <c r="KAY162" s="379"/>
      <c r="KAZ162" s="379"/>
      <c r="KBA162" s="379"/>
      <c r="KBB162" s="379"/>
      <c r="KBC162" s="379"/>
      <c r="KBD162" s="379"/>
      <c r="KBE162" s="379"/>
      <c r="KBF162" s="379"/>
      <c r="KBG162" s="379"/>
      <c r="KBH162" s="379"/>
      <c r="KBI162" s="379"/>
      <c r="KBJ162" s="379"/>
      <c r="KBK162" s="379"/>
      <c r="KBL162" s="379"/>
      <c r="KBM162" s="379"/>
      <c r="KBN162" s="379"/>
      <c r="KBO162" s="379"/>
      <c r="KBP162" s="379"/>
      <c r="KBQ162" s="379"/>
      <c r="KBR162" s="379"/>
      <c r="KBS162" s="379"/>
      <c r="KBT162" s="379"/>
      <c r="KBU162" s="379"/>
      <c r="KBV162" s="379"/>
      <c r="KBW162" s="379"/>
      <c r="KBX162" s="379"/>
      <c r="KBY162" s="379"/>
      <c r="KBZ162" s="379"/>
      <c r="KCA162" s="379"/>
      <c r="KCB162" s="379"/>
      <c r="KCC162" s="379"/>
      <c r="KCD162" s="379"/>
      <c r="KCE162" s="379"/>
      <c r="KCF162" s="379"/>
      <c r="KCG162" s="379"/>
      <c r="KCH162" s="379"/>
      <c r="KCI162" s="379"/>
      <c r="KCJ162" s="379"/>
      <c r="KCK162" s="379"/>
      <c r="KCL162" s="379"/>
      <c r="KCM162" s="379"/>
      <c r="KCN162" s="379"/>
      <c r="KCO162" s="379"/>
      <c r="KCP162" s="379"/>
      <c r="KCQ162" s="379"/>
      <c r="KCR162" s="379"/>
      <c r="KCS162" s="379"/>
      <c r="KCT162" s="379"/>
      <c r="KCU162" s="379"/>
      <c r="KCV162" s="379"/>
      <c r="KCW162" s="379"/>
      <c r="KCX162" s="379"/>
      <c r="KCY162" s="379"/>
      <c r="KCZ162" s="379"/>
      <c r="KDA162" s="379"/>
      <c r="KDB162" s="379"/>
      <c r="KDC162" s="379"/>
      <c r="KDD162" s="379"/>
      <c r="KDE162" s="379"/>
      <c r="KDF162" s="379"/>
      <c r="KDG162" s="379"/>
      <c r="KDH162" s="379"/>
      <c r="KDI162" s="379"/>
      <c r="KDJ162" s="379"/>
      <c r="KDK162" s="379"/>
      <c r="KDL162" s="379"/>
      <c r="KDM162" s="379"/>
      <c r="KDN162" s="379"/>
      <c r="KDO162" s="379"/>
      <c r="KDP162" s="379"/>
      <c r="KDQ162" s="379"/>
      <c r="KDR162" s="379"/>
      <c r="KDS162" s="379"/>
      <c r="KDT162" s="379"/>
      <c r="KDU162" s="379"/>
      <c r="KDV162" s="379"/>
      <c r="KDW162" s="379"/>
      <c r="KDX162" s="379"/>
      <c r="KDY162" s="379"/>
      <c r="KDZ162" s="379"/>
      <c r="KEA162" s="379"/>
      <c r="KEB162" s="379"/>
      <c r="KEC162" s="379"/>
      <c r="KED162" s="379"/>
      <c r="KEE162" s="379"/>
      <c r="KEF162" s="379"/>
      <c r="KEG162" s="379"/>
      <c r="KEH162" s="379"/>
      <c r="KEI162" s="379"/>
      <c r="KEJ162" s="379"/>
      <c r="KEK162" s="379"/>
      <c r="KEL162" s="379"/>
      <c r="KEM162" s="379"/>
      <c r="KEN162" s="379"/>
      <c r="KEO162" s="379"/>
      <c r="KEP162" s="379"/>
      <c r="KEQ162" s="379"/>
      <c r="KER162" s="379"/>
      <c r="KES162" s="379"/>
      <c r="KET162" s="379"/>
      <c r="KEU162" s="379"/>
      <c r="KEV162" s="379"/>
      <c r="KEW162" s="379"/>
      <c r="KEX162" s="379"/>
      <c r="KEY162" s="379"/>
      <c r="KEZ162" s="379"/>
      <c r="KFA162" s="379"/>
      <c r="KFB162" s="379"/>
      <c r="KFC162" s="379"/>
      <c r="KFD162" s="379"/>
      <c r="KFE162" s="379"/>
      <c r="KFF162" s="379"/>
      <c r="KFG162" s="379"/>
      <c r="KFH162" s="379"/>
      <c r="KFI162" s="379"/>
      <c r="KFJ162" s="379"/>
      <c r="KFK162" s="379"/>
      <c r="KFL162" s="379"/>
      <c r="KFM162" s="379"/>
      <c r="KFN162" s="379"/>
      <c r="KFO162" s="379"/>
      <c r="KFP162" s="379"/>
      <c r="KFQ162" s="379"/>
      <c r="KFR162" s="379"/>
      <c r="KFS162" s="379"/>
      <c r="KFT162" s="379"/>
      <c r="KFU162" s="379"/>
      <c r="KFV162" s="379"/>
      <c r="KFW162" s="379"/>
      <c r="KFX162" s="379"/>
      <c r="KFY162" s="379"/>
      <c r="KFZ162" s="379"/>
      <c r="KGA162" s="379"/>
      <c r="KGB162" s="379"/>
      <c r="KGC162" s="379"/>
      <c r="KGD162" s="379"/>
      <c r="KGE162" s="379"/>
      <c r="KGF162" s="379"/>
      <c r="KGG162" s="379"/>
      <c r="KGH162" s="379"/>
      <c r="KGI162" s="379"/>
      <c r="KGJ162" s="379"/>
      <c r="KGK162" s="379"/>
      <c r="KGL162" s="379"/>
      <c r="KGM162" s="379"/>
      <c r="KGN162" s="379"/>
      <c r="KGO162" s="379"/>
      <c r="KGP162" s="379"/>
      <c r="KGQ162" s="379"/>
      <c r="KGR162" s="379"/>
      <c r="KGS162" s="379"/>
      <c r="KGT162" s="379"/>
      <c r="KGU162" s="379"/>
      <c r="KGV162" s="379"/>
      <c r="KGW162" s="379"/>
      <c r="KGX162" s="379"/>
      <c r="KGY162" s="379"/>
      <c r="KGZ162" s="379"/>
      <c r="KHA162" s="379"/>
      <c r="KHB162" s="379"/>
      <c r="KHC162" s="379"/>
      <c r="KHD162" s="379"/>
      <c r="KHE162" s="379"/>
      <c r="KHF162" s="379"/>
      <c r="KHG162" s="379"/>
      <c r="KHH162" s="379"/>
      <c r="KHI162" s="379"/>
      <c r="KHJ162" s="379"/>
      <c r="KHK162" s="379"/>
      <c r="KHL162" s="379"/>
      <c r="KHM162" s="379"/>
      <c r="KHN162" s="379"/>
      <c r="KHO162" s="379"/>
      <c r="KHP162" s="379"/>
      <c r="KHQ162" s="379"/>
      <c r="KHR162" s="379"/>
      <c r="KHS162" s="379"/>
      <c r="KHT162" s="379"/>
      <c r="KHU162" s="379"/>
      <c r="KHV162" s="379"/>
      <c r="KHW162" s="379"/>
      <c r="KHX162" s="379"/>
      <c r="KHY162" s="379"/>
      <c r="KHZ162" s="379"/>
      <c r="KIA162" s="379"/>
      <c r="KIB162" s="379"/>
      <c r="KIC162" s="379"/>
      <c r="KID162" s="379"/>
      <c r="KIE162" s="379"/>
      <c r="KIF162" s="379"/>
      <c r="KIG162" s="379"/>
      <c r="KIH162" s="379"/>
      <c r="KII162" s="379"/>
      <c r="KIJ162" s="379"/>
      <c r="KIK162" s="379"/>
      <c r="KIL162" s="379"/>
      <c r="KIM162" s="379"/>
      <c r="KIN162" s="379"/>
      <c r="KIO162" s="379"/>
      <c r="KIP162" s="379"/>
      <c r="KIQ162" s="379"/>
      <c r="KIR162" s="379"/>
      <c r="KIS162" s="379"/>
      <c r="KIT162" s="379"/>
      <c r="KIU162" s="379"/>
      <c r="KIV162" s="379"/>
      <c r="KIW162" s="379"/>
      <c r="KIX162" s="379"/>
      <c r="KIY162" s="379"/>
      <c r="KIZ162" s="379"/>
      <c r="KJA162" s="379"/>
      <c r="KJB162" s="379"/>
      <c r="KJC162" s="379"/>
      <c r="KJD162" s="379"/>
      <c r="KJE162" s="379"/>
      <c r="KJF162" s="379"/>
      <c r="KJG162" s="379"/>
      <c r="KJH162" s="379"/>
      <c r="KJI162" s="379"/>
      <c r="KJJ162" s="379"/>
      <c r="KJK162" s="379"/>
      <c r="KJL162" s="379"/>
      <c r="KJM162" s="379"/>
      <c r="KJN162" s="379"/>
      <c r="KJO162" s="379"/>
      <c r="KJP162" s="379"/>
      <c r="KJQ162" s="379"/>
      <c r="KJR162" s="379"/>
      <c r="KJS162" s="379"/>
      <c r="KJT162" s="379"/>
      <c r="KJU162" s="379"/>
      <c r="KJV162" s="379"/>
      <c r="KJW162" s="379"/>
      <c r="KJX162" s="379"/>
      <c r="KJY162" s="379"/>
      <c r="KJZ162" s="379"/>
      <c r="KKA162" s="379"/>
      <c r="KKB162" s="379"/>
      <c r="KKC162" s="379"/>
      <c r="KKD162" s="379"/>
      <c r="KKE162" s="379"/>
      <c r="KKF162" s="379"/>
      <c r="KKG162" s="379"/>
      <c r="KKH162" s="379"/>
      <c r="KKI162" s="379"/>
      <c r="KKJ162" s="379"/>
      <c r="KKK162" s="379"/>
      <c r="KKL162" s="379"/>
      <c r="KKM162" s="379"/>
      <c r="KKN162" s="379"/>
      <c r="KKO162" s="379"/>
      <c r="KKP162" s="379"/>
      <c r="KKQ162" s="379"/>
      <c r="KKR162" s="379"/>
      <c r="KKS162" s="379"/>
      <c r="KKT162" s="379"/>
      <c r="KKU162" s="379"/>
      <c r="KKV162" s="379"/>
      <c r="KKW162" s="379"/>
      <c r="KKX162" s="379"/>
      <c r="KKY162" s="379"/>
      <c r="KKZ162" s="379"/>
      <c r="KLA162" s="379"/>
      <c r="KLB162" s="379"/>
      <c r="KLC162" s="379"/>
      <c r="KLD162" s="379"/>
      <c r="KLE162" s="379"/>
      <c r="KLF162" s="379"/>
      <c r="KLG162" s="379"/>
      <c r="KLH162" s="379"/>
      <c r="KLI162" s="379"/>
      <c r="KLJ162" s="379"/>
      <c r="KLK162" s="379"/>
      <c r="KLL162" s="379"/>
      <c r="KLM162" s="379"/>
      <c r="KLN162" s="379"/>
      <c r="KLO162" s="379"/>
      <c r="KLP162" s="379"/>
      <c r="KLQ162" s="379"/>
      <c r="KLR162" s="379"/>
      <c r="KLS162" s="379"/>
      <c r="KLT162" s="379"/>
      <c r="KLU162" s="379"/>
      <c r="KLV162" s="379"/>
      <c r="KLW162" s="379"/>
      <c r="KLX162" s="379"/>
      <c r="KLY162" s="379"/>
      <c r="KLZ162" s="379"/>
      <c r="KMA162" s="379"/>
      <c r="KMB162" s="379"/>
      <c r="KMC162" s="379"/>
      <c r="KMD162" s="379"/>
      <c r="KME162" s="379"/>
      <c r="KMF162" s="379"/>
      <c r="KMG162" s="379"/>
      <c r="KMH162" s="379"/>
      <c r="KMI162" s="379"/>
      <c r="KMJ162" s="379"/>
      <c r="KMK162" s="379"/>
      <c r="KML162" s="379"/>
      <c r="KMM162" s="379"/>
      <c r="KMN162" s="379"/>
      <c r="KMO162" s="379"/>
      <c r="KMP162" s="379"/>
      <c r="KMQ162" s="379"/>
      <c r="KMR162" s="379"/>
      <c r="KMS162" s="379"/>
      <c r="KMT162" s="379"/>
      <c r="KMU162" s="379"/>
      <c r="KMV162" s="379"/>
      <c r="KMW162" s="379"/>
      <c r="KMX162" s="379"/>
      <c r="KMY162" s="379"/>
      <c r="KMZ162" s="379"/>
      <c r="KNA162" s="379"/>
      <c r="KNB162" s="379"/>
      <c r="KNC162" s="379"/>
      <c r="KND162" s="379"/>
      <c r="KNE162" s="379"/>
      <c r="KNF162" s="379"/>
      <c r="KNG162" s="379"/>
      <c r="KNH162" s="379"/>
      <c r="KNI162" s="379"/>
      <c r="KNJ162" s="379"/>
      <c r="KNK162" s="379"/>
      <c r="KNL162" s="379"/>
      <c r="KNM162" s="379"/>
      <c r="KNN162" s="379"/>
      <c r="KNO162" s="379"/>
      <c r="KNP162" s="379"/>
      <c r="KNQ162" s="379"/>
      <c r="KNR162" s="379"/>
      <c r="KNS162" s="379"/>
      <c r="KNT162" s="379"/>
      <c r="KNU162" s="379"/>
      <c r="KNV162" s="379"/>
      <c r="KNW162" s="379"/>
      <c r="KNX162" s="379"/>
      <c r="KNY162" s="379"/>
      <c r="KNZ162" s="379"/>
      <c r="KOA162" s="379"/>
      <c r="KOB162" s="379"/>
      <c r="KOC162" s="379"/>
      <c r="KOD162" s="379"/>
      <c r="KOE162" s="379"/>
      <c r="KOF162" s="379"/>
      <c r="KOG162" s="379"/>
      <c r="KOH162" s="379"/>
      <c r="KOI162" s="379"/>
      <c r="KOJ162" s="379"/>
      <c r="KOK162" s="379"/>
      <c r="KOL162" s="379"/>
      <c r="KOM162" s="379"/>
      <c r="KON162" s="379"/>
      <c r="KOO162" s="379"/>
      <c r="KOP162" s="379"/>
      <c r="KOQ162" s="379"/>
      <c r="KOR162" s="379"/>
      <c r="KOS162" s="379"/>
      <c r="KOT162" s="379"/>
      <c r="KOU162" s="379"/>
      <c r="KOV162" s="379"/>
      <c r="KOW162" s="379"/>
      <c r="KOX162" s="379"/>
      <c r="KOY162" s="379"/>
      <c r="KOZ162" s="379"/>
      <c r="KPA162" s="379"/>
      <c r="KPB162" s="379"/>
      <c r="KPC162" s="379"/>
      <c r="KPD162" s="379"/>
      <c r="KPE162" s="379"/>
      <c r="KPF162" s="379"/>
      <c r="KPG162" s="379"/>
      <c r="KPH162" s="379"/>
      <c r="KPI162" s="379"/>
      <c r="KPJ162" s="379"/>
      <c r="KPK162" s="379"/>
      <c r="KPL162" s="379"/>
      <c r="KPM162" s="379"/>
      <c r="KPN162" s="379"/>
      <c r="KPO162" s="379"/>
      <c r="KPP162" s="379"/>
      <c r="KPQ162" s="379"/>
      <c r="KPR162" s="379"/>
      <c r="KPS162" s="379"/>
      <c r="KPT162" s="379"/>
      <c r="KPU162" s="379"/>
      <c r="KPV162" s="379"/>
      <c r="KPW162" s="379"/>
      <c r="KPX162" s="379"/>
      <c r="KPY162" s="379"/>
      <c r="KPZ162" s="379"/>
      <c r="KQA162" s="379"/>
      <c r="KQB162" s="379"/>
      <c r="KQC162" s="379"/>
      <c r="KQD162" s="379"/>
      <c r="KQE162" s="379"/>
      <c r="KQF162" s="379"/>
      <c r="KQG162" s="379"/>
      <c r="KQH162" s="379"/>
      <c r="KQI162" s="379"/>
      <c r="KQJ162" s="379"/>
      <c r="KQK162" s="379"/>
      <c r="KQL162" s="379"/>
      <c r="KQM162" s="379"/>
      <c r="KQN162" s="379"/>
      <c r="KQO162" s="379"/>
      <c r="KQP162" s="379"/>
      <c r="KQQ162" s="379"/>
      <c r="KQR162" s="379"/>
      <c r="KQS162" s="379"/>
      <c r="KQT162" s="379"/>
      <c r="KQU162" s="379"/>
      <c r="KQV162" s="379"/>
      <c r="KQW162" s="379"/>
      <c r="KQX162" s="379"/>
      <c r="KQY162" s="379"/>
      <c r="KQZ162" s="379"/>
      <c r="KRA162" s="379"/>
      <c r="KRB162" s="379"/>
      <c r="KRC162" s="379"/>
      <c r="KRD162" s="379"/>
      <c r="KRE162" s="379"/>
      <c r="KRF162" s="379"/>
      <c r="KRG162" s="379"/>
      <c r="KRH162" s="379"/>
      <c r="KRI162" s="379"/>
      <c r="KRJ162" s="379"/>
      <c r="KRK162" s="379"/>
      <c r="KRL162" s="379"/>
      <c r="KRM162" s="379"/>
      <c r="KRN162" s="379"/>
      <c r="KRO162" s="379"/>
      <c r="KRP162" s="379"/>
      <c r="KRQ162" s="379"/>
      <c r="KRR162" s="379"/>
      <c r="KRS162" s="379"/>
      <c r="KRT162" s="379"/>
      <c r="KRU162" s="379"/>
      <c r="KRV162" s="379"/>
      <c r="KRW162" s="379"/>
      <c r="KRX162" s="379"/>
      <c r="KRY162" s="379"/>
      <c r="KRZ162" s="379"/>
      <c r="KSA162" s="379"/>
      <c r="KSB162" s="379"/>
      <c r="KSC162" s="379"/>
      <c r="KSD162" s="379"/>
      <c r="KSE162" s="379"/>
      <c r="KSF162" s="379"/>
      <c r="KSG162" s="379"/>
      <c r="KSH162" s="379"/>
      <c r="KSI162" s="379"/>
      <c r="KSJ162" s="379"/>
      <c r="KSK162" s="379"/>
      <c r="KSL162" s="379"/>
      <c r="KSM162" s="379"/>
      <c r="KSN162" s="379"/>
      <c r="KSO162" s="379"/>
      <c r="KSP162" s="379"/>
      <c r="KSQ162" s="379"/>
      <c r="KSR162" s="379"/>
      <c r="KSS162" s="379"/>
      <c r="KST162" s="379"/>
      <c r="KSU162" s="379"/>
      <c r="KSV162" s="379"/>
      <c r="KSW162" s="379"/>
      <c r="KSX162" s="379"/>
      <c r="KSY162" s="379"/>
      <c r="KSZ162" s="379"/>
      <c r="KTA162" s="379"/>
      <c r="KTB162" s="379"/>
      <c r="KTC162" s="379"/>
      <c r="KTD162" s="379"/>
      <c r="KTE162" s="379"/>
      <c r="KTF162" s="379"/>
      <c r="KTG162" s="379"/>
      <c r="KTH162" s="379"/>
      <c r="KTI162" s="379"/>
      <c r="KTJ162" s="379"/>
      <c r="KTK162" s="379"/>
      <c r="KTL162" s="379"/>
      <c r="KTM162" s="379"/>
      <c r="KTN162" s="379"/>
      <c r="KTO162" s="379"/>
      <c r="KTP162" s="379"/>
      <c r="KTQ162" s="379"/>
      <c r="KTR162" s="379"/>
      <c r="KTS162" s="379"/>
      <c r="KTT162" s="379"/>
      <c r="KTU162" s="379"/>
      <c r="KTV162" s="379"/>
      <c r="KTW162" s="379"/>
      <c r="KTX162" s="379"/>
      <c r="KTY162" s="379"/>
      <c r="KTZ162" s="379"/>
      <c r="KUA162" s="379"/>
      <c r="KUB162" s="379"/>
      <c r="KUC162" s="379"/>
      <c r="KUD162" s="379"/>
      <c r="KUE162" s="379"/>
      <c r="KUF162" s="379"/>
      <c r="KUG162" s="379"/>
      <c r="KUH162" s="379"/>
      <c r="KUI162" s="379"/>
      <c r="KUJ162" s="379"/>
      <c r="KUK162" s="379"/>
      <c r="KUL162" s="379"/>
      <c r="KUM162" s="379"/>
      <c r="KUN162" s="379"/>
      <c r="KUO162" s="379"/>
      <c r="KUP162" s="379"/>
      <c r="KUQ162" s="379"/>
      <c r="KUR162" s="379"/>
      <c r="KUS162" s="379"/>
      <c r="KUT162" s="379"/>
      <c r="KUU162" s="379"/>
      <c r="KUV162" s="379"/>
      <c r="KUW162" s="379"/>
      <c r="KUX162" s="379"/>
      <c r="KUY162" s="379"/>
      <c r="KUZ162" s="379"/>
      <c r="KVA162" s="379"/>
      <c r="KVB162" s="379"/>
      <c r="KVC162" s="379"/>
      <c r="KVD162" s="379"/>
      <c r="KVE162" s="379"/>
      <c r="KVF162" s="379"/>
      <c r="KVG162" s="379"/>
      <c r="KVH162" s="379"/>
      <c r="KVI162" s="379"/>
      <c r="KVJ162" s="379"/>
      <c r="KVK162" s="379"/>
      <c r="KVL162" s="379"/>
      <c r="KVM162" s="379"/>
      <c r="KVN162" s="379"/>
      <c r="KVO162" s="379"/>
      <c r="KVP162" s="379"/>
      <c r="KVQ162" s="379"/>
      <c r="KVR162" s="379"/>
      <c r="KVS162" s="379"/>
      <c r="KVT162" s="379"/>
      <c r="KVU162" s="379"/>
      <c r="KVV162" s="379"/>
      <c r="KVW162" s="379"/>
      <c r="KVX162" s="379"/>
      <c r="KVY162" s="379"/>
      <c r="KVZ162" s="379"/>
      <c r="KWA162" s="379"/>
      <c r="KWB162" s="379"/>
      <c r="KWC162" s="379"/>
      <c r="KWD162" s="379"/>
      <c r="KWE162" s="379"/>
      <c r="KWF162" s="379"/>
      <c r="KWG162" s="379"/>
      <c r="KWH162" s="379"/>
      <c r="KWI162" s="379"/>
      <c r="KWJ162" s="379"/>
      <c r="KWK162" s="379"/>
      <c r="KWL162" s="379"/>
      <c r="KWM162" s="379"/>
      <c r="KWN162" s="379"/>
      <c r="KWO162" s="379"/>
      <c r="KWP162" s="379"/>
      <c r="KWQ162" s="379"/>
      <c r="KWR162" s="379"/>
      <c r="KWS162" s="379"/>
      <c r="KWT162" s="379"/>
      <c r="KWU162" s="379"/>
      <c r="KWV162" s="379"/>
      <c r="KWW162" s="379"/>
      <c r="KWX162" s="379"/>
      <c r="KWY162" s="379"/>
      <c r="KWZ162" s="379"/>
      <c r="KXA162" s="379"/>
      <c r="KXB162" s="379"/>
      <c r="KXC162" s="379"/>
      <c r="KXD162" s="379"/>
      <c r="KXE162" s="379"/>
      <c r="KXF162" s="379"/>
      <c r="KXG162" s="379"/>
      <c r="KXH162" s="379"/>
      <c r="KXI162" s="379"/>
      <c r="KXJ162" s="379"/>
      <c r="KXK162" s="379"/>
      <c r="KXL162" s="379"/>
      <c r="KXM162" s="379"/>
      <c r="KXN162" s="379"/>
      <c r="KXO162" s="379"/>
      <c r="KXP162" s="379"/>
      <c r="KXQ162" s="379"/>
      <c r="KXR162" s="379"/>
      <c r="KXS162" s="379"/>
      <c r="KXT162" s="379"/>
      <c r="KXU162" s="379"/>
      <c r="KXV162" s="379"/>
      <c r="KXW162" s="379"/>
      <c r="KXX162" s="379"/>
      <c r="KXY162" s="379"/>
      <c r="KXZ162" s="379"/>
      <c r="KYA162" s="379"/>
      <c r="KYB162" s="379"/>
      <c r="KYC162" s="379"/>
      <c r="KYD162" s="379"/>
      <c r="KYE162" s="379"/>
      <c r="KYF162" s="379"/>
      <c r="KYG162" s="379"/>
      <c r="KYH162" s="379"/>
      <c r="KYI162" s="379"/>
      <c r="KYJ162" s="379"/>
      <c r="KYK162" s="379"/>
      <c r="KYL162" s="379"/>
      <c r="KYM162" s="379"/>
      <c r="KYN162" s="379"/>
      <c r="KYO162" s="379"/>
      <c r="KYP162" s="379"/>
      <c r="KYQ162" s="379"/>
      <c r="KYR162" s="379"/>
      <c r="KYS162" s="379"/>
      <c r="KYT162" s="379"/>
      <c r="KYU162" s="379"/>
      <c r="KYV162" s="379"/>
      <c r="KYW162" s="379"/>
      <c r="KYX162" s="379"/>
      <c r="KYY162" s="379"/>
      <c r="KYZ162" s="379"/>
      <c r="KZA162" s="379"/>
      <c r="KZB162" s="379"/>
      <c r="KZC162" s="379"/>
      <c r="KZD162" s="379"/>
      <c r="KZE162" s="379"/>
      <c r="KZF162" s="379"/>
      <c r="KZG162" s="379"/>
      <c r="KZH162" s="379"/>
      <c r="KZI162" s="379"/>
      <c r="KZJ162" s="379"/>
      <c r="KZK162" s="379"/>
      <c r="KZL162" s="379"/>
      <c r="KZM162" s="379"/>
      <c r="KZN162" s="379"/>
      <c r="KZO162" s="379"/>
      <c r="KZP162" s="379"/>
      <c r="KZQ162" s="379"/>
      <c r="KZR162" s="379"/>
      <c r="KZS162" s="379"/>
      <c r="KZT162" s="379"/>
      <c r="KZU162" s="379"/>
      <c r="KZV162" s="379"/>
      <c r="KZW162" s="379"/>
      <c r="KZX162" s="379"/>
      <c r="KZY162" s="379"/>
      <c r="KZZ162" s="379"/>
      <c r="LAA162" s="379"/>
      <c r="LAB162" s="379"/>
      <c r="LAC162" s="379"/>
      <c r="LAD162" s="379"/>
      <c r="LAE162" s="379"/>
      <c r="LAF162" s="379"/>
      <c r="LAG162" s="379"/>
      <c r="LAH162" s="379"/>
      <c r="LAI162" s="379"/>
      <c r="LAJ162" s="379"/>
      <c r="LAK162" s="379"/>
      <c r="LAL162" s="379"/>
      <c r="LAM162" s="379"/>
      <c r="LAN162" s="379"/>
      <c r="LAO162" s="379"/>
      <c r="LAP162" s="379"/>
      <c r="LAQ162" s="379"/>
      <c r="LAR162" s="379"/>
      <c r="LAS162" s="379"/>
      <c r="LAT162" s="379"/>
      <c r="LAU162" s="379"/>
      <c r="LAV162" s="379"/>
      <c r="LAW162" s="379"/>
      <c r="LAX162" s="379"/>
      <c r="LAY162" s="379"/>
      <c r="LAZ162" s="379"/>
      <c r="LBA162" s="379"/>
      <c r="LBB162" s="379"/>
      <c r="LBC162" s="379"/>
      <c r="LBD162" s="379"/>
      <c r="LBE162" s="379"/>
      <c r="LBF162" s="379"/>
      <c r="LBG162" s="379"/>
      <c r="LBH162" s="379"/>
      <c r="LBI162" s="379"/>
      <c r="LBJ162" s="379"/>
      <c r="LBK162" s="379"/>
      <c r="LBL162" s="379"/>
      <c r="LBM162" s="379"/>
      <c r="LBN162" s="379"/>
      <c r="LBO162" s="379"/>
      <c r="LBP162" s="379"/>
      <c r="LBQ162" s="379"/>
      <c r="LBR162" s="379"/>
      <c r="LBS162" s="379"/>
      <c r="LBT162" s="379"/>
      <c r="LBU162" s="379"/>
      <c r="LBV162" s="379"/>
      <c r="LBW162" s="379"/>
      <c r="LBX162" s="379"/>
      <c r="LBY162" s="379"/>
      <c r="LBZ162" s="379"/>
      <c r="LCA162" s="379"/>
      <c r="LCB162" s="379"/>
      <c r="LCC162" s="379"/>
      <c r="LCD162" s="379"/>
      <c r="LCE162" s="379"/>
      <c r="LCF162" s="379"/>
      <c r="LCG162" s="379"/>
      <c r="LCH162" s="379"/>
      <c r="LCI162" s="379"/>
      <c r="LCJ162" s="379"/>
      <c r="LCK162" s="379"/>
      <c r="LCL162" s="379"/>
      <c r="LCM162" s="379"/>
      <c r="LCN162" s="379"/>
      <c r="LCO162" s="379"/>
      <c r="LCP162" s="379"/>
      <c r="LCQ162" s="379"/>
      <c r="LCR162" s="379"/>
      <c r="LCS162" s="379"/>
      <c r="LCT162" s="379"/>
      <c r="LCU162" s="379"/>
      <c r="LCV162" s="379"/>
      <c r="LCW162" s="379"/>
      <c r="LCX162" s="379"/>
      <c r="LCY162" s="379"/>
      <c r="LCZ162" s="379"/>
      <c r="LDA162" s="379"/>
      <c r="LDB162" s="379"/>
      <c r="LDC162" s="379"/>
      <c r="LDD162" s="379"/>
      <c r="LDE162" s="379"/>
      <c r="LDF162" s="379"/>
      <c r="LDG162" s="379"/>
      <c r="LDH162" s="379"/>
      <c r="LDI162" s="379"/>
      <c r="LDJ162" s="379"/>
      <c r="LDK162" s="379"/>
      <c r="LDL162" s="379"/>
      <c r="LDM162" s="379"/>
      <c r="LDN162" s="379"/>
      <c r="LDO162" s="379"/>
      <c r="LDP162" s="379"/>
      <c r="LDQ162" s="379"/>
      <c r="LDR162" s="379"/>
      <c r="LDS162" s="379"/>
      <c r="LDT162" s="379"/>
      <c r="LDU162" s="379"/>
      <c r="LDV162" s="379"/>
      <c r="LDW162" s="379"/>
      <c r="LDX162" s="379"/>
      <c r="LDY162" s="379"/>
      <c r="LDZ162" s="379"/>
      <c r="LEA162" s="379"/>
      <c r="LEB162" s="379"/>
      <c r="LEC162" s="379"/>
      <c r="LED162" s="379"/>
      <c r="LEE162" s="379"/>
      <c r="LEF162" s="379"/>
      <c r="LEG162" s="379"/>
      <c r="LEH162" s="379"/>
      <c r="LEI162" s="379"/>
      <c r="LEJ162" s="379"/>
      <c r="LEK162" s="379"/>
      <c r="LEL162" s="379"/>
      <c r="LEM162" s="379"/>
      <c r="LEN162" s="379"/>
      <c r="LEO162" s="379"/>
      <c r="LEP162" s="379"/>
      <c r="LEQ162" s="379"/>
      <c r="LER162" s="379"/>
      <c r="LES162" s="379"/>
      <c r="LET162" s="379"/>
      <c r="LEU162" s="379"/>
      <c r="LEV162" s="379"/>
      <c r="LEW162" s="379"/>
      <c r="LEX162" s="379"/>
      <c r="LEY162" s="379"/>
      <c r="LEZ162" s="379"/>
      <c r="LFA162" s="379"/>
      <c r="LFB162" s="379"/>
      <c r="LFC162" s="379"/>
      <c r="LFD162" s="379"/>
      <c r="LFE162" s="379"/>
      <c r="LFF162" s="379"/>
      <c r="LFG162" s="379"/>
      <c r="LFH162" s="379"/>
      <c r="LFI162" s="379"/>
      <c r="LFJ162" s="379"/>
      <c r="LFK162" s="379"/>
      <c r="LFL162" s="379"/>
      <c r="LFM162" s="379"/>
      <c r="LFN162" s="379"/>
      <c r="LFO162" s="379"/>
      <c r="LFP162" s="379"/>
      <c r="LFQ162" s="379"/>
      <c r="LFR162" s="379"/>
      <c r="LFS162" s="379"/>
      <c r="LFT162" s="379"/>
      <c r="LFU162" s="379"/>
      <c r="LFV162" s="379"/>
      <c r="LFW162" s="379"/>
      <c r="LFX162" s="379"/>
      <c r="LFY162" s="379"/>
      <c r="LFZ162" s="379"/>
      <c r="LGA162" s="379"/>
      <c r="LGB162" s="379"/>
      <c r="LGC162" s="379"/>
      <c r="LGD162" s="379"/>
      <c r="LGE162" s="379"/>
      <c r="LGF162" s="379"/>
      <c r="LGG162" s="379"/>
      <c r="LGH162" s="379"/>
      <c r="LGI162" s="379"/>
      <c r="LGJ162" s="379"/>
      <c r="LGK162" s="379"/>
      <c r="LGL162" s="379"/>
      <c r="LGM162" s="379"/>
      <c r="LGN162" s="379"/>
      <c r="LGO162" s="379"/>
      <c r="LGP162" s="379"/>
      <c r="LGQ162" s="379"/>
      <c r="LGR162" s="379"/>
      <c r="LGS162" s="379"/>
      <c r="LGT162" s="379"/>
      <c r="LGU162" s="379"/>
      <c r="LGV162" s="379"/>
      <c r="LGW162" s="379"/>
      <c r="LGX162" s="379"/>
      <c r="LGY162" s="379"/>
      <c r="LGZ162" s="379"/>
      <c r="LHA162" s="379"/>
      <c r="LHB162" s="379"/>
      <c r="LHC162" s="379"/>
      <c r="LHD162" s="379"/>
      <c r="LHE162" s="379"/>
      <c r="LHF162" s="379"/>
      <c r="LHG162" s="379"/>
      <c r="LHH162" s="379"/>
      <c r="LHI162" s="379"/>
      <c r="LHJ162" s="379"/>
      <c r="LHK162" s="379"/>
      <c r="LHL162" s="379"/>
      <c r="LHM162" s="379"/>
      <c r="LHN162" s="379"/>
      <c r="LHO162" s="379"/>
      <c r="LHP162" s="379"/>
      <c r="LHQ162" s="379"/>
      <c r="LHR162" s="379"/>
      <c r="LHS162" s="379"/>
      <c r="LHT162" s="379"/>
      <c r="LHU162" s="379"/>
      <c r="LHV162" s="379"/>
      <c r="LHW162" s="379"/>
      <c r="LHX162" s="379"/>
      <c r="LHY162" s="379"/>
      <c r="LHZ162" s="379"/>
      <c r="LIA162" s="379"/>
      <c r="LIB162" s="379"/>
      <c r="LIC162" s="379"/>
      <c r="LID162" s="379"/>
      <c r="LIE162" s="379"/>
      <c r="LIF162" s="379"/>
      <c r="LIG162" s="379"/>
      <c r="LIH162" s="379"/>
      <c r="LII162" s="379"/>
      <c r="LIJ162" s="379"/>
      <c r="LIK162" s="379"/>
      <c r="LIL162" s="379"/>
      <c r="LIM162" s="379"/>
      <c r="LIN162" s="379"/>
      <c r="LIO162" s="379"/>
      <c r="LIP162" s="379"/>
      <c r="LIQ162" s="379"/>
      <c r="LIR162" s="379"/>
      <c r="LIS162" s="379"/>
      <c r="LIT162" s="379"/>
      <c r="LIU162" s="379"/>
      <c r="LIV162" s="379"/>
      <c r="LIW162" s="379"/>
      <c r="LIX162" s="379"/>
      <c r="LIY162" s="379"/>
      <c r="LIZ162" s="379"/>
      <c r="LJA162" s="379"/>
      <c r="LJB162" s="379"/>
      <c r="LJC162" s="379"/>
      <c r="LJD162" s="379"/>
      <c r="LJE162" s="379"/>
      <c r="LJF162" s="379"/>
      <c r="LJG162" s="379"/>
      <c r="LJH162" s="379"/>
      <c r="LJI162" s="379"/>
      <c r="LJJ162" s="379"/>
      <c r="LJK162" s="379"/>
      <c r="LJL162" s="379"/>
      <c r="LJM162" s="379"/>
      <c r="LJN162" s="379"/>
      <c r="LJO162" s="379"/>
      <c r="LJP162" s="379"/>
      <c r="LJQ162" s="379"/>
      <c r="LJR162" s="379"/>
      <c r="LJS162" s="379"/>
      <c r="LJT162" s="379"/>
      <c r="LJU162" s="379"/>
      <c r="LJV162" s="379"/>
      <c r="LJW162" s="379"/>
      <c r="LJX162" s="379"/>
      <c r="LJY162" s="379"/>
      <c r="LJZ162" s="379"/>
      <c r="LKA162" s="379"/>
      <c r="LKB162" s="379"/>
      <c r="LKC162" s="379"/>
      <c r="LKD162" s="379"/>
      <c r="LKE162" s="379"/>
      <c r="LKF162" s="379"/>
      <c r="LKG162" s="379"/>
      <c r="LKH162" s="379"/>
      <c r="LKI162" s="379"/>
      <c r="LKJ162" s="379"/>
      <c r="LKK162" s="379"/>
      <c r="LKL162" s="379"/>
      <c r="LKM162" s="379"/>
      <c r="LKN162" s="379"/>
      <c r="LKO162" s="379"/>
      <c r="LKP162" s="379"/>
      <c r="LKQ162" s="379"/>
      <c r="LKR162" s="379"/>
      <c r="LKS162" s="379"/>
      <c r="LKT162" s="379"/>
      <c r="LKU162" s="379"/>
      <c r="LKV162" s="379"/>
      <c r="LKW162" s="379"/>
      <c r="LKX162" s="379"/>
      <c r="LKY162" s="379"/>
      <c r="LKZ162" s="379"/>
      <c r="LLA162" s="379"/>
      <c r="LLB162" s="379"/>
      <c r="LLC162" s="379"/>
      <c r="LLD162" s="379"/>
      <c r="LLE162" s="379"/>
      <c r="LLF162" s="379"/>
      <c r="LLG162" s="379"/>
      <c r="LLH162" s="379"/>
      <c r="LLI162" s="379"/>
      <c r="LLJ162" s="379"/>
      <c r="LLK162" s="379"/>
      <c r="LLL162" s="379"/>
      <c r="LLM162" s="379"/>
      <c r="LLN162" s="379"/>
      <c r="LLO162" s="379"/>
      <c r="LLP162" s="379"/>
      <c r="LLQ162" s="379"/>
      <c r="LLR162" s="379"/>
      <c r="LLS162" s="379"/>
      <c r="LLT162" s="379"/>
      <c r="LLU162" s="379"/>
      <c r="LLV162" s="379"/>
      <c r="LLW162" s="379"/>
      <c r="LLX162" s="379"/>
      <c r="LLY162" s="379"/>
      <c r="LLZ162" s="379"/>
      <c r="LMA162" s="379"/>
      <c r="LMB162" s="379"/>
      <c r="LMC162" s="379"/>
      <c r="LMD162" s="379"/>
      <c r="LME162" s="379"/>
      <c r="LMF162" s="379"/>
      <c r="LMG162" s="379"/>
      <c r="LMH162" s="379"/>
      <c r="LMI162" s="379"/>
      <c r="LMJ162" s="379"/>
      <c r="LMK162" s="379"/>
      <c r="LML162" s="379"/>
      <c r="LMM162" s="379"/>
      <c r="LMN162" s="379"/>
      <c r="LMO162" s="379"/>
      <c r="LMP162" s="379"/>
      <c r="LMQ162" s="379"/>
      <c r="LMR162" s="379"/>
      <c r="LMS162" s="379"/>
      <c r="LMT162" s="379"/>
      <c r="LMU162" s="379"/>
      <c r="LMV162" s="379"/>
      <c r="LMW162" s="379"/>
      <c r="LMX162" s="379"/>
      <c r="LMY162" s="379"/>
      <c r="LMZ162" s="379"/>
      <c r="LNA162" s="379"/>
      <c r="LNB162" s="379"/>
      <c r="LNC162" s="379"/>
      <c r="LND162" s="379"/>
      <c r="LNE162" s="379"/>
      <c r="LNF162" s="379"/>
      <c r="LNG162" s="379"/>
      <c r="LNH162" s="379"/>
      <c r="LNI162" s="379"/>
      <c r="LNJ162" s="379"/>
      <c r="LNK162" s="379"/>
      <c r="LNL162" s="379"/>
      <c r="LNM162" s="379"/>
      <c r="LNN162" s="379"/>
      <c r="LNO162" s="379"/>
      <c r="LNP162" s="379"/>
      <c r="LNQ162" s="379"/>
      <c r="LNR162" s="379"/>
      <c r="LNS162" s="379"/>
      <c r="LNT162" s="379"/>
      <c r="LNU162" s="379"/>
      <c r="LNV162" s="379"/>
      <c r="LNW162" s="379"/>
      <c r="LNX162" s="379"/>
      <c r="LNY162" s="379"/>
      <c r="LNZ162" s="379"/>
      <c r="LOA162" s="379"/>
      <c r="LOB162" s="379"/>
      <c r="LOC162" s="379"/>
      <c r="LOD162" s="379"/>
      <c r="LOE162" s="379"/>
      <c r="LOF162" s="379"/>
      <c r="LOG162" s="379"/>
      <c r="LOH162" s="379"/>
      <c r="LOI162" s="379"/>
      <c r="LOJ162" s="379"/>
      <c r="LOK162" s="379"/>
      <c r="LOL162" s="379"/>
      <c r="LOM162" s="379"/>
      <c r="LON162" s="379"/>
      <c r="LOO162" s="379"/>
      <c r="LOP162" s="379"/>
      <c r="LOQ162" s="379"/>
      <c r="LOR162" s="379"/>
      <c r="LOS162" s="379"/>
      <c r="LOT162" s="379"/>
      <c r="LOU162" s="379"/>
      <c r="LOV162" s="379"/>
      <c r="LOW162" s="379"/>
      <c r="LOX162" s="379"/>
      <c r="LOY162" s="379"/>
      <c r="LOZ162" s="379"/>
      <c r="LPA162" s="379"/>
      <c r="LPB162" s="379"/>
      <c r="LPC162" s="379"/>
      <c r="LPD162" s="379"/>
      <c r="LPE162" s="379"/>
      <c r="LPF162" s="379"/>
      <c r="LPG162" s="379"/>
      <c r="LPH162" s="379"/>
      <c r="LPI162" s="379"/>
      <c r="LPJ162" s="379"/>
      <c r="LPK162" s="379"/>
      <c r="LPL162" s="379"/>
      <c r="LPM162" s="379"/>
      <c r="LPN162" s="379"/>
      <c r="LPO162" s="379"/>
      <c r="LPP162" s="379"/>
      <c r="LPQ162" s="379"/>
      <c r="LPR162" s="379"/>
      <c r="LPS162" s="379"/>
      <c r="LPT162" s="379"/>
      <c r="LPU162" s="379"/>
      <c r="LPV162" s="379"/>
      <c r="LPW162" s="379"/>
      <c r="LPX162" s="379"/>
      <c r="LPY162" s="379"/>
      <c r="LPZ162" s="379"/>
      <c r="LQA162" s="379"/>
      <c r="LQB162" s="379"/>
      <c r="LQC162" s="379"/>
      <c r="LQD162" s="379"/>
      <c r="LQE162" s="379"/>
      <c r="LQF162" s="379"/>
      <c r="LQG162" s="379"/>
      <c r="LQH162" s="379"/>
      <c r="LQI162" s="379"/>
      <c r="LQJ162" s="379"/>
      <c r="LQK162" s="379"/>
      <c r="LQL162" s="379"/>
      <c r="LQM162" s="379"/>
      <c r="LQN162" s="379"/>
      <c r="LQO162" s="379"/>
      <c r="LQP162" s="379"/>
      <c r="LQQ162" s="379"/>
      <c r="LQR162" s="379"/>
      <c r="LQS162" s="379"/>
      <c r="LQT162" s="379"/>
      <c r="LQU162" s="379"/>
      <c r="LQV162" s="379"/>
      <c r="LQW162" s="379"/>
      <c r="LQX162" s="379"/>
      <c r="LQY162" s="379"/>
      <c r="LQZ162" s="379"/>
      <c r="LRA162" s="379"/>
      <c r="LRB162" s="379"/>
      <c r="LRC162" s="379"/>
      <c r="LRD162" s="379"/>
      <c r="LRE162" s="379"/>
      <c r="LRF162" s="379"/>
      <c r="LRG162" s="379"/>
      <c r="LRH162" s="379"/>
      <c r="LRI162" s="379"/>
      <c r="LRJ162" s="379"/>
      <c r="LRK162" s="379"/>
      <c r="LRL162" s="379"/>
      <c r="LRM162" s="379"/>
      <c r="LRN162" s="379"/>
      <c r="LRO162" s="379"/>
      <c r="LRP162" s="379"/>
      <c r="LRQ162" s="379"/>
      <c r="LRR162" s="379"/>
      <c r="LRS162" s="379"/>
      <c r="LRT162" s="379"/>
      <c r="LRU162" s="379"/>
      <c r="LRV162" s="379"/>
      <c r="LRW162" s="379"/>
      <c r="LRX162" s="379"/>
      <c r="LRY162" s="379"/>
      <c r="LRZ162" s="379"/>
      <c r="LSA162" s="379"/>
      <c r="LSB162" s="379"/>
      <c r="LSC162" s="379"/>
      <c r="LSD162" s="379"/>
      <c r="LSE162" s="379"/>
      <c r="LSF162" s="379"/>
      <c r="LSG162" s="379"/>
      <c r="LSH162" s="379"/>
      <c r="LSI162" s="379"/>
      <c r="LSJ162" s="379"/>
      <c r="LSK162" s="379"/>
      <c r="LSL162" s="379"/>
      <c r="LSM162" s="379"/>
      <c r="LSN162" s="379"/>
      <c r="LSO162" s="379"/>
      <c r="LSP162" s="379"/>
      <c r="LSQ162" s="379"/>
      <c r="LSR162" s="379"/>
      <c r="LSS162" s="379"/>
      <c r="LST162" s="379"/>
      <c r="LSU162" s="379"/>
      <c r="LSV162" s="379"/>
      <c r="LSW162" s="379"/>
      <c r="LSX162" s="379"/>
      <c r="LSY162" s="379"/>
      <c r="LSZ162" s="379"/>
      <c r="LTA162" s="379"/>
      <c r="LTB162" s="379"/>
      <c r="LTC162" s="379"/>
      <c r="LTD162" s="379"/>
      <c r="LTE162" s="379"/>
      <c r="LTF162" s="379"/>
      <c r="LTG162" s="379"/>
      <c r="LTH162" s="379"/>
      <c r="LTI162" s="379"/>
      <c r="LTJ162" s="379"/>
      <c r="LTK162" s="379"/>
      <c r="LTL162" s="379"/>
      <c r="LTM162" s="379"/>
      <c r="LTN162" s="379"/>
      <c r="LTO162" s="379"/>
      <c r="LTP162" s="379"/>
      <c r="LTQ162" s="379"/>
      <c r="LTR162" s="379"/>
      <c r="LTS162" s="379"/>
      <c r="LTT162" s="379"/>
      <c r="LTU162" s="379"/>
      <c r="LTV162" s="379"/>
      <c r="LTW162" s="379"/>
      <c r="LTX162" s="379"/>
      <c r="LTY162" s="379"/>
      <c r="LTZ162" s="379"/>
      <c r="LUA162" s="379"/>
      <c r="LUB162" s="379"/>
      <c r="LUC162" s="379"/>
      <c r="LUD162" s="379"/>
      <c r="LUE162" s="379"/>
      <c r="LUF162" s="379"/>
      <c r="LUG162" s="379"/>
      <c r="LUH162" s="379"/>
      <c r="LUI162" s="379"/>
      <c r="LUJ162" s="379"/>
      <c r="LUK162" s="379"/>
      <c r="LUL162" s="379"/>
      <c r="LUM162" s="379"/>
      <c r="LUN162" s="379"/>
      <c r="LUO162" s="379"/>
      <c r="LUP162" s="379"/>
      <c r="LUQ162" s="379"/>
      <c r="LUR162" s="379"/>
      <c r="LUS162" s="379"/>
      <c r="LUT162" s="379"/>
      <c r="LUU162" s="379"/>
      <c r="LUV162" s="379"/>
      <c r="LUW162" s="379"/>
      <c r="LUX162" s="379"/>
      <c r="LUY162" s="379"/>
      <c r="LUZ162" s="379"/>
      <c r="LVA162" s="379"/>
      <c r="LVB162" s="379"/>
      <c r="LVC162" s="379"/>
      <c r="LVD162" s="379"/>
      <c r="LVE162" s="379"/>
      <c r="LVF162" s="379"/>
      <c r="LVG162" s="379"/>
      <c r="LVH162" s="379"/>
      <c r="LVI162" s="379"/>
      <c r="LVJ162" s="379"/>
      <c r="LVK162" s="379"/>
      <c r="LVL162" s="379"/>
      <c r="LVM162" s="379"/>
      <c r="LVN162" s="379"/>
      <c r="LVO162" s="379"/>
      <c r="LVP162" s="379"/>
      <c r="LVQ162" s="379"/>
      <c r="LVR162" s="379"/>
      <c r="LVS162" s="379"/>
      <c r="LVT162" s="379"/>
      <c r="LVU162" s="379"/>
      <c r="LVV162" s="379"/>
      <c r="LVW162" s="379"/>
      <c r="LVX162" s="379"/>
      <c r="LVY162" s="379"/>
      <c r="LVZ162" s="379"/>
      <c r="LWA162" s="379"/>
      <c r="LWB162" s="379"/>
      <c r="LWC162" s="379"/>
      <c r="LWD162" s="379"/>
      <c r="LWE162" s="379"/>
      <c r="LWF162" s="379"/>
      <c r="LWG162" s="379"/>
      <c r="LWH162" s="379"/>
      <c r="LWI162" s="379"/>
      <c r="LWJ162" s="379"/>
      <c r="LWK162" s="379"/>
      <c r="LWL162" s="379"/>
      <c r="LWM162" s="379"/>
      <c r="LWN162" s="379"/>
      <c r="LWO162" s="379"/>
      <c r="LWP162" s="379"/>
      <c r="LWQ162" s="379"/>
      <c r="LWR162" s="379"/>
      <c r="LWS162" s="379"/>
      <c r="LWT162" s="379"/>
      <c r="LWU162" s="379"/>
      <c r="LWV162" s="379"/>
      <c r="LWW162" s="379"/>
      <c r="LWX162" s="379"/>
      <c r="LWY162" s="379"/>
      <c r="LWZ162" s="379"/>
      <c r="LXA162" s="379"/>
      <c r="LXB162" s="379"/>
      <c r="LXC162" s="379"/>
      <c r="LXD162" s="379"/>
      <c r="LXE162" s="379"/>
      <c r="LXF162" s="379"/>
      <c r="LXG162" s="379"/>
      <c r="LXH162" s="379"/>
      <c r="LXI162" s="379"/>
      <c r="LXJ162" s="379"/>
      <c r="LXK162" s="379"/>
      <c r="LXL162" s="379"/>
      <c r="LXM162" s="379"/>
      <c r="LXN162" s="379"/>
      <c r="LXO162" s="379"/>
      <c r="LXP162" s="379"/>
      <c r="LXQ162" s="379"/>
      <c r="LXR162" s="379"/>
      <c r="LXS162" s="379"/>
      <c r="LXT162" s="379"/>
      <c r="LXU162" s="379"/>
      <c r="LXV162" s="379"/>
      <c r="LXW162" s="379"/>
      <c r="LXX162" s="379"/>
      <c r="LXY162" s="379"/>
      <c r="LXZ162" s="379"/>
      <c r="LYA162" s="379"/>
      <c r="LYB162" s="379"/>
      <c r="LYC162" s="379"/>
      <c r="LYD162" s="379"/>
      <c r="LYE162" s="379"/>
      <c r="LYF162" s="379"/>
      <c r="LYG162" s="379"/>
      <c r="LYH162" s="379"/>
      <c r="LYI162" s="379"/>
      <c r="LYJ162" s="379"/>
      <c r="LYK162" s="379"/>
      <c r="LYL162" s="379"/>
      <c r="LYM162" s="379"/>
      <c r="LYN162" s="379"/>
      <c r="LYO162" s="379"/>
      <c r="LYP162" s="379"/>
      <c r="LYQ162" s="379"/>
      <c r="LYR162" s="379"/>
      <c r="LYS162" s="379"/>
      <c r="LYT162" s="379"/>
      <c r="LYU162" s="379"/>
      <c r="LYV162" s="379"/>
      <c r="LYW162" s="379"/>
      <c r="LYX162" s="379"/>
      <c r="LYY162" s="379"/>
      <c r="LYZ162" s="379"/>
      <c r="LZA162" s="379"/>
      <c r="LZB162" s="379"/>
      <c r="LZC162" s="379"/>
      <c r="LZD162" s="379"/>
      <c r="LZE162" s="379"/>
      <c r="LZF162" s="379"/>
      <c r="LZG162" s="379"/>
      <c r="LZH162" s="379"/>
      <c r="LZI162" s="379"/>
      <c r="LZJ162" s="379"/>
      <c r="LZK162" s="379"/>
      <c r="LZL162" s="379"/>
      <c r="LZM162" s="379"/>
      <c r="LZN162" s="379"/>
      <c r="LZO162" s="379"/>
      <c r="LZP162" s="379"/>
      <c r="LZQ162" s="379"/>
      <c r="LZR162" s="379"/>
      <c r="LZS162" s="379"/>
      <c r="LZT162" s="379"/>
      <c r="LZU162" s="379"/>
      <c r="LZV162" s="379"/>
      <c r="LZW162" s="379"/>
      <c r="LZX162" s="379"/>
      <c r="LZY162" s="379"/>
      <c r="LZZ162" s="379"/>
      <c r="MAA162" s="379"/>
      <c r="MAB162" s="379"/>
      <c r="MAC162" s="379"/>
      <c r="MAD162" s="379"/>
      <c r="MAE162" s="379"/>
      <c r="MAF162" s="379"/>
      <c r="MAG162" s="379"/>
      <c r="MAH162" s="379"/>
      <c r="MAI162" s="379"/>
      <c r="MAJ162" s="379"/>
      <c r="MAK162" s="379"/>
      <c r="MAL162" s="379"/>
      <c r="MAM162" s="379"/>
      <c r="MAN162" s="379"/>
      <c r="MAO162" s="379"/>
      <c r="MAP162" s="379"/>
      <c r="MAQ162" s="379"/>
      <c r="MAR162" s="379"/>
      <c r="MAS162" s="379"/>
      <c r="MAT162" s="379"/>
      <c r="MAU162" s="379"/>
      <c r="MAV162" s="379"/>
      <c r="MAW162" s="379"/>
      <c r="MAX162" s="379"/>
      <c r="MAY162" s="379"/>
      <c r="MAZ162" s="379"/>
      <c r="MBA162" s="379"/>
      <c r="MBB162" s="379"/>
      <c r="MBC162" s="379"/>
      <c r="MBD162" s="379"/>
      <c r="MBE162" s="379"/>
      <c r="MBF162" s="379"/>
      <c r="MBG162" s="379"/>
      <c r="MBH162" s="379"/>
      <c r="MBI162" s="379"/>
      <c r="MBJ162" s="379"/>
      <c r="MBK162" s="379"/>
      <c r="MBL162" s="379"/>
      <c r="MBM162" s="379"/>
      <c r="MBN162" s="379"/>
      <c r="MBO162" s="379"/>
      <c r="MBP162" s="379"/>
      <c r="MBQ162" s="379"/>
      <c r="MBR162" s="379"/>
      <c r="MBS162" s="379"/>
      <c r="MBT162" s="379"/>
      <c r="MBU162" s="379"/>
      <c r="MBV162" s="379"/>
      <c r="MBW162" s="379"/>
      <c r="MBX162" s="379"/>
      <c r="MBY162" s="379"/>
      <c r="MBZ162" s="379"/>
      <c r="MCA162" s="379"/>
      <c r="MCB162" s="379"/>
      <c r="MCC162" s="379"/>
      <c r="MCD162" s="379"/>
      <c r="MCE162" s="379"/>
      <c r="MCF162" s="379"/>
      <c r="MCG162" s="379"/>
      <c r="MCH162" s="379"/>
      <c r="MCI162" s="379"/>
      <c r="MCJ162" s="379"/>
      <c r="MCK162" s="379"/>
      <c r="MCL162" s="379"/>
      <c r="MCM162" s="379"/>
      <c r="MCN162" s="379"/>
      <c r="MCO162" s="379"/>
      <c r="MCP162" s="379"/>
      <c r="MCQ162" s="379"/>
      <c r="MCR162" s="379"/>
      <c r="MCS162" s="379"/>
      <c r="MCT162" s="379"/>
      <c r="MCU162" s="379"/>
      <c r="MCV162" s="379"/>
      <c r="MCW162" s="379"/>
      <c r="MCX162" s="379"/>
      <c r="MCY162" s="379"/>
      <c r="MCZ162" s="379"/>
      <c r="MDA162" s="379"/>
      <c r="MDB162" s="379"/>
      <c r="MDC162" s="379"/>
      <c r="MDD162" s="379"/>
      <c r="MDE162" s="379"/>
      <c r="MDF162" s="379"/>
      <c r="MDG162" s="379"/>
      <c r="MDH162" s="379"/>
      <c r="MDI162" s="379"/>
      <c r="MDJ162" s="379"/>
      <c r="MDK162" s="379"/>
      <c r="MDL162" s="379"/>
      <c r="MDM162" s="379"/>
      <c r="MDN162" s="379"/>
      <c r="MDO162" s="379"/>
      <c r="MDP162" s="379"/>
      <c r="MDQ162" s="379"/>
      <c r="MDR162" s="379"/>
      <c r="MDS162" s="379"/>
      <c r="MDT162" s="379"/>
      <c r="MDU162" s="379"/>
      <c r="MDV162" s="379"/>
      <c r="MDW162" s="379"/>
      <c r="MDX162" s="379"/>
      <c r="MDY162" s="379"/>
      <c r="MDZ162" s="379"/>
      <c r="MEA162" s="379"/>
      <c r="MEB162" s="379"/>
      <c r="MEC162" s="379"/>
      <c r="MED162" s="379"/>
      <c r="MEE162" s="379"/>
      <c r="MEF162" s="379"/>
      <c r="MEG162" s="379"/>
      <c r="MEH162" s="379"/>
      <c r="MEI162" s="379"/>
      <c r="MEJ162" s="379"/>
      <c r="MEK162" s="379"/>
      <c r="MEL162" s="379"/>
      <c r="MEM162" s="379"/>
      <c r="MEN162" s="379"/>
      <c r="MEO162" s="379"/>
      <c r="MEP162" s="379"/>
      <c r="MEQ162" s="379"/>
      <c r="MER162" s="379"/>
      <c r="MES162" s="379"/>
      <c r="MET162" s="379"/>
      <c r="MEU162" s="379"/>
      <c r="MEV162" s="379"/>
      <c r="MEW162" s="379"/>
      <c r="MEX162" s="379"/>
      <c r="MEY162" s="379"/>
      <c r="MEZ162" s="379"/>
      <c r="MFA162" s="379"/>
      <c r="MFB162" s="379"/>
      <c r="MFC162" s="379"/>
      <c r="MFD162" s="379"/>
      <c r="MFE162" s="379"/>
      <c r="MFF162" s="379"/>
      <c r="MFG162" s="379"/>
      <c r="MFH162" s="379"/>
      <c r="MFI162" s="379"/>
      <c r="MFJ162" s="379"/>
      <c r="MFK162" s="379"/>
      <c r="MFL162" s="379"/>
      <c r="MFM162" s="379"/>
      <c r="MFN162" s="379"/>
      <c r="MFO162" s="379"/>
      <c r="MFP162" s="379"/>
      <c r="MFQ162" s="379"/>
      <c r="MFR162" s="379"/>
      <c r="MFS162" s="379"/>
      <c r="MFT162" s="379"/>
      <c r="MFU162" s="379"/>
      <c r="MFV162" s="379"/>
      <c r="MFW162" s="379"/>
      <c r="MFX162" s="379"/>
      <c r="MFY162" s="379"/>
      <c r="MFZ162" s="379"/>
      <c r="MGA162" s="379"/>
      <c r="MGB162" s="379"/>
      <c r="MGC162" s="379"/>
      <c r="MGD162" s="379"/>
      <c r="MGE162" s="379"/>
      <c r="MGF162" s="379"/>
      <c r="MGG162" s="379"/>
      <c r="MGH162" s="379"/>
      <c r="MGI162" s="379"/>
      <c r="MGJ162" s="379"/>
      <c r="MGK162" s="379"/>
      <c r="MGL162" s="379"/>
      <c r="MGM162" s="379"/>
      <c r="MGN162" s="379"/>
      <c r="MGO162" s="379"/>
      <c r="MGP162" s="379"/>
      <c r="MGQ162" s="379"/>
      <c r="MGR162" s="379"/>
      <c r="MGS162" s="379"/>
      <c r="MGT162" s="379"/>
      <c r="MGU162" s="379"/>
      <c r="MGV162" s="379"/>
      <c r="MGW162" s="379"/>
      <c r="MGX162" s="379"/>
      <c r="MGY162" s="379"/>
      <c r="MGZ162" s="379"/>
      <c r="MHA162" s="379"/>
      <c r="MHB162" s="379"/>
      <c r="MHC162" s="379"/>
      <c r="MHD162" s="379"/>
      <c r="MHE162" s="379"/>
      <c r="MHF162" s="379"/>
      <c r="MHG162" s="379"/>
      <c r="MHH162" s="379"/>
      <c r="MHI162" s="379"/>
      <c r="MHJ162" s="379"/>
      <c r="MHK162" s="379"/>
      <c r="MHL162" s="379"/>
      <c r="MHM162" s="379"/>
      <c r="MHN162" s="379"/>
      <c r="MHO162" s="379"/>
      <c r="MHP162" s="379"/>
      <c r="MHQ162" s="379"/>
      <c r="MHR162" s="379"/>
      <c r="MHS162" s="379"/>
      <c r="MHT162" s="379"/>
      <c r="MHU162" s="379"/>
      <c r="MHV162" s="379"/>
      <c r="MHW162" s="379"/>
      <c r="MHX162" s="379"/>
      <c r="MHY162" s="379"/>
      <c r="MHZ162" s="379"/>
      <c r="MIA162" s="379"/>
      <c r="MIB162" s="379"/>
      <c r="MIC162" s="379"/>
      <c r="MID162" s="379"/>
      <c r="MIE162" s="379"/>
      <c r="MIF162" s="379"/>
      <c r="MIG162" s="379"/>
      <c r="MIH162" s="379"/>
      <c r="MII162" s="379"/>
      <c r="MIJ162" s="379"/>
      <c r="MIK162" s="379"/>
      <c r="MIL162" s="379"/>
      <c r="MIM162" s="379"/>
      <c r="MIN162" s="379"/>
      <c r="MIO162" s="379"/>
      <c r="MIP162" s="379"/>
      <c r="MIQ162" s="379"/>
      <c r="MIR162" s="379"/>
      <c r="MIS162" s="379"/>
      <c r="MIT162" s="379"/>
      <c r="MIU162" s="379"/>
      <c r="MIV162" s="379"/>
      <c r="MIW162" s="379"/>
      <c r="MIX162" s="379"/>
      <c r="MIY162" s="379"/>
      <c r="MIZ162" s="379"/>
      <c r="MJA162" s="379"/>
      <c r="MJB162" s="379"/>
      <c r="MJC162" s="379"/>
      <c r="MJD162" s="379"/>
      <c r="MJE162" s="379"/>
      <c r="MJF162" s="379"/>
      <c r="MJG162" s="379"/>
      <c r="MJH162" s="379"/>
      <c r="MJI162" s="379"/>
      <c r="MJJ162" s="379"/>
      <c r="MJK162" s="379"/>
      <c r="MJL162" s="379"/>
      <c r="MJM162" s="379"/>
      <c r="MJN162" s="379"/>
      <c r="MJO162" s="379"/>
      <c r="MJP162" s="379"/>
      <c r="MJQ162" s="379"/>
      <c r="MJR162" s="379"/>
      <c r="MJS162" s="379"/>
      <c r="MJT162" s="379"/>
      <c r="MJU162" s="379"/>
      <c r="MJV162" s="379"/>
      <c r="MJW162" s="379"/>
      <c r="MJX162" s="379"/>
      <c r="MJY162" s="379"/>
      <c r="MJZ162" s="379"/>
      <c r="MKA162" s="379"/>
      <c r="MKB162" s="379"/>
      <c r="MKC162" s="379"/>
      <c r="MKD162" s="379"/>
      <c r="MKE162" s="379"/>
      <c r="MKF162" s="379"/>
      <c r="MKG162" s="379"/>
      <c r="MKH162" s="379"/>
      <c r="MKI162" s="379"/>
      <c r="MKJ162" s="379"/>
      <c r="MKK162" s="379"/>
      <c r="MKL162" s="379"/>
      <c r="MKM162" s="379"/>
      <c r="MKN162" s="379"/>
      <c r="MKO162" s="379"/>
      <c r="MKP162" s="379"/>
      <c r="MKQ162" s="379"/>
      <c r="MKR162" s="379"/>
      <c r="MKS162" s="379"/>
      <c r="MKT162" s="379"/>
      <c r="MKU162" s="379"/>
      <c r="MKV162" s="379"/>
      <c r="MKW162" s="379"/>
      <c r="MKX162" s="379"/>
      <c r="MKY162" s="379"/>
      <c r="MKZ162" s="379"/>
      <c r="MLA162" s="379"/>
      <c r="MLB162" s="379"/>
      <c r="MLC162" s="379"/>
      <c r="MLD162" s="379"/>
      <c r="MLE162" s="379"/>
      <c r="MLF162" s="379"/>
      <c r="MLG162" s="379"/>
      <c r="MLH162" s="379"/>
      <c r="MLI162" s="379"/>
      <c r="MLJ162" s="379"/>
      <c r="MLK162" s="379"/>
      <c r="MLL162" s="379"/>
      <c r="MLM162" s="379"/>
      <c r="MLN162" s="379"/>
      <c r="MLO162" s="379"/>
      <c r="MLP162" s="379"/>
      <c r="MLQ162" s="379"/>
      <c r="MLR162" s="379"/>
      <c r="MLS162" s="379"/>
      <c r="MLT162" s="379"/>
      <c r="MLU162" s="379"/>
      <c r="MLV162" s="379"/>
      <c r="MLW162" s="379"/>
      <c r="MLX162" s="379"/>
      <c r="MLY162" s="379"/>
      <c r="MLZ162" s="379"/>
      <c r="MMA162" s="379"/>
      <c r="MMB162" s="379"/>
      <c r="MMC162" s="379"/>
      <c r="MMD162" s="379"/>
      <c r="MME162" s="379"/>
      <c r="MMF162" s="379"/>
      <c r="MMG162" s="379"/>
      <c r="MMH162" s="379"/>
      <c r="MMI162" s="379"/>
      <c r="MMJ162" s="379"/>
      <c r="MMK162" s="379"/>
      <c r="MML162" s="379"/>
      <c r="MMM162" s="379"/>
      <c r="MMN162" s="379"/>
      <c r="MMO162" s="379"/>
      <c r="MMP162" s="379"/>
      <c r="MMQ162" s="379"/>
      <c r="MMR162" s="379"/>
      <c r="MMS162" s="379"/>
      <c r="MMT162" s="379"/>
      <c r="MMU162" s="379"/>
      <c r="MMV162" s="379"/>
      <c r="MMW162" s="379"/>
      <c r="MMX162" s="379"/>
      <c r="MMY162" s="379"/>
      <c r="MMZ162" s="379"/>
      <c r="MNA162" s="379"/>
      <c r="MNB162" s="379"/>
      <c r="MNC162" s="379"/>
      <c r="MND162" s="379"/>
      <c r="MNE162" s="379"/>
      <c r="MNF162" s="379"/>
      <c r="MNG162" s="379"/>
      <c r="MNH162" s="379"/>
      <c r="MNI162" s="379"/>
      <c r="MNJ162" s="379"/>
      <c r="MNK162" s="379"/>
      <c r="MNL162" s="379"/>
      <c r="MNM162" s="379"/>
      <c r="MNN162" s="379"/>
      <c r="MNO162" s="379"/>
      <c r="MNP162" s="379"/>
      <c r="MNQ162" s="379"/>
      <c r="MNR162" s="379"/>
      <c r="MNS162" s="379"/>
      <c r="MNT162" s="379"/>
      <c r="MNU162" s="379"/>
      <c r="MNV162" s="379"/>
      <c r="MNW162" s="379"/>
      <c r="MNX162" s="379"/>
      <c r="MNY162" s="379"/>
      <c r="MNZ162" s="379"/>
      <c r="MOA162" s="379"/>
      <c r="MOB162" s="379"/>
      <c r="MOC162" s="379"/>
      <c r="MOD162" s="379"/>
      <c r="MOE162" s="379"/>
      <c r="MOF162" s="379"/>
      <c r="MOG162" s="379"/>
      <c r="MOH162" s="379"/>
      <c r="MOI162" s="379"/>
      <c r="MOJ162" s="379"/>
      <c r="MOK162" s="379"/>
      <c r="MOL162" s="379"/>
      <c r="MOM162" s="379"/>
      <c r="MON162" s="379"/>
      <c r="MOO162" s="379"/>
      <c r="MOP162" s="379"/>
      <c r="MOQ162" s="379"/>
      <c r="MOR162" s="379"/>
      <c r="MOS162" s="379"/>
      <c r="MOT162" s="379"/>
      <c r="MOU162" s="379"/>
      <c r="MOV162" s="379"/>
      <c r="MOW162" s="379"/>
      <c r="MOX162" s="379"/>
      <c r="MOY162" s="379"/>
      <c r="MOZ162" s="379"/>
      <c r="MPA162" s="379"/>
      <c r="MPB162" s="379"/>
      <c r="MPC162" s="379"/>
      <c r="MPD162" s="379"/>
      <c r="MPE162" s="379"/>
      <c r="MPF162" s="379"/>
      <c r="MPG162" s="379"/>
      <c r="MPH162" s="379"/>
      <c r="MPI162" s="379"/>
      <c r="MPJ162" s="379"/>
      <c r="MPK162" s="379"/>
      <c r="MPL162" s="379"/>
      <c r="MPM162" s="379"/>
      <c r="MPN162" s="379"/>
      <c r="MPO162" s="379"/>
      <c r="MPP162" s="379"/>
      <c r="MPQ162" s="379"/>
      <c r="MPR162" s="379"/>
      <c r="MPS162" s="379"/>
      <c r="MPT162" s="379"/>
      <c r="MPU162" s="379"/>
      <c r="MPV162" s="379"/>
      <c r="MPW162" s="379"/>
      <c r="MPX162" s="379"/>
      <c r="MPY162" s="379"/>
      <c r="MPZ162" s="379"/>
      <c r="MQA162" s="379"/>
      <c r="MQB162" s="379"/>
      <c r="MQC162" s="379"/>
      <c r="MQD162" s="379"/>
      <c r="MQE162" s="379"/>
      <c r="MQF162" s="379"/>
      <c r="MQG162" s="379"/>
      <c r="MQH162" s="379"/>
      <c r="MQI162" s="379"/>
      <c r="MQJ162" s="379"/>
      <c r="MQK162" s="379"/>
      <c r="MQL162" s="379"/>
      <c r="MQM162" s="379"/>
      <c r="MQN162" s="379"/>
      <c r="MQO162" s="379"/>
      <c r="MQP162" s="379"/>
      <c r="MQQ162" s="379"/>
      <c r="MQR162" s="379"/>
      <c r="MQS162" s="379"/>
      <c r="MQT162" s="379"/>
      <c r="MQU162" s="379"/>
      <c r="MQV162" s="379"/>
      <c r="MQW162" s="379"/>
      <c r="MQX162" s="379"/>
      <c r="MQY162" s="379"/>
      <c r="MQZ162" s="379"/>
      <c r="MRA162" s="379"/>
      <c r="MRB162" s="379"/>
      <c r="MRC162" s="379"/>
      <c r="MRD162" s="379"/>
      <c r="MRE162" s="379"/>
      <c r="MRF162" s="379"/>
      <c r="MRG162" s="379"/>
      <c r="MRH162" s="379"/>
      <c r="MRI162" s="379"/>
      <c r="MRJ162" s="379"/>
      <c r="MRK162" s="379"/>
      <c r="MRL162" s="379"/>
      <c r="MRM162" s="379"/>
      <c r="MRN162" s="379"/>
      <c r="MRO162" s="379"/>
      <c r="MRP162" s="379"/>
      <c r="MRQ162" s="379"/>
      <c r="MRR162" s="379"/>
      <c r="MRS162" s="379"/>
      <c r="MRT162" s="379"/>
      <c r="MRU162" s="379"/>
      <c r="MRV162" s="379"/>
      <c r="MRW162" s="379"/>
      <c r="MRX162" s="379"/>
      <c r="MRY162" s="379"/>
      <c r="MRZ162" s="379"/>
      <c r="MSA162" s="379"/>
      <c r="MSB162" s="379"/>
      <c r="MSC162" s="379"/>
      <c r="MSD162" s="379"/>
      <c r="MSE162" s="379"/>
      <c r="MSF162" s="379"/>
      <c r="MSG162" s="379"/>
      <c r="MSH162" s="379"/>
      <c r="MSI162" s="379"/>
      <c r="MSJ162" s="379"/>
      <c r="MSK162" s="379"/>
      <c r="MSL162" s="379"/>
      <c r="MSM162" s="379"/>
      <c r="MSN162" s="379"/>
      <c r="MSO162" s="379"/>
      <c r="MSP162" s="379"/>
      <c r="MSQ162" s="379"/>
      <c r="MSR162" s="379"/>
      <c r="MSS162" s="379"/>
      <c r="MST162" s="379"/>
      <c r="MSU162" s="379"/>
      <c r="MSV162" s="379"/>
      <c r="MSW162" s="379"/>
      <c r="MSX162" s="379"/>
      <c r="MSY162" s="379"/>
      <c r="MSZ162" s="379"/>
      <c r="MTA162" s="379"/>
      <c r="MTB162" s="379"/>
      <c r="MTC162" s="379"/>
      <c r="MTD162" s="379"/>
      <c r="MTE162" s="379"/>
      <c r="MTF162" s="379"/>
      <c r="MTG162" s="379"/>
      <c r="MTH162" s="379"/>
      <c r="MTI162" s="379"/>
      <c r="MTJ162" s="379"/>
      <c r="MTK162" s="379"/>
      <c r="MTL162" s="379"/>
      <c r="MTM162" s="379"/>
      <c r="MTN162" s="379"/>
      <c r="MTO162" s="379"/>
      <c r="MTP162" s="379"/>
      <c r="MTQ162" s="379"/>
      <c r="MTR162" s="379"/>
      <c r="MTS162" s="379"/>
      <c r="MTT162" s="379"/>
      <c r="MTU162" s="379"/>
      <c r="MTV162" s="379"/>
      <c r="MTW162" s="379"/>
      <c r="MTX162" s="379"/>
      <c r="MTY162" s="379"/>
      <c r="MTZ162" s="379"/>
      <c r="MUA162" s="379"/>
      <c r="MUB162" s="379"/>
      <c r="MUC162" s="379"/>
      <c r="MUD162" s="379"/>
      <c r="MUE162" s="379"/>
      <c r="MUF162" s="379"/>
      <c r="MUG162" s="379"/>
      <c r="MUH162" s="379"/>
      <c r="MUI162" s="379"/>
      <c r="MUJ162" s="379"/>
      <c r="MUK162" s="379"/>
      <c r="MUL162" s="379"/>
      <c r="MUM162" s="379"/>
      <c r="MUN162" s="379"/>
      <c r="MUO162" s="379"/>
      <c r="MUP162" s="379"/>
      <c r="MUQ162" s="379"/>
      <c r="MUR162" s="379"/>
      <c r="MUS162" s="379"/>
      <c r="MUT162" s="379"/>
      <c r="MUU162" s="379"/>
      <c r="MUV162" s="379"/>
      <c r="MUW162" s="379"/>
      <c r="MUX162" s="379"/>
      <c r="MUY162" s="379"/>
      <c r="MUZ162" s="379"/>
      <c r="MVA162" s="379"/>
      <c r="MVB162" s="379"/>
      <c r="MVC162" s="379"/>
      <c r="MVD162" s="379"/>
      <c r="MVE162" s="379"/>
      <c r="MVF162" s="379"/>
      <c r="MVG162" s="379"/>
      <c r="MVH162" s="379"/>
      <c r="MVI162" s="379"/>
      <c r="MVJ162" s="379"/>
      <c r="MVK162" s="379"/>
      <c r="MVL162" s="379"/>
      <c r="MVM162" s="379"/>
      <c r="MVN162" s="379"/>
      <c r="MVO162" s="379"/>
      <c r="MVP162" s="379"/>
      <c r="MVQ162" s="379"/>
      <c r="MVR162" s="379"/>
      <c r="MVS162" s="379"/>
      <c r="MVT162" s="379"/>
      <c r="MVU162" s="379"/>
      <c r="MVV162" s="379"/>
      <c r="MVW162" s="379"/>
      <c r="MVX162" s="379"/>
      <c r="MVY162" s="379"/>
      <c r="MVZ162" s="379"/>
      <c r="MWA162" s="379"/>
      <c r="MWB162" s="379"/>
      <c r="MWC162" s="379"/>
      <c r="MWD162" s="379"/>
      <c r="MWE162" s="379"/>
      <c r="MWF162" s="379"/>
      <c r="MWG162" s="379"/>
      <c r="MWH162" s="379"/>
      <c r="MWI162" s="379"/>
      <c r="MWJ162" s="379"/>
      <c r="MWK162" s="379"/>
      <c r="MWL162" s="379"/>
      <c r="MWM162" s="379"/>
      <c r="MWN162" s="379"/>
      <c r="MWO162" s="379"/>
      <c r="MWP162" s="379"/>
      <c r="MWQ162" s="379"/>
      <c r="MWR162" s="379"/>
      <c r="MWS162" s="379"/>
      <c r="MWT162" s="379"/>
      <c r="MWU162" s="379"/>
      <c r="MWV162" s="379"/>
      <c r="MWW162" s="379"/>
      <c r="MWX162" s="379"/>
      <c r="MWY162" s="379"/>
      <c r="MWZ162" s="379"/>
      <c r="MXA162" s="379"/>
      <c r="MXB162" s="379"/>
      <c r="MXC162" s="379"/>
      <c r="MXD162" s="379"/>
      <c r="MXE162" s="379"/>
      <c r="MXF162" s="379"/>
      <c r="MXG162" s="379"/>
      <c r="MXH162" s="379"/>
      <c r="MXI162" s="379"/>
      <c r="MXJ162" s="379"/>
      <c r="MXK162" s="379"/>
      <c r="MXL162" s="379"/>
      <c r="MXM162" s="379"/>
      <c r="MXN162" s="379"/>
      <c r="MXO162" s="379"/>
      <c r="MXP162" s="379"/>
      <c r="MXQ162" s="379"/>
      <c r="MXR162" s="379"/>
      <c r="MXS162" s="379"/>
      <c r="MXT162" s="379"/>
      <c r="MXU162" s="379"/>
      <c r="MXV162" s="379"/>
      <c r="MXW162" s="379"/>
      <c r="MXX162" s="379"/>
      <c r="MXY162" s="379"/>
      <c r="MXZ162" s="379"/>
      <c r="MYA162" s="379"/>
      <c r="MYB162" s="379"/>
      <c r="MYC162" s="379"/>
      <c r="MYD162" s="379"/>
      <c r="MYE162" s="379"/>
      <c r="MYF162" s="379"/>
      <c r="MYG162" s="379"/>
      <c r="MYH162" s="379"/>
      <c r="MYI162" s="379"/>
      <c r="MYJ162" s="379"/>
      <c r="MYK162" s="379"/>
      <c r="MYL162" s="379"/>
      <c r="MYM162" s="379"/>
      <c r="MYN162" s="379"/>
      <c r="MYO162" s="379"/>
      <c r="MYP162" s="379"/>
      <c r="MYQ162" s="379"/>
      <c r="MYR162" s="379"/>
      <c r="MYS162" s="379"/>
      <c r="MYT162" s="379"/>
      <c r="MYU162" s="379"/>
      <c r="MYV162" s="379"/>
      <c r="MYW162" s="379"/>
      <c r="MYX162" s="379"/>
      <c r="MYY162" s="379"/>
      <c r="MYZ162" s="379"/>
      <c r="MZA162" s="379"/>
      <c r="MZB162" s="379"/>
      <c r="MZC162" s="379"/>
      <c r="MZD162" s="379"/>
      <c r="MZE162" s="379"/>
      <c r="MZF162" s="379"/>
      <c r="MZG162" s="379"/>
      <c r="MZH162" s="379"/>
      <c r="MZI162" s="379"/>
      <c r="MZJ162" s="379"/>
      <c r="MZK162" s="379"/>
      <c r="MZL162" s="379"/>
      <c r="MZM162" s="379"/>
      <c r="MZN162" s="379"/>
      <c r="MZO162" s="379"/>
      <c r="MZP162" s="379"/>
      <c r="MZQ162" s="379"/>
      <c r="MZR162" s="379"/>
      <c r="MZS162" s="379"/>
      <c r="MZT162" s="379"/>
      <c r="MZU162" s="379"/>
      <c r="MZV162" s="379"/>
      <c r="MZW162" s="379"/>
      <c r="MZX162" s="379"/>
      <c r="MZY162" s="379"/>
      <c r="MZZ162" s="379"/>
      <c r="NAA162" s="379"/>
      <c r="NAB162" s="379"/>
      <c r="NAC162" s="379"/>
      <c r="NAD162" s="379"/>
      <c r="NAE162" s="379"/>
      <c r="NAF162" s="379"/>
      <c r="NAG162" s="379"/>
      <c r="NAH162" s="379"/>
      <c r="NAI162" s="379"/>
      <c r="NAJ162" s="379"/>
      <c r="NAK162" s="379"/>
      <c r="NAL162" s="379"/>
      <c r="NAM162" s="379"/>
      <c r="NAN162" s="379"/>
      <c r="NAO162" s="379"/>
      <c r="NAP162" s="379"/>
      <c r="NAQ162" s="379"/>
      <c r="NAR162" s="379"/>
      <c r="NAS162" s="379"/>
      <c r="NAT162" s="379"/>
      <c r="NAU162" s="379"/>
      <c r="NAV162" s="379"/>
      <c r="NAW162" s="379"/>
      <c r="NAX162" s="379"/>
      <c r="NAY162" s="379"/>
      <c r="NAZ162" s="379"/>
      <c r="NBA162" s="379"/>
      <c r="NBB162" s="379"/>
      <c r="NBC162" s="379"/>
      <c r="NBD162" s="379"/>
      <c r="NBE162" s="379"/>
      <c r="NBF162" s="379"/>
      <c r="NBG162" s="379"/>
      <c r="NBH162" s="379"/>
      <c r="NBI162" s="379"/>
      <c r="NBJ162" s="379"/>
      <c r="NBK162" s="379"/>
      <c r="NBL162" s="379"/>
      <c r="NBM162" s="379"/>
      <c r="NBN162" s="379"/>
      <c r="NBO162" s="379"/>
      <c r="NBP162" s="379"/>
      <c r="NBQ162" s="379"/>
      <c r="NBR162" s="379"/>
      <c r="NBS162" s="379"/>
      <c r="NBT162" s="379"/>
      <c r="NBU162" s="379"/>
      <c r="NBV162" s="379"/>
      <c r="NBW162" s="379"/>
      <c r="NBX162" s="379"/>
      <c r="NBY162" s="379"/>
      <c r="NBZ162" s="379"/>
      <c r="NCA162" s="379"/>
      <c r="NCB162" s="379"/>
      <c r="NCC162" s="379"/>
      <c r="NCD162" s="379"/>
      <c r="NCE162" s="379"/>
      <c r="NCF162" s="379"/>
      <c r="NCG162" s="379"/>
      <c r="NCH162" s="379"/>
      <c r="NCI162" s="379"/>
      <c r="NCJ162" s="379"/>
      <c r="NCK162" s="379"/>
      <c r="NCL162" s="379"/>
      <c r="NCM162" s="379"/>
      <c r="NCN162" s="379"/>
      <c r="NCO162" s="379"/>
      <c r="NCP162" s="379"/>
      <c r="NCQ162" s="379"/>
      <c r="NCR162" s="379"/>
      <c r="NCS162" s="379"/>
      <c r="NCT162" s="379"/>
      <c r="NCU162" s="379"/>
      <c r="NCV162" s="379"/>
      <c r="NCW162" s="379"/>
      <c r="NCX162" s="379"/>
      <c r="NCY162" s="379"/>
      <c r="NCZ162" s="379"/>
      <c r="NDA162" s="379"/>
      <c r="NDB162" s="379"/>
      <c r="NDC162" s="379"/>
      <c r="NDD162" s="379"/>
      <c r="NDE162" s="379"/>
      <c r="NDF162" s="379"/>
      <c r="NDG162" s="379"/>
      <c r="NDH162" s="379"/>
      <c r="NDI162" s="379"/>
      <c r="NDJ162" s="379"/>
      <c r="NDK162" s="379"/>
      <c r="NDL162" s="379"/>
      <c r="NDM162" s="379"/>
      <c r="NDN162" s="379"/>
      <c r="NDO162" s="379"/>
      <c r="NDP162" s="379"/>
      <c r="NDQ162" s="379"/>
      <c r="NDR162" s="379"/>
      <c r="NDS162" s="379"/>
      <c r="NDT162" s="379"/>
      <c r="NDU162" s="379"/>
      <c r="NDV162" s="379"/>
      <c r="NDW162" s="379"/>
      <c r="NDX162" s="379"/>
      <c r="NDY162" s="379"/>
      <c r="NDZ162" s="379"/>
      <c r="NEA162" s="379"/>
      <c r="NEB162" s="379"/>
      <c r="NEC162" s="379"/>
      <c r="NED162" s="379"/>
      <c r="NEE162" s="379"/>
      <c r="NEF162" s="379"/>
      <c r="NEG162" s="379"/>
      <c r="NEH162" s="379"/>
      <c r="NEI162" s="379"/>
      <c r="NEJ162" s="379"/>
      <c r="NEK162" s="379"/>
      <c r="NEL162" s="379"/>
      <c r="NEM162" s="379"/>
      <c r="NEN162" s="379"/>
      <c r="NEO162" s="379"/>
      <c r="NEP162" s="379"/>
      <c r="NEQ162" s="379"/>
      <c r="NER162" s="379"/>
      <c r="NES162" s="379"/>
      <c r="NET162" s="379"/>
      <c r="NEU162" s="379"/>
      <c r="NEV162" s="379"/>
      <c r="NEW162" s="379"/>
      <c r="NEX162" s="379"/>
      <c r="NEY162" s="379"/>
      <c r="NEZ162" s="379"/>
      <c r="NFA162" s="379"/>
      <c r="NFB162" s="379"/>
      <c r="NFC162" s="379"/>
      <c r="NFD162" s="379"/>
      <c r="NFE162" s="379"/>
      <c r="NFF162" s="379"/>
      <c r="NFG162" s="379"/>
      <c r="NFH162" s="379"/>
      <c r="NFI162" s="379"/>
      <c r="NFJ162" s="379"/>
      <c r="NFK162" s="379"/>
      <c r="NFL162" s="379"/>
      <c r="NFM162" s="379"/>
      <c r="NFN162" s="379"/>
      <c r="NFO162" s="379"/>
      <c r="NFP162" s="379"/>
      <c r="NFQ162" s="379"/>
      <c r="NFR162" s="379"/>
      <c r="NFS162" s="379"/>
      <c r="NFT162" s="379"/>
      <c r="NFU162" s="379"/>
      <c r="NFV162" s="379"/>
      <c r="NFW162" s="379"/>
      <c r="NFX162" s="379"/>
      <c r="NFY162" s="379"/>
      <c r="NFZ162" s="379"/>
      <c r="NGA162" s="379"/>
      <c r="NGB162" s="379"/>
      <c r="NGC162" s="379"/>
      <c r="NGD162" s="379"/>
      <c r="NGE162" s="379"/>
      <c r="NGF162" s="379"/>
      <c r="NGG162" s="379"/>
      <c r="NGH162" s="379"/>
      <c r="NGI162" s="379"/>
      <c r="NGJ162" s="379"/>
      <c r="NGK162" s="379"/>
      <c r="NGL162" s="379"/>
      <c r="NGM162" s="379"/>
      <c r="NGN162" s="379"/>
      <c r="NGO162" s="379"/>
      <c r="NGP162" s="379"/>
      <c r="NGQ162" s="379"/>
      <c r="NGR162" s="379"/>
      <c r="NGS162" s="379"/>
      <c r="NGT162" s="379"/>
      <c r="NGU162" s="379"/>
      <c r="NGV162" s="379"/>
      <c r="NGW162" s="379"/>
      <c r="NGX162" s="379"/>
      <c r="NGY162" s="379"/>
      <c r="NGZ162" s="379"/>
      <c r="NHA162" s="379"/>
      <c r="NHB162" s="379"/>
      <c r="NHC162" s="379"/>
      <c r="NHD162" s="379"/>
      <c r="NHE162" s="379"/>
      <c r="NHF162" s="379"/>
      <c r="NHG162" s="379"/>
      <c r="NHH162" s="379"/>
      <c r="NHI162" s="379"/>
      <c r="NHJ162" s="379"/>
      <c r="NHK162" s="379"/>
      <c r="NHL162" s="379"/>
      <c r="NHM162" s="379"/>
      <c r="NHN162" s="379"/>
      <c r="NHO162" s="379"/>
      <c r="NHP162" s="379"/>
      <c r="NHQ162" s="379"/>
      <c r="NHR162" s="379"/>
      <c r="NHS162" s="379"/>
      <c r="NHT162" s="379"/>
      <c r="NHU162" s="379"/>
      <c r="NHV162" s="379"/>
      <c r="NHW162" s="379"/>
      <c r="NHX162" s="379"/>
      <c r="NHY162" s="379"/>
      <c r="NHZ162" s="379"/>
      <c r="NIA162" s="379"/>
      <c r="NIB162" s="379"/>
      <c r="NIC162" s="379"/>
      <c r="NID162" s="379"/>
      <c r="NIE162" s="379"/>
      <c r="NIF162" s="379"/>
      <c r="NIG162" s="379"/>
      <c r="NIH162" s="379"/>
      <c r="NII162" s="379"/>
      <c r="NIJ162" s="379"/>
      <c r="NIK162" s="379"/>
      <c r="NIL162" s="379"/>
      <c r="NIM162" s="379"/>
      <c r="NIN162" s="379"/>
      <c r="NIO162" s="379"/>
      <c r="NIP162" s="379"/>
      <c r="NIQ162" s="379"/>
      <c r="NIR162" s="379"/>
      <c r="NIS162" s="379"/>
      <c r="NIT162" s="379"/>
      <c r="NIU162" s="379"/>
      <c r="NIV162" s="379"/>
      <c r="NIW162" s="379"/>
      <c r="NIX162" s="379"/>
      <c r="NIY162" s="379"/>
      <c r="NIZ162" s="379"/>
      <c r="NJA162" s="379"/>
      <c r="NJB162" s="379"/>
      <c r="NJC162" s="379"/>
      <c r="NJD162" s="379"/>
      <c r="NJE162" s="379"/>
      <c r="NJF162" s="379"/>
      <c r="NJG162" s="379"/>
      <c r="NJH162" s="379"/>
      <c r="NJI162" s="379"/>
      <c r="NJJ162" s="379"/>
      <c r="NJK162" s="379"/>
      <c r="NJL162" s="379"/>
      <c r="NJM162" s="379"/>
      <c r="NJN162" s="379"/>
      <c r="NJO162" s="379"/>
      <c r="NJP162" s="379"/>
      <c r="NJQ162" s="379"/>
      <c r="NJR162" s="379"/>
      <c r="NJS162" s="379"/>
      <c r="NJT162" s="379"/>
      <c r="NJU162" s="379"/>
      <c r="NJV162" s="379"/>
      <c r="NJW162" s="379"/>
      <c r="NJX162" s="379"/>
      <c r="NJY162" s="379"/>
      <c r="NJZ162" s="379"/>
      <c r="NKA162" s="379"/>
      <c r="NKB162" s="379"/>
      <c r="NKC162" s="379"/>
      <c r="NKD162" s="379"/>
      <c r="NKE162" s="379"/>
      <c r="NKF162" s="379"/>
      <c r="NKG162" s="379"/>
      <c r="NKH162" s="379"/>
      <c r="NKI162" s="379"/>
      <c r="NKJ162" s="379"/>
      <c r="NKK162" s="379"/>
      <c r="NKL162" s="379"/>
      <c r="NKM162" s="379"/>
      <c r="NKN162" s="379"/>
      <c r="NKO162" s="379"/>
      <c r="NKP162" s="379"/>
      <c r="NKQ162" s="379"/>
      <c r="NKR162" s="379"/>
      <c r="NKS162" s="379"/>
      <c r="NKT162" s="379"/>
      <c r="NKU162" s="379"/>
      <c r="NKV162" s="379"/>
      <c r="NKW162" s="379"/>
      <c r="NKX162" s="379"/>
      <c r="NKY162" s="379"/>
      <c r="NKZ162" s="379"/>
      <c r="NLA162" s="379"/>
      <c r="NLB162" s="379"/>
      <c r="NLC162" s="379"/>
      <c r="NLD162" s="379"/>
      <c r="NLE162" s="379"/>
      <c r="NLF162" s="379"/>
      <c r="NLG162" s="379"/>
      <c r="NLH162" s="379"/>
      <c r="NLI162" s="379"/>
      <c r="NLJ162" s="379"/>
      <c r="NLK162" s="379"/>
      <c r="NLL162" s="379"/>
      <c r="NLM162" s="379"/>
      <c r="NLN162" s="379"/>
      <c r="NLO162" s="379"/>
      <c r="NLP162" s="379"/>
      <c r="NLQ162" s="379"/>
      <c r="NLR162" s="379"/>
      <c r="NLS162" s="379"/>
      <c r="NLT162" s="379"/>
      <c r="NLU162" s="379"/>
      <c r="NLV162" s="379"/>
      <c r="NLW162" s="379"/>
      <c r="NLX162" s="379"/>
      <c r="NLY162" s="379"/>
      <c r="NLZ162" s="379"/>
      <c r="NMA162" s="379"/>
      <c r="NMB162" s="379"/>
      <c r="NMC162" s="379"/>
      <c r="NMD162" s="379"/>
      <c r="NME162" s="379"/>
      <c r="NMF162" s="379"/>
      <c r="NMG162" s="379"/>
      <c r="NMH162" s="379"/>
      <c r="NMI162" s="379"/>
      <c r="NMJ162" s="379"/>
      <c r="NMK162" s="379"/>
      <c r="NML162" s="379"/>
      <c r="NMM162" s="379"/>
      <c r="NMN162" s="379"/>
      <c r="NMO162" s="379"/>
      <c r="NMP162" s="379"/>
      <c r="NMQ162" s="379"/>
      <c r="NMR162" s="379"/>
      <c r="NMS162" s="379"/>
      <c r="NMT162" s="379"/>
      <c r="NMU162" s="379"/>
      <c r="NMV162" s="379"/>
      <c r="NMW162" s="379"/>
      <c r="NMX162" s="379"/>
      <c r="NMY162" s="379"/>
      <c r="NMZ162" s="379"/>
      <c r="NNA162" s="379"/>
      <c r="NNB162" s="379"/>
      <c r="NNC162" s="379"/>
      <c r="NND162" s="379"/>
      <c r="NNE162" s="379"/>
      <c r="NNF162" s="379"/>
      <c r="NNG162" s="379"/>
      <c r="NNH162" s="379"/>
      <c r="NNI162" s="379"/>
      <c r="NNJ162" s="379"/>
      <c r="NNK162" s="379"/>
      <c r="NNL162" s="379"/>
      <c r="NNM162" s="379"/>
      <c r="NNN162" s="379"/>
      <c r="NNO162" s="379"/>
      <c r="NNP162" s="379"/>
      <c r="NNQ162" s="379"/>
      <c r="NNR162" s="379"/>
      <c r="NNS162" s="379"/>
      <c r="NNT162" s="379"/>
      <c r="NNU162" s="379"/>
      <c r="NNV162" s="379"/>
      <c r="NNW162" s="379"/>
      <c r="NNX162" s="379"/>
      <c r="NNY162" s="379"/>
      <c r="NNZ162" s="379"/>
      <c r="NOA162" s="379"/>
      <c r="NOB162" s="379"/>
      <c r="NOC162" s="379"/>
      <c r="NOD162" s="379"/>
      <c r="NOE162" s="379"/>
      <c r="NOF162" s="379"/>
      <c r="NOG162" s="379"/>
      <c r="NOH162" s="379"/>
      <c r="NOI162" s="379"/>
      <c r="NOJ162" s="379"/>
      <c r="NOK162" s="379"/>
      <c r="NOL162" s="379"/>
      <c r="NOM162" s="379"/>
      <c r="NON162" s="379"/>
      <c r="NOO162" s="379"/>
      <c r="NOP162" s="379"/>
      <c r="NOQ162" s="379"/>
      <c r="NOR162" s="379"/>
      <c r="NOS162" s="379"/>
      <c r="NOT162" s="379"/>
      <c r="NOU162" s="379"/>
      <c r="NOV162" s="379"/>
      <c r="NOW162" s="379"/>
      <c r="NOX162" s="379"/>
      <c r="NOY162" s="379"/>
      <c r="NOZ162" s="379"/>
      <c r="NPA162" s="379"/>
      <c r="NPB162" s="379"/>
      <c r="NPC162" s="379"/>
      <c r="NPD162" s="379"/>
      <c r="NPE162" s="379"/>
      <c r="NPF162" s="379"/>
      <c r="NPG162" s="379"/>
      <c r="NPH162" s="379"/>
      <c r="NPI162" s="379"/>
      <c r="NPJ162" s="379"/>
      <c r="NPK162" s="379"/>
      <c r="NPL162" s="379"/>
      <c r="NPM162" s="379"/>
      <c r="NPN162" s="379"/>
      <c r="NPO162" s="379"/>
      <c r="NPP162" s="379"/>
      <c r="NPQ162" s="379"/>
      <c r="NPR162" s="379"/>
      <c r="NPS162" s="379"/>
      <c r="NPT162" s="379"/>
      <c r="NPU162" s="379"/>
      <c r="NPV162" s="379"/>
      <c r="NPW162" s="379"/>
      <c r="NPX162" s="379"/>
      <c r="NPY162" s="379"/>
      <c r="NPZ162" s="379"/>
      <c r="NQA162" s="379"/>
      <c r="NQB162" s="379"/>
      <c r="NQC162" s="379"/>
      <c r="NQD162" s="379"/>
      <c r="NQE162" s="379"/>
      <c r="NQF162" s="379"/>
      <c r="NQG162" s="379"/>
      <c r="NQH162" s="379"/>
      <c r="NQI162" s="379"/>
      <c r="NQJ162" s="379"/>
      <c r="NQK162" s="379"/>
      <c r="NQL162" s="379"/>
      <c r="NQM162" s="379"/>
      <c r="NQN162" s="379"/>
      <c r="NQO162" s="379"/>
      <c r="NQP162" s="379"/>
      <c r="NQQ162" s="379"/>
      <c r="NQR162" s="379"/>
      <c r="NQS162" s="379"/>
      <c r="NQT162" s="379"/>
      <c r="NQU162" s="379"/>
      <c r="NQV162" s="379"/>
      <c r="NQW162" s="379"/>
      <c r="NQX162" s="379"/>
      <c r="NQY162" s="379"/>
      <c r="NQZ162" s="379"/>
      <c r="NRA162" s="379"/>
      <c r="NRB162" s="379"/>
      <c r="NRC162" s="379"/>
      <c r="NRD162" s="379"/>
      <c r="NRE162" s="379"/>
      <c r="NRF162" s="379"/>
      <c r="NRG162" s="379"/>
      <c r="NRH162" s="379"/>
      <c r="NRI162" s="379"/>
      <c r="NRJ162" s="379"/>
      <c r="NRK162" s="379"/>
      <c r="NRL162" s="379"/>
      <c r="NRM162" s="379"/>
      <c r="NRN162" s="379"/>
      <c r="NRO162" s="379"/>
      <c r="NRP162" s="379"/>
      <c r="NRQ162" s="379"/>
      <c r="NRR162" s="379"/>
      <c r="NRS162" s="379"/>
      <c r="NRT162" s="379"/>
      <c r="NRU162" s="379"/>
      <c r="NRV162" s="379"/>
      <c r="NRW162" s="379"/>
      <c r="NRX162" s="379"/>
      <c r="NRY162" s="379"/>
      <c r="NRZ162" s="379"/>
      <c r="NSA162" s="379"/>
      <c r="NSB162" s="379"/>
      <c r="NSC162" s="379"/>
      <c r="NSD162" s="379"/>
      <c r="NSE162" s="379"/>
      <c r="NSF162" s="379"/>
      <c r="NSG162" s="379"/>
      <c r="NSH162" s="379"/>
      <c r="NSI162" s="379"/>
      <c r="NSJ162" s="379"/>
      <c r="NSK162" s="379"/>
      <c r="NSL162" s="379"/>
      <c r="NSM162" s="379"/>
      <c r="NSN162" s="379"/>
      <c r="NSO162" s="379"/>
      <c r="NSP162" s="379"/>
      <c r="NSQ162" s="379"/>
      <c r="NSR162" s="379"/>
      <c r="NSS162" s="379"/>
      <c r="NST162" s="379"/>
      <c r="NSU162" s="379"/>
      <c r="NSV162" s="379"/>
      <c r="NSW162" s="379"/>
      <c r="NSX162" s="379"/>
      <c r="NSY162" s="379"/>
      <c r="NSZ162" s="379"/>
      <c r="NTA162" s="379"/>
      <c r="NTB162" s="379"/>
      <c r="NTC162" s="379"/>
      <c r="NTD162" s="379"/>
      <c r="NTE162" s="379"/>
      <c r="NTF162" s="379"/>
      <c r="NTG162" s="379"/>
      <c r="NTH162" s="379"/>
      <c r="NTI162" s="379"/>
      <c r="NTJ162" s="379"/>
      <c r="NTK162" s="379"/>
      <c r="NTL162" s="379"/>
      <c r="NTM162" s="379"/>
      <c r="NTN162" s="379"/>
      <c r="NTO162" s="379"/>
      <c r="NTP162" s="379"/>
      <c r="NTQ162" s="379"/>
      <c r="NTR162" s="379"/>
      <c r="NTS162" s="379"/>
      <c r="NTT162" s="379"/>
      <c r="NTU162" s="379"/>
      <c r="NTV162" s="379"/>
      <c r="NTW162" s="379"/>
      <c r="NTX162" s="379"/>
      <c r="NTY162" s="379"/>
      <c r="NTZ162" s="379"/>
      <c r="NUA162" s="379"/>
      <c r="NUB162" s="379"/>
      <c r="NUC162" s="379"/>
      <c r="NUD162" s="379"/>
      <c r="NUE162" s="379"/>
      <c r="NUF162" s="379"/>
      <c r="NUG162" s="379"/>
      <c r="NUH162" s="379"/>
      <c r="NUI162" s="379"/>
      <c r="NUJ162" s="379"/>
      <c r="NUK162" s="379"/>
      <c r="NUL162" s="379"/>
      <c r="NUM162" s="379"/>
      <c r="NUN162" s="379"/>
      <c r="NUO162" s="379"/>
      <c r="NUP162" s="379"/>
      <c r="NUQ162" s="379"/>
      <c r="NUR162" s="379"/>
      <c r="NUS162" s="379"/>
      <c r="NUT162" s="379"/>
      <c r="NUU162" s="379"/>
      <c r="NUV162" s="379"/>
      <c r="NUW162" s="379"/>
      <c r="NUX162" s="379"/>
      <c r="NUY162" s="379"/>
      <c r="NUZ162" s="379"/>
      <c r="NVA162" s="379"/>
      <c r="NVB162" s="379"/>
      <c r="NVC162" s="379"/>
      <c r="NVD162" s="379"/>
      <c r="NVE162" s="379"/>
      <c r="NVF162" s="379"/>
      <c r="NVG162" s="379"/>
      <c r="NVH162" s="379"/>
      <c r="NVI162" s="379"/>
      <c r="NVJ162" s="379"/>
      <c r="NVK162" s="379"/>
      <c r="NVL162" s="379"/>
      <c r="NVM162" s="379"/>
      <c r="NVN162" s="379"/>
      <c r="NVO162" s="379"/>
      <c r="NVP162" s="379"/>
      <c r="NVQ162" s="379"/>
      <c r="NVR162" s="379"/>
      <c r="NVS162" s="379"/>
      <c r="NVT162" s="379"/>
      <c r="NVU162" s="379"/>
      <c r="NVV162" s="379"/>
      <c r="NVW162" s="379"/>
      <c r="NVX162" s="379"/>
      <c r="NVY162" s="379"/>
      <c r="NVZ162" s="379"/>
      <c r="NWA162" s="379"/>
      <c r="NWB162" s="379"/>
      <c r="NWC162" s="379"/>
      <c r="NWD162" s="379"/>
      <c r="NWE162" s="379"/>
      <c r="NWF162" s="379"/>
      <c r="NWG162" s="379"/>
      <c r="NWH162" s="379"/>
      <c r="NWI162" s="379"/>
      <c r="NWJ162" s="379"/>
      <c r="NWK162" s="379"/>
      <c r="NWL162" s="379"/>
      <c r="NWM162" s="379"/>
      <c r="NWN162" s="379"/>
      <c r="NWO162" s="379"/>
      <c r="NWP162" s="379"/>
      <c r="NWQ162" s="379"/>
      <c r="NWR162" s="379"/>
      <c r="NWS162" s="379"/>
      <c r="NWT162" s="379"/>
      <c r="NWU162" s="379"/>
      <c r="NWV162" s="379"/>
      <c r="NWW162" s="379"/>
      <c r="NWX162" s="379"/>
      <c r="NWY162" s="379"/>
      <c r="NWZ162" s="379"/>
      <c r="NXA162" s="379"/>
      <c r="NXB162" s="379"/>
      <c r="NXC162" s="379"/>
      <c r="NXD162" s="379"/>
      <c r="NXE162" s="379"/>
      <c r="NXF162" s="379"/>
      <c r="NXG162" s="379"/>
      <c r="NXH162" s="379"/>
      <c r="NXI162" s="379"/>
      <c r="NXJ162" s="379"/>
      <c r="NXK162" s="379"/>
      <c r="NXL162" s="379"/>
      <c r="NXM162" s="379"/>
      <c r="NXN162" s="379"/>
      <c r="NXO162" s="379"/>
      <c r="NXP162" s="379"/>
      <c r="NXQ162" s="379"/>
      <c r="NXR162" s="379"/>
      <c r="NXS162" s="379"/>
      <c r="NXT162" s="379"/>
      <c r="NXU162" s="379"/>
      <c r="NXV162" s="379"/>
      <c r="NXW162" s="379"/>
      <c r="NXX162" s="379"/>
      <c r="NXY162" s="379"/>
      <c r="NXZ162" s="379"/>
      <c r="NYA162" s="379"/>
      <c r="NYB162" s="379"/>
      <c r="NYC162" s="379"/>
      <c r="NYD162" s="379"/>
      <c r="NYE162" s="379"/>
      <c r="NYF162" s="379"/>
      <c r="NYG162" s="379"/>
      <c r="NYH162" s="379"/>
      <c r="NYI162" s="379"/>
      <c r="NYJ162" s="379"/>
      <c r="NYK162" s="379"/>
      <c r="NYL162" s="379"/>
      <c r="NYM162" s="379"/>
      <c r="NYN162" s="379"/>
      <c r="NYO162" s="379"/>
      <c r="NYP162" s="379"/>
      <c r="NYQ162" s="379"/>
      <c r="NYR162" s="379"/>
      <c r="NYS162" s="379"/>
      <c r="NYT162" s="379"/>
      <c r="NYU162" s="379"/>
      <c r="NYV162" s="379"/>
      <c r="NYW162" s="379"/>
      <c r="NYX162" s="379"/>
      <c r="NYY162" s="379"/>
      <c r="NYZ162" s="379"/>
      <c r="NZA162" s="379"/>
      <c r="NZB162" s="379"/>
      <c r="NZC162" s="379"/>
      <c r="NZD162" s="379"/>
      <c r="NZE162" s="379"/>
      <c r="NZF162" s="379"/>
      <c r="NZG162" s="379"/>
      <c r="NZH162" s="379"/>
      <c r="NZI162" s="379"/>
      <c r="NZJ162" s="379"/>
      <c r="NZK162" s="379"/>
      <c r="NZL162" s="379"/>
      <c r="NZM162" s="379"/>
      <c r="NZN162" s="379"/>
      <c r="NZO162" s="379"/>
      <c r="NZP162" s="379"/>
      <c r="NZQ162" s="379"/>
      <c r="NZR162" s="379"/>
      <c r="NZS162" s="379"/>
      <c r="NZT162" s="379"/>
      <c r="NZU162" s="379"/>
      <c r="NZV162" s="379"/>
      <c r="NZW162" s="379"/>
      <c r="NZX162" s="379"/>
      <c r="NZY162" s="379"/>
      <c r="NZZ162" s="379"/>
      <c r="OAA162" s="379"/>
      <c r="OAB162" s="379"/>
      <c r="OAC162" s="379"/>
      <c r="OAD162" s="379"/>
      <c r="OAE162" s="379"/>
      <c r="OAF162" s="379"/>
      <c r="OAG162" s="379"/>
      <c r="OAH162" s="379"/>
      <c r="OAI162" s="379"/>
      <c r="OAJ162" s="379"/>
      <c r="OAK162" s="379"/>
      <c r="OAL162" s="379"/>
      <c r="OAM162" s="379"/>
      <c r="OAN162" s="379"/>
      <c r="OAO162" s="379"/>
      <c r="OAP162" s="379"/>
      <c r="OAQ162" s="379"/>
      <c r="OAR162" s="379"/>
      <c r="OAS162" s="379"/>
      <c r="OAT162" s="379"/>
      <c r="OAU162" s="379"/>
      <c r="OAV162" s="379"/>
      <c r="OAW162" s="379"/>
      <c r="OAX162" s="379"/>
      <c r="OAY162" s="379"/>
      <c r="OAZ162" s="379"/>
      <c r="OBA162" s="379"/>
      <c r="OBB162" s="379"/>
      <c r="OBC162" s="379"/>
      <c r="OBD162" s="379"/>
      <c r="OBE162" s="379"/>
      <c r="OBF162" s="379"/>
      <c r="OBG162" s="379"/>
      <c r="OBH162" s="379"/>
      <c r="OBI162" s="379"/>
      <c r="OBJ162" s="379"/>
      <c r="OBK162" s="379"/>
      <c r="OBL162" s="379"/>
      <c r="OBM162" s="379"/>
      <c r="OBN162" s="379"/>
      <c r="OBO162" s="379"/>
      <c r="OBP162" s="379"/>
      <c r="OBQ162" s="379"/>
      <c r="OBR162" s="379"/>
      <c r="OBS162" s="379"/>
      <c r="OBT162" s="379"/>
      <c r="OBU162" s="379"/>
      <c r="OBV162" s="379"/>
      <c r="OBW162" s="379"/>
      <c r="OBX162" s="379"/>
      <c r="OBY162" s="379"/>
      <c r="OBZ162" s="379"/>
      <c r="OCA162" s="379"/>
      <c r="OCB162" s="379"/>
      <c r="OCC162" s="379"/>
      <c r="OCD162" s="379"/>
      <c r="OCE162" s="379"/>
      <c r="OCF162" s="379"/>
      <c r="OCG162" s="379"/>
      <c r="OCH162" s="379"/>
      <c r="OCI162" s="379"/>
      <c r="OCJ162" s="379"/>
      <c r="OCK162" s="379"/>
      <c r="OCL162" s="379"/>
      <c r="OCM162" s="379"/>
      <c r="OCN162" s="379"/>
      <c r="OCO162" s="379"/>
      <c r="OCP162" s="379"/>
      <c r="OCQ162" s="379"/>
      <c r="OCR162" s="379"/>
      <c r="OCS162" s="379"/>
      <c r="OCT162" s="379"/>
      <c r="OCU162" s="379"/>
      <c r="OCV162" s="379"/>
      <c r="OCW162" s="379"/>
      <c r="OCX162" s="379"/>
      <c r="OCY162" s="379"/>
      <c r="OCZ162" s="379"/>
      <c r="ODA162" s="379"/>
      <c r="ODB162" s="379"/>
      <c r="ODC162" s="379"/>
      <c r="ODD162" s="379"/>
      <c r="ODE162" s="379"/>
      <c r="ODF162" s="379"/>
      <c r="ODG162" s="379"/>
      <c r="ODH162" s="379"/>
      <c r="ODI162" s="379"/>
      <c r="ODJ162" s="379"/>
      <c r="ODK162" s="379"/>
      <c r="ODL162" s="379"/>
      <c r="ODM162" s="379"/>
      <c r="ODN162" s="379"/>
      <c r="ODO162" s="379"/>
      <c r="ODP162" s="379"/>
      <c r="ODQ162" s="379"/>
      <c r="ODR162" s="379"/>
      <c r="ODS162" s="379"/>
      <c r="ODT162" s="379"/>
      <c r="ODU162" s="379"/>
      <c r="ODV162" s="379"/>
      <c r="ODW162" s="379"/>
      <c r="ODX162" s="379"/>
      <c r="ODY162" s="379"/>
      <c r="ODZ162" s="379"/>
      <c r="OEA162" s="379"/>
      <c r="OEB162" s="379"/>
      <c r="OEC162" s="379"/>
      <c r="OED162" s="379"/>
      <c r="OEE162" s="379"/>
      <c r="OEF162" s="379"/>
      <c r="OEG162" s="379"/>
      <c r="OEH162" s="379"/>
      <c r="OEI162" s="379"/>
      <c r="OEJ162" s="379"/>
      <c r="OEK162" s="379"/>
      <c r="OEL162" s="379"/>
      <c r="OEM162" s="379"/>
      <c r="OEN162" s="379"/>
      <c r="OEO162" s="379"/>
      <c r="OEP162" s="379"/>
      <c r="OEQ162" s="379"/>
      <c r="OER162" s="379"/>
      <c r="OES162" s="379"/>
      <c r="OET162" s="379"/>
      <c r="OEU162" s="379"/>
      <c r="OEV162" s="379"/>
      <c r="OEW162" s="379"/>
      <c r="OEX162" s="379"/>
      <c r="OEY162" s="379"/>
      <c r="OEZ162" s="379"/>
      <c r="OFA162" s="379"/>
      <c r="OFB162" s="379"/>
      <c r="OFC162" s="379"/>
      <c r="OFD162" s="379"/>
      <c r="OFE162" s="379"/>
      <c r="OFF162" s="379"/>
      <c r="OFG162" s="379"/>
      <c r="OFH162" s="379"/>
      <c r="OFI162" s="379"/>
      <c r="OFJ162" s="379"/>
      <c r="OFK162" s="379"/>
      <c r="OFL162" s="379"/>
      <c r="OFM162" s="379"/>
      <c r="OFN162" s="379"/>
      <c r="OFO162" s="379"/>
      <c r="OFP162" s="379"/>
      <c r="OFQ162" s="379"/>
      <c r="OFR162" s="379"/>
      <c r="OFS162" s="379"/>
      <c r="OFT162" s="379"/>
      <c r="OFU162" s="379"/>
      <c r="OFV162" s="379"/>
      <c r="OFW162" s="379"/>
      <c r="OFX162" s="379"/>
      <c r="OFY162" s="379"/>
      <c r="OFZ162" s="379"/>
      <c r="OGA162" s="379"/>
      <c r="OGB162" s="379"/>
      <c r="OGC162" s="379"/>
      <c r="OGD162" s="379"/>
      <c r="OGE162" s="379"/>
      <c r="OGF162" s="379"/>
      <c r="OGG162" s="379"/>
      <c r="OGH162" s="379"/>
      <c r="OGI162" s="379"/>
      <c r="OGJ162" s="379"/>
      <c r="OGK162" s="379"/>
      <c r="OGL162" s="379"/>
      <c r="OGM162" s="379"/>
      <c r="OGN162" s="379"/>
      <c r="OGO162" s="379"/>
      <c r="OGP162" s="379"/>
      <c r="OGQ162" s="379"/>
      <c r="OGR162" s="379"/>
      <c r="OGS162" s="379"/>
      <c r="OGT162" s="379"/>
      <c r="OGU162" s="379"/>
      <c r="OGV162" s="379"/>
      <c r="OGW162" s="379"/>
      <c r="OGX162" s="379"/>
      <c r="OGY162" s="379"/>
      <c r="OGZ162" s="379"/>
      <c r="OHA162" s="379"/>
      <c r="OHB162" s="379"/>
      <c r="OHC162" s="379"/>
      <c r="OHD162" s="379"/>
      <c r="OHE162" s="379"/>
      <c r="OHF162" s="379"/>
      <c r="OHG162" s="379"/>
      <c r="OHH162" s="379"/>
      <c r="OHI162" s="379"/>
      <c r="OHJ162" s="379"/>
      <c r="OHK162" s="379"/>
      <c r="OHL162" s="379"/>
      <c r="OHM162" s="379"/>
      <c r="OHN162" s="379"/>
      <c r="OHO162" s="379"/>
      <c r="OHP162" s="379"/>
      <c r="OHQ162" s="379"/>
      <c r="OHR162" s="379"/>
      <c r="OHS162" s="379"/>
      <c r="OHT162" s="379"/>
      <c r="OHU162" s="379"/>
      <c r="OHV162" s="379"/>
      <c r="OHW162" s="379"/>
      <c r="OHX162" s="379"/>
      <c r="OHY162" s="379"/>
      <c r="OHZ162" s="379"/>
      <c r="OIA162" s="379"/>
      <c r="OIB162" s="379"/>
      <c r="OIC162" s="379"/>
      <c r="OID162" s="379"/>
      <c r="OIE162" s="379"/>
      <c r="OIF162" s="379"/>
      <c r="OIG162" s="379"/>
      <c r="OIH162" s="379"/>
      <c r="OII162" s="379"/>
      <c r="OIJ162" s="379"/>
      <c r="OIK162" s="379"/>
      <c r="OIL162" s="379"/>
      <c r="OIM162" s="379"/>
      <c r="OIN162" s="379"/>
      <c r="OIO162" s="379"/>
      <c r="OIP162" s="379"/>
      <c r="OIQ162" s="379"/>
      <c r="OIR162" s="379"/>
      <c r="OIS162" s="379"/>
      <c r="OIT162" s="379"/>
      <c r="OIU162" s="379"/>
      <c r="OIV162" s="379"/>
      <c r="OIW162" s="379"/>
      <c r="OIX162" s="379"/>
      <c r="OIY162" s="379"/>
      <c r="OIZ162" s="379"/>
      <c r="OJA162" s="379"/>
      <c r="OJB162" s="379"/>
      <c r="OJC162" s="379"/>
      <c r="OJD162" s="379"/>
      <c r="OJE162" s="379"/>
      <c r="OJF162" s="379"/>
      <c r="OJG162" s="379"/>
      <c r="OJH162" s="379"/>
      <c r="OJI162" s="379"/>
      <c r="OJJ162" s="379"/>
      <c r="OJK162" s="379"/>
      <c r="OJL162" s="379"/>
      <c r="OJM162" s="379"/>
      <c r="OJN162" s="379"/>
      <c r="OJO162" s="379"/>
      <c r="OJP162" s="379"/>
      <c r="OJQ162" s="379"/>
      <c r="OJR162" s="379"/>
      <c r="OJS162" s="379"/>
      <c r="OJT162" s="379"/>
      <c r="OJU162" s="379"/>
      <c r="OJV162" s="379"/>
      <c r="OJW162" s="379"/>
      <c r="OJX162" s="379"/>
      <c r="OJY162" s="379"/>
      <c r="OJZ162" s="379"/>
      <c r="OKA162" s="379"/>
      <c r="OKB162" s="379"/>
      <c r="OKC162" s="379"/>
      <c r="OKD162" s="379"/>
      <c r="OKE162" s="379"/>
      <c r="OKF162" s="379"/>
      <c r="OKG162" s="379"/>
      <c r="OKH162" s="379"/>
      <c r="OKI162" s="379"/>
      <c r="OKJ162" s="379"/>
      <c r="OKK162" s="379"/>
      <c r="OKL162" s="379"/>
      <c r="OKM162" s="379"/>
      <c r="OKN162" s="379"/>
      <c r="OKO162" s="379"/>
      <c r="OKP162" s="379"/>
      <c r="OKQ162" s="379"/>
      <c r="OKR162" s="379"/>
      <c r="OKS162" s="379"/>
      <c r="OKT162" s="379"/>
      <c r="OKU162" s="379"/>
      <c r="OKV162" s="379"/>
      <c r="OKW162" s="379"/>
      <c r="OKX162" s="379"/>
      <c r="OKY162" s="379"/>
      <c r="OKZ162" s="379"/>
      <c r="OLA162" s="379"/>
      <c r="OLB162" s="379"/>
      <c r="OLC162" s="379"/>
      <c r="OLD162" s="379"/>
      <c r="OLE162" s="379"/>
      <c r="OLF162" s="379"/>
      <c r="OLG162" s="379"/>
      <c r="OLH162" s="379"/>
      <c r="OLI162" s="379"/>
      <c r="OLJ162" s="379"/>
      <c r="OLK162" s="379"/>
      <c r="OLL162" s="379"/>
      <c r="OLM162" s="379"/>
      <c r="OLN162" s="379"/>
      <c r="OLO162" s="379"/>
      <c r="OLP162" s="379"/>
      <c r="OLQ162" s="379"/>
      <c r="OLR162" s="379"/>
      <c r="OLS162" s="379"/>
      <c r="OLT162" s="379"/>
      <c r="OLU162" s="379"/>
      <c r="OLV162" s="379"/>
      <c r="OLW162" s="379"/>
      <c r="OLX162" s="379"/>
      <c r="OLY162" s="379"/>
      <c r="OLZ162" s="379"/>
      <c r="OMA162" s="379"/>
      <c r="OMB162" s="379"/>
      <c r="OMC162" s="379"/>
      <c r="OMD162" s="379"/>
      <c r="OME162" s="379"/>
      <c r="OMF162" s="379"/>
      <c r="OMG162" s="379"/>
      <c r="OMH162" s="379"/>
      <c r="OMI162" s="379"/>
      <c r="OMJ162" s="379"/>
      <c r="OMK162" s="379"/>
      <c r="OML162" s="379"/>
      <c r="OMM162" s="379"/>
      <c r="OMN162" s="379"/>
      <c r="OMO162" s="379"/>
      <c r="OMP162" s="379"/>
      <c r="OMQ162" s="379"/>
      <c r="OMR162" s="379"/>
      <c r="OMS162" s="379"/>
      <c r="OMT162" s="379"/>
      <c r="OMU162" s="379"/>
      <c r="OMV162" s="379"/>
      <c r="OMW162" s="379"/>
      <c r="OMX162" s="379"/>
      <c r="OMY162" s="379"/>
      <c r="OMZ162" s="379"/>
      <c r="ONA162" s="379"/>
      <c r="ONB162" s="379"/>
      <c r="ONC162" s="379"/>
      <c r="OND162" s="379"/>
      <c r="ONE162" s="379"/>
      <c r="ONF162" s="379"/>
      <c r="ONG162" s="379"/>
      <c r="ONH162" s="379"/>
      <c r="ONI162" s="379"/>
      <c r="ONJ162" s="379"/>
      <c r="ONK162" s="379"/>
      <c r="ONL162" s="379"/>
      <c r="ONM162" s="379"/>
      <c r="ONN162" s="379"/>
      <c r="ONO162" s="379"/>
      <c r="ONP162" s="379"/>
      <c r="ONQ162" s="379"/>
      <c r="ONR162" s="379"/>
      <c r="ONS162" s="379"/>
      <c r="ONT162" s="379"/>
      <c r="ONU162" s="379"/>
      <c r="ONV162" s="379"/>
      <c r="ONW162" s="379"/>
      <c r="ONX162" s="379"/>
      <c r="ONY162" s="379"/>
      <c r="ONZ162" s="379"/>
      <c r="OOA162" s="379"/>
      <c r="OOB162" s="379"/>
      <c r="OOC162" s="379"/>
      <c r="OOD162" s="379"/>
      <c r="OOE162" s="379"/>
      <c r="OOF162" s="379"/>
      <c r="OOG162" s="379"/>
      <c r="OOH162" s="379"/>
      <c r="OOI162" s="379"/>
      <c r="OOJ162" s="379"/>
      <c r="OOK162" s="379"/>
      <c r="OOL162" s="379"/>
      <c r="OOM162" s="379"/>
      <c r="OON162" s="379"/>
      <c r="OOO162" s="379"/>
      <c r="OOP162" s="379"/>
      <c r="OOQ162" s="379"/>
      <c r="OOR162" s="379"/>
      <c r="OOS162" s="379"/>
      <c r="OOT162" s="379"/>
      <c r="OOU162" s="379"/>
      <c r="OOV162" s="379"/>
      <c r="OOW162" s="379"/>
      <c r="OOX162" s="379"/>
      <c r="OOY162" s="379"/>
      <c r="OOZ162" s="379"/>
      <c r="OPA162" s="379"/>
      <c r="OPB162" s="379"/>
      <c r="OPC162" s="379"/>
      <c r="OPD162" s="379"/>
      <c r="OPE162" s="379"/>
      <c r="OPF162" s="379"/>
      <c r="OPG162" s="379"/>
      <c r="OPH162" s="379"/>
      <c r="OPI162" s="379"/>
      <c r="OPJ162" s="379"/>
      <c r="OPK162" s="379"/>
      <c r="OPL162" s="379"/>
      <c r="OPM162" s="379"/>
      <c r="OPN162" s="379"/>
      <c r="OPO162" s="379"/>
      <c r="OPP162" s="379"/>
      <c r="OPQ162" s="379"/>
      <c r="OPR162" s="379"/>
      <c r="OPS162" s="379"/>
      <c r="OPT162" s="379"/>
      <c r="OPU162" s="379"/>
      <c r="OPV162" s="379"/>
      <c r="OPW162" s="379"/>
      <c r="OPX162" s="379"/>
      <c r="OPY162" s="379"/>
      <c r="OPZ162" s="379"/>
      <c r="OQA162" s="379"/>
      <c r="OQB162" s="379"/>
      <c r="OQC162" s="379"/>
      <c r="OQD162" s="379"/>
      <c r="OQE162" s="379"/>
      <c r="OQF162" s="379"/>
      <c r="OQG162" s="379"/>
      <c r="OQH162" s="379"/>
      <c r="OQI162" s="379"/>
      <c r="OQJ162" s="379"/>
      <c r="OQK162" s="379"/>
      <c r="OQL162" s="379"/>
      <c r="OQM162" s="379"/>
      <c r="OQN162" s="379"/>
      <c r="OQO162" s="379"/>
      <c r="OQP162" s="379"/>
      <c r="OQQ162" s="379"/>
      <c r="OQR162" s="379"/>
      <c r="OQS162" s="379"/>
      <c r="OQT162" s="379"/>
      <c r="OQU162" s="379"/>
      <c r="OQV162" s="379"/>
      <c r="OQW162" s="379"/>
      <c r="OQX162" s="379"/>
      <c r="OQY162" s="379"/>
      <c r="OQZ162" s="379"/>
      <c r="ORA162" s="379"/>
      <c r="ORB162" s="379"/>
      <c r="ORC162" s="379"/>
      <c r="ORD162" s="379"/>
      <c r="ORE162" s="379"/>
      <c r="ORF162" s="379"/>
      <c r="ORG162" s="379"/>
      <c r="ORH162" s="379"/>
      <c r="ORI162" s="379"/>
      <c r="ORJ162" s="379"/>
      <c r="ORK162" s="379"/>
      <c r="ORL162" s="379"/>
      <c r="ORM162" s="379"/>
      <c r="ORN162" s="379"/>
      <c r="ORO162" s="379"/>
      <c r="ORP162" s="379"/>
      <c r="ORQ162" s="379"/>
      <c r="ORR162" s="379"/>
      <c r="ORS162" s="379"/>
      <c r="ORT162" s="379"/>
      <c r="ORU162" s="379"/>
      <c r="ORV162" s="379"/>
      <c r="ORW162" s="379"/>
      <c r="ORX162" s="379"/>
      <c r="ORY162" s="379"/>
      <c r="ORZ162" s="379"/>
      <c r="OSA162" s="379"/>
      <c r="OSB162" s="379"/>
      <c r="OSC162" s="379"/>
      <c r="OSD162" s="379"/>
      <c r="OSE162" s="379"/>
      <c r="OSF162" s="379"/>
      <c r="OSG162" s="379"/>
      <c r="OSH162" s="379"/>
      <c r="OSI162" s="379"/>
      <c r="OSJ162" s="379"/>
      <c r="OSK162" s="379"/>
      <c r="OSL162" s="379"/>
      <c r="OSM162" s="379"/>
      <c r="OSN162" s="379"/>
      <c r="OSO162" s="379"/>
      <c r="OSP162" s="379"/>
      <c r="OSQ162" s="379"/>
      <c r="OSR162" s="379"/>
      <c r="OSS162" s="379"/>
      <c r="OST162" s="379"/>
      <c r="OSU162" s="379"/>
      <c r="OSV162" s="379"/>
      <c r="OSW162" s="379"/>
      <c r="OSX162" s="379"/>
      <c r="OSY162" s="379"/>
      <c r="OSZ162" s="379"/>
      <c r="OTA162" s="379"/>
      <c r="OTB162" s="379"/>
      <c r="OTC162" s="379"/>
      <c r="OTD162" s="379"/>
      <c r="OTE162" s="379"/>
      <c r="OTF162" s="379"/>
      <c r="OTG162" s="379"/>
      <c r="OTH162" s="379"/>
      <c r="OTI162" s="379"/>
      <c r="OTJ162" s="379"/>
      <c r="OTK162" s="379"/>
      <c r="OTL162" s="379"/>
      <c r="OTM162" s="379"/>
      <c r="OTN162" s="379"/>
      <c r="OTO162" s="379"/>
      <c r="OTP162" s="379"/>
      <c r="OTQ162" s="379"/>
      <c r="OTR162" s="379"/>
      <c r="OTS162" s="379"/>
      <c r="OTT162" s="379"/>
      <c r="OTU162" s="379"/>
      <c r="OTV162" s="379"/>
      <c r="OTW162" s="379"/>
      <c r="OTX162" s="379"/>
      <c r="OTY162" s="379"/>
      <c r="OTZ162" s="379"/>
      <c r="OUA162" s="379"/>
      <c r="OUB162" s="379"/>
      <c r="OUC162" s="379"/>
      <c r="OUD162" s="379"/>
      <c r="OUE162" s="379"/>
      <c r="OUF162" s="379"/>
      <c r="OUG162" s="379"/>
      <c r="OUH162" s="379"/>
      <c r="OUI162" s="379"/>
      <c r="OUJ162" s="379"/>
      <c r="OUK162" s="379"/>
      <c r="OUL162" s="379"/>
      <c r="OUM162" s="379"/>
      <c r="OUN162" s="379"/>
      <c r="OUO162" s="379"/>
      <c r="OUP162" s="379"/>
      <c r="OUQ162" s="379"/>
      <c r="OUR162" s="379"/>
      <c r="OUS162" s="379"/>
      <c r="OUT162" s="379"/>
      <c r="OUU162" s="379"/>
      <c r="OUV162" s="379"/>
      <c r="OUW162" s="379"/>
      <c r="OUX162" s="379"/>
      <c r="OUY162" s="379"/>
      <c r="OUZ162" s="379"/>
      <c r="OVA162" s="379"/>
      <c r="OVB162" s="379"/>
      <c r="OVC162" s="379"/>
      <c r="OVD162" s="379"/>
      <c r="OVE162" s="379"/>
      <c r="OVF162" s="379"/>
      <c r="OVG162" s="379"/>
      <c r="OVH162" s="379"/>
      <c r="OVI162" s="379"/>
      <c r="OVJ162" s="379"/>
      <c r="OVK162" s="379"/>
      <c r="OVL162" s="379"/>
      <c r="OVM162" s="379"/>
      <c r="OVN162" s="379"/>
      <c r="OVO162" s="379"/>
      <c r="OVP162" s="379"/>
      <c r="OVQ162" s="379"/>
      <c r="OVR162" s="379"/>
      <c r="OVS162" s="379"/>
      <c r="OVT162" s="379"/>
      <c r="OVU162" s="379"/>
      <c r="OVV162" s="379"/>
      <c r="OVW162" s="379"/>
      <c r="OVX162" s="379"/>
      <c r="OVY162" s="379"/>
      <c r="OVZ162" s="379"/>
      <c r="OWA162" s="379"/>
      <c r="OWB162" s="379"/>
      <c r="OWC162" s="379"/>
      <c r="OWD162" s="379"/>
      <c r="OWE162" s="379"/>
      <c r="OWF162" s="379"/>
      <c r="OWG162" s="379"/>
      <c r="OWH162" s="379"/>
      <c r="OWI162" s="379"/>
      <c r="OWJ162" s="379"/>
      <c r="OWK162" s="379"/>
      <c r="OWL162" s="379"/>
      <c r="OWM162" s="379"/>
      <c r="OWN162" s="379"/>
      <c r="OWO162" s="379"/>
      <c r="OWP162" s="379"/>
      <c r="OWQ162" s="379"/>
      <c r="OWR162" s="379"/>
      <c r="OWS162" s="379"/>
      <c r="OWT162" s="379"/>
      <c r="OWU162" s="379"/>
      <c r="OWV162" s="379"/>
      <c r="OWW162" s="379"/>
      <c r="OWX162" s="379"/>
      <c r="OWY162" s="379"/>
      <c r="OWZ162" s="379"/>
      <c r="OXA162" s="379"/>
      <c r="OXB162" s="379"/>
      <c r="OXC162" s="379"/>
      <c r="OXD162" s="379"/>
      <c r="OXE162" s="379"/>
      <c r="OXF162" s="379"/>
      <c r="OXG162" s="379"/>
      <c r="OXH162" s="379"/>
      <c r="OXI162" s="379"/>
      <c r="OXJ162" s="379"/>
      <c r="OXK162" s="379"/>
      <c r="OXL162" s="379"/>
      <c r="OXM162" s="379"/>
      <c r="OXN162" s="379"/>
      <c r="OXO162" s="379"/>
      <c r="OXP162" s="379"/>
      <c r="OXQ162" s="379"/>
      <c r="OXR162" s="379"/>
      <c r="OXS162" s="379"/>
      <c r="OXT162" s="379"/>
      <c r="OXU162" s="379"/>
      <c r="OXV162" s="379"/>
      <c r="OXW162" s="379"/>
      <c r="OXX162" s="379"/>
      <c r="OXY162" s="379"/>
      <c r="OXZ162" s="379"/>
      <c r="OYA162" s="379"/>
      <c r="OYB162" s="379"/>
      <c r="OYC162" s="379"/>
      <c r="OYD162" s="379"/>
      <c r="OYE162" s="379"/>
      <c r="OYF162" s="379"/>
      <c r="OYG162" s="379"/>
      <c r="OYH162" s="379"/>
      <c r="OYI162" s="379"/>
      <c r="OYJ162" s="379"/>
      <c r="OYK162" s="379"/>
      <c r="OYL162" s="379"/>
      <c r="OYM162" s="379"/>
      <c r="OYN162" s="379"/>
      <c r="OYO162" s="379"/>
      <c r="OYP162" s="379"/>
      <c r="OYQ162" s="379"/>
      <c r="OYR162" s="379"/>
      <c r="OYS162" s="379"/>
      <c r="OYT162" s="379"/>
      <c r="OYU162" s="379"/>
      <c r="OYV162" s="379"/>
      <c r="OYW162" s="379"/>
      <c r="OYX162" s="379"/>
      <c r="OYY162" s="379"/>
      <c r="OYZ162" s="379"/>
      <c r="OZA162" s="379"/>
      <c r="OZB162" s="379"/>
      <c r="OZC162" s="379"/>
      <c r="OZD162" s="379"/>
      <c r="OZE162" s="379"/>
      <c r="OZF162" s="379"/>
      <c r="OZG162" s="379"/>
      <c r="OZH162" s="379"/>
      <c r="OZI162" s="379"/>
      <c r="OZJ162" s="379"/>
      <c r="OZK162" s="379"/>
      <c r="OZL162" s="379"/>
      <c r="OZM162" s="379"/>
      <c r="OZN162" s="379"/>
      <c r="OZO162" s="379"/>
      <c r="OZP162" s="379"/>
      <c r="OZQ162" s="379"/>
      <c r="OZR162" s="379"/>
      <c r="OZS162" s="379"/>
      <c r="OZT162" s="379"/>
      <c r="OZU162" s="379"/>
      <c r="OZV162" s="379"/>
      <c r="OZW162" s="379"/>
      <c r="OZX162" s="379"/>
      <c r="OZY162" s="379"/>
      <c r="OZZ162" s="379"/>
      <c r="PAA162" s="379"/>
      <c r="PAB162" s="379"/>
      <c r="PAC162" s="379"/>
      <c r="PAD162" s="379"/>
      <c r="PAE162" s="379"/>
      <c r="PAF162" s="379"/>
      <c r="PAG162" s="379"/>
      <c r="PAH162" s="379"/>
      <c r="PAI162" s="379"/>
      <c r="PAJ162" s="379"/>
      <c r="PAK162" s="379"/>
      <c r="PAL162" s="379"/>
      <c r="PAM162" s="379"/>
      <c r="PAN162" s="379"/>
      <c r="PAO162" s="379"/>
      <c r="PAP162" s="379"/>
      <c r="PAQ162" s="379"/>
      <c r="PAR162" s="379"/>
      <c r="PAS162" s="379"/>
      <c r="PAT162" s="379"/>
      <c r="PAU162" s="379"/>
      <c r="PAV162" s="379"/>
      <c r="PAW162" s="379"/>
      <c r="PAX162" s="379"/>
      <c r="PAY162" s="379"/>
      <c r="PAZ162" s="379"/>
      <c r="PBA162" s="379"/>
      <c r="PBB162" s="379"/>
      <c r="PBC162" s="379"/>
      <c r="PBD162" s="379"/>
      <c r="PBE162" s="379"/>
      <c r="PBF162" s="379"/>
      <c r="PBG162" s="379"/>
      <c r="PBH162" s="379"/>
      <c r="PBI162" s="379"/>
      <c r="PBJ162" s="379"/>
      <c r="PBK162" s="379"/>
      <c r="PBL162" s="379"/>
      <c r="PBM162" s="379"/>
      <c r="PBN162" s="379"/>
      <c r="PBO162" s="379"/>
      <c r="PBP162" s="379"/>
      <c r="PBQ162" s="379"/>
      <c r="PBR162" s="379"/>
      <c r="PBS162" s="379"/>
      <c r="PBT162" s="379"/>
      <c r="PBU162" s="379"/>
      <c r="PBV162" s="379"/>
      <c r="PBW162" s="379"/>
      <c r="PBX162" s="379"/>
      <c r="PBY162" s="379"/>
      <c r="PBZ162" s="379"/>
      <c r="PCA162" s="379"/>
      <c r="PCB162" s="379"/>
      <c r="PCC162" s="379"/>
      <c r="PCD162" s="379"/>
      <c r="PCE162" s="379"/>
      <c r="PCF162" s="379"/>
      <c r="PCG162" s="379"/>
      <c r="PCH162" s="379"/>
      <c r="PCI162" s="379"/>
      <c r="PCJ162" s="379"/>
      <c r="PCK162" s="379"/>
      <c r="PCL162" s="379"/>
      <c r="PCM162" s="379"/>
      <c r="PCN162" s="379"/>
      <c r="PCO162" s="379"/>
      <c r="PCP162" s="379"/>
      <c r="PCQ162" s="379"/>
      <c r="PCR162" s="379"/>
      <c r="PCS162" s="379"/>
      <c r="PCT162" s="379"/>
      <c r="PCU162" s="379"/>
      <c r="PCV162" s="379"/>
      <c r="PCW162" s="379"/>
      <c r="PCX162" s="379"/>
      <c r="PCY162" s="379"/>
      <c r="PCZ162" s="379"/>
      <c r="PDA162" s="379"/>
      <c r="PDB162" s="379"/>
      <c r="PDC162" s="379"/>
      <c r="PDD162" s="379"/>
      <c r="PDE162" s="379"/>
      <c r="PDF162" s="379"/>
      <c r="PDG162" s="379"/>
      <c r="PDH162" s="379"/>
      <c r="PDI162" s="379"/>
      <c r="PDJ162" s="379"/>
      <c r="PDK162" s="379"/>
      <c r="PDL162" s="379"/>
      <c r="PDM162" s="379"/>
      <c r="PDN162" s="379"/>
      <c r="PDO162" s="379"/>
      <c r="PDP162" s="379"/>
      <c r="PDQ162" s="379"/>
      <c r="PDR162" s="379"/>
      <c r="PDS162" s="379"/>
      <c r="PDT162" s="379"/>
      <c r="PDU162" s="379"/>
      <c r="PDV162" s="379"/>
      <c r="PDW162" s="379"/>
      <c r="PDX162" s="379"/>
      <c r="PDY162" s="379"/>
      <c r="PDZ162" s="379"/>
      <c r="PEA162" s="379"/>
      <c r="PEB162" s="379"/>
      <c r="PEC162" s="379"/>
      <c r="PED162" s="379"/>
      <c r="PEE162" s="379"/>
      <c r="PEF162" s="379"/>
      <c r="PEG162" s="379"/>
      <c r="PEH162" s="379"/>
      <c r="PEI162" s="379"/>
      <c r="PEJ162" s="379"/>
      <c r="PEK162" s="379"/>
      <c r="PEL162" s="379"/>
      <c r="PEM162" s="379"/>
      <c r="PEN162" s="379"/>
      <c r="PEO162" s="379"/>
      <c r="PEP162" s="379"/>
      <c r="PEQ162" s="379"/>
      <c r="PER162" s="379"/>
      <c r="PES162" s="379"/>
      <c r="PET162" s="379"/>
      <c r="PEU162" s="379"/>
      <c r="PEV162" s="379"/>
      <c r="PEW162" s="379"/>
      <c r="PEX162" s="379"/>
      <c r="PEY162" s="379"/>
      <c r="PEZ162" s="379"/>
      <c r="PFA162" s="379"/>
      <c r="PFB162" s="379"/>
      <c r="PFC162" s="379"/>
      <c r="PFD162" s="379"/>
      <c r="PFE162" s="379"/>
      <c r="PFF162" s="379"/>
      <c r="PFG162" s="379"/>
      <c r="PFH162" s="379"/>
      <c r="PFI162" s="379"/>
      <c r="PFJ162" s="379"/>
      <c r="PFK162" s="379"/>
      <c r="PFL162" s="379"/>
      <c r="PFM162" s="379"/>
      <c r="PFN162" s="379"/>
      <c r="PFO162" s="379"/>
      <c r="PFP162" s="379"/>
      <c r="PFQ162" s="379"/>
      <c r="PFR162" s="379"/>
      <c r="PFS162" s="379"/>
      <c r="PFT162" s="379"/>
      <c r="PFU162" s="379"/>
      <c r="PFV162" s="379"/>
      <c r="PFW162" s="379"/>
      <c r="PFX162" s="379"/>
      <c r="PFY162" s="379"/>
      <c r="PFZ162" s="379"/>
      <c r="PGA162" s="379"/>
      <c r="PGB162" s="379"/>
      <c r="PGC162" s="379"/>
      <c r="PGD162" s="379"/>
      <c r="PGE162" s="379"/>
      <c r="PGF162" s="379"/>
      <c r="PGG162" s="379"/>
      <c r="PGH162" s="379"/>
      <c r="PGI162" s="379"/>
      <c r="PGJ162" s="379"/>
      <c r="PGK162" s="379"/>
      <c r="PGL162" s="379"/>
      <c r="PGM162" s="379"/>
      <c r="PGN162" s="379"/>
      <c r="PGO162" s="379"/>
      <c r="PGP162" s="379"/>
      <c r="PGQ162" s="379"/>
      <c r="PGR162" s="379"/>
      <c r="PGS162" s="379"/>
      <c r="PGT162" s="379"/>
      <c r="PGU162" s="379"/>
      <c r="PGV162" s="379"/>
      <c r="PGW162" s="379"/>
      <c r="PGX162" s="379"/>
      <c r="PGY162" s="379"/>
      <c r="PGZ162" s="379"/>
      <c r="PHA162" s="379"/>
      <c r="PHB162" s="379"/>
      <c r="PHC162" s="379"/>
      <c r="PHD162" s="379"/>
      <c r="PHE162" s="379"/>
      <c r="PHF162" s="379"/>
      <c r="PHG162" s="379"/>
      <c r="PHH162" s="379"/>
      <c r="PHI162" s="379"/>
      <c r="PHJ162" s="379"/>
      <c r="PHK162" s="379"/>
      <c r="PHL162" s="379"/>
      <c r="PHM162" s="379"/>
      <c r="PHN162" s="379"/>
      <c r="PHO162" s="379"/>
      <c r="PHP162" s="379"/>
      <c r="PHQ162" s="379"/>
      <c r="PHR162" s="379"/>
      <c r="PHS162" s="379"/>
      <c r="PHT162" s="379"/>
      <c r="PHU162" s="379"/>
      <c r="PHV162" s="379"/>
      <c r="PHW162" s="379"/>
      <c r="PHX162" s="379"/>
      <c r="PHY162" s="379"/>
      <c r="PHZ162" s="379"/>
      <c r="PIA162" s="379"/>
      <c r="PIB162" s="379"/>
      <c r="PIC162" s="379"/>
      <c r="PID162" s="379"/>
      <c r="PIE162" s="379"/>
      <c r="PIF162" s="379"/>
      <c r="PIG162" s="379"/>
      <c r="PIH162" s="379"/>
      <c r="PII162" s="379"/>
      <c r="PIJ162" s="379"/>
      <c r="PIK162" s="379"/>
      <c r="PIL162" s="379"/>
      <c r="PIM162" s="379"/>
      <c r="PIN162" s="379"/>
      <c r="PIO162" s="379"/>
      <c r="PIP162" s="379"/>
      <c r="PIQ162" s="379"/>
      <c r="PIR162" s="379"/>
      <c r="PIS162" s="379"/>
      <c r="PIT162" s="379"/>
      <c r="PIU162" s="379"/>
      <c r="PIV162" s="379"/>
      <c r="PIW162" s="379"/>
      <c r="PIX162" s="379"/>
      <c r="PIY162" s="379"/>
      <c r="PIZ162" s="379"/>
      <c r="PJA162" s="379"/>
      <c r="PJB162" s="379"/>
      <c r="PJC162" s="379"/>
      <c r="PJD162" s="379"/>
      <c r="PJE162" s="379"/>
      <c r="PJF162" s="379"/>
      <c r="PJG162" s="379"/>
      <c r="PJH162" s="379"/>
      <c r="PJI162" s="379"/>
      <c r="PJJ162" s="379"/>
      <c r="PJK162" s="379"/>
      <c r="PJL162" s="379"/>
      <c r="PJM162" s="379"/>
      <c r="PJN162" s="379"/>
      <c r="PJO162" s="379"/>
      <c r="PJP162" s="379"/>
      <c r="PJQ162" s="379"/>
      <c r="PJR162" s="379"/>
      <c r="PJS162" s="379"/>
      <c r="PJT162" s="379"/>
      <c r="PJU162" s="379"/>
      <c r="PJV162" s="379"/>
      <c r="PJW162" s="379"/>
      <c r="PJX162" s="379"/>
      <c r="PJY162" s="379"/>
      <c r="PJZ162" s="379"/>
      <c r="PKA162" s="379"/>
      <c r="PKB162" s="379"/>
      <c r="PKC162" s="379"/>
      <c r="PKD162" s="379"/>
      <c r="PKE162" s="379"/>
      <c r="PKF162" s="379"/>
      <c r="PKG162" s="379"/>
      <c r="PKH162" s="379"/>
      <c r="PKI162" s="379"/>
      <c r="PKJ162" s="379"/>
      <c r="PKK162" s="379"/>
      <c r="PKL162" s="379"/>
      <c r="PKM162" s="379"/>
      <c r="PKN162" s="379"/>
      <c r="PKO162" s="379"/>
      <c r="PKP162" s="379"/>
      <c r="PKQ162" s="379"/>
      <c r="PKR162" s="379"/>
      <c r="PKS162" s="379"/>
      <c r="PKT162" s="379"/>
      <c r="PKU162" s="379"/>
      <c r="PKV162" s="379"/>
      <c r="PKW162" s="379"/>
      <c r="PKX162" s="379"/>
      <c r="PKY162" s="379"/>
      <c r="PKZ162" s="379"/>
      <c r="PLA162" s="379"/>
      <c r="PLB162" s="379"/>
      <c r="PLC162" s="379"/>
      <c r="PLD162" s="379"/>
      <c r="PLE162" s="379"/>
      <c r="PLF162" s="379"/>
      <c r="PLG162" s="379"/>
      <c r="PLH162" s="379"/>
      <c r="PLI162" s="379"/>
      <c r="PLJ162" s="379"/>
      <c r="PLK162" s="379"/>
      <c r="PLL162" s="379"/>
      <c r="PLM162" s="379"/>
      <c r="PLN162" s="379"/>
      <c r="PLO162" s="379"/>
      <c r="PLP162" s="379"/>
      <c r="PLQ162" s="379"/>
      <c r="PLR162" s="379"/>
      <c r="PLS162" s="379"/>
      <c r="PLT162" s="379"/>
      <c r="PLU162" s="379"/>
      <c r="PLV162" s="379"/>
      <c r="PLW162" s="379"/>
      <c r="PLX162" s="379"/>
      <c r="PLY162" s="379"/>
      <c r="PLZ162" s="379"/>
      <c r="PMA162" s="379"/>
      <c r="PMB162" s="379"/>
      <c r="PMC162" s="379"/>
      <c r="PMD162" s="379"/>
      <c r="PME162" s="379"/>
      <c r="PMF162" s="379"/>
      <c r="PMG162" s="379"/>
      <c r="PMH162" s="379"/>
      <c r="PMI162" s="379"/>
      <c r="PMJ162" s="379"/>
      <c r="PMK162" s="379"/>
      <c r="PML162" s="379"/>
      <c r="PMM162" s="379"/>
      <c r="PMN162" s="379"/>
      <c r="PMO162" s="379"/>
      <c r="PMP162" s="379"/>
      <c r="PMQ162" s="379"/>
      <c r="PMR162" s="379"/>
      <c r="PMS162" s="379"/>
      <c r="PMT162" s="379"/>
      <c r="PMU162" s="379"/>
      <c r="PMV162" s="379"/>
      <c r="PMW162" s="379"/>
      <c r="PMX162" s="379"/>
      <c r="PMY162" s="379"/>
      <c r="PMZ162" s="379"/>
      <c r="PNA162" s="379"/>
      <c r="PNB162" s="379"/>
      <c r="PNC162" s="379"/>
      <c r="PND162" s="379"/>
      <c r="PNE162" s="379"/>
      <c r="PNF162" s="379"/>
      <c r="PNG162" s="379"/>
      <c r="PNH162" s="379"/>
      <c r="PNI162" s="379"/>
      <c r="PNJ162" s="379"/>
      <c r="PNK162" s="379"/>
      <c r="PNL162" s="379"/>
      <c r="PNM162" s="379"/>
      <c r="PNN162" s="379"/>
      <c r="PNO162" s="379"/>
      <c r="PNP162" s="379"/>
      <c r="PNQ162" s="379"/>
      <c r="PNR162" s="379"/>
      <c r="PNS162" s="379"/>
      <c r="PNT162" s="379"/>
      <c r="PNU162" s="379"/>
      <c r="PNV162" s="379"/>
      <c r="PNW162" s="379"/>
      <c r="PNX162" s="379"/>
      <c r="PNY162" s="379"/>
      <c r="PNZ162" s="379"/>
      <c r="POA162" s="379"/>
      <c r="POB162" s="379"/>
      <c r="POC162" s="379"/>
      <c r="POD162" s="379"/>
      <c r="POE162" s="379"/>
      <c r="POF162" s="379"/>
      <c r="POG162" s="379"/>
      <c r="POH162" s="379"/>
      <c r="POI162" s="379"/>
      <c r="POJ162" s="379"/>
      <c r="POK162" s="379"/>
      <c r="POL162" s="379"/>
      <c r="POM162" s="379"/>
      <c r="PON162" s="379"/>
      <c r="POO162" s="379"/>
      <c r="POP162" s="379"/>
      <c r="POQ162" s="379"/>
      <c r="POR162" s="379"/>
      <c r="POS162" s="379"/>
      <c r="POT162" s="379"/>
      <c r="POU162" s="379"/>
      <c r="POV162" s="379"/>
      <c r="POW162" s="379"/>
      <c r="POX162" s="379"/>
      <c r="POY162" s="379"/>
      <c r="POZ162" s="379"/>
      <c r="PPA162" s="379"/>
      <c r="PPB162" s="379"/>
      <c r="PPC162" s="379"/>
      <c r="PPD162" s="379"/>
      <c r="PPE162" s="379"/>
      <c r="PPF162" s="379"/>
      <c r="PPG162" s="379"/>
      <c r="PPH162" s="379"/>
      <c r="PPI162" s="379"/>
      <c r="PPJ162" s="379"/>
      <c r="PPK162" s="379"/>
      <c r="PPL162" s="379"/>
      <c r="PPM162" s="379"/>
      <c r="PPN162" s="379"/>
      <c r="PPO162" s="379"/>
      <c r="PPP162" s="379"/>
      <c r="PPQ162" s="379"/>
      <c r="PPR162" s="379"/>
      <c r="PPS162" s="379"/>
      <c r="PPT162" s="379"/>
      <c r="PPU162" s="379"/>
      <c r="PPV162" s="379"/>
      <c r="PPW162" s="379"/>
      <c r="PPX162" s="379"/>
      <c r="PPY162" s="379"/>
      <c r="PPZ162" s="379"/>
      <c r="PQA162" s="379"/>
      <c r="PQB162" s="379"/>
      <c r="PQC162" s="379"/>
      <c r="PQD162" s="379"/>
      <c r="PQE162" s="379"/>
      <c r="PQF162" s="379"/>
      <c r="PQG162" s="379"/>
      <c r="PQH162" s="379"/>
      <c r="PQI162" s="379"/>
      <c r="PQJ162" s="379"/>
      <c r="PQK162" s="379"/>
      <c r="PQL162" s="379"/>
      <c r="PQM162" s="379"/>
      <c r="PQN162" s="379"/>
      <c r="PQO162" s="379"/>
      <c r="PQP162" s="379"/>
      <c r="PQQ162" s="379"/>
      <c r="PQR162" s="379"/>
      <c r="PQS162" s="379"/>
      <c r="PQT162" s="379"/>
      <c r="PQU162" s="379"/>
      <c r="PQV162" s="379"/>
      <c r="PQW162" s="379"/>
      <c r="PQX162" s="379"/>
      <c r="PQY162" s="379"/>
      <c r="PQZ162" s="379"/>
      <c r="PRA162" s="379"/>
      <c r="PRB162" s="379"/>
      <c r="PRC162" s="379"/>
      <c r="PRD162" s="379"/>
      <c r="PRE162" s="379"/>
      <c r="PRF162" s="379"/>
      <c r="PRG162" s="379"/>
      <c r="PRH162" s="379"/>
      <c r="PRI162" s="379"/>
      <c r="PRJ162" s="379"/>
      <c r="PRK162" s="379"/>
      <c r="PRL162" s="379"/>
      <c r="PRM162" s="379"/>
      <c r="PRN162" s="379"/>
      <c r="PRO162" s="379"/>
      <c r="PRP162" s="379"/>
      <c r="PRQ162" s="379"/>
      <c r="PRR162" s="379"/>
      <c r="PRS162" s="379"/>
      <c r="PRT162" s="379"/>
      <c r="PRU162" s="379"/>
      <c r="PRV162" s="379"/>
      <c r="PRW162" s="379"/>
      <c r="PRX162" s="379"/>
      <c r="PRY162" s="379"/>
      <c r="PRZ162" s="379"/>
      <c r="PSA162" s="379"/>
      <c r="PSB162" s="379"/>
      <c r="PSC162" s="379"/>
      <c r="PSD162" s="379"/>
      <c r="PSE162" s="379"/>
      <c r="PSF162" s="379"/>
      <c r="PSG162" s="379"/>
      <c r="PSH162" s="379"/>
      <c r="PSI162" s="379"/>
      <c r="PSJ162" s="379"/>
      <c r="PSK162" s="379"/>
      <c r="PSL162" s="379"/>
      <c r="PSM162" s="379"/>
      <c r="PSN162" s="379"/>
      <c r="PSO162" s="379"/>
      <c r="PSP162" s="379"/>
      <c r="PSQ162" s="379"/>
      <c r="PSR162" s="379"/>
      <c r="PSS162" s="379"/>
      <c r="PST162" s="379"/>
      <c r="PSU162" s="379"/>
      <c r="PSV162" s="379"/>
      <c r="PSW162" s="379"/>
      <c r="PSX162" s="379"/>
      <c r="PSY162" s="379"/>
      <c r="PSZ162" s="379"/>
      <c r="PTA162" s="379"/>
      <c r="PTB162" s="379"/>
      <c r="PTC162" s="379"/>
      <c r="PTD162" s="379"/>
      <c r="PTE162" s="379"/>
      <c r="PTF162" s="379"/>
      <c r="PTG162" s="379"/>
      <c r="PTH162" s="379"/>
      <c r="PTI162" s="379"/>
      <c r="PTJ162" s="379"/>
      <c r="PTK162" s="379"/>
      <c r="PTL162" s="379"/>
      <c r="PTM162" s="379"/>
      <c r="PTN162" s="379"/>
      <c r="PTO162" s="379"/>
      <c r="PTP162" s="379"/>
      <c r="PTQ162" s="379"/>
      <c r="PTR162" s="379"/>
      <c r="PTS162" s="379"/>
      <c r="PTT162" s="379"/>
      <c r="PTU162" s="379"/>
      <c r="PTV162" s="379"/>
      <c r="PTW162" s="379"/>
      <c r="PTX162" s="379"/>
      <c r="PTY162" s="379"/>
      <c r="PTZ162" s="379"/>
      <c r="PUA162" s="379"/>
      <c r="PUB162" s="379"/>
      <c r="PUC162" s="379"/>
      <c r="PUD162" s="379"/>
      <c r="PUE162" s="379"/>
      <c r="PUF162" s="379"/>
      <c r="PUG162" s="379"/>
      <c r="PUH162" s="379"/>
      <c r="PUI162" s="379"/>
      <c r="PUJ162" s="379"/>
      <c r="PUK162" s="379"/>
      <c r="PUL162" s="379"/>
      <c r="PUM162" s="379"/>
      <c r="PUN162" s="379"/>
      <c r="PUO162" s="379"/>
      <c r="PUP162" s="379"/>
      <c r="PUQ162" s="379"/>
      <c r="PUR162" s="379"/>
      <c r="PUS162" s="379"/>
      <c r="PUT162" s="379"/>
      <c r="PUU162" s="379"/>
      <c r="PUV162" s="379"/>
      <c r="PUW162" s="379"/>
      <c r="PUX162" s="379"/>
      <c r="PUY162" s="379"/>
      <c r="PUZ162" s="379"/>
      <c r="PVA162" s="379"/>
      <c r="PVB162" s="379"/>
      <c r="PVC162" s="379"/>
      <c r="PVD162" s="379"/>
      <c r="PVE162" s="379"/>
      <c r="PVF162" s="379"/>
      <c r="PVG162" s="379"/>
      <c r="PVH162" s="379"/>
      <c r="PVI162" s="379"/>
      <c r="PVJ162" s="379"/>
      <c r="PVK162" s="379"/>
      <c r="PVL162" s="379"/>
      <c r="PVM162" s="379"/>
      <c r="PVN162" s="379"/>
      <c r="PVO162" s="379"/>
      <c r="PVP162" s="379"/>
      <c r="PVQ162" s="379"/>
      <c r="PVR162" s="379"/>
      <c r="PVS162" s="379"/>
      <c r="PVT162" s="379"/>
      <c r="PVU162" s="379"/>
      <c r="PVV162" s="379"/>
      <c r="PVW162" s="379"/>
      <c r="PVX162" s="379"/>
      <c r="PVY162" s="379"/>
      <c r="PVZ162" s="379"/>
      <c r="PWA162" s="379"/>
      <c r="PWB162" s="379"/>
      <c r="PWC162" s="379"/>
      <c r="PWD162" s="379"/>
      <c r="PWE162" s="379"/>
      <c r="PWF162" s="379"/>
      <c r="PWG162" s="379"/>
      <c r="PWH162" s="379"/>
      <c r="PWI162" s="379"/>
      <c r="PWJ162" s="379"/>
      <c r="PWK162" s="379"/>
      <c r="PWL162" s="379"/>
      <c r="PWM162" s="379"/>
      <c r="PWN162" s="379"/>
      <c r="PWO162" s="379"/>
      <c r="PWP162" s="379"/>
      <c r="PWQ162" s="379"/>
      <c r="PWR162" s="379"/>
      <c r="PWS162" s="379"/>
      <c r="PWT162" s="379"/>
      <c r="PWU162" s="379"/>
      <c r="PWV162" s="379"/>
      <c r="PWW162" s="379"/>
      <c r="PWX162" s="379"/>
      <c r="PWY162" s="379"/>
      <c r="PWZ162" s="379"/>
      <c r="PXA162" s="379"/>
      <c r="PXB162" s="379"/>
      <c r="PXC162" s="379"/>
      <c r="PXD162" s="379"/>
      <c r="PXE162" s="379"/>
      <c r="PXF162" s="379"/>
      <c r="PXG162" s="379"/>
      <c r="PXH162" s="379"/>
      <c r="PXI162" s="379"/>
      <c r="PXJ162" s="379"/>
      <c r="PXK162" s="379"/>
      <c r="PXL162" s="379"/>
      <c r="PXM162" s="379"/>
      <c r="PXN162" s="379"/>
      <c r="PXO162" s="379"/>
      <c r="PXP162" s="379"/>
      <c r="PXQ162" s="379"/>
      <c r="PXR162" s="379"/>
      <c r="PXS162" s="379"/>
      <c r="PXT162" s="379"/>
      <c r="PXU162" s="379"/>
      <c r="PXV162" s="379"/>
      <c r="PXW162" s="379"/>
      <c r="PXX162" s="379"/>
      <c r="PXY162" s="379"/>
      <c r="PXZ162" s="379"/>
      <c r="PYA162" s="379"/>
      <c r="PYB162" s="379"/>
      <c r="PYC162" s="379"/>
      <c r="PYD162" s="379"/>
      <c r="PYE162" s="379"/>
      <c r="PYF162" s="379"/>
      <c r="PYG162" s="379"/>
      <c r="PYH162" s="379"/>
      <c r="PYI162" s="379"/>
      <c r="PYJ162" s="379"/>
      <c r="PYK162" s="379"/>
      <c r="PYL162" s="379"/>
      <c r="PYM162" s="379"/>
      <c r="PYN162" s="379"/>
      <c r="PYO162" s="379"/>
      <c r="PYP162" s="379"/>
      <c r="PYQ162" s="379"/>
      <c r="PYR162" s="379"/>
      <c r="PYS162" s="379"/>
      <c r="PYT162" s="379"/>
      <c r="PYU162" s="379"/>
      <c r="PYV162" s="379"/>
      <c r="PYW162" s="379"/>
      <c r="PYX162" s="379"/>
      <c r="PYY162" s="379"/>
      <c r="PYZ162" s="379"/>
      <c r="PZA162" s="379"/>
      <c r="PZB162" s="379"/>
      <c r="PZC162" s="379"/>
      <c r="PZD162" s="379"/>
      <c r="PZE162" s="379"/>
      <c r="PZF162" s="379"/>
      <c r="PZG162" s="379"/>
      <c r="PZH162" s="379"/>
      <c r="PZI162" s="379"/>
      <c r="PZJ162" s="379"/>
      <c r="PZK162" s="379"/>
      <c r="PZL162" s="379"/>
      <c r="PZM162" s="379"/>
      <c r="PZN162" s="379"/>
      <c r="PZO162" s="379"/>
      <c r="PZP162" s="379"/>
      <c r="PZQ162" s="379"/>
      <c r="PZR162" s="379"/>
      <c r="PZS162" s="379"/>
      <c r="PZT162" s="379"/>
      <c r="PZU162" s="379"/>
      <c r="PZV162" s="379"/>
      <c r="PZW162" s="379"/>
      <c r="PZX162" s="379"/>
      <c r="PZY162" s="379"/>
      <c r="PZZ162" s="379"/>
      <c r="QAA162" s="379"/>
      <c r="QAB162" s="379"/>
      <c r="QAC162" s="379"/>
      <c r="QAD162" s="379"/>
      <c r="QAE162" s="379"/>
      <c r="QAF162" s="379"/>
      <c r="QAG162" s="379"/>
      <c r="QAH162" s="379"/>
      <c r="QAI162" s="379"/>
      <c r="QAJ162" s="379"/>
      <c r="QAK162" s="379"/>
      <c r="QAL162" s="379"/>
      <c r="QAM162" s="379"/>
      <c r="QAN162" s="379"/>
      <c r="QAO162" s="379"/>
      <c r="QAP162" s="379"/>
      <c r="QAQ162" s="379"/>
      <c r="QAR162" s="379"/>
      <c r="QAS162" s="379"/>
      <c r="QAT162" s="379"/>
      <c r="QAU162" s="379"/>
      <c r="QAV162" s="379"/>
      <c r="QAW162" s="379"/>
      <c r="QAX162" s="379"/>
      <c r="QAY162" s="379"/>
      <c r="QAZ162" s="379"/>
      <c r="QBA162" s="379"/>
      <c r="QBB162" s="379"/>
      <c r="QBC162" s="379"/>
      <c r="QBD162" s="379"/>
      <c r="QBE162" s="379"/>
      <c r="QBF162" s="379"/>
      <c r="QBG162" s="379"/>
      <c r="QBH162" s="379"/>
      <c r="QBI162" s="379"/>
      <c r="QBJ162" s="379"/>
      <c r="QBK162" s="379"/>
      <c r="QBL162" s="379"/>
      <c r="QBM162" s="379"/>
      <c r="QBN162" s="379"/>
      <c r="QBO162" s="379"/>
      <c r="QBP162" s="379"/>
      <c r="QBQ162" s="379"/>
      <c r="QBR162" s="379"/>
      <c r="QBS162" s="379"/>
      <c r="QBT162" s="379"/>
      <c r="QBU162" s="379"/>
      <c r="QBV162" s="379"/>
      <c r="QBW162" s="379"/>
      <c r="QBX162" s="379"/>
      <c r="QBY162" s="379"/>
      <c r="QBZ162" s="379"/>
      <c r="QCA162" s="379"/>
      <c r="QCB162" s="379"/>
      <c r="QCC162" s="379"/>
      <c r="QCD162" s="379"/>
      <c r="QCE162" s="379"/>
      <c r="QCF162" s="379"/>
      <c r="QCG162" s="379"/>
      <c r="QCH162" s="379"/>
      <c r="QCI162" s="379"/>
      <c r="QCJ162" s="379"/>
      <c r="QCK162" s="379"/>
      <c r="QCL162" s="379"/>
      <c r="QCM162" s="379"/>
      <c r="QCN162" s="379"/>
      <c r="QCO162" s="379"/>
      <c r="QCP162" s="379"/>
      <c r="QCQ162" s="379"/>
      <c r="QCR162" s="379"/>
      <c r="QCS162" s="379"/>
      <c r="QCT162" s="379"/>
      <c r="QCU162" s="379"/>
      <c r="QCV162" s="379"/>
      <c r="QCW162" s="379"/>
      <c r="QCX162" s="379"/>
      <c r="QCY162" s="379"/>
      <c r="QCZ162" s="379"/>
      <c r="QDA162" s="379"/>
      <c r="QDB162" s="379"/>
      <c r="QDC162" s="379"/>
      <c r="QDD162" s="379"/>
      <c r="QDE162" s="379"/>
      <c r="QDF162" s="379"/>
      <c r="QDG162" s="379"/>
      <c r="QDH162" s="379"/>
      <c r="QDI162" s="379"/>
      <c r="QDJ162" s="379"/>
      <c r="QDK162" s="379"/>
      <c r="QDL162" s="379"/>
      <c r="QDM162" s="379"/>
      <c r="QDN162" s="379"/>
      <c r="QDO162" s="379"/>
      <c r="QDP162" s="379"/>
      <c r="QDQ162" s="379"/>
      <c r="QDR162" s="379"/>
      <c r="QDS162" s="379"/>
      <c r="QDT162" s="379"/>
      <c r="QDU162" s="379"/>
      <c r="QDV162" s="379"/>
      <c r="QDW162" s="379"/>
      <c r="QDX162" s="379"/>
      <c r="QDY162" s="379"/>
      <c r="QDZ162" s="379"/>
      <c r="QEA162" s="379"/>
      <c r="QEB162" s="379"/>
      <c r="QEC162" s="379"/>
      <c r="QED162" s="379"/>
      <c r="QEE162" s="379"/>
      <c r="QEF162" s="379"/>
      <c r="QEG162" s="379"/>
      <c r="QEH162" s="379"/>
      <c r="QEI162" s="379"/>
      <c r="QEJ162" s="379"/>
      <c r="QEK162" s="379"/>
      <c r="QEL162" s="379"/>
      <c r="QEM162" s="379"/>
      <c r="QEN162" s="379"/>
      <c r="QEO162" s="379"/>
      <c r="QEP162" s="379"/>
      <c r="QEQ162" s="379"/>
      <c r="QER162" s="379"/>
      <c r="QES162" s="379"/>
      <c r="QET162" s="379"/>
      <c r="QEU162" s="379"/>
      <c r="QEV162" s="379"/>
      <c r="QEW162" s="379"/>
      <c r="QEX162" s="379"/>
      <c r="QEY162" s="379"/>
      <c r="QEZ162" s="379"/>
      <c r="QFA162" s="379"/>
      <c r="QFB162" s="379"/>
      <c r="QFC162" s="379"/>
      <c r="QFD162" s="379"/>
      <c r="QFE162" s="379"/>
      <c r="QFF162" s="379"/>
      <c r="QFG162" s="379"/>
      <c r="QFH162" s="379"/>
      <c r="QFI162" s="379"/>
      <c r="QFJ162" s="379"/>
      <c r="QFK162" s="379"/>
      <c r="QFL162" s="379"/>
      <c r="QFM162" s="379"/>
      <c r="QFN162" s="379"/>
      <c r="QFO162" s="379"/>
      <c r="QFP162" s="379"/>
      <c r="QFQ162" s="379"/>
      <c r="QFR162" s="379"/>
      <c r="QFS162" s="379"/>
      <c r="QFT162" s="379"/>
      <c r="QFU162" s="379"/>
      <c r="QFV162" s="379"/>
      <c r="QFW162" s="379"/>
      <c r="QFX162" s="379"/>
      <c r="QFY162" s="379"/>
      <c r="QFZ162" s="379"/>
      <c r="QGA162" s="379"/>
      <c r="QGB162" s="379"/>
      <c r="QGC162" s="379"/>
      <c r="QGD162" s="379"/>
      <c r="QGE162" s="379"/>
      <c r="QGF162" s="379"/>
      <c r="QGG162" s="379"/>
      <c r="QGH162" s="379"/>
      <c r="QGI162" s="379"/>
      <c r="QGJ162" s="379"/>
      <c r="QGK162" s="379"/>
      <c r="QGL162" s="379"/>
      <c r="QGM162" s="379"/>
      <c r="QGN162" s="379"/>
      <c r="QGO162" s="379"/>
      <c r="QGP162" s="379"/>
      <c r="QGQ162" s="379"/>
      <c r="QGR162" s="379"/>
      <c r="QGS162" s="379"/>
      <c r="QGT162" s="379"/>
      <c r="QGU162" s="379"/>
      <c r="QGV162" s="379"/>
      <c r="QGW162" s="379"/>
      <c r="QGX162" s="379"/>
      <c r="QGY162" s="379"/>
      <c r="QGZ162" s="379"/>
      <c r="QHA162" s="379"/>
      <c r="QHB162" s="379"/>
      <c r="QHC162" s="379"/>
      <c r="QHD162" s="379"/>
      <c r="QHE162" s="379"/>
      <c r="QHF162" s="379"/>
      <c r="QHG162" s="379"/>
      <c r="QHH162" s="379"/>
      <c r="QHI162" s="379"/>
      <c r="QHJ162" s="379"/>
      <c r="QHK162" s="379"/>
      <c r="QHL162" s="379"/>
      <c r="QHM162" s="379"/>
      <c r="QHN162" s="379"/>
      <c r="QHO162" s="379"/>
      <c r="QHP162" s="379"/>
      <c r="QHQ162" s="379"/>
      <c r="QHR162" s="379"/>
      <c r="QHS162" s="379"/>
      <c r="QHT162" s="379"/>
      <c r="QHU162" s="379"/>
      <c r="QHV162" s="379"/>
      <c r="QHW162" s="379"/>
      <c r="QHX162" s="379"/>
      <c r="QHY162" s="379"/>
      <c r="QHZ162" s="379"/>
      <c r="QIA162" s="379"/>
      <c r="QIB162" s="379"/>
      <c r="QIC162" s="379"/>
      <c r="QID162" s="379"/>
      <c r="QIE162" s="379"/>
      <c r="QIF162" s="379"/>
      <c r="QIG162" s="379"/>
      <c r="QIH162" s="379"/>
      <c r="QII162" s="379"/>
      <c r="QIJ162" s="379"/>
      <c r="QIK162" s="379"/>
      <c r="QIL162" s="379"/>
      <c r="QIM162" s="379"/>
      <c r="QIN162" s="379"/>
      <c r="QIO162" s="379"/>
      <c r="QIP162" s="379"/>
      <c r="QIQ162" s="379"/>
      <c r="QIR162" s="379"/>
      <c r="QIS162" s="379"/>
      <c r="QIT162" s="379"/>
      <c r="QIU162" s="379"/>
      <c r="QIV162" s="379"/>
      <c r="QIW162" s="379"/>
      <c r="QIX162" s="379"/>
      <c r="QIY162" s="379"/>
      <c r="QIZ162" s="379"/>
      <c r="QJA162" s="379"/>
      <c r="QJB162" s="379"/>
      <c r="QJC162" s="379"/>
      <c r="QJD162" s="379"/>
      <c r="QJE162" s="379"/>
      <c r="QJF162" s="379"/>
      <c r="QJG162" s="379"/>
      <c r="QJH162" s="379"/>
      <c r="QJI162" s="379"/>
      <c r="QJJ162" s="379"/>
      <c r="QJK162" s="379"/>
      <c r="QJL162" s="379"/>
      <c r="QJM162" s="379"/>
      <c r="QJN162" s="379"/>
      <c r="QJO162" s="379"/>
      <c r="QJP162" s="379"/>
      <c r="QJQ162" s="379"/>
      <c r="QJR162" s="379"/>
      <c r="QJS162" s="379"/>
      <c r="QJT162" s="379"/>
      <c r="QJU162" s="379"/>
      <c r="QJV162" s="379"/>
      <c r="QJW162" s="379"/>
      <c r="QJX162" s="379"/>
      <c r="QJY162" s="379"/>
      <c r="QJZ162" s="379"/>
      <c r="QKA162" s="379"/>
      <c r="QKB162" s="379"/>
      <c r="QKC162" s="379"/>
      <c r="QKD162" s="379"/>
      <c r="QKE162" s="379"/>
      <c r="QKF162" s="379"/>
      <c r="QKG162" s="379"/>
      <c r="QKH162" s="379"/>
      <c r="QKI162" s="379"/>
      <c r="QKJ162" s="379"/>
      <c r="QKK162" s="379"/>
      <c r="QKL162" s="379"/>
      <c r="QKM162" s="379"/>
      <c r="QKN162" s="379"/>
      <c r="QKO162" s="379"/>
      <c r="QKP162" s="379"/>
      <c r="QKQ162" s="379"/>
      <c r="QKR162" s="379"/>
      <c r="QKS162" s="379"/>
      <c r="QKT162" s="379"/>
      <c r="QKU162" s="379"/>
      <c r="QKV162" s="379"/>
      <c r="QKW162" s="379"/>
      <c r="QKX162" s="379"/>
      <c r="QKY162" s="379"/>
      <c r="QKZ162" s="379"/>
      <c r="QLA162" s="379"/>
      <c r="QLB162" s="379"/>
      <c r="QLC162" s="379"/>
      <c r="QLD162" s="379"/>
      <c r="QLE162" s="379"/>
      <c r="QLF162" s="379"/>
      <c r="QLG162" s="379"/>
      <c r="QLH162" s="379"/>
      <c r="QLI162" s="379"/>
      <c r="QLJ162" s="379"/>
      <c r="QLK162" s="379"/>
      <c r="QLL162" s="379"/>
      <c r="QLM162" s="379"/>
      <c r="QLN162" s="379"/>
      <c r="QLO162" s="379"/>
      <c r="QLP162" s="379"/>
      <c r="QLQ162" s="379"/>
      <c r="QLR162" s="379"/>
      <c r="QLS162" s="379"/>
      <c r="QLT162" s="379"/>
      <c r="QLU162" s="379"/>
      <c r="QLV162" s="379"/>
      <c r="QLW162" s="379"/>
      <c r="QLX162" s="379"/>
      <c r="QLY162" s="379"/>
      <c r="QLZ162" s="379"/>
      <c r="QMA162" s="379"/>
      <c r="QMB162" s="379"/>
      <c r="QMC162" s="379"/>
      <c r="QMD162" s="379"/>
      <c r="QME162" s="379"/>
      <c r="QMF162" s="379"/>
      <c r="QMG162" s="379"/>
      <c r="QMH162" s="379"/>
      <c r="QMI162" s="379"/>
      <c r="QMJ162" s="379"/>
      <c r="QMK162" s="379"/>
      <c r="QML162" s="379"/>
      <c r="QMM162" s="379"/>
      <c r="QMN162" s="379"/>
      <c r="QMO162" s="379"/>
      <c r="QMP162" s="379"/>
      <c r="QMQ162" s="379"/>
      <c r="QMR162" s="379"/>
      <c r="QMS162" s="379"/>
      <c r="QMT162" s="379"/>
      <c r="QMU162" s="379"/>
      <c r="QMV162" s="379"/>
      <c r="QMW162" s="379"/>
      <c r="QMX162" s="379"/>
      <c r="QMY162" s="379"/>
      <c r="QMZ162" s="379"/>
      <c r="QNA162" s="379"/>
      <c r="QNB162" s="379"/>
      <c r="QNC162" s="379"/>
      <c r="QND162" s="379"/>
      <c r="QNE162" s="379"/>
      <c r="QNF162" s="379"/>
      <c r="QNG162" s="379"/>
      <c r="QNH162" s="379"/>
      <c r="QNI162" s="379"/>
      <c r="QNJ162" s="379"/>
      <c r="QNK162" s="379"/>
      <c r="QNL162" s="379"/>
      <c r="QNM162" s="379"/>
      <c r="QNN162" s="379"/>
      <c r="QNO162" s="379"/>
      <c r="QNP162" s="379"/>
      <c r="QNQ162" s="379"/>
      <c r="QNR162" s="379"/>
      <c r="QNS162" s="379"/>
      <c r="QNT162" s="379"/>
      <c r="QNU162" s="379"/>
      <c r="QNV162" s="379"/>
      <c r="QNW162" s="379"/>
      <c r="QNX162" s="379"/>
      <c r="QNY162" s="379"/>
      <c r="QNZ162" s="379"/>
      <c r="QOA162" s="379"/>
      <c r="QOB162" s="379"/>
      <c r="QOC162" s="379"/>
      <c r="QOD162" s="379"/>
      <c r="QOE162" s="379"/>
      <c r="QOF162" s="379"/>
      <c r="QOG162" s="379"/>
      <c r="QOH162" s="379"/>
      <c r="QOI162" s="379"/>
      <c r="QOJ162" s="379"/>
      <c r="QOK162" s="379"/>
      <c r="QOL162" s="379"/>
      <c r="QOM162" s="379"/>
      <c r="QON162" s="379"/>
      <c r="QOO162" s="379"/>
      <c r="QOP162" s="379"/>
      <c r="QOQ162" s="379"/>
      <c r="QOR162" s="379"/>
      <c r="QOS162" s="379"/>
      <c r="QOT162" s="379"/>
      <c r="QOU162" s="379"/>
      <c r="QOV162" s="379"/>
      <c r="QOW162" s="379"/>
      <c r="QOX162" s="379"/>
      <c r="QOY162" s="379"/>
      <c r="QOZ162" s="379"/>
      <c r="QPA162" s="379"/>
      <c r="QPB162" s="379"/>
      <c r="QPC162" s="379"/>
      <c r="QPD162" s="379"/>
      <c r="QPE162" s="379"/>
      <c r="QPF162" s="379"/>
      <c r="QPG162" s="379"/>
      <c r="QPH162" s="379"/>
      <c r="QPI162" s="379"/>
      <c r="QPJ162" s="379"/>
      <c r="QPK162" s="379"/>
      <c r="QPL162" s="379"/>
      <c r="QPM162" s="379"/>
      <c r="QPN162" s="379"/>
      <c r="QPO162" s="379"/>
      <c r="QPP162" s="379"/>
      <c r="QPQ162" s="379"/>
      <c r="QPR162" s="379"/>
      <c r="QPS162" s="379"/>
      <c r="QPT162" s="379"/>
      <c r="QPU162" s="379"/>
      <c r="QPV162" s="379"/>
      <c r="QPW162" s="379"/>
      <c r="QPX162" s="379"/>
      <c r="QPY162" s="379"/>
      <c r="QPZ162" s="379"/>
      <c r="QQA162" s="379"/>
      <c r="QQB162" s="379"/>
      <c r="QQC162" s="379"/>
      <c r="QQD162" s="379"/>
      <c r="QQE162" s="379"/>
      <c r="QQF162" s="379"/>
      <c r="QQG162" s="379"/>
      <c r="QQH162" s="379"/>
      <c r="QQI162" s="379"/>
      <c r="QQJ162" s="379"/>
      <c r="QQK162" s="379"/>
      <c r="QQL162" s="379"/>
      <c r="QQM162" s="379"/>
      <c r="QQN162" s="379"/>
      <c r="QQO162" s="379"/>
      <c r="QQP162" s="379"/>
      <c r="QQQ162" s="379"/>
      <c r="QQR162" s="379"/>
      <c r="QQS162" s="379"/>
      <c r="QQT162" s="379"/>
      <c r="QQU162" s="379"/>
      <c r="QQV162" s="379"/>
      <c r="QQW162" s="379"/>
      <c r="QQX162" s="379"/>
      <c r="QQY162" s="379"/>
      <c r="QQZ162" s="379"/>
      <c r="QRA162" s="379"/>
      <c r="QRB162" s="379"/>
      <c r="QRC162" s="379"/>
      <c r="QRD162" s="379"/>
      <c r="QRE162" s="379"/>
      <c r="QRF162" s="379"/>
      <c r="QRG162" s="379"/>
      <c r="QRH162" s="379"/>
      <c r="QRI162" s="379"/>
      <c r="QRJ162" s="379"/>
      <c r="QRK162" s="379"/>
      <c r="QRL162" s="379"/>
      <c r="QRM162" s="379"/>
      <c r="QRN162" s="379"/>
      <c r="QRO162" s="379"/>
      <c r="QRP162" s="379"/>
      <c r="QRQ162" s="379"/>
      <c r="QRR162" s="379"/>
      <c r="QRS162" s="379"/>
      <c r="QRT162" s="379"/>
      <c r="QRU162" s="379"/>
      <c r="QRV162" s="379"/>
      <c r="QRW162" s="379"/>
      <c r="QRX162" s="379"/>
      <c r="QRY162" s="379"/>
      <c r="QRZ162" s="379"/>
      <c r="QSA162" s="379"/>
      <c r="QSB162" s="379"/>
      <c r="QSC162" s="379"/>
      <c r="QSD162" s="379"/>
      <c r="QSE162" s="379"/>
      <c r="QSF162" s="379"/>
      <c r="QSG162" s="379"/>
      <c r="QSH162" s="379"/>
      <c r="QSI162" s="379"/>
      <c r="QSJ162" s="379"/>
      <c r="QSK162" s="379"/>
      <c r="QSL162" s="379"/>
      <c r="QSM162" s="379"/>
      <c r="QSN162" s="379"/>
      <c r="QSO162" s="379"/>
      <c r="QSP162" s="379"/>
      <c r="QSQ162" s="379"/>
      <c r="QSR162" s="379"/>
      <c r="QSS162" s="379"/>
      <c r="QST162" s="379"/>
      <c r="QSU162" s="379"/>
      <c r="QSV162" s="379"/>
      <c r="QSW162" s="379"/>
      <c r="QSX162" s="379"/>
      <c r="QSY162" s="379"/>
      <c r="QSZ162" s="379"/>
      <c r="QTA162" s="379"/>
      <c r="QTB162" s="379"/>
      <c r="QTC162" s="379"/>
      <c r="QTD162" s="379"/>
      <c r="QTE162" s="379"/>
      <c r="QTF162" s="379"/>
      <c r="QTG162" s="379"/>
      <c r="QTH162" s="379"/>
      <c r="QTI162" s="379"/>
      <c r="QTJ162" s="379"/>
      <c r="QTK162" s="379"/>
      <c r="QTL162" s="379"/>
      <c r="QTM162" s="379"/>
      <c r="QTN162" s="379"/>
      <c r="QTO162" s="379"/>
      <c r="QTP162" s="379"/>
      <c r="QTQ162" s="379"/>
      <c r="QTR162" s="379"/>
      <c r="QTS162" s="379"/>
      <c r="QTT162" s="379"/>
      <c r="QTU162" s="379"/>
      <c r="QTV162" s="379"/>
      <c r="QTW162" s="379"/>
      <c r="QTX162" s="379"/>
      <c r="QTY162" s="379"/>
      <c r="QTZ162" s="379"/>
      <c r="QUA162" s="379"/>
      <c r="QUB162" s="379"/>
      <c r="QUC162" s="379"/>
      <c r="QUD162" s="379"/>
      <c r="QUE162" s="379"/>
      <c r="QUF162" s="379"/>
      <c r="QUG162" s="379"/>
      <c r="QUH162" s="379"/>
      <c r="QUI162" s="379"/>
      <c r="QUJ162" s="379"/>
      <c r="QUK162" s="379"/>
      <c r="QUL162" s="379"/>
      <c r="QUM162" s="379"/>
      <c r="QUN162" s="379"/>
      <c r="QUO162" s="379"/>
      <c r="QUP162" s="379"/>
      <c r="QUQ162" s="379"/>
      <c r="QUR162" s="379"/>
      <c r="QUS162" s="379"/>
      <c r="QUT162" s="379"/>
      <c r="QUU162" s="379"/>
      <c r="QUV162" s="379"/>
      <c r="QUW162" s="379"/>
      <c r="QUX162" s="379"/>
      <c r="QUY162" s="379"/>
      <c r="QUZ162" s="379"/>
      <c r="QVA162" s="379"/>
      <c r="QVB162" s="379"/>
      <c r="QVC162" s="379"/>
      <c r="QVD162" s="379"/>
      <c r="QVE162" s="379"/>
      <c r="QVF162" s="379"/>
      <c r="QVG162" s="379"/>
      <c r="QVH162" s="379"/>
      <c r="QVI162" s="379"/>
      <c r="QVJ162" s="379"/>
      <c r="QVK162" s="379"/>
      <c r="QVL162" s="379"/>
      <c r="QVM162" s="379"/>
      <c r="QVN162" s="379"/>
      <c r="QVO162" s="379"/>
      <c r="QVP162" s="379"/>
      <c r="QVQ162" s="379"/>
      <c r="QVR162" s="379"/>
      <c r="QVS162" s="379"/>
      <c r="QVT162" s="379"/>
      <c r="QVU162" s="379"/>
      <c r="QVV162" s="379"/>
      <c r="QVW162" s="379"/>
      <c r="QVX162" s="379"/>
      <c r="QVY162" s="379"/>
      <c r="QVZ162" s="379"/>
      <c r="QWA162" s="379"/>
      <c r="QWB162" s="379"/>
      <c r="QWC162" s="379"/>
      <c r="QWD162" s="379"/>
      <c r="QWE162" s="379"/>
      <c r="QWF162" s="379"/>
      <c r="QWG162" s="379"/>
      <c r="QWH162" s="379"/>
      <c r="QWI162" s="379"/>
      <c r="QWJ162" s="379"/>
      <c r="QWK162" s="379"/>
      <c r="QWL162" s="379"/>
      <c r="QWM162" s="379"/>
      <c r="QWN162" s="379"/>
      <c r="QWO162" s="379"/>
      <c r="QWP162" s="379"/>
      <c r="QWQ162" s="379"/>
      <c r="QWR162" s="379"/>
      <c r="QWS162" s="379"/>
      <c r="QWT162" s="379"/>
      <c r="QWU162" s="379"/>
      <c r="QWV162" s="379"/>
      <c r="QWW162" s="379"/>
      <c r="QWX162" s="379"/>
      <c r="QWY162" s="379"/>
      <c r="QWZ162" s="379"/>
      <c r="QXA162" s="379"/>
      <c r="QXB162" s="379"/>
      <c r="QXC162" s="379"/>
      <c r="QXD162" s="379"/>
      <c r="QXE162" s="379"/>
      <c r="QXF162" s="379"/>
      <c r="QXG162" s="379"/>
      <c r="QXH162" s="379"/>
      <c r="QXI162" s="379"/>
      <c r="QXJ162" s="379"/>
      <c r="QXK162" s="379"/>
      <c r="QXL162" s="379"/>
      <c r="QXM162" s="379"/>
      <c r="QXN162" s="379"/>
      <c r="QXO162" s="379"/>
      <c r="QXP162" s="379"/>
      <c r="QXQ162" s="379"/>
      <c r="QXR162" s="379"/>
      <c r="QXS162" s="379"/>
      <c r="QXT162" s="379"/>
      <c r="QXU162" s="379"/>
      <c r="QXV162" s="379"/>
      <c r="QXW162" s="379"/>
      <c r="QXX162" s="379"/>
      <c r="QXY162" s="379"/>
      <c r="QXZ162" s="379"/>
      <c r="QYA162" s="379"/>
      <c r="QYB162" s="379"/>
      <c r="QYC162" s="379"/>
      <c r="QYD162" s="379"/>
      <c r="QYE162" s="379"/>
      <c r="QYF162" s="379"/>
      <c r="QYG162" s="379"/>
      <c r="QYH162" s="379"/>
      <c r="QYI162" s="379"/>
      <c r="QYJ162" s="379"/>
      <c r="QYK162" s="379"/>
      <c r="QYL162" s="379"/>
      <c r="QYM162" s="379"/>
      <c r="QYN162" s="379"/>
      <c r="QYO162" s="379"/>
      <c r="QYP162" s="379"/>
      <c r="QYQ162" s="379"/>
      <c r="QYR162" s="379"/>
      <c r="QYS162" s="379"/>
      <c r="QYT162" s="379"/>
      <c r="QYU162" s="379"/>
      <c r="QYV162" s="379"/>
      <c r="QYW162" s="379"/>
      <c r="QYX162" s="379"/>
      <c r="QYY162" s="379"/>
      <c r="QYZ162" s="379"/>
      <c r="QZA162" s="379"/>
      <c r="QZB162" s="379"/>
      <c r="QZC162" s="379"/>
      <c r="QZD162" s="379"/>
      <c r="QZE162" s="379"/>
      <c r="QZF162" s="379"/>
      <c r="QZG162" s="379"/>
      <c r="QZH162" s="379"/>
      <c r="QZI162" s="379"/>
      <c r="QZJ162" s="379"/>
      <c r="QZK162" s="379"/>
      <c r="QZL162" s="379"/>
      <c r="QZM162" s="379"/>
      <c r="QZN162" s="379"/>
      <c r="QZO162" s="379"/>
      <c r="QZP162" s="379"/>
      <c r="QZQ162" s="379"/>
      <c r="QZR162" s="379"/>
      <c r="QZS162" s="379"/>
      <c r="QZT162" s="379"/>
      <c r="QZU162" s="379"/>
      <c r="QZV162" s="379"/>
      <c r="QZW162" s="379"/>
      <c r="QZX162" s="379"/>
      <c r="QZY162" s="379"/>
      <c r="QZZ162" s="379"/>
      <c r="RAA162" s="379"/>
      <c r="RAB162" s="379"/>
      <c r="RAC162" s="379"/>
      <c r="RAD162" s="379"/>
      <c r="RAE162" s="379"/>
      <c r="RAF162" s="379"/>
      <c r="RAG162" s="379"/>
      <c r="RAH162" s="379"/>
      <c r="RAI162" s="379"/>
      <c r="RAJ162" s="379"/>
      <c r="RAK162" s="379"/>
      <c r="RAL162" s="379"/>
      <c r="RAM162" s="379"/>
      <c r="RAN162" s="379"/>
      <c r="RAO162" s="379"/>
      <c r="RAP162" s="379"/>
      <c r="RAQ162" s="379"/>
      <c r="RAR162" s="379"/>
      <c r="RAS162" s="379"/>
      <c r="RAT162" s="379"/>
      <c r="RAU162" s="379"/>
      <c r="RAV162" s="379"/>
      <c r="RAW162" s="379"/>
      <c r="RAX162" s="379"/>
      <c r="RAY162" s="379"/>
      <c r="RAZ162" s="379"/>
      <c r="RBA162" s="379"/>
      <c r="RBB162" s="379"/>
      <c r="RBC162" s="379"/>
      <c r="RBD162" s="379"/>
      <c r="RBE162" s="379"/>
      <c r="RBF162" s="379"/>
      <c r="RBG162" s="379"/>
      <c r="RBH162" s="379"/>
      <c r="RBI162" s="379"/>
      <c r="RBJ162" s="379"/>
      <c r="RBK162" s="379"/>
      <c r="RBL162" s="379"/>
      <c r="RBM162" s="379"/>
      <c r="RBN162" s="379"/>
      <c r="RBO162" s="379"/>
      <c r="RBP162" s="379"/>
      <c r="RBQ162" s="379"/>
      <c r="RBR162" s="379"/>
      <c r="RBS162" s="379"/>
      <c r="RBT162" s="379"/>
      <c r="RBU162" s="379"/>
      <c r="RBV162" s="379"/>
      <c r="RBW162" s="379"/>
      <c r="RBX162" s="379"/>
      <c r="RBY162" s="379"/>
      <c r="RBZ162" s="379"/>
      <c r="RCA162" s="379"/>
      <c r="RCB162" s="379"/>
      <c r="RCC162" s="379"/>
      <c r="RCD162" s="379"/>
      <c r="RCE162" s="379"/>
      <c r="RCF162" s="379"/>
      <c r="RCG162" s="379"/>
      <c r="RCH162" s="379"/>
      <c r="RCI162" s="379"/>
      <c r="RCJ162" s="379"/>
      <c r="RCK162" s="379"/>
      <c r="RCL162" s="379"/>
      <c r="RCM162" s="379"/>
      <c r="RCN162" s="379"/>
      <c r="RCO162" s="379"/>
      <c r="RCP162" s="379"/>
      <c r="RCQ162" s="379"/>
      <c r="RCR162" s="379"/>
      <c r="RCS162" s="379"/>
      <c r="RCT162" s="379"/>
      <c r="RCU162" s="379"/>
      <c r="RCV162" s="379"/>
      <c r="RCW162" s="379"/>
      <c r="RCX162" s="379"/>
      <c r="RCY162" s="379"/>
      <c r="RCZ162" s="379"/>
      <c r="RDA162" s="379"/>
      <c r="RDB162" s="379"/>
      <c r="RDC162" s="379"/>
      <c r="RDD162" s="379"/>
      <c r="RDE162" s="379"/>
      <c r="RDF162" s="379"/>
      <c r="RDG162" s="379"/>
      <c r="RDH162" s="379"/>
      <c r="RDI162" s="379"/>
      <c r="RDJ162" s="379"/>
      <c r="RDK162" s="379"/>
      <c r="RDL162" s="379"/>
      <c r="RDM162" s="379"/>
      <c r="RDN162" s="379"/>
      <c r="RDO162" s="379"/>
      <c r="RDP162" s="379"/>
      <c r="RDQ162" s="379"/>
      <c r="RDR162" s="379"/>
      <c r="RDS162" s="379"/>
      <c r="RDT162" s="379"/>
      <c r="RDU162" s="379"/>
      <c r="RDV162" s="379"/>
      <c r="RDW162" s="379"/>
      <c r="RDX162" s="379"/>
      <c r="RDY162" s="379"/>
      <c r="RDZ162" s="379"/>
      <c r="REA162" s="379"/>
      <c r="REB162" s="379"/>
      <c r="REC162" s="379"/>
      <c r="RED162" s="379"/>
      <c r="REE162" s="379"/>
      <c r="REF162" s="379"/>
      <c r="REG162" s="379"/>
      <c r="REH162" s="379"/>
      <c r="REI162" s="379"/>
      <c r="REJ162" s="379"/>
      <c r="REK162" s="379"/>
      <c r="REL162" s="379"/>
      <c r="REM162" s="379"/>
      <c r="REN162" s="379"/>
      <c r="REO162" s="379"/>
      <c r="REP162" s="379"/>
      <c r="REQ162" s="379"/>
      <c r="RER162" s="379"/>
      <c r="RES162" s="379"/>
      <c r="RET162" s="379"/>
      <c r="REU162" s="379"/>
      <c r="REV162" s="379"/>
      <c r="REW162" s="379"/>
      <c r="REX162" s="379"/>
      <c r="REY162" s="379"/>
      <c r="REZ162" s="379"/>
      <c r="RFA162" s="379"/>
      <c r="RFB162" s="379"/>
      <c r="RFC162" s="379"/>
      <c r="RFD162" s="379"/>
      <c r="RFE162" s="379"/>
      <c r="RFF162" s="379"/>
      <c r="RFG162" s="379"/>
      <c r="RFH162" s="379"/>
      <c r="RFI162" s="379"/>
      <c r="RFJ162" s="379"/>
      <c r="RFK162" s="379"/>
      <c r="RFL162" s="379"/>
      <c r="RFM162" s="379"/>
      <c r="RFN162" s="379"/>
      <c r="RFO162" s="379"/>
      <c r="RFP162" s="379"/>
      <c r="RFQ162" s="379"/>
      <c r="RFR162" s="379"/>
      <c r="RFS162" s="379"/>
      <c r="RFT162" s="379"/>
      <c r="RFU162" s="379"/>
      <c r="RFV162" s="379"/>
      <c r="RFW162" s="379"/>
      <c r="RFX162" s="379"/>
      <c r="RFY162" s="379"/>
      <c r="RFZ162" s="379"/>
      <c r="RGA162" s="379"/>
      <c r="RGB162" s="379"/>
      <c r="RGC162" s="379"/>
      <c r="RGD162" s="379"/>
      <c r="RGE162" s="379"/>
      <c r="RGF162" s="379"/>
      <c r="RGG162" s="379"/>
      <c r="RGH162" s="379"/>
      <c r="RGI162" s="379"/>
      <c r="RGJ162" s="379"/>
      <c r="RGK162" s="379"/>
      <c r="RGL162" s="379"/>
      <c r="RGM162" s="379"/>
      <c r="RGN162" s="379"/>
      <c r="RGO162" s="379"/>
      <c r="RGP162" s="379"/>
      <c r="RGQ162" s="379"/>
      <c r="RGR162" s="379"/>
      <c r="RGS162" s="379"/>
      <c r="RGT162" s="379"/>
      <c r="RGU162" s="379"/>
      <c r="RGV162" s="379"/>
      <c r="RGW162" s="379"/>
      <c r="RGX162" s="379"/>
      <c r="RGY162" s="379"/>
      <c r="RGZ162" s="379"/>
      <c r="RHA162" s="379"/>
      <c r="RHB162" s="379"/>
      <c r="RHC162" s="379"/>
      <c r="RHD162" s="379"/>
      <c r="RHE162" s="379"/>
      <c r="RHF162" s="379"/>
      <c r="RHG162" s="379"/>
      <c r="RHH162" s="379"/>
      <c r="RHI162" s="379"/>
      <c r="RHJ162" s="379"/>
      <c r="RHK162" s="379"/>
      <c r="RHL162" s="379"/>
      <c r="RHM162" s="379"/>
      <c r="RHN162" s="379"/>
      <c r="RHO162" s="379"/>
      <c r="RHP162" s="379"/>
      <c r="RHQ162" s="379"/>
      <c r="RHR162" s="379"/>
      <c r="RHS162" s="379"/>
      <c r="RHT162" s="379"/>
      <c r="RHU162" s="379"/>
      <c r="RHV162" s="379"/>
      <c r="RHW162" s="379"/>
      <c r="RHX162" s="379"/>
      <c r="RHY162" s="379"/>
      <c r="RHZ162" s="379"/>
      <c r="RIA162" s="379"/>
      <c r="RIB162" s="379"/>
      <c r="RIC162" s="379"/>
      <c r="RID162" s="379"/>
      <c r="RIE162" s="379"/>
      <c r="RIF162" s="379"/>
      <c r="RIG162" s="379"/>
      <c r="RIH162" s="379"/>
      <c r="RII162" s="379"/>
      <c r="RIJ162" s="379"/>
      <c r="RIK162" s="379"/>
      <c r="RIL162" s="379"/>
      <c r="RIM162" s="379"/>
      <c r="RIN162" s="379"/>
      <c r="RIO162" s="379"/>
      <c r="RIP162" s="379"/>
      <c r="RIQ162" s="379"/>
      <c r="RIR162" s="379"/>
      <c r="RIS162" s="379"/>
      <c r="RIT162" s="379"/>
      <c r="RIU162" s="379"/>
      <c r="RIV162" s="379"/>
      <c r="RIW162" s="379"/>
      <c r="RIX162" s="379"/>
      <c r="RIY162" s="379"/>
      <c r="RIZ162" s="379"/>
      <c r="RJA162" s="379"/>
      <c r="RJB162" s="379"/>
      <c r="RJC162" s="379"/>
      <c r="RJD162" s="379"/>
      <c r="RJE162" s="379"/>
      <c r="RJF162" s="379"/>
      <c r="RJG162" s="379"/>
      <c r="RJH162" s="379"/>
      <c r="RJI162" s="379"/>
      <c r="RJJ162" s="379"/>
      <c r="RJK162" s="379"/>
      <c r="RJL162" s="379"/>
      <c r="RJM162" s="379"/>
      <c r="RJN162" s="379"/>
      <c r="RJO162" s="379"/>
      <c r="RJP162" s="379"/>
      <c r="RJQ162" s="379"/>
      <c r="RJR162" s="379"/>
      <c r="RJS162" s="379"/>
      <c r="RJT162" s="379"/>
      <c r="RJU162" s="379"/>
      <c r="RJV162" s="379"/>
      <c r="RJW162" s="379"/>
      <c r="RJX162" s="379"/>
      <c r="RJY162" s="379"/>
      <c r="RJZ162" s="379"/>
      <c r="RKA162" s="379"/>
      <c r="RKB162" s="379"/>
      <c r="RKC162" s="379"/>
      <c r="RKD162" s="379"/>
      <c r="RKE162" s="379"/>
      <c r="RKF162" s="379"/>
      <c r="RKG162" s="379"/>
      <c r="RKH162" s="379"/>
      <c r="RKI162" s="379"/>
      <c r="RKJ162" s="379"/>
      <c r="RKK162" s="379"/>
      <c r="RKL162" s="379"/>
      <c r="RKM162" s="379"/>
      <c r="RKN162" s="379"/>
      <c r="RKO162" s="379"/>
      <c r="RKP162" s="379"/>
      <c r="RKQ162" s="379"/>
      <c r="RKR162" s="379"/>
      <c r="RKS162" s="379"/>
      <c r="RKT162" s="379"/>
      <c r="RKU162" s="379"/>
      <c r="RKV162" s="379"/>
      <c r="RKW162" s="379"/>
      <c r="RKX162" s="379"/>
      <c r="RKY162" s="379"/>
      <c r="RKZ162" s="379"/>
      <c r="RLA162" s="379"/>
      <c r="RLB162" s="379"/>
      <c r="RLC162" s="379"/>
      <c r="RLD162" s="379"/>
      <c r="RLE162" s="379"/>
      <c r="RLF162" s="379"/>
      <c r="RLG162" s="379"/>
      <c r="RLH162" s="379"/>
      <c r="RLI162" s="379"/>
      <c r="RLJ162" s="379"/>
      <c r="RLK162" s="379"/>
      <c r="RLL162" s="379"/>
      <c r="RLM162" s="379"/>
      <c r="RLN162" s="379"/>
      <c r="RLO162" s="379"/>
      <c r="RLP162" s="379"/>
      <c r="RLQ162" s="379"/>
      <c r="RLR162" s="379"/>
      <c r="RLS162" s="379"/>
      <c r="RLT162" s="379"/>
      <c r="RLU162" s="379"/>
      <c r="RLV162" s="379"/>
      <c r="RLW162" s="379"/>
      <c r="RLX162" s="379"/>
      <c r="RLY162" s="379"/>
      <c r="RLZ162" s="379"/>
      <c r="RMA162" s="379"/>
      <c r="RMB162" s="379"/>
      <c r="RMC162" s="379"/>
      <c r="RMD162" s="379"/>
      <c r="RME162" s="379"/>
      <c r="RMF162" s="379"/>
      <c r="RMG162" s="379"/>
      <c r="RMH162" s="379"/>
      <c r="RMI162" s="379"/>
      <c r="RMJ162" s="379"/>
      <c r="RMK162" s="379"/>
      <c r="RML162" s="379"/>
      <c r="RMM162" s="379"/>
      <c r="RMN162" s="379"/>
      <c r="RMO162" s="379"/>
      <c r="RMP162" s="379"/>
      <c r="RMQ162" s="379"/>
      <c r="RMR162" s="379"/>
      <c r="RMS162" s="379"/>
      <c r="RMT162" s="379"/>
      <c r="RMU162" s="379"/>
      <c r="RMV162" s="379"/>
      <c r="RMW162" s="379"/>
      <c r="RMX162" s="379"/>
      <c r="RMY162" s="379"/>
      <c r="RMZ162" s="379"/>
      <c r="RNA162" s="379"/>
      <c r="RNB162" s="379"/>
      <c r="RNC162" s="379"/>
      <c r="RND162" s="379"/>
      <c r="RNE162" s="379"/>
      <c r="RNF162" s="379"/>
      <c r="RNG162" s="379"/>
      <c r="RNH162" s="379"/>
      <c r="RNI162" s="379"/>
      <c r="RNJ162" s="379"/>
      <c r="RNK162" s="379"/>
      <c r="RNL162" s="379"/>
      <c r="RNM162" s="379"/>
      <c r="RNN162" s="379"/>
      <c r="RNO162" s="379"/>
      <c r="RNP162" s="379"/>
      <c r="RNQ162" s="379"/>
      <c r="RNR162" s="379"/>
      <c r="RNS162" s="379"/>
      <c r="RNT162" s="379"/>
      <c r="RNU162" s="379"/>
      <c r="RNV162" s="379"/>
      <c r="RNW162" s="379"/>
      <c r="RNX162" s="379"/>
      <c r="RNY162" s="379"/>
      <c r="RNZ162" s="379"/>
      <c r="ROA162" s="379"/>
      <c r="ROB162" s="379"/>
      <c r="ROC162" s="379"/>
      <c r="ROD162" s="379"/>
      <c r="ROE162" s="379"/>
      <c r="ROF162" s="379"/>
      <c r="ROG162" s="379"/>
      <c r="ROH162" s="379"/>
      <c r="ROI162" s="379"/>
      <c r="ROJ162" s="379"/>
      <c r="ROK162" s="379"/>
      <c r="ROL162" s="379"/>
      <c r="ROM162" s="379"/>
      <c r="RON162" s="379"/>
      <c r="ROO162" s="379"/>
      <c r="ROP162" s="379"/>
      <c r="ROQ162" s="379"/>
      <c r="ROR162" s="379"/>
      <c r="ROS162" s="379"/>
      <c r="ROT162" s="379"/>
      <c r="ROU162" s="379"/>
      <c r="ROV162" s="379"/>
      <c r="ROW162" s="379"/>
      <c r="ROX162" s="379"/>
      <c r="ROY162" s="379"/>
      <c r="ROZ162" s="379"/>
      <c r="RPA162" s="379"/>
      <c r="RPB162" s="379"/>
      <c r="RPC162" s="379"/>
      <c r="RPD162" s="379"/>
      <c r="RPE162" s="379"/>
      <c r="RPF162" s="379"/>
      <c r="RPG162" s="379"/>
      <c r="RPH162" s="379"/>
      <c r="RPI162" s="379"/>
      <c r="RPJ162" s="379"/>
      <c r="RPK162" s="379"/>
      <c r="RPL162" s="379"/>
      <c r="RPM162" s="379"/>
      <c r="RPN162" s="379"/>
      <c r="RPO162" s="379"/>
      <c r="RPP162" s="379"/>
      <c r="RPQ162" s="379"/>
      <c r="RPR162" s="379"/>
      <c r="RPS162" s="379"/>
      <c r="RPT162" s="379"/>
      <c r="RPU162" s="379"/>
      <c r="RPV162" s="379"/>
      <c r="RPW162" s="379"/>
      <c r="RPX162" s="379"/>
      <c r="RPY162" s="379"/>
      <c r="RPZ162" s="379"/>
      <c r="RQA162" s="379"/>
      <c r="RQB162" s="379"/>
      <c r="RQC162" s="379"/>
      <c r="RQD162" s="379"/>
      <c r="RQE162" s="379"/>
      <c r="RQF162" s="379"/>
      <c r="RQG162" s="379"/>
      <c r="RQH162" s="379"/>
      <c r="RQI162" s="379"/>
      <c r="RQJ162" s="379"/>
      <c r="RQK162" s="379"/>
      <c r="RQL162" s="379"/>
      <c r="RQM162" s="379"/>
      <c r="RQN162" s="379"/>
      <c r="RQO162" s="379"/>
      <c r="RQP162" s="379"/>
      <c r="RQQ162" s="379"/>
      <c r="RQR162" s="379"/>
      <c r="RQS162" s="379"/>
      <c r="RQT162" s="379"/>
      <c r="RQU162" s="379"/>
      <c r="RQV162" s="379"/>
      <c r="RQW162" s="379"/>
      <c r="RQX162" s="379"/>
      <c r="RQY162" s="379"/>
      <c r="RQZ162" s="379"/>
      <c r="RRA162" s="379"/>
      <c r="RRB162" s="379"/>
      <c r="RRC162" s="379"/>
      <c r="RRD162" s="379"/>
      <c r="RRE162" s="379"/>
      <c r="RRF162" s="379"/>
      <c r="RRG162" s="379"/>
      <c r="RRH162" s="379"/>
      <c r="RRI162" s="379"/>
      <c r="RRJ162" s="379"/>
      <c r="RRK162" s="379"/>
      <c r="RRL162" s="379"/>
      <c r="RRM162" s="379"/>
      <c r="RRN162" s="379"/>
      <c r="RRO162" s="379"/>
      <c r="RRP162" s="379"/>
      <c r="RRQ162" s="379"/>
      <c r="RRR162" s="379"/>
      <c r="RRS162" s="379"/>
      <c r="RRT162" s="379"/>
      <c r="RRU162" s="379"/>
      <c r="RRV162" s="379"/>
      <c r="RRW162" s="379"/>
      <c r="RRX162" s="379"/>
      <c r="RRY162" s="379"/>
      <c r="RRZ162" s="379"/>
      <c r="RSA162" s="379"/>
      <c r="RSB162" s="379"/>
      <c r="RSC162" s="379"/>
      <c r="RSD162" s="379"/>
      <c r="RSE162" s="379"/>
      <c r="RSF162" s="379"/>
      <c r="RSG162" s="379"/>
      <c r="RSH162" s="379"/>
      <c r="RSI162" s="379"/>
      <c r="RSJ162" s="379"/>
      <c r="RSK162" s="379"/>
      <c r="RSL162" s="379"/>
      <c r="RSM162" s="379"/>
      <c r="RSN162" s="379"/>
      <c r="RSO162" s="379"/>
      <c r="RSP162" s="379"/>
      <c r="RSQ162" s="379"/>
      <c r="RSR162" s="379"/>
      <c r="RSS162" s="379"/>
      <c r="RST162" s="379"/>
      <c r="RSU162" s="379"/>
      <c r="RSV162" s="379"/>
      <c r="RSW162" s="379"/>
      <c r="RSX162" s="379"/>
      <c r="RSY162" s="379"/>
      <c r="RSZ162" s="379"/>
      <c r="RTA162" s="379"/>
      <c r="RTB162" s="379"/>
      <c r="RTC162" s="379"/>
      <c r="RTD162" s="379"/>
      <c r="RTE162" s="379"/>
      <c r="RTF162" s="379"/>
      <c r="RTG162" s="379"/>
      <c r="RTH162" s="379"/>
      <c r="RTI162" s="379"/>
      <c r="RTJ162" s="379"/>
      <c r="RTK162" s="379"/>
      <c r="RTL162" s="379"/>
      <c r="RTM162" s="379"/>
      <c r="RTN162" s="379"/>
      <c r="RTO162" s="379"/>
      <c r="RTP162" s="379"/>
      <c r="RTQ162" s="379"/>
      <c r="RTR162" s="379"/>
      <c r="RTS162" s="379"/>
      <c r="RTT162" s="379"/>
      <c r="RTU162" s="379"/>
      <c r="RTV162" s="379"/>
      <c r="RTW162" s="379"/>
      <c r="RTX162" s="379"/>
      <c r="RTY162" s="379"/>
      <c r="RTZ162" s="379"/>
      <c r="RUA162" s="379"/>
      <c r="RUB162" s="379"/>
      <c r="RUC162" s="379"/>
      <c r="RUD162" s="379"/>
      <c r="RUE162" s="379"/>
      <c r="RUF162" s="379"/>
      <c r="RUG162" s="379"/>
      <c r="RUH162" s="379"/>
      <c r="RUI162" s="379"/>
      <c r="RUJ162" s="379"/>
      <c r="RUK162" s="379"/>
      <c r="RUL162" s="379"/>
      <c r="RUM162" s="379"/>
      <c r="RUN162" s="379"/>
      <c r="RUO162" s="379"/>
      <c r="RUP162" s="379"/>
      <c r="RUQ162" s="379"/>
      <c r="RUR162" s="379"/>
      <c r="RUS162" s="379"/>
      <c r="RUT162" s="379"/>
      <c r="RUU162" s="379"/>
      <c r="RUV162" s="379"/>
      <c r="RUW162" s="379"/>
      <c r="RUX162" s="379"/>
      <c r="RUY162" s="379"/>
      <c r="RUZ162" s="379"/>
      <c r="RVA162" s="379"/>
      <c r="RVB162" s="379"/>
      <c r="RVC162" s="379"/>
      <c r="RVD162" s="379"/>
      <c r="RVE162" s="379"/>
      <c r="RVF162" s="379"/>
      <c r="RVG162" s="379"/>
      <c r="RVH162" s="379"/>
      <c r="RVI162" s="379"/>
      <c r="RVJ162" s="379"/>
      <c r="RVK162" s="379"/>
      <c r="RVL162" s="379"/>
      <c r="RVM162" s="379"/>
      <c r="RVN162" s="379"/>
      <c r="RVO162" s="379"/>
      <c r="RVP162" s="379"/>
      <c r="RVQ162" s="379"/>
      <c r="RVR162" s="379"/>
      <c r="RVS162" s="379"/>
      <c r="RVT162" s="379"/>
      <c r="RVU162" s="379"/>
      <c r="RVV162" s="379"/>
      <c r="RVW162" s="379"/>
      <c r="RVX162" s="379"/>
      <c r="RVY162" s="379"/>
      <c r="RVZ162" s="379"/>
      <c r="RWA162" s="379"/>
      <c r="RWB162" s="379"/>
      <c r="RWC162" s="379"/>
      <c r="RWD162" s="379"/>
      <c r="RWE162" s="379"/>
      <c r="RWF162" s="379"/>
      <c r="RWG162" s="379"/>
      <c r="RWH162" s="379"/>
      <c r="RWI162" s="379"/>
      <c r="RWJ162" s="379"/>
      <c r="RWK162" s="379"/>
      <c r="RWL162" s="379"/>
      <c r="RWM162" s="379"/>
      <c r="RWN162" s="379"/>
      <c r="RWO162" s="379"/>
      <c r="RWP162" s="379"/>
      <c r="RWQ162" s="379"/>
      <c r="RWR162" s="379"/>
      <c r="RWS162" s="379"/>
      <c r="RWT162" s="379"/>
      <c r="RWU162" s="379"/>
      <c r="RWV162" s="379"/>
      <c r="RWW162" s="379"/>
      <c r="RWX162" s="379"/>
      <c r="RWY162" s="379"/>
      <c r="RWZ162" s="379"/>
      <c r="RXA162" s="379"/>
      <c r="RXB162" s="379"/>
      <c r="RXC162" s="379"/>
      <c r="RXD162" s="379"/>
      <c r="RXE162" s="379"/>
      <c r="RXF162" s="379"/>
      <c r="RXG162" s="379"/>
      <c r="RXH162" s="379"/>
      <c r="RXI162" s="379"/>
      <c r="RXJ162" s="379"/>
      <c r="RXK162" s="379"/>
      <c r="RXL162" s="379"/>
      <c r="RXM162" s="379"/>
      <c r="RXN162" s="379"/>
      <c r="RXO162" s="379"/>
      <c r="RXP162" s="379"/>
      <c r="RXQ162" s="379"/>
      <c r="RXR162" s="379"/>
      <c r="RXS162" s="379"/>
      <c r="RXT162" s="379"/>
      <c r="RXU162" s="379"/>
      <c r="RXV162" s="379"/>
      <c r="RXW162" s="379"/>
      <c r="RXX162" s="379"/>
      <c r="RXY162" s="379"/>
      <c r="RXZ162" s="379"/>
      <c r="RYA162" s="379"/>
      <c r="RYB162" s="379"/>
      <c r="RYC162" s="379"/>
      <c r="RYD162" s="379"/>
      <c r="RYE162" s="379"/>
      <c r="RYF162" s="379"/>
      <c r="RYG162" s="379"/>
      <c r="RYH162" s="379"/>
      <c r="RYI162" s="379"/>
      <c r="RYJ162" s="379"/>
      <c r="RYK162" s="379"/>
      <c r="RYL162" s="379"/>
      <c r="RYM162" s="379"/>
      <c r="RYN162" s="379"/>
      <c r="RYO162" s="379"/>
      <c r="RYP162" s="379"/>
      <c r="RYQ162" s="379"/>
      <c r="RYR162" s="379"/>
      <c r="RYS162" s="379"/>
      <c r="RYT162" s="379"/>
      <c r="RYU162" s="379"/>
      <c r="RYV162" s="379"/>
      <c r="RYW162" s="379"/>
      <c r="RYX162" s="379"/>
      <c r="RYY162" s="379"/>
      <c r="RYZ162" s="379"/>
      <c r="RZA162" s="379"/>
      <c r="RZB162" s="379"/>
      <c r="RZC162" s="379"/>
      <c r="RZD162" s="379"/>
      <c r="RZE162" s="379"/>
      <c r="RZF162" s="379"/>
      <c r="RZG162" s="379"/>
      <c r="RZH162" s="379"/>
      <c r="RZI162" s="379"/>
      <c r="RZJ162" s="379"/>
      <c r="RZK162" s="379"/>
      <c r="RZL162" s="379"/>
      <c r="RZM162" s="379"/>
      <c r="RZN162" s="379"/>
      <c r="RZO162" s="379"/>
      <c r="RZP162" s="379"/>
      <c r="RZQ162" s="379"/>
      <c r="RZR162" s="379"/>
      <c r="RZS162" s="379"/>
      <c r="RZT162" s="379"/>
      <c r="RZU162" s="379"/>
      <c r="RZV162" s="379"/>
      <c r="RZW162" s="379"/>
      <c r="RZX162" s="379"/>
      <c r="RZY162" s="379"/>
      <c r="RZZ162" s="379"/>
      <c r="SAA162" s="379"/>
      <c r="SAB162" s="379"/>
      <c r="SAC162" s="379"/>
      <c r="SAD162" s="379"/>
      <c r="SAE162" s="379"/>
      <c r="SAF162" s="379"/>
      <c r="SAG162" s="379"/>
      <c r="SAH162" s="379"/>
      <c r="SAI162" s="379"/>
      <c r="SAJ162" s="379"/>
      <c r="SAK162" s="379"/>
      <c r="SAL162" s="379"/>
      <c r="SAM162" s="379"/>
      <c r="SAN162" s="379"/>
      <c r="SAO162" s="379"/>
      <c r="SAP162" s="379"/>
      <c r="SAQ162" s="379"/>
      <c r="SAR162" s="379"/>
      <c r="SAS162" s="379"/>
      <c r="SAT162" s="379"/>
      <c r="SAU162" s="379"/>
      <c r="SAV162" s="379"/>
      <c r="SAW162" s="379"/>
      <c r="SAX162" s="379"/>
      <c r="SAY162" s="379"/>
      <c r="SAZ162" s="379"/>
      <c r="SBA162" s="379"/>
      <c r="SBB162" s="379"/>
      <c r="SBC162" s="379"/>
      <c r="SBD162" s="379"/>
      <c r="SBE162" s="379"/>
      <c r="SBF162" s="379"/>
      <c r="SBG162" s="379"/>
      <c r="SBH162" s="379"/>
      <c r="SBI162" s="379"/>
      <c r="SBJ162" s="379"/>
      <c r="SBK162" s="379"/>
      <c r="SBL162" s="379"/>
      <c r="SBM162" s="379"/>
      <c r="SBN162" s="379"/>
      <c r="SBO162" s="379"/>
      <c r="SBP162" s="379"/>
      <c r="SBQ162" s="379"/>
      <c r="SBR162" s="379"/>
      <c r="SBS162" s="379"/>
      <c r="SBT162" s="379"/>
      <c r="SBU162" s="379"/>
      <c r="SBV162" s="379"/>
      <c r="SBW162" s="379"/>
      <c r="SBX162" s="379"/>
      <c r="SBY162" s="379"/>
      <c r="SBZ162" s="379"/>
      <c r="SCA162" s="379"/>
      <c r="SCB162" s="379"/>
      <c r="SCC162" s="379"/>
      <c r="SCD162" s="379"/>
      <c r="SCE162" s="379"/>
      <c r="SCF162" s="379"/>
      <c r="SCG162" s="379"/>
      <c r="SCH162" s="379"/>
      <c r="SCI162" s="379"/>
      <c r="SCJ162" s="379"/>
      <c r="SCK162" s="379"/>
      <c r="SCL162" s="379"/>
      <c r="SCM162" s="379"/>
      <c r="SCN162" s="379"/>
      <c r="SCO162" s="379"/>
      <c r="SCP162" s="379"/>
      <c r="SCQ162" s="379"/>
      <c r="SCR162" s="379"/>
      <c r="SCS162" s="379"/>
      <c r="SCT162" s="379"/>
      <c r="SCU162" s="379"/>
      <c r="SCV162" s="379"/>
      <c r="SCW162" s="379"/>
      <c r="SCX162" s="379"/>
      <c r="SCY162" s="379"/>
      <c r="SCZ162" s="379"/>
      <c r="SDA162" s="379"/>
      <c r="SDB162" s="379"/>
      <c r="SDC162" s="379"/>
      <c r="SDD162" s="379"/>
      <c r="SDE162" s="379"/>
      <c r="SDF162" s="379"/>
      <c r="SDG162" s="379"/>
      <c r="SDH162" s="379"/>
      <c r="SDI162" s="379"/>
      <c r="SDJ162" s="379"/>
      <c r="SDK162" s="379"/>
      <c r="SDL162" s="379"/>
      <c r="SDM162" s="379"/>
      <c r="SDN162" s="379"/>
      <c r="SDO162" s="379"/>
      <c r="SDP162" s="379"/>
      <c r="SDQ162" s="379"/>
      <c r="SDR162" s="379"/>
      <c r="SDS162" s="379"/>
      <c r="SDT162" s="379"/>
      <c r="SDU162" s="379"/>
      <c r="SDV162" s="379"/>
      <c r="SDW162" s="379"/>
      <c r="SDX162" s="379"/>
      <c r="SDY162" s="379"/>
      <c r="SDZ162" s="379"/>
      <c r="SEA162" s="379"/>
      <c r="SEB162" s="379"/>
      <c r="SEC162" s="379"/>
      <c r="SED162" s="379"/>
      <c r="SEE162" s="379"/>
      <c r="SEF162" s="379"/>
      <c r="SEG162" s="379"/>
      <c r="SEH162" s="379"/>
      <c r="SEI162" s="379"/>
      <c r="SEJ162" s="379"/>
      <c r="SEK162" s="379"/>
      <c r="SEL162" s="379"/>
      <c r="SEM162" s="379"/>
      <c r="SEN162" s="379"/>
      <c r="SEO162" s="379"/>
      <c r="SEP162" s="379"/>
      <c r="SEQ162" s="379"/>
      <c r="SER162" s="379"/>
      <c r="SES162" s="379"/>
      <c r="SET162" s="379"/>
      <c r="SEU162" s="379"/>
      <c r="SEV162" s="379"/>
      <c r="SEW162" s="379"/>
      <c r="SEX162" s="379"/>
      <c r="SEY162" s="379"/>
      <c r="SEZ162" s="379"/>
      <c r="SFA162" s="379"/>
      <c r="SFB162" s="379"/>
      <c r="SFC162" s="379"/>
      <c r="SFD162" s="379"/>
      <c r="SFE162" s="379"/>
      <c r="SFF162" s="379"/>
      <c r="SFG162" s="379"/>
      <c r="SFH162" s="379"/>
      <c r="SFI162" s="379"/>
      <c r="SFJ162" s="379"/>
      <c r="SFK162" s="379"/>
      <c r="SFL162" s="379"/>
      <c r="SFM162" s="379"/>
      <c r="SFN162" s="379"/>
      <c r="SFO162" s="379"/>
      <c r="SFP162" s="379"/>
      <c r="SFQ162" s="379"/>
      <c r="SFR162" s="379"/>
      <c r="SFS162" s="379"/>
      <c r="SFT162" s="379"/>
      <c r="SFU162" s="379"/>
      <c r="SFV162" s="379"/>
      <c r="SFW162" s="379"/>
      <c r="SFX162" s="379"/>
      <c r="SFY162" s="379"/>
      <c r="SFZ162" s="379"/>
      <c r="SGA162" s="379"/>
      <c r="SGB162" s="379"/>
      <c r="SGC162" s="379"/>
      <c r="SGD162" s="379"/>
      <c r="SGE162" s="379"/>
      <c r="SGF162" s="379"/>
      <c r="SGG162" s="379"/>
      <c r="SGH162" s="379"/>
      <c r="SGI162" s="379"/>
      <c r="SGJ162" s="379"/>
      <c r="SGK162" s="379"/>
      <c r="SGL162" s="379"/>
      <c r="SGM162" s="379"/>
      <c r="SGN162" s="379"/>
      <c r="SGO162" s="379"/>
      <c r="SGP162" s="379"/>
      <c r="SGQ162" s="379"/>
      <c r="SGR162" s="379"/>
      <c r="SGS162" s="379"/>
      <c r="SGT162" s="379"/>
      <c r="SGU162" s="379"/>
      <c r="SGV162" s="379"/>
      <c r="SGW162" s="379"/>
      <c r="SGX162" s="379"/>
      <c r="SGY162" s="379"/>
      <c r="SGZ162" s="379"/>
      <c r="SHA162" s="379"/>
      <c r="SHB162" s="379"/>
      <c r="SHC162" s="379"/>
      <c r="SHD162" s="379"/>
      <c r="SHE162" s="379"/>
      <c r="SHF162" s="379"/>
      <c r="SHG162" s="379"/>
      <c r="SHH162" s="379"/>
      <c r="SHI162" s="379"/>
      <c r="SHJ162" s="379"/>
      <c r="SHK162" s="379"/>
      <c r="SHL162" s="379"/>
      <c r="SHM162" s="379"/>
      <c r="SHN162" s="379"/>
      <c r="SHO162" s="379"/>
      <c r="SHP162" s="379"/>
      <c r="SHQ162" s="379"/>
      <c r="SHR162" s="379"/>
      <c r="SHS162" s="379"/>
      <c r="SHT162" s="379"/>
      <c r="SHU162" s="379"/>
      <c r="SHV162" s="379"/>
      <c r="SHW162" s="379"/>
      <c r="SHX162" s="379"/>
      <c r="SHY162" s="379"/>
      <c r="SHZ162" s="379"/>
      <c r="SIA162" s="379"/>
      <c r="SIB162" s="379"/>
      <c r="SIC162" s="379"/>
      <c r="SID162" s="379"/>
      <c r="SIE162" s="379"/>
      <c r="SIF162" s="379"/>
      <c r="SIG162" s="379"/>
      <c r="SIH162" s="379"/>
      <c r="SII162" s="379"/>
      <c r="SIJ162" s="379"/>
      <c r="SIK162" s="379"/>
      <c r="SIL162" s="379"/>
      <c r="SIM162" s="379"/>
      <c r="SIN162" s="379"/>
      <c r="SIO162" s="379"/>
      <c r="SIP162" s="379"/>
      <c r="SIQ162" s="379"/>
      <c r="SIR162" s="379"/>
      <c r="SIS162" s="379"/>
      <c r="SIT162" s="379"/>
      <c r="SIU162" s="379"/>
      <c r="SIV162" s="379"/>
      <c r="SIW162" s="379"/>
      <c r="SIX162" s="379"/>
      <c r="SIY162" s="379"/>
      <c r="SIZ162" s="379"/>
      <c r="SJA162" s="379"/>
      <c r="SJB162" s="379"/>
      <c r="SJC162" s="379"/>
      <c r="SJD162" s="379"/>
      <c r="SJE162" s="379"/>
      <c r="SJF162" s="379"/>
      <c r="SJG162" s="379"/>
      <c r="SJH162" s="379"/>
      <c r="SJI162" s="379"/>
      <c r="SJJ162" s="379"/>
      <c r="SJK162" s="379"/>
      <c r="SJL162" s="379"/>
      <c r="SJM162" s="379"/>
      <c r="SJN162" s="379"/>
      <c r="SJO162" s="379"/>
      <c r="SJP162" s="379"/>
      <c r="SJQ162" s="379"/>
      <c r="SJR162" s="379"/>
      <c r="SJS162" s="379"/>
      <c r="SJT162" s="379"/>
      <c r="SJU162" s="379"/>
      <c r="SJV162" s="379"/>
      <c r="SJW162" s="379"/>
      <c r="SJX162" s="379"/>
      <c r="SJY162" s="379"/>
      <c r="SJZ162" s="379"/>
      <c r="SKA162" s="379"/>
      <c r="SKB162" s="379"/>
      <c r="SKC162" s="379"/>
      <c r="SKD162" s="379"/>
      <c r="SKE162" s="379"/>
      <c r="SKF162" s="379"/>
      <c r="SKG162" s="379"/>
      <c r="SKH162" s="379"/>
      <c r="SKI162" s="379"/>
      <c r="SKJ162" s="379"/>
      <c r="SKK162" s="379"/>
      <c r="SKL162" s="379"/>
      <c r="SKM162" s="379"/>
      <c r="SKN162" s="379"/>
      <c r="SKO162" s="379"/>
      <c r="SKP162" s="379"/>
      <c r="SKQ162" s="379"/>
      <c r="SKR162" s="379"/>
      <c r="SKS162" s="379"/>
      <c r="SKT162" s="379"/>
      <c r="SKU162" s="379"/>
      <c r="SKV162" s="379"/>
      <c r="SKW162" s="379"/>
      <c r="SKX162" s="379"/>
      <c r="SKY162" s="379"/>
      <c r="SKZ162" s="379"/>
      <c r="SLA162" s="379"/>
      <c r="SLB162" s="379"/>
      <c r="SLC162" s="379"/>
      <c r="SLD162" s="379"/>
      <c r="SLE162" s="379"/>
      <c r="SLF162" s="379"/>
      <c r="SLG162" s="379"/>
      <c r="SLH162" s="379"/>
      <c r="SLI162" s="379"/>
      <c r="SLJ162" s="379"/>
      <c r="SLK162" s="379"/>
      <c r="SLL162" s="379"/>
      <c r="SLM162" s="379"/>
      <c r="SLN162" s="379"/>
      <c r="SLO162" s="379"/>
      <c r="SLP162" s="379"/>
      <c r="SLQ162" s="379"/>
      <c r="SLR162" s="379"/>
      <c r="SLS162" s="379"/>
      <c r="SLT162" s="379"/>
      <c r="SLU162" s="379"/>
      <c r="SLV162" s="379"/>
      <c r="SLW162" s="379"/>
      <c r="SLX162" s="379"/>
      <c r="SLY162" s="379"/>
      <c r="SLZ162" s="379"/>
      <c r="SMA162" s="379"/>
      <c r="SMB162" s="379"/>
      <c r="SMC162" s="379"/>
      <c r="SMD162" s="379"/>
      <c r="SME162" s="379"/>
      <c r="SMF162" s="379"/>
      <c r="SMG162" s="379"/>
      <c r="SMH162" s="379"/>
      <c r="SMI162" s="379"/>
      <c r="SMJ162" s="379"/>
      <c r="SMK162" s="379"/>
      <c r="SML162" s="379"/>
      <c r="SMM162" s="379"/>
      <c r="SMN162" s="379"/>
      <c r="SMO162" s="379"/>
      <c r="SMP162" s="379"/>
      <c r="SMQ162" s="379"/>
      <c r="SMR162" s="379"/>
      <c r="SMS162" s="379"/>
      <c r="SMT162" s="379"/>
      <c r="SMU162" s="379"/>
      <c r="SMV162" s="379"/>
      <c r="SMW162" s="379"/>
      <c r="SMX162" s="379"/>
      <c r="SMY162" s="379"/>
      <c r="SMZ162" s="379"/>
      <c r="SNA162" s="379"/>
      <c r="SNB162" s="379"/>
      <c r="SNC162" s="379"/>
      <c r="SND162" s="379"/>
      <c r="SNE162" s="379"/>
      <c r="SNF162" s="379"/>
      <c r="SNG162" s="379"/>
      <c r="SNH162" s="379"/>
      <c r="SNI162" s="379"/>
      <c r="SNJ162" s="379"/>
      <c r="SNK162" s="379"/>
      <c r="SNL162" s="379"/>
      <c r="SNM162" s="379"/>
      <c r="SNN162" s="379"/>
      <c r="SNO162" s="379"/>
      <c r="SNP162" s="379"/>
      <c r="SNQ162" s="379"/>
      <c r="SNR162" s="379"/>
      <c r="SNS162" s="379"/>
      <c r="SNT162" s="379"/>
      <c r="SNU162" s="379"/>
      <c r="SNV162" s="379"/>
      <c r="SNW162" s="379"/>
      <c r="SNX162" s="379"/>
      <c r="SNY162" s="379"/>
      <c r="SNZ162" s="379"/>
      <c r="SOA162" s="379"/>
      <c r="SOB162" s="379"/>
      <c r="SOC162" s="379"/>
      <c r="SOD162" s="379"/>
      <c r="SOE162" s="379"/>
      <c r="SOF162" s="379"/>
      <c r="SOG162" s="379"/>
      <c r="SOH162" s="379"/>
      <c r="SOI162" s="379"/>
      <c r="SOJ162" s="379"/>
      <c r="SOK162" s="379"/>
      <c r="SOL162" s="379"/>
      <c r="SOM162" s="379"/>
      <c r="SON162" s="379"/>
      <c r="SOO162" s="379"/>
      <c r="SOP162" s="379"/>
      <c r="SOQ162" s="379"/>
      <c r="SOR162" s="379"/>
      <c r="SOS162" s="379"/>
      <c r="SOT162" s="379"/>
      <c r="SOU162" s="379"/>
      <c r="SOV162" s="379"/>
      <c r="SOW162" s="379"/>
      <c r="SOX162" s="379"/>
      <c r="SOY162" s="379"/>
      <c r="SOZ162" s="379"/>
      <c r="SPA162" s="379"/>
      <c r="SPB162" s="379"/>
      <c r="SPC162" s="379"/>
      <c r="SPD162" s="379"/>
      <c r="SPE162" s="379"/>
      <c r="SPF162" s="379"/>
      <c r="SPG162" s="379"/>
      <c r="SPH162" s="379"/>
      <c r="SPI162" s="379"/>
      <c r="SPJ162" s="379"/>
      <c r="SPK162" s="379"/>
      <c r="SPL162" s="379"/>
      <c r="SPM162" s="379"/>
      <c r="SPN162" s="379"/>
      <c r="SPO162" s="379"/>
      <c r="SPP162" s="379"/>
      <c r="SPQ162" s="379"/>
      <c r="SPR162" s="379"/>
      <c r="SPS162" s="379"/>
      <c r="SPT162" s="379"/>
      <c r="SPU162" s="379"/>
      <c r="SPV162" s="379"/>
      <c r="SPW162" s="379"/>
      <c r="SPX162" s="379"/>
      <c r="SPY162" s="379"/>
      <c r="SPZ162" s="379"/>
      <c r="SQA162" s="379"/>
      <c r="SQB162" s="379"/>
      <c r="SQC162" s="379"/>
      <c r="SQD162" s="379"/>
      <c r="SQE162" s="379"/>
      <c r="SQF162" s="379"/>
      <c r="SQG162" s="379"/>
      <c r="SQH162" s="379"/>
      <c r="SQI162" s="379"/>
      <c r="SQJ162" s="379"/>
      <c r="SQK162" s="379"/>
      <c r="SQL162" s="379"/>
      <c r="SQM162" s="379"/>
      <c r="SQN162" s="379"/>
      <c r="SQO162" s="379"/>
      <c r="SQP162" s="379"/>
      <c r="SQQ162" s="379"/>
      <c r="SQR162" s="379"/>
      <c r="SQS162" s="379"/>
      <c r="SQT162" s="379"/>
      <c r="SQU162" s="379"/>
      <c r="SQV162" s="379"/>
      <c r="SQW162" s="379"/>
      <c r="SQX162" s="379"/>
      <c r="SQY162" s="379"/>
      <c r="SQZ162" s="379"/>
      <c r="SRA162" s="379"/>
      <c r="SRB162" s="379"/>
      <c r="SRC162" s="379"/>
      <c r="SRD162" s="379"/>
      <c r="SRE162" s="379"/>
      <c r="SRF162" s="379"/>
      <c r="SRG162" s="379"/>
      <c r="SRH162" s="379"/>
      <c r="SRI162" s="379"/>
      <c r="SRJ162" s="379"/>
      <c r="SRK162" s="379"/>
      <c r="SRL162" s="379"/>
      <c r="SRM162" s="379"/>
      <c r="SRN162" s="379"/>
      <c r="SRO162" s="379"/>
      <c r="SRP162" s="379"/>
      <c r="SRQ162" s="379"/>
      <c r="SRR162" s="379"/>
      <c r="SRS162" s="379"/>
      <c r="SRT162" s="379"/>
      <c r="SRU162" s="379"/>
      <c r="SRV162" s="379"/>
      <c r="SRW162" s="379"/>
      <c r="SRX162" s="379"/>
      <c r="SRY162" s="379"/>
      <c r="SRZ162" s="379"/>
      <c r="SSA162" s="379"/>
      <c r="SSB162" s="379"/>
      <c r="SSC162" s="379"/>
      <c r="SSD162" s="379"/>
      <c r="SSE162" s="379"/>
      <c r="SSF162" s="379"/>
      <c r="SSG162" s="379"/>
      <c r="SSH162" s="379"/>
      <c r="SSI162" s="379"/>
      <c r="SSJ162" s="379"/>
      <c r="SSK162" s="379"/>
      <c r="SSL162" s="379"/>
      <c r="SSM162" s="379"/>
      <c r="SSN162" s="379"/>
      <c r="SSO162" s="379"/>
      <c r="SSP162" s="379"/>
      <c r="SSQ162" s="379"/>
      <c r="SSR162" s="379"/>
      <c r="SSS162" s="379"/>
      <c r="SST162" s="379"/>
      <c r="SSU162" s="379"/>
      <c r="SSV162" s="379"/>
      <c r="SSW162" s="379"/>
      <c r="SSX162" s="379"/>
      <c r="SSY162" s="379"/>
      <c r="SSZ162" s="379"/>
      <c r="STA162" s="379"/>
      <c r="STB162" s="379"/>
      <c r="STC162" s="379"/>
      <c r="STD162" s="379"/>
      <c r="STE162" s="379"/>
      <c r="STF162" s="379"/>
      <c r="STG162" s="379"/>
      <c r="STH162" s="379"/>
      <c r="STI162" s="379"/>
      <c r="STJ162" s="379"/>
      <c r="STK162" s="379"/>
      <c r="STL162" s="379"/>
      <c r="STM162" s="379"/>
      <c r="STN162" s="379"/>
      <c r="STO162" s="379"/>
      <c r="STP162" s="379"/>
      <c r="STQ162" s="379"/>
      <c r="STR162" s="379"/>
      <c r="STS162" s="379"/>
      <c r="STT162" s="379"/>
      <c r="STU162" s="379"/>
      <c r="STV162" s="379"/>
      <c r="STW162" s="379"/>
      <c r="STX162" s="379"/>
      <c r="STY162" s="379"/>
      <c r="STZ162" s="379"/>
      <c r="SUA162" s="379"/>
      <c r="SUB162" s="379"/>
      <c r="SUC162" s="379"/>
      <c r="SUD162" s="379"/>
      <c r="SUE162" s="379"/>
      <c r="SUF162" s="379"/>
      <c r="SUG162" s="379"/>
      <c r="SUH162" s="379"/>
      <c r="SUI162" s="379"/>
      <c r="SUJ162" s="379"/>
      <c r="SUK162" s="379"/>
      <c r="SUL162" s="379"/>
      <c r="SUM162" s="379"/>
      <c r="SUN162" s="379"/>
      <c r="SUO162" s="379"/>
      <c r="SUP162" s="379"/>
      <c r="SUQ162" s="379"/>
      <c r="SUR162" s="379"/>
      <c r="SUS162" s="379"/>
      <c r="SUT162" s="379"/>
      <c r="SUU162" s="379"/>
      <c r="SUV162" s="379"/>
      <c r="SUW162" s="379"/>
      <c r="SUX162" s="379"/>
      <c r="SUY162" s="379"/>
      <c r="SUZ162" s="379"/>
      <c r="SVA162" s="379"/>
      <c r="SVB162" s="379"/>
      <c r="SVC162" s="379"/>
      <c r="SVD162" s="379"/>
      <c r="SVE162" s="379"/>
      <c r="SVF162" s="379"/>
      <c r="SVG162" s="379"/>
      <c r="SVH162" s="379"/>
      <c r="SVI162" s="379"/>
      <c r="SVJ162" s="379"/>
      <c r="SVK162" s="379"/>
      <c r="SVL162" s="379"/>
      <c r="SVM162" s="379"/>
      <c r="SVN162" s="379"/>
      <c r="SVO162" s="379"/>
      <c r="SVP162" s="379"/>
      <c r="SVQ162" s="379"/>
      <c r="SVR162" s="379"/>
      <c r="SVS162" s="379"/>
      <c r="SVT162" s="379"/>
      <c r="SVU162" s="379"/>
      <c r="SVV162" s="379"/>
      <c r="SVW162" s="379"/>
      <c r="SVX162" s="379"/>
      <c r="SVY162" s="379"/>
      <c r="SVZ162" s="379"/>
      <c r="SWA162" s="379"/>
      <c r="SWB162" s="379"/>
      <c r="SWC162" s="379"/>
      <c r="SWD162" s="379"/>
      <c r="SWE162" s="379"/>
      <c r="SWF162" s="379"/>
      <c r="SWG162" s="379"/>
      <c r="SWH162" s="379"/>
      <c r="SWI162" s="379"/>
      <c r="SWJ162" s="379"/>
      <c r="SWK162" s="379"/>
      <c r="SWL162" s="379"/>
      <c r="SWM162" s="379"/>
      <c r="SWN162" s="379"/>
      <c r="SWO162" s="379"/>
      <c r="SWP162" s="379"/>
      <c r="SWQ162" s="379"/>
      <c r="SWR162" s="379"/>
      <c r="SWS162" s="379"/>
      <c r="SWT162" s="379"/>
      <c r="SWU162" s="379"/>
      <c r="SWV162" s="379"/>
      <c r="SWW162" s="379"/>
      <c r="SWX162" s="379"/>
      <c r="SWY162" s="379"/>
      <c r="SWZ162" s="379"/>
      <c r="SXA162" s="379"/>
      <c r="SXB162" s="379"/>
      <c r="SXC162" s="379"/>
      <c r="SXD162" s="379"/>
      <c r="SXE162" s="379"/>
      <c r="SXF162" s="379"/>
      <c r="SXG162" s="379"/>
      <c r="SXH162" s="379"/>
      <c r="SXI162" s="379"/>
      <c r="SXJ162" s="379"/>
      <c r="SXK162" s="379"/>
      <c r="SXL162" s="379"/>
      <c r="SXM162" s="379"/>
      <c r="SXN162" s="379"/>
      <c r="SXO162" s="379"/>
      <c r="SXP162" s="379"/>
      <c r="SXQ162" s="379"/>
      <c r="SXR162" s="379"/>
      <c r="SXS162" s="379"/>
      <c r="SXT162" s="379"/>
      <c r="SXU162" s="379"/>
      <c r="SXV162" s="379"/>
      <c r="SXW162" s="379"/>
      <c r="SXX162" s="379"/>
      <c r="SXY162" s="379"/>
      <c r="SXZ162" s="379"/>
      <c r="SYA162" s="379"/>
      <c r="SYB162" s="379"/>
      <c r="SYC162" s="379"/>
      <c r="SYD162" s="379"/>
      <c r="SYE162" s="379"/>
      <c r="SYF162" s="379"/>
      <c r="SYG162" s="379"/>
      <c r="SYH162" s="379"/>
      <c r="SYI162" s="379"/>
      <c r="SYJ162" s="379"/>
      <c r="SYK162" s="379"/>
      <c r="SYL162" s="379"/>
      <c r="SYM162" s="379"/>
      <c r="SYN162" s="379"/>
      <c r="SYO162" s="379"/>
      <c r="SYP162" s="379"/>
      <c r="SYQ162" s="379"/>
      <c r="SYR162" s="379"/>
      <c r="SYS162" s="379"/>
      <c r="SYT162" s="379"/>
      <c r="SYU162" s="379"/>
      <c r="SYV162" s="379"/>
      <c r="SYW162" s="379"/>
      <c r="SYX162" s="379"/>
      <c r="SYY162" s="379"/>
      <c r="SYZ162" s="379"/>
      <c r="SZA162" s="379"/>
      <c r="SZB162" s="379"/>
      <c r="SZC162" s="379"/>
      <c r="SZD162" s="379"/>
      <c r="SZE162" s="379"/>
      <c r="SZF162" s="379"/>
      <c r="SZG162" s="379"/>
      <c r="SZH162" s="379"/>
      <c r="SZI162" s="379"/>
      <c r="SZJ162" s="379"/>
      <c r="SZK162" s="379"/>
      <c r="SZL162" s="379"/>
      <c r="SZM162" s="379"/>
      <c r="SZN162" s="379"/>
      <c r="SZO162" s="379"/>
      <c r="SZP162" s="379"/>
      <c r="SZQ162" s="379"/>
      <c r="SZR162" s="379"/>
      <c r="SZS162" s="379"/>
      <c r="SZT162" s="379"/>
      <c r="SZU162" s="379"/>
      <c r="SZV162" s="379"/>
      <c r="SZW162" s="379"/>
      <c r="SZX162" s="379"/>
      <c r="SZY162" s="379"/>
      <c r="SZZ162" s="379"/>
      <c r="TAA162" s="379"/>
      <c r="TAB162" s="379"/>
      <c r="TAC162" s="379"/>
      <c r="TAD162" s="379"/>
      <c r="TAE162" s="379"/>
      <c r="TAF162" s="379"/>
      <c r="TAG162" s="379"/>
      <c r="TAH162" s="379"/>
      <c r="TAI162" s="379"/>
      <c r="TAJ162" s="379"/>
      <c r="TAK162" s="379"/>
      <c r="TAL162" s="379"/>
      <c r="TAM162" s="379"/>
      <c r="TAN162" s="379"/>
      <c r="TAO162" s="379"/>
      <c r="TAP162" s="379"/>
      <c r="TAQ162" s="379"/>
      <c r="TAR162" s="379"/>
      <c r="TAS162" s="379"/>
      <c r="TAT162" s="379"/>
      <c r="TAU162" s="379"/>
      <c r="TAV162" s="379"/>
      <c r="TAW162" s="379"/>
      <c r="TAX162" s="379"/>
      <c r="TAY162" s="379"/>
      <c r="TAZ162" s="379"/>
      <c r="TBA162" s="379"/>
      <c r="TBB162" s="379"/>
      <c r="TBC162" s="379"/>
      <c r="TBD162" s="379"/>
      <c r="TBE162" s="379"/>
      <c r="TBF162" s="379"/>
      <c r="TBG162" s="379"/>
      <c r="TBH162" s="379"/>
      <c r="TBI162" s="379"/>
      <c r="TBJ162" s="379"/>
      <c r="TBK162" s="379"/>
      <c r="TBL162" s="379"/>
      <c r="TBM162" s="379"/>
      <c r="TBN162" s="379"/>
      <c r="TBO162" s="379"/>
      <c r="TBP162" s="379"/>
      <c r="TBQ162" s="379"/>
      <c r="TBR162" s="379"/>
      <c r="TBS162" s="379"/>
      <c r="TBT162" s="379"/>
      <c r="TBU162" s="379"/>
      <c r="TBV162" s="379"/>
      <c r="TBW162" s="379"/>
      <c r="TBX162" s="379"/>
      <c r="TBY162" s="379"/>
      <c r="TBZ162" s="379"/>
      <c r="TCA162" s="379"/>
      <c r="TCB162" s="379"/>
      <c r="TCC162" s="379"/>
      <c r="TCD162" s="379"/>
      <c r="TCE162" s="379"/>
      <c r="TCF162" s="379"/>
      <c r="TCG162" s="379"/>
      <c r="TCH162" s="379"/>
      <c r="TCI162" s="379"/>
      <c r="TCJ162" s="379"/>
      <c r="TCK162" s="379"/>
      <c r="TCL162" s="379"/>
      <c r="TCM162" s="379"/>
      <c r="TCN162" s="379"/>
      <c r="TCO162" s="379"/>
      <c r="TCP162" s="379"/>
      <c r="TCQ162" s="379"/>
      <c r="TCR162" s="379"/>
      <c r="TCS162" s="379"/>
      <c r="TCT162" s="379"/>
      <c r="TCU162" s="379"/>
      <c r="TCV162" s="379"/>
      <c r="TCW162" s="379"/>
      <c r="TCX162" s="379"/>
      <c r="TCY162" s="379"/>
      <c r="TCZ162" s="379"/>
      <c r="TDA162" s="379"/>
      <c r="TDB162" s="379"/>
      <c r="TDC162" s="379"/>
      <c r="TDD162" s="379"/>
      <c r="TDE162" s="379"/>
      <c r="TDF162" s="379"/>
      <c r="TDG162" s="379"/>
      <c r="TDH162" s="379"/>
      <c r="TDI162" s="379"/>
      <c r="TDJ162" s="379"/>
      <c r="TDK162" s="379"/>
      <c r="TDL162" s="379"/>
      <c r="TDM162" s="379"/>
      <c r="TDN162" s="379"/>
      <c r="TDO162" s="379"/>
      <c r="TDP162" s="379"/>
      <c r="TDQ162" s="379"/>
      <c r="TDR162" s="379"/>
      <c r="TDS162" s="379"/>
      <c r="TDT162" s="379"/>
      <c r="TDU162" s="379"/>
      <c r="TDV162" s="379"/>
      <c r="TDW162" s="379"/>
      <c r="TDX162" s="379"/>
      <c r="TDY162" s="379"/>
      <c r="TDZ162" s="379"/>
      <c r="TEA162" s="379"/>
      <c r="TEB162" s="379"/>
      <c r="TEC162" s="379"/>
      <c r="TED162" s="379"/>
      <c r="TEE162" s="379"/>
      <c r="TEF162" s="379"/>
      <c r="TEG162" s="379"/>
      <c r="TEH162" s="379"/>
      <c r="TEI162" s="379"/>
      <c r="TEJ162" s="379"/>
      <c r="TEK162" s="379"/>
      <c r="TEL162" s="379"/>
      <c r="TEM162" s="379"/>
      <c r="TEN162" s="379"/>
      <c r="TEO162" s="379"/>
      <c r="TEP162" s="379"/>
      <c r="TEQ162" s="379"/>
      <c r="TER162" s="379"/>
      <c r="TES162" s="379"/>
      <c r="TET162" s="379"/>
      <c r="TEU162" s="379"/>
      <c r="TEV162" s="379"/>
      <c r="TEW162" s="379"/>
      <c r="TEX162" s="379"/>
      <c r="TEY162" s="379"/>
      <c r="TEZ162" s="379"/>
      <c r="TFA162" s="379"/>
      <c r="TFB162" s="379"/>
      <c r="TFC162" s="379"/>
      <c r="TFD162" s="379"/>
      <c r="TFE162" s="379"/>
      <c r="TFF162" s="379"/>
      <c r="TFG162" s="379"/>
      <c r="TFH162" s="379"/>
      <c r="TFI162" s="379"/>
      <c r="TFJ162" s="379"/>
      <c r="TFK162" s="379"/>
      <c r="TFL162" s="379"/>
      <c r="TFM162" s="379"/>
      <c r="TFN162" s="379"/>
      <c r="TFO162" s="379"/>
      <c r="TFP162" s="379"/>
      <c r="TFQ162" s="379"/>
      <c r="TFR162" s="379"/>
      <c r="TFS162" s="379"/>
      <c r="TFT162" s="379"/>
      <c r="TFU162" s="379"/>
      <c r="TFV162" s="379"/>
      <c r="TFW162" s="379"/>
      <c r="TFX162" s="379"/>
      <c r="TFY162" s="379"/>
      <c r="TFZ162" s="379"/>
      <c r="TGA162" s="379"/>
      <c r="TGB162" s="379"/>
      <c r="TGC162" s="379"/>
      <c r="TGD162" s="379"/>
      <c r="TGE162" s="379"/>
      <c r="TGF162" s="379"/>
      <c r="TGG162" s="379"/>
      <c r="TGH162" s="379"/>
      <c r="TGI162" s="379"/>
      <c r="TGJ162" s="379"/>
      <c r="TGK162" s="379"/>
      <c r="TGL162" s="379"/>
      <c r="TGM162" s="379"/>
      <c r="TGN162" s="379"/>
      <c r="TGO162" s="379"/>
      <c r="TGP162" s="379"/>
      <c r="TGQ162" s="379"/>
      <c r="TGR162" s="379"/>
      <c r="TGS162" s="379"/>
      <c r="TGT162" s="379"/>
      <c r="TGU162" s="379"/>
      <c r="TGV162" s="379"/>
      <c r="TGW162" s="379"/>
      <c r="TGX162" s="379"/>
      <c r="TGY162" s="379"/>
      <c r="TGZ162" s="379"/>
      <c r="THA162" s="379"/>
      <c r="THB162" s="379"/>
      <c r="THC162" s="379"/>
      <c r="THD162" s="379"/>
      <c r="THE162" s="379"/>
      <c r="THF162" s="379"/>
      <c r="THG162" s="379"/>
      <c r="THH162" s="379"/>
      <c r="THI162" s="379"/>
      <c r="THJ162" s="379"/>
      <c r="THK162" s="379"/>
      <c r="THL162" s="379"/>
      <c r="THM162" s="379"/>
      <c r="THN162" s="379"/>
      <c r="THO162" s="379"/>
      <c r="THP162" s="379"/>
      <c r="THQ162" s="379"/>
      <c r="THR162" s="379"/>
      <c r="THS162" s="379"/>
      <c r="THT162" s="379"/>
      <c r="THU162" s="379"/>
      <c r="THV162" s="379"/>
      <c r="THW162" s="379"/>
      <c r="THX162" s="379"/>
      <c r="THY162" s="379"/>
      <c r="THZ162" s="379"/>
      <c r="TIA162" s="379"/>
      <c r="TIB162" s="379"/>
      <c r="TIC162" s="379"/>
      <c r="TID162" s="379"/>
      <c r="TIE162" s="379"/>
      <c r="TIF162" s="379"/>
      <c r="TIG162" s="379"/>
      <c r="TIH162" s="379"/>
      <c r="TII162" s="379"/>
      <c r="TIJ162" s="379"/>
      <c r="TIK162" s="379"/>
      <c r="TIL162" s="379"/>
      <c r="TIM162" s="379"/>
      <c r="TIN162" s="379"/>
      <c r="TIO162" s="379"/>
      <c r="TIP162" s="379"/>
      <c r="TIQ162" s="379"/>
      <c r="TIR162" s="379"/>
      <c r="TIS162" s="379"/>
      <c r="TIT162" s="379"/>
      <c r="TIU162" s="379"/>
      <c r="TIV162" s="379"/>
      <c r="TIW162" s="379"/>
      <c r="TIX162" s="379"/>
      <c r="TIY162" s="379"/>
      <c r="TIZ162" s="379"/>
      <c r="TJA162" s="379"/>
      <c r="TJB162" s="379"/>
      <c r="TJC162" s="379"/>
      <c r="TJD162" s="379"/>
      <c r="TJE162" s="379"/>
      <c r="TJF162" s="379"/>
      <c r="TJG162" s="379"/>
      <c r="TJH162" s="379"/>
      <c r="TJI162" s="379"/>
      <c r="TJJ162" s="379"/>
      <c r="TJK162" s="379"/>
      <c r="TJL162" s="379"/>
      <c r="TJM162" s="379"/>
      <c r="TJN162" s="379"/>
      <c r="TJO162" s="379"/>
      <c r="TJP162" s="379"/>
      <c r="TJQ162" s="379"/>
      <c r="TJR162" s="379"/>
      <c r="TJS162" s="379"/>
      <c r="TJT162" s="379"/>
      <c r="TJU162" s="379"/>
      <c r="TJV162" s="379"/>
      <c r="TJW162" s="379"/>
      <c r="TJX162" s="379"/>
      <c r="TJY162" s="379"/>
      <c r="TJZ162" s="379"/>
      <c r="TKA162" s="379"/>
      <c r="TKB162" s="379"/>
      <c r="TKC162" s="379"/>
      <c r="TKD162" s="379"/>
      <c r="TKE162" s="379"/>
      <c r="TKF162" s="379"/>
      <c r="TKG162" s="379"/>
      <c r="TKH162" s="379"/>
      <c r="TKI162" s="379"/>
      <c r="TKJ162" s="379"/>
      <c r="TKK162" s="379"/>
      <c r="TKL162" s="379"/>
      <c r="TKM162" s="379"/>
      <c r="TKN162" s="379"/>
      <c r="TKO162" s="379"/>
      <c r="TKP162" s="379"/>
      <c r="TKQ162" s="379"/>
      <c r="TKR162" s="379"/>
      <c r="TKS162" s="379"/>
      <c r="TKT162" s="379"/>
      <c r="TKU162" s="379"/>
      <c r="TKV162" s="379"/>
      <c r="TKW162" s="379"/>
      <c r="TKX162" s="379"/>
      <c r="TKY162" s="379"/>
      <c r="TKZ162" s="379"/>
      <c r="TLA162" s="379"/>
      <c r="TLB162" s="379"/>
      <c r="TLC162" s="379"/>
      <c r="TLD162" s="379"/>
      <c r="TLE162" s="379"/>
      <c r="TLF162" s="379"/>
      <c r="TLG162" s="379"/>
      <c r="TLH162" s="379"/>
      <c r="TLI162" s="379"/>
      <c r="TLJ162" s="379"/>
      <c r="TLK162" s="379"/>
      <c r="TLL162" s="379"/>
      <c r="TLM162" s="379"/>
      <c r="TLN162" s="379"/>
      <c r="TLO162" s="379"/>
      <c r="TLP162" s="379"/>
      <c r="TLQ162" s="379"/>
      <c r="TLR162" s="379"/>
      <c r="TLS162" s="379"/>
      <c r="TLT162" s="379"/>
      <c r="TLU162" s="379"/>
      <c r="TLV162" s="379"/>
      <c r="TLW162" s="379"/>
      <c r="TLX162" s="379"/>
      <c r="TLY162" s="379"/>
      <c r="TLZ162" s="379"/>
      <c r="TMA162" s="379"/>
      <c r="TMB162" s="379"/>
      <c r="TMC162" s="379"/>
      <c r="TMD162" s="379"/>
      <c r="TME162" s="379"/>
      <c r="TMF162" s="379"/>
      <c r="TMG162" s="379"/>
      <c r="TMH162" s="379"/>
      <c r="TMI162" s="379"/>
      <c r="TMJ162" s="379"/>
      <c r="TMK162" s="379"/>
      <c r="TML162" s="379"/>
      <c r="TMM162" s="379"/>
      <c r="TMN162" s="379"/>
      <c r="TMO162" s="379"/>
      <c r="TMP162" s="379"/>
      <c r="TMQ162" s="379"/>
      <c r="TMR162" s="379"/>
      <c r="TMS162" s="379"/>
      <c r="TMT162" s="379"/>
      <c r="TMU162" s="379"/>
      <c r="TMV162" s="379"/>
      <c r="TMW162" s="379"/>
      <c r="TMX162" s="379"/>
      <c r="TMY162" s="379"/>
      <c r="TMZ162" s="379"/>
      <c r="TNA162" s="379"/>
      <c r="TNB162" s="379"/>
      <c r="TNC162" s="379"/>
      <c r="TND162" s="379"/>
      <c r="TNE162" s="379"/>
      <c r="TNF162" s="379"/>
      <c r="TNG162" s="379"/>
      <c r="TNH162" s="379"/>
      <c r="TNI162" s="379"/>
      <c r="TNJ162" s="379"/>
      <c r="TNK162" s="379"/>
      <c r="TNL162" s="379"/>
      <c r="TNM162" s="379"/>
      <c r="TNN162" s="379"/>
      <c r="TNO162" s="379"/>
      <c r="TNP162" s="379"/>
      <c r="TNQ162" s="379"/>
      <c r="TNR162" s="379"/>
      <c r="TNS162" s="379"/>
      <c r="TNT162" s="379"/>
      <c r="TNU162" s="379"/>
      <c r="TNV162" s="379"/>
      <c r="TNW162" s="379"/>
      <c r="TNX162" s="379"/>
      <c r="TNY162" s="379"/>
      <c r="TNZ162" s="379"/>
      <c r="TOA162" s="379"/>
      <c r="TOB162" s="379"/>
      <c r="TOC162" s="379"/>
      <c r="TOD162" s="379"/>
      <c r="TOE162" s="379"/>
      <c r="TOF162" s="379"/>
      <c r="TOG162" s="379"/>
      <c r="TOH162" s="379"/>
      <c r="TOI162" s="379"/>
      <c r="TOJ162" s="379"/>
      <c r="TOK162" s="379"/>
      <c r="TOL162" s="379"/>
      <c r="TOM162" s="379"/>
      <c r="TON162" s="379"/>
      <c r="TOO162" s="379"/>
      <c r="TOP162" s="379"/>
      <c r="TOQ162" s="379"/>
      <c r="TOR162" s="379"/>
      <c r="TOS162" s="379"/>
      <c r="TOT162" s="379"/>
      <c r="TOU162" s="379"/>
      <c r="TOV162" s="379"/>
      <c r="TOW162" s="379"/>
      <c r="TOX162" s="379"/>
      <c r="TOY162" s="379"/>
      <c r="TOZ162" s="379"/>
      <c r="TPA162" s="379"/>
      <c r="TPB162" s="379"/>
      <c r="TPC162" s="379"/>
      <c r="TPD162" s="379"/>
      <c r="TPE162" s="379"/>
      <c r="TPF162" s="379"/>
      <c r="TPG162" s="379"/>
      <c r="TPH162" s="379"/>
      <c r="TPI162" s="379"/>
      <c r="TPJ162" s="379"/>
      <c r="TPK162" s="379"/>
      <c r="TPL162" s="379"/>
      <c r="TPM162" s="379"/>
      <c r="TPN162" s="379"/>
      <c r="TPO162" s="379"/>
      <c r="TPP162" s="379"/>
      <c r="TPQ162" s="379"/>
      <c r="TPR162" s="379"/>
      <c r="TPS162" s="379"/>
      <c r="TPT162" s="379"/>
      <c r="TPU162" s="379"/>
      <c r="TPV162" s="379"/>
      <c r="TPW162" s="379"/>
      <c r="TPX162" s="379"/>
      <c r="TPY162" s="379"/>
      <c r="TPZ162" s="379"/>
      <c r="TQA162" s="379"/>
      <c r="TQB162" s="379"/>
      <c r="TQC162" s="379"/>
      <c r="TQD162" s="379"/>
      <c r="TQE162" s="379"/>
      <c r="TQF162" s="379"/>
      <c r="TQG162" s="379"/>
      <c r="TQH162" s="379"/>
      <c r="TQI162" s="379"/>
      <c r="TQJ162" s="379"/>
      <c r="TQK162" s="379"/>
      <c r="TQL162" s="379"/>
      <c r="TQM162" s="379"/>
      <c r="TQN162" s="379"/>
      <c r="TQO162" s="379"/>
      <c r="TQP162" s="379"/>
      <c r="TQQ162" s="379"/>
      <c r="TQR162" s="379"/>
      <c r="TQS162" s="379"/>
      <c r="TQT162" s="379"/>
      <c r="TQU162" s="379"/>
      <c r="TQV162" s="379"/>
      <c r="TQW162" s="379"/>
      <c r="TQX162" s="379"/>
      <c r="TQY162" s="379"/>
      <c r="TQZ162" s="379"/>
      <c r="TRA162" s="379"/>
      <c r="TRB162" s="379"/>
      <c r="TRC162" s="379"/>
      <c r="TRD162" s="379"/>
      <c r="TRE162" s="379"/>
      <c r="TRF162" s="379"/>
      <c r="TRG162" s="379"/>
      <c r="TRH162" s="379"/>
      <c r="TRI162" s="379"/>
      <c r="TRJ162" s="379"/>
      <c r="TRK162" s="379"/>
      <c r="TRL162" s="379"/>
      <c r="TRM162" s="379"/>
      <c r="TRN162" s="379"/>
      <c r="TRO162" s="379"/>
      <c r="TRP162" s="379"/>
      <c r="TRQ162" s="379"/>
      <c r="TRR162" s="379"/>
      <c r="TRS162" s="379"/>
      <c r="TRT162" s="379"/>
      <c r="TRU162" s="379"/>
      <c r="TRV162" s="379"/>
      <c r="TRW162" s="379"/>
      <c r="TRX162" s="379"/>
      <c r="TRY162" s="379"/>
      <c r="TRZ162" s="379"/>
      <c r="TSA162" s="379"/>
      <c r="TSB162" s="379"/>
      <c r="TSC162" s="379"/>
      <c r="TSD162" s="379"/>
      <c r="TSE162" s="379"/>
      <c r="TSF162" s="379"/>
      <c r="TSG162" s="379"/>
      <c r="TSH162" s="379"/>
      <c r="TSI162" s="379"/>
      <c r="TSJ162" s="379"/>
      <c r="TSK162" s="379"/>
      <c r="TSL162" s="379"/>
      <c r="TSM162" s="379"/>
      <c r="TSN162" s="379"/>
      <c r="TSO162" s="379"/>
      <c r="TSP162" s="379"/>
      <c r="TSQ162" s="379"/>
      <c r="TSR162" s="379"/>
      <c r="TSS162" s="379"/>
      <c r="TST162" s="379"/>
      <c r="TSU162" s="379"/>
      <c r="TSV162" s="379"/>
      <c r="TSW162" s="379"/>
      <c r="TSX162" s="379"/>
      <c r="TSY162" s="379"/>
      <c r="TSZ162" s="379"/>
      <c r="TTA162" s="379"/>
      <c r="TTB162" s="379"/>
      <c r="TTC162" s="379"/>
      <c r="TTD162" s="379"/>
      <c r="TTE162" s="379"/>
      <c r="TTF162" s="379"/>
      <c r="TTG162" s="379"/>
      <c r="TTH162" s="379"/>
      <c r="TTI162" s="379"/>
      <c r="TTJ162" s="379"/>
      <c r="TTK162" s="379"/>
      <c r="TTL162" s="379"/>
      <c r="TTM162" s="379"/>
      <c r="TTN162" s="379"/>
      <c r="TTO162" s="379"/>
      <c r="TTP162" s="379"/>
      <c r="TTQ162" s="379"/>
      <c r="TTR162" s="379"/>
      <c r="TTS162" s="379"/>
      <c r="TTT162" s="379"/>
      <c r="TTU162" s="379"/>
      <c r="TTV162" s="379"/>
      <c r="TTW162" s="379"/>
      <c r="TTX162" s="379"/>
      <c r="TTY162" s="379"/>
      <c r="TTZ162" s="379"/>
      <c r="TUA162" s="379"/>
      <c r="TUB162" s="379"/>
      <c r="TUC162" s="379"/>
      <c r="TUD162" s="379"/>
      <c r="TUE162" s="379"/>
      <c r="TUF162" s="379"/>
      <c r="TUG162" s="379"/>
      <c r="TUH162" s="379"/>
      <c r="TUI162" s="379"/>
      <c r="TUJ162" s="379"/>
      <c r="TUK162" s="379"/>
      <c r="TUL162" s="379"/>
      <c r="TUM162" s="379"/>
      <c r="TUN162" s="379"/>
      <c r="TUO162" s="379"/>
      <c r="TUP162" s="379"/>
      <c r="TUQ162" s="379"/>
      <c r="TUR162" s="379"/>
      <c r="TUS162" s="379"/>
      <c r="TUT162" s="379"/>
      <c r="TUU162" s="379"/>
      <c r="TUV162" s="379"/>
      <c r="TUW162" s="379"/>
      <c r="TUX162" s="379"/>
      <c r="TUY162" s="379"/>
      <c r="TUZ162" s="379"/>
      <c r="TVA162" s="379"/>
      <c r="TVB162" s="379"/>
      <c r="TVC162" s="379"/>
      <c r="TVD162" s="379"/>
      <c r="TVE162" s="379"/>
      <c r="TVF162" s="379"/>
      <c r="TVG162" s="379"/>
      <c r="TVH162" s="379"/>
      <c r="TVI162" s="379"/>
      <c r="TVJ162" s="379"/>
      <c r="TVK162" s="379"/>
      <c r="TVL162" s="379"/>
      <c r="TVM162" s="379"/>
      <c r="TVN162" s="379"/>
      <c r="TVO162" s="379"/>
      <c r="TVP162" s="379"/>
      <c r="TVQ162" s="379"/>
      <c r="TVR162" s="379"/>
      <c r="TVS162" s="379"/>
      <c r="TVT162" s="379"/>
      <c r="TVU162" s="379"/>
      <c r="TVV162" s="379"/>
      <c r="TVW162" s="379"/>
      <c r="TVX162" s="379"/>
      <c r="TVY162" s="379"/>
      <c r="TVZ162" s="379"/>
      <c r="TWA162" s="379"/>
      <c r="TWB162" s="379"/>
      <c r="TWC162" s="379"/>
      <c r="TWD162" s="379"/>
      <c r="TWE162" s="379"/>
      <c r="TWF162" s="379"/>
      <c r="TWG162" s="379"/>
      <c r="TWH162" s="379"/>
      <c r="TWI162" s="379"/>
      <c r="TWJ162" s="379"/>
      <c r="TWK162" s="379"/>
      <c r="TWL162" s="379"/>
      <c r="TWM162" s="379"/>
      <c r="TWN162" s="379"/>
      <c r="TWO162" s="379"/>
      <c r="TWP162" s="379"/>
      <c r="TWQ162" s="379"/>
      <c r="TWR162" s="379"/>
      <c r="TWS162" s="379"/>
      <c r="TWT162" s="379"/>
      <c r="TWU162" s="379"/>
      <c r="TWV162" s="379"/>
      <c r="TWW162" s="379"/>
      <c r="TWX162" s="379"/>
      <c r="TWY162" s="379"/>
      <c r="TWZ162" s="379"/>
      <c r="TXA162" s="379"/>
      <c r="TXB162" s="379"/>
      <c r="TXC162" s="379"/>
      <c r="TXD162" s="379"/>
      <c r="TXE162" s="379"/>
      <c r="TXF162" s="379"/>
      <c r="TXG162" s="379"/>
      <c r="TXH162" s="379"/>
      <c r="TXI162" s="379"/>
      <c r="TXJ162" s="379"/>
      <c r="TXK162" s="379"/>
      <c r="TXL162" s="379"/>
      <c r="TXM162" s="379"/>
      <c r="TXN162" s="379"/>
      <c r="TXO162" s="379"/>
      <c r="TXP162" s="379"/>
      <c r="TXQ162" s="379"/>
      <c r="TXR162" s="379"/>
      <c r="TXS162" s="379"/>
      <c r="TXT162" s="379"/>
      <c r="TXU162" s="379"/>
      <c r="TXV162" s="379"/>
      <c r="TXW162" s="379"/>
      <c r="TXX162" s="379"/>
      <c r="TXY162" s="379"/>
      <c r="TXZ162" s="379"/>
      <c r="TYA162" s="379"/>
      <c r="TYB162" s="379"/>
      <c r="TYC162" s="379"/>
      <c r="TYD162" s="379"/>
      <c r="TYE162" s="379"/>
      <c r="TYF162" s="379"/>
      <c r="TYG162" s="379"/>
      <c r="TYH162" s="379"/>
      <c r="TYI162" s="379"/>
      <c r="TYJ162" s="379"/>
      <c r="TYK162" s="379"/>
      <c r="TYL162" s="379"/>
      <c r="TYM162" s="379"/>
      <c r="TYN162" s="379"/>
      <c r="TYO162" s="379"/>
      <c r="TYP162" s="379"/>
      <c r="TYQ162" s="379"/>
      <c r="TYR162" s="379"/>
      <c r="TYS162" s="379"/>
      <c r="TYT162" s="379"/>
      <c r="TYU162" s="379"/>
      <c r="TYV162" s="379"/>
      <c r="TYW162" s="379"/>
      <c r="TYX162" s="379"/>
      <c r="TYY162" s="379"/>
      <c r="TYZ162" s="379"/>
      <c r="TZA162" s="379"/>
      <c r="TZB162" s="379"/>
      <c r="TZC162" s="379"/>
      <c r="TZD162" s="379"/>
      <c r="TZE162" s="379"/>
      <c r="TZF162" s="379"/>
      <c r="TZG162" s="379"/>
      <c r="TZH162" s="379"/>
      <c r="TZI162" s="379"/>
      <c r="TZJ162" s="379"/>
      <c r="TZK162" s="379"/>
      <c r="TZL162" s="379"/>
      <c r="TZM162" s="379"/>
      <c r="TZN162" s="379"/>
      <c r="TZO162" s="379"/>
      <c r="TZP162" s="379"/>
      <c r="TZQ162" s="379"/>
      <c r="TZR162" s="379"/>
      <c r="TZS162" s="379"/>
      <c r="TZT162" s="379"/>
      <c r="TZU162" s="379"/>
      <c r="TZV162" s="379"/>
      <c r="TZW162" s="379"/>
      <c r="TZX162" s="379"/>
      <c r="TZY162" s="379"/>
      <c r="TZZ162" s="379"/>
      <c r="UAA162" s="379"/>
      <c r="UAB162" s="379"/>
      <c r="UAC162" s="379"/>
      <c r="UAD162" s="379"/>
      <c r="UAE162" s="379"/>
      <c r="UAF162" s="379"/>
      <c r="UAG162" s="379"/>
      <c r="UAH162" s="379"/>
      <c r="UAI162" s="379"/>
      <c r="UAJ162" s="379"/>
      <c r="UAK162" s="379"/>
      <c r="UAL162" s="379"/>
      <c r="UAM162" s="379"/>
      <c r="UAN162" s="379"/>
      <c r="UAO162" s="379"/>
      <c r="UAP162" s="379"/>
      <c r="UAQ162" s="379"/>
      <c r="UAR162" s="379"/>
      <c r="UAS162" s="379"/>
      <c r="UAT162" s="379"/>
      <c r="UAU162" s="379"/>
      <c r="UAV162" s="379"/>
      <c r="UAW162" s="379"/>
      <c r="UAX162" s="379"/>
      <c r="UAY162" s="379"/>
      <c r="UAZ162" s="379"/>
      <c r="UBA162" s="379"/>
      <c r="UBB162" s="379"/>
      <c r="UBC162" s="379"/>
      <c r="UBD162" s="379"/>
      <c r="UBE162" s="379"/>
      <c r="UBF162" s="379"/>
      <c r="UBG162" s="379"/>
      <c r="UBH162" s="379"/>
      <c r="UBI162" s="379"/>
      <c r="UBJ162" s="379"/>
      <c r="UBK162" s="379"/>
      <c r="UBL162" s="379"/>
      <c r="UBM162" s="379"/>
      <c r="UBN162" s="379"/>
      <c r="UBO162" s="379"/>
      <c r="UBP162" s="379"/>
      <c r="UBQ162" s="379"/>
      <c r="UBR162" s="379"/>
      <c r="UBS162" s="379"/>
      <c r="UBT162" s="379"/>
      <c r="UBU162" s="379"/>
      <c r="UBV162" s="379"/>
      <c r="UBW162" s="379"/>
      <c r="UBX162" s="379"/>
      <c r="UBY162" s="379"/>
      <c r="UBZ162" s="379"/>
      <c r="UCA162" s="379"/>
      <c r="UCB162" s="379"/>
      <c r="UCC162" s="379"/>
      <c r="UCD162" s="379"/>
      <c r="UCE162" s="379"/>
      <c r="UCF162" s="379"/>
      <c r="UCG162" s="379"/>
      <c r="UCH162" s="379"/>
      <c r="UCI162" s="379"/>
      <c r="UCJ162" s="379"/>
      <c r="UCK162" s="379"/>
      <c r="UCL162" s="379"/>
      <c r="UCM162" s="379"/>
      <c r="UCN162" s="379"/>
      <c r="UCO162" s="379"/>
      <c r="UCP162" s="379"/>
      <c r="UCQ162" s="379"/>
      <c r="UCR162" s="379"/>
      <c r="UCS162" s="379"/>
      <c r="UCT162" s="379"/>
      <c r="UCU162" s="379"/>
      <c r="UCV162" s="379"/>
      <c r="UCW162" s="379"/>
      <c r="UCX162" s="379"/>
      <c r="UCY162" s="379"/>
      <c r="UCZ162" s="379"/>
      <c r="UDA162" s="379"/>
      <c r="UDB162" s="379"/>
      <c r="UDC162" s="379"/>
      <c r="UDD162" s="379"/>
      <c r="UDE162" s="379"/>
      <c r="UDF162" s="379"/>
      <c r="UDG162" s="379"/>
      <c r="UDH162" s="379"/>
      <c r="UDI162" s="379"/>
      <c r="UDJ162" s="379"/>
      <c r="UDK162" s="379"/>
      <c r="UDL162" s="379"/>
      <c r="UDM162" s="379"/>
      <c r="UDN162" s="379"/>
      <c r="UDO162" s="379"/>
      <c r="UDP162" s="379"/>
      <c r="UDQ162" s="379"/>
      <c r="UDR162" s="379"/>
      <c r="UDS162" s="379"/>
      <c r="UDT162" s="379"/>
      <c r="UDU162" s="379"/>
      <c r="UDV162" s="379"/>
      <c r="UDW162" s="379"/>
      <c r="UDX162" s="379"/>
      <c r="UDY162" s="379"/>
      <c r="UDZ162" s="379"/>
      <c r="UEA162" s="379"/>
      <c r="UEB162" s="379"/>
      <c r="UEC162" s="379"/>
      <c r="UED162" s="379"/>
      <c r="UEE162" s="379"/>
      <c r="UEF162" s="379"/>
      <c r="UEG162" s="379"/>
      <c r="UEH162" s="379"/>
      <c r="UEI162" s="379"/>
      <c r="UEJ162" s="379"/>
      <c r="UEK162" s="379"/>
      <c r="UEL162" s="379"/>
      <c r="UEM162" s="379"/>
      <c r="UEN162" s="379"/>
      <c r="UEO162" s="379"/>
      <c r="UEP162" s="379"/>
      <c r="UEQ162" s="379"/>
      <c r="UER162" s="379"/>
      <c r="UES162" s="379"/>
      <c r="UET162" s="379"/>
      <c r="UEU162" s="379"/>
      <c r="UEV162" s="379"/>
      <c r="UEW162" s="379"/>
      <c r="UEX162" s="379"/>
      <c r="UEY162" s="379"/>
      <c r="UEZ162" s="379"/>
      <c r="UFA162" s="379"/>
      <c r="UFB162" s="379"/>
      <c r="UFC162" s="379"/>
      <c r="UFD162" s="379"/>
      <c r="UFE162" s="379"/>
      <c r="UFF162" s="379"/>
      <c r="UFG162" s="379"/>
      <c r="UFH162" s="379"/>
      <c r="UFI162" s="379"/>
      <c r="UFJ162" s="379"/>
      <c r="UFK162" s="379"/>
      <c r="UFL162" s="379"/>
      <c r="UFM162" s="379"/>
      <c r="UFN162" s="379"/>
      <c r="UFO162" s="379"/>
      <c r="UFP162" s="379"/>
      <c r="UFQ162" s="379"/>
      <c r="UFR162" s="379"/>
      <c r="UFS162" s="379"/>
      <c r="UFT162" s="379"/>
      <c r="UFU162" s="379"/>
      <c r="UFV162" s="379"/>
      <c r="UFW162" s="379"/>
      <c r="UFX162" s="379"/>
      <c r="UFY162" s="379"/>
      <c r="UFZ162" s="379"/>
      <c r="UGA162" s="379"/>
      <c r="UGB162" s="379"/>
      <c r="UGC162" s="379"/>
      <c r="UGD162" s="379"/>
      <c r="UGE162" s="379"/>
      <c r="UGF162" s="379"/>
      <c r="UGG162" s="379"/>
      <c r="UGH162" s="379"/>
      <c r="UGI162" s="379"/>
      <c r="UGJ162" s="379"/>
      <c r="UGK162" s="379"/>
      <c r="UGL162" s="379"/>
      <c r="UGM162" s="379"/>
      <c r="UGN162" s="379"/>
      <c r="UGO162" s="379"/>
      <c r="UGP162" s="379"/>
      <c r="UGQ162" s="379"/>
      <c r="UGR162" s="379"/>
      <c r="UGS162" s="379"/>
      <c r="UGT162" s="379"/>
      <c r="UGU162" s="379"/>
      <c r="UGV162" s="379"/>
      <c r="UGW162" s="379"/>
      <c r="UGX162" s="379"/>
      <c r="UGY162" s="379"/>
      <c r="UGZ162" s="379"/>
      <c r="UHA162" s="379"/>
      <c r="UHB162" s="379"/>
      <c r="UHC162" s="379"/>
      <c r="UHD162" s="379"/>
      <c r="UHE162" s="379"/>
      <c r="UHF162" s="379"/>
      <c r="UHG162" s="379"/>
      <c r="UHH162" s="379"/>
      <c r="UHI162" s="379"/>
      <c r="UHJ162" s="379"/>
      <c r="UHK162" s="379"/>
      <c r="UHL162" s="379"/>
      <c r="UHM162" s="379"/>
      <c r="UHN162" s="379"/>
      <c r="UHO162" s="379"/>
      <c r="UHP162" s="379"/>
      <c r="UHQ162" s="379"/>
      <c r="UHR162" s="379"/>
      <c r="UHS162" s="379"/>
      <c r="UHT162" s="379"/>
      <c r="UHU162" s="379"/>
      <c r="UHV162" s="379"/>
      <c r="UHW162" s="379"/>
      <c r="UHX162" s="379"/>
      <c r="UHY162" s="379"/>
      <c r="UHZ162" s="379"/>
      <c r="UIA162" s="379"/>
      <c r="UIB162" s="379"/>
      <c r="UIC162" s="379"/>
      <c r="UID162" s="379"/>
      <c r="UIE162" s="379"/>
      <c r="UIF162" s="379"/>
      <c r="UIG162" s="379"/>
      <c r="UIH162" s="379"/>
      <c r="UII162" s="379"/>
      <c r="UIJ162" s="379"/>
      <c r="UIK162" s="379"/>
      <c r="UIL162" s="379"/>
      <c r="UIM162" s="379"/>
      <c r="UIN162" s="379"/>
      <c r="UIO162" s="379"/>
      <c r="UIP162" s="379"/>
      <c r="UIQ162" s="379"/>
      <c r="UIR162" s="379"/>
      <c r="UIS162" s="379"/>
      <c r="UIT162" s="379"/>
      <c r="UIU162" s="379"/>
      <c r="UIV162" s="379"/>
      <c r="UIW162" s="379"/>
      <c r="UIX162" s="379"/>
      <c r="UIY162" s="379"/>
      <c r="UIZ162" s="379"/>
      <c r="UJA162" s="379"/>
      <c r="UJB162" s="379"/>
      <c r="UJC162" s="379"/>
      <c r="UJD162" s="379"/>
      <c r="UJE162" s="379"/>
      <c r="UJF162" s="379"/>
      <c r="UJG162" s="379"/>
      <c r="UJH162" s="379"/>
      <c r="UJI162" s="379"/>
      <c r="UJJ162" s="379"/>
      <c r="UJK162" s="379"/>
      <c r="UJL162" s="379"/>
      <c r="UJM162" s="379"/>
      <c r="UJN162" s="379"/>
      <c r="UJO162" s="379"/>
      <c r="UJP162" s="379"/>
      <c r="UJQ162" s="379"/>
      <c r="UJR162" s="379"/>
      <c r="UJS162" s="379"/>
      <c r="UJT162" s="379"/>
      <c r="UJU162" s="379"/>
      <c r="UJV162" s="379"/>
      <c r="UJW162" s="379"/>
      <c r="UJX162" s="379"/>
      <c r="UJY162" s="379"/>
      <c r="UJZ162" s="379"/>
      <c r="UKA162" s="379"/>
      <c r="UKB162" s="379"/>
      <c r="UKC162" s="379"/>
      <c r="UKD162" s="379"/>
      <c r="UKE162" s="379"/>
      <c r="UKF162" s="379"/>
      <c r="UKG162" s="379"/>
      <c r="UKH162" s="379"/>
      <c r="UKI162" s="379"/>
      <c r="UKJ162" s="379"/>
      <c r="UKK162" s="379"/>
      <c r="UKL162" s="379"/>
      <c r="UKM162" s="379"/>
      <c r="UKN162" s="379"/>
      <c r="UKO162" s="379"/>
      <c r="UKP162" s="379"/>
      <c r="UKQ162" s="379"/>
      <c r="UKR162" s="379"/>
      <c r="UKS162" s="379"/>
      <c r="UKT162" s="379"/>
      <c r="UKU162" s="379"/>
      <c r="UKV162" s="379"/>
      <c r="UKW162" s="379"/>
      <c r="UKX162" s="379"/>
      <c r="UKY162" s="379"/>
      <c r="UKZ162" s="379"/>
      <c r="ULA162" s="379"/>
      <c r="ULB162" s="379"/>
      <c r="ULC162" s="379"/>
      <c r="ULD162" s="379"/>
      <c r="ULE162" s="379"/>
      <c r="ULF162" s="379"/>
      <c r="ULG162" s="379"/>
      <c r="ULH162" s="379"/>
      <c r="ULI162" s="379"/>
      <c r="ULJ162" s="379"/>
      <c r="ULK162" s="379"/>
      <c r="ULL162" s="379"/>
      <c r="ULM162" s="379"/>
      <c r="ULN162" s="379"/>
      <c r="ULO162" s="379"/>
      <c r="ULP162" s="379"/>
      <c r="ULQ162" s="379"/>
      <c r="ULR162" s="379"/>
      <c r="ULS162" s="379"/>
      <c r="ULT162" s="379"/>
      <c r="ULU162" s="379"/>
      <c r="ULV162" s="379"/>
      <c r="ULW162" s="379"/>
      <c r="ULX162" s="379"/>
      <c r="ULY162" s="379"/>
      <c r="ULZ162" s="379"/>
      <c r="UMA162" s="379"/>
      <c r="UMB162" s="379"/>
      <c r="UMC162" s="379"/>
      <c r="UMD162" s="379"/>
      <c r="UME162" s="379"/>
      <c r="UMF162" s="379"/>
      <c r="UMG162" s="379"/>
      <c r="UMH162" s="379"/>
      <c r="UMI162" s="379"/>
      <c r="UMJ162" s="379"/>
      <c r="UMK162" s="379"/>
      <c r="UML162" s="379"/>
      <c r="UMM162" s="379"/>
      <c r="UMN162" s="379"/>
      <c r="UMO162" s="379"/>
      <c r="UMP162" s="379"/>
      <c r="UMQ162" s="379"/>
      <c r="UMR162" s="379"/>
      <c r="UMS162" s="379"/>
      <c r="UMT162" s="379"/>
      <c r="UMU162" s="379"/>
      <c r="UMV162" s="379"/>
      <c r="UMW162" s="379"/>
      <c r="UMX162" s="379"/>
      <c r="UMY162" s="379"/>
      <c r="UMZ162" s="379"/>
      <c r="UNA162" s="379"/>
      <c r="UNB162" s="379"/>
      <c r="UNC162" s="379"/>
      <c r="UND162" s="379"/>
      <c r="UNE162" s="379"/>
      <c r="UNF162" s="379"/>
      <c r="UNG162" s="379"/>
      <c r="UNH162" s="379"/>
      <c r="UNI162" s="379"/>
      <c r="UNJ162" s="379"/>
      <c r="UNK162" s="379"/>
      <c r="UNL162" s="379"/>
      <c r="UNM162" s="379"/>
      <c r="UNN162" s="379"/>
      <c r="UNO162" s="379"/>
      <c r="UNP162" s="379"/>
      <c r="UNQ162" s="379"/>
      <c r="UNR162" s="379"/>
      <c r="UNS162" s="379"/>
      <c r="UNT162" s="379"/>
      <c r="UNU162" s="379"/>
      <c r="UNV162" s="379"/>
      <c r="UNW162" s="379"/>
      <c r="UNX162" s="379"/>
      <c r="UNY162" s="379"/>
      <c r="UNZ162" s="379"/>
      <c r="UOA162" s="379"/>
      <c r="UOB162" s="379"/>
      <c r="UOC162" s="379"/>
      <c r="UOD162" s="379"/>
      <c r="UOE162" s="379"/>
      <c r="UOF162" s="379"/>
      <c r="UOG162" s="379"/>
      <c r="UOH162" s="379"/>
      <c r="UOI162" s="379"/>
      <c r="UOJ162" s="379"/>
      <c r="UOK162" s="379"/>
      <c r="UOL162" s="379"/>
      <c r="UOM162" s="379"/>
      <c r="UON162" s="379"/>
      <c r="UOO162" s="379"/>
      <c r="UOP162" s="379"/>
      <c r="UOQ162" s="379"/>
      <c r="UOR162" s="379"/>
      <c r="UOS162" s="379"/>
      <c r="UOT162" s="379"/>
      <c r="UOU162" s="379"/>
      <c r="UOV162" s="379"/>
      <c r="UOW162" s="379"/>
      <c r="UOX162" s="379"/>
      <c r="UOY162" s="379"/>
      <c r="UOZ162" s="379"/>
      <c r="UPA162" s="379"/>
      <c r="UPB162" s="379"/>
      <c r="UPC162" s="379"/>
      <c r="UPD162" s="379"/>
      <c r="UPE162" s="379"/>
      <c r="UPF162" s="379"/>
      <c r="UPG162" s="379"/>
      <c r="UPH162" s="379"/>
      <c r="UPI162" s="379"/>
      <c r="UPJ162" s="379"/>
      <c r="UPK162" s="379"/>
      <c r="UPL162" s="379"/>
      <c r="UPM162" s="379"/>
      <c r="UPN162" s="379"/>
      <c r="UPO162" s="379"/>
      <c r="UPP162" s="379"/>
      <c r="UPQ162" s="379"/>
      <c r="UPR162" s="379"/>
      <c r="UPS162" s="379"/>
      <c r="UPT162" s="379"/>
      <c r="UPU162" s="379"/>
      <c r="UPV162" s="379"/>
      <c r="UPW162" s="379"/>
      <c r="UPX162" s="379"/>
      <c r="UPY162" s="379"/>
      <c r="UPZ162" s="379"/>
      <c r="UQA162" s="379"/>
      <c r="UQB162" s="379"/>
      <c r="UQC162" s="379"/>
      <c r="UQD162" s="379"/>
      <c r="UQE162" s="379"/>
      <c r="UQF162" s="379"/>
      <c r="UQG162" s="379"/>
      <c r="UQH162" s="379"/>
      <c r="UQI162" s="379"/>
      <c r="UQJ162" s="379"/>
      <c r="UQK162" s="379"/>
      <c r="UQL162" s="379"/>
      <c r="UQM162" s="379"/>
      <c r="UQN162" s="379"/>
      <c r="UQO162" s="379"/>
      <c r="UQP162" s="379"/>
      <c r="UQQ162" s="379"/>
      <c r="UQR162" s="379"/>
      <c r="UQS162" s="379"/>
      <c r="UQT162" s="379"/>
      <c r="UQU162" s="379"/>
      <c r="UQV162" s="379"/>
      <c r="UQW162" s="379"/>
      <c r="UQX162" s="379"/>
      <c r="UQY162" s="379"/>
      <c r="UQZ162" s="379"/>
      <c r="URA162" s="379"/>
      <c r="URB162" s="379"/>
      <c r="URC162" s="379"/>
      <c r="URD162" s="379"/>
      <c r="URE162" s="379"/>
      <c r="URF162" s="379"/>
      <c r="URG162" s="379"/>
      <c r="URH162" s="379"/>
      <c r="URI162" s="379"/>
      <c r="URJ162" s="379"/>
      <c r="URK162" s="379"/>
      <c r="URL162" s="379"/>
      <c r="URM162" s="379"/>
      <c r="URN162" s="379"/>
      <c r="URO162" s="379"/>
      <c r="URP162" s="379"/>
      <c r="URQ162" s="379"/>
      <c r="URR162" s="379"/>
      <c r="URS162" s="379"/>
      <c r="URT162" s="379"/>
      <c r="URU162" s="379"/>
      <c r="URV162" s="379"/>
      <c r="URW162" s="379"/>
      <c r="URX162" s="379"/>
      <c r="URY162" s="379"/>
      <c r="URZ162" s="379"/>
      <c r="USA162" s="379"/>
      <c r="USB162" s="379"/>
      <c r="USC162" s="379"/>
      <c r="USD162" s="379"/>
      <c r="USE162" s="379"/>
      <c r="USF162" s="379"/>
      <c r="USG162" s="379"/>
      <c r="USH162" s="379"/>
      <c r="USI162" s="379"/>
      <c r="USJ162" s="379"/>
      <c r="USK162" s="379"/>
      <c r="USL162" s="379"/>
      <c r="USM162" s="379"/>
      <c r="USN162" s="379"/>
      <c r="USO162" s="379"/>
      <c r="USP162" s="379"/>
      <c r="USQ162" s="379"/>
      <c r="USR162" s="379"/>
      <c r="USS162" s="379"/>
      <c r="UST162" s="379"/>
      <c r="USU162" s="379"/>
      <c r="USV162" s="379"/>
      <c r="USW162" s="379"/>
      <c r="USX162" s="379"/>
      <c r="USY162" s="379"/>
      <c r="USZ162" s="379"/>
      <c r="UTA162" s="379"/>
      <c r="UTB162" s="379"/>
      <c r="UTC162" s="379"/>
      <c r="UTD162" s="379"/>
      <c r="UTE162" s="379"/>
      <c r="UTF162" s="379"/>
      <c r="UTG162" s="379"/>
      <c r="UTH162" s="379"/>
      <c r="UTI162" s="379"/>
      <c r="UTJ162" s="379"/>
      <c r="UTK162" s="379"/>
      <c r="UTL162" s="379"/>
      <c r="UTM162" s="379"/>
      <c r="UTN162" s="379"/>
      <c r="UTO162" s="379"/>
      <c r="UTP162" s="379"/>
      <c r="UTQ162" s="379"/>
      <c r="UTR162" s="379"/>
      <c r="UTS162" s="379"/>
      <c r="UTT162" s="379"/>
      <c r="UTU162" s="379"/>
      <c r="UTV162" s="379"/>
      <c r="UTW162" s="379"/>
      <c r="UTX162" s="379"/>
      <c r="UTY162" s="379"/>
      <c r="UTZ162" s="379"/>
      <c r="UUA162" s="379"/>
      <c r="UUB162" s="379"/>
      <c r="UUC162" s="379"/>
      <c r="UUD162" s="379"/>
      <c r="UUE162" s="379"/>
      <c r="UUF162" s="379"/>
      <c r="UUG162" s="379"/>
      <c r="UUH162" s="379"/>
      <c r="UUI162" s="379"/>
      <c r="UUJ162" s="379"/>
      <c r="UUK162" s="379"/>
      <c r="UUL162" s="379"/>
      <c r="UUM162" s="379"/>
      <c r="UUN162" s="379"/>
      <c r="UUO162" s="379"/>
      <c r="UUP162" s="379"/>
      <c r="UUQ162" s="379"/>
      <c r="UUR162" s="379"/>
      <c r="UUS162" s="379"/>
      <c r="UUT162" s="379"/>
      <c r="UUU162" s="379"/>
      <c r="UUV162" s="379"/>
      <c r="UUW162" s="379"/>
      <c r="UUX162" s="379"/>
      <c r="UUY162" s="379"/>
      <c r="UUZ162" s="379"/>
      <c r="UVA162" s="379"/>
      <c r="UVB162" s="379"/>
      <c r="UVC162" s="379"/>
      <c r="UVD162" s="379"/>
      <c r="UVE162" s="379"/>
      <c r="UVF162" s="379"/>
      <c r="UVG162" s="379"/>
      <c r="UVH162" s="379"/>
      <c r="UVI162" s="379"/>
      <c r="UVJ162" s="379"/>
      <c r="UVK162" s="379"/>
      <c r="UVL162" s="379"/>
      <c r="UVM162" s="379"/>
      <c r="UVN162" s="379"/>
      <c r="UVO162" s="379"/>
      <c r="UVP162" s="379"/>
      <c r="UVQ162" s="379"/>
      <c r="UVR162" s="379"/>
      <c r="UVS162" s="379"/>
      <c r="UVT162" s="379"/>
      <c r="UVU162" s="379"/>
      <c r="UVV162" s="379"/>
      <c r="UVW162" s="379"/>
      <c r="UVX162" s="379"/>
      <c r="UVY162" s="379"/>
      <c r="UVZ162" s="379"/>
      <c r="UWA162" s="379"/>
      <c r="UWB162" s="379"/>
      <c r="UWC162" s="379"/>
      <c r="UWD162" s="379"/>
      <c r="UWE162" s="379"/>
      <c r="UWF162" s="379"/>
      <c r="UWG162" s="379"/>
      <c r="UWH162" s="379"/>
      <c r="UWI162" s="379"/>
      <c r="UWJ162" s="379"/>
      <c r="UWK162" s="379"/>
      <c r="UWL162" s="379"/>
      <c r="UWM162" s="379"/>
      <c r="UWN162" s="379"/>
      <c r="UWO162" s="379"/>
      <c r="UWP162" s="379"/>
      <c r="UWQ162" s="379"/>
      <c r="UWR162" s="379"/>
      <c r="UWS162" s="379"/>
      <c r="UWT162" s="379"/>
      <c r="UWU162" s="379"/>
      <c r="UWV162" s="379"/>
      <c r="UWW162" s="379"/>
      <c r="UWX162" s="379"/>
      <c r="UWY162" s="379"/>
      <c r="UWZ162" s="379"/>
      <c r="UXA162" s="379"/>
      <c r="UXB162" s="379"/>
      <c r="UXC162" s="379"/>
      <c r="UXD162" s="379"/>
      <c r="UXE162" s="379"/>
      <c r="UXF162" s="379"/>
      <c r="UXG162" s="379"/>
      <c r="UXH162" s="379"/>
      <c r="UXI162" s="379"/>
      <c r="UXJ162" s="379"/>
      <c r="UXK162" s="379"/>
      <c r="UXL162" s="379"/>
      <c r="UXM162" s="379"/>
      <c r="UXN162" s="379"/>
      <c r="UXO162" s="379"/>
      <c r="UXP162" s="379"/>
      <c r="UXQ162" s="379"/>
      <c r="UXR162" s="379"/>
      <c r="UXS162" s="379"/>
      <c r="UXT162" s="379"/>
      <c r="UXU162" s="379"/>
      <c r="UXV162" s="379"/>
      <c r="UXW162" s="379"/>
      <c r="UXX162" s="379"/>
      <c r="UXY162" s="379"/>
      <c r="UXZ162" s="379"/>
      <c r="UYA162" s="379"/>
      <c r="UYB162" s="379"/>
      <c r="UYC162" s="379"/>
      <c r="UYD162" s="379"/>
      <c r="UYE162" s="379"/>
      <c r="UYF162" s="379"/>
      <c r="UYG162" s="379"/>
      <c r="UYH162" s="379"/>
      <c r="UYI162" s="379"/>
      <c r="UYJ162" s="379"/>
      <c r="UYK162" s="379"/>
      <c r="UYL162" s="379"/>
      <c r="UYM162" s="379"/>
      <c r="UYN162" s="379"/>
      <c r="UYO162" s="379"/>
      <c r="UYP162" s="379"/>
      <c r="UYQ162" s="379"/>
      <c r="UYR162" s="379"/>
      <c r="UYS162" s="379"/>
      <c r="UYT162" s="379"/>
      <c r="UYU162" s="379"/>
      <c r="UYV162" s="379"/>
      <c r="UYW162" s="379"/>
      <c r="UYX162" s="379"/>
      <c r="UYY162" s="379"/>
      <c r="UYZ162" s="379"/>
      <c r="UZA162" s="379"/>
      <c r="UZB162" s="379"/>
      <c r="UZC162" s="379"/>
      <c r="UZD162" s="379"/>
      <c r="UZE162" s="379"/>
      <c r="UZF162" s="379"/>
      <c r="UZG162" s="379"/>
      <c r="UZH162" s="379"/>
      <c r="UZI162" s="379"/>
      <c r="UZJ162" s="379"/>
      <c r="UZK162" s="379"/>
      <c r="UZL162" s="379"/>
      <c r="UZM162" s="379"/>
      <c r="UZN162" s="379"/>
      <c r="UZO162" s="379"/>
      <c r="UZP162" s="379"/>
      <c r="UZQ162" s="379"/>
      <c r="UZR162" s="379"/>
      <c r="UZS162" s="379"/>
      <c r="UZT162" s="379"/>
      <c r="UZU162" s="379"/>
      <c r="UZV162" s="379"/>
      <c r="UZW162" s="379"/>
      <c r="UZX162" s="379"/>
      <c r="UZY162" s="379"/>
      <c r="UZZ162" s="379"/>
      <c r="VAA162" s="379"/>
      <c r="VAB162" s="379"/>
      <c r="VAC162" s="379"/>
      <c r="VAD162" s="379"/>
      <c r="VAE162" s="379"/>
      <c r="VAF162" s="379"/>
      <c r="VAG162" s="379"/>
      <c r="VAH162" s="379"/>
      <c r="VAI162" s="379"/>
      <c r="VAJ162" s="379"/>
      <c r="VAK162" s="379"/>
      <c r="VAL162" s="379"/>
      <c r="VAM162" s="379"/>
      <c r="VAN162" s="379"/>
      <c r="VAO162" s="379"/>
      <c r="VAP162" s="379"/>
      <c r="VAQ162" s="379"/>
      <c r="VAR162" s="379"/>
      <c r="VAS162" s="379"/>
      <c r="VAT162" s="379"/>
      <c r="VAU162" s="379"/>
      <c r="VAV162" s="379"/>
      <c r="VAW162" s="379"/>
      <c r="VAX162" s="379"/>
      <c r="VAY162" s="379"/>
      <c r="VAZ162" s="379"/>
      <c r="VBA162" s="379"/>
      <c r="VBB162" s="379"/>
      <c r="VBC162" s="379"/>
      <c r="VBD162" s="379"/>
      <c r="VBE162" s="379"/>
      <c r="VBF162" s="379"/>
      <c r="VBG162" s="379"/>
      <c r="VBH162" s="379"/>
      <c r="VBI162" s="379"/>
      <c r="VBJ162" s="379"/>
      <c r="VBK162" s="379"/>
      <c r="VBL162" s="379"/>
      <c r="VBM162" s="379"/>
      <c r="VBN162" s="379"/>
      <c r="VBO162" s="379"/>
      <c r="VBP162" s="379"/>
      <c r="VBQ162" s="379"/>
      <c r="VBR162" s="379"/>
      <c r="VBS162" s="379"/>
      <c r="VBT162" s="379"/>
      <c r="VBU162" s="379"/>
      <c r="VBV162" s="379"/>
      <c r="VBW162" s="379"/>
      <c r="VBX162" s="379"/>
      <c r="VBY162" s="379"/>
      <c r="VBZ162" s="379"/>
      <c r="VCA162" s="379"/>
      <c r="VCB162" s="379"/>
      <c r="VCC162" s="379"/>
      <c r="VCD162" s="379"/>
      <c r="VCE162" s="379"/>
      <c r="VCF162" s="379"/>
      <c r="VCG162" s="379"/>
      <c r="VCH162" s="379"/>
      <c r="VCI162" s="379"/>
      <c r="VCJ162" s="379"/>
      <c r="VCK162" s="379"/>
      <c r="VCL162" s="379"/>
      <c r="VCM162" s="379"/>
      <c r="VCN162" s="379"/>
      <c r="VCO162" s="379"/>
      <c r="VCP162" s="379"/>
      <c r="VCQ162" s="379"/>
      <c r="VCR162" s="379"/>
      <c r="VCS162" s="379"/>
      <c r="VCT162" s="379"/>
      <c r="VCU162" s="379"/>
      <c r="VCV162" s="379"/>
      <c r="VCW162" s="379"/>
      <c r="VCX162" s="379"/>
      <c r="VCY162" s="379"/>
      <c r="VCZ162" s="379"/>
      <c r="VDA162" s="379"/>
      <c r="VDB162" s="379"/>
      <c r="VDC162" s="379"/>
      <c r="VDD162" s="379"/>
      <c r="VDE162" s="379"/>
      <c r="VDF162" s="379"/>
      <c r="VDG162" s="379"/>
      <c r="VDH162" s="379"/>
      <c r="VDI162" s="379"/>
      <c r="VDJ162" s="379"/>
      <c r="VDK162" s="379"/>
      <c r="VDL162" s="379"/>
      <c r="VDM162" s="379"/>
      <c r="VDN162" s="379"/>
      <c r="VDO162" s="379"/>
      <c r="VDP162" s="379"/>
      <c r="VDQ162" s="379"/>
      <c r="VDR162" s="379"/>
      <c r="VDS162" s="379"/>
      <c r="VDT162" s="379"/>
      <c r="VDU162" s="379"/>
      <c r="VDV162" s="379"/>
      <c r="VDW162" s="379"/>
      <c r="VDX162" s="379"/>
      <c r="VDY162" s="379"/>
      <c r="VDZ162" s="379"/>
      <c r="VEA162" s="379"/>
      <c r="VEB162" s="379"/>
      <c r="VEC162" s="379"/>
      <c r="VED162" s="379"/>
      <c r="VEE162" s="379"/>
      <c r="VEF162" s="379"/>
      <c r="VEG162" s="379"/>
      <c r="VEH162" s="379"/>
      <c r="VEI162" s="379"/>
      <c r="VEJ162" s="379"/>
      <c r="VEK162" s="379"/>
      <c r="VEL162" s="379"/>
      <c r="VEM162" s="379"/>
      <c r="VEN162" s="379"/>
      <c r="VEO162" s="379"/>
      <c r="VEP162" s="379"/>
      <c r="VEQ162" s="379"/>
      <c r="VER162" s="379"/>
      <c r="VES162" s="379"/>
      <c r="VET162" s="379"/>
      <c r="VEU162" s="379"/>
      <c r="VEV162" s="379"/>
      <c r="VEW162" s="379"/>
      <c r="VEX162" s="379"/>
      <c r="VEY162" s="379"/>
      <c r="VEZ162" s="379"/>
      <c r="VFA162" s="379"/>
      <c r="VFB162" s="379"/>
      <c r="VFC162" s="379"/>
      <c r="VFD162" s="379"/>
      <c r="VFE162" s="379"/>
      <c r="VFF162" s="379"/>
      <c r="VFG162" s="379"/>
      <c r="VFH162" s="379"/>
      <c r="VFI162" s="379"/>
      <c r="VFJ162" s="379"/>
      <c r="VFK162" s="379"/>
      <c r="VFL162" s="379"/>
      <c r="VFM162" s="379"/>
      <c r="VFN162" s="379"/>
      <c r="VFO162" s="379"/>
      <c r="VFP162" s="379"/>
      <c r="VFQ162" s="379"/>
      <c r="VFR162" s="379"/>
      <c r="VFS162" s="379"/>
      <c r="VFT162" s="379"/>
      <c r="VFU162" s="379"/>
      <c r="VFV162" s="379"/>
      <c r="VFW162" s="379"/>
      <c r="VFX162" s="379"/>
      <c r="VFY162" s="379"/>
      <c r="VFZ162" s="379"/>
      <c r="VGA162" s="379"/>
      <c r="VGB162" s="379"/>
      <c r="VGC162" s="379"/>
      <c r="VGD162" s="379"/>
      <c r="VGE162" s="379"/>
      <c r="VGF162" s="379"/>
      <c r="VGG162" s="379"/>
      <c r="VGH162" s="379"/>
      <c r="VGI162" s="379"/>
      <c r="VGJ162" s="379"/>
      <c r="VGK162" s="379"/>
      <c r="VGL162" s="379"/>
      <c r="VGM162" s="379"/>
      <c r="VGN162" s="379"/>
      <c r="VGO162" s="379"/>
      <c r="VGP162" s="379"/>
      <c r="VGQ162" s="379"/>
      <c r="VGR162" s="379"/>
      <c r="VGS162" s="379"/>
      <c r="VGT162" s="379"/>
      <c r="VGU162" s="379"/>
      <c r="VGV162" s="379"/>
      <c r="VGW162" s="379"/>
      <c r="VGX162" s="379"/>
      <c r="VGY162" s="379"/>
      <c r="VGZ162" s="379"/>
      <c r="VHA162" s="379"/>
      <c r="VHB162" s="379"/>
      <c r="VHC162" s="379"/>
      <c r="VHD162" s="379"/>
      <c r="VHE162" s="379"/>
      <c r="VHF162" s="379"/>
      <c r="VHG162" s="379"/>
      <c r="VHH162" s="379"/>
      <c r="VHI162" s="379"/>
      <c r="VHJ162" s="379"/>
      <c r="VHK162" s="379"/>
      <c r="VHL162" s="379"/>
      <c r="VHM162" s="379"/>
      <c r="VHN162" s="379"/>
      <c r="VHO162" s="379"/>
      <c r="VHP162" s="379"/>
      <c r="VHQ162" s="379"/>
      <c r="VHR162" s="379"/>
      <c r="VHS162" s="379"/>
      <c r="VHT162" s="379"/>
      <c r="VHU162" s="379"/>
      <c r="VHV162" s="379"/>
      <c r="VHW162" s="379"/>
      <c r="VHX162" s="379"/>
      <c r="VHY162" s="379"/>
      <c r="VHZ162" s="379"/>
      <c r="VIA162" s="379"/>
      <c r="VIB162" s="379"/>
      <c r="VIC162" s="379"/>
      <c r="VID162" s="379"/>
      <c r="VIE162" s="379"/>
      <c r="VIF162" s="379"/>
      <c r="VIG162" s="379"/>
      <c r="VIH162" s="379"/>
      <c r="VII162" s="379"/>
      <c r="VIJ162" s="379"/>
      <c r="VIK162" s="379"/>
      <c r="VIL162" s="379"/>
      <c r="VIM162" s="379"/>
      <c r="VIN162" s="379"/>
      <c r="VIO162" s="379"/>
      <c r="VIP162" s="379"/>
      <c r="VIQ162" s="379"/>
      <c r="VIR162" s="379"/>
      <c r="VIS162" s="379"/>
      <c r="VIT162" s="379"/>
      <c r="VIU162" s="379"/>
      <c r="VIV162" s="379"/>
      <c r="VIW162" s="379"/>
      <c r="VIX162" s="379"/>
      <c r="VIY162" s="379"/>
      <c r="VIZ162" s="379"/>
      <c r="VJA162" s="379"/>
      <c r="VJB162" s="379"/>
      <c r="VJC162" s="379"/>
      <c r="VJD162" s="379"/>
      <c r="VJE162" s="379"/>
      <c r="VJF162" s="379"/>
      <c r="VJG162" s="379"/>
      <c r="VJH162" s="379"/>
      <c r="VJI162" s="379"/>
      <c r="VJJ162" s="379"/>
      <c r="VJK162" s="379"/>
      <c r="VJL162" s="379"/>
      <c r="VJM162" s="379"/>
      <c r="VJN162" s="379"/>
      <c r="VJO162" s="379"/>
      <c r="VJP162" s="379"/>
      <c r="VJQ162" s="379"/>
      <c r="VJR162" s="379"/>
      <c r="VJS162" s="379"/>
      <c r="VJT162" s="379"/>
      <c r="VJU162" s="379"/>
      <c r="VJV162" s="379"/>
      <c r="VJW162" s="379"/>
      <c r="VJX162" s="379"/>
      <c r="VJY162" s="379"/>
      <c r="VJZ162" s="379"/>
      <c r="VKA162" s="379"/>
      <c r="VKB162" s="379"/>
      <c r="VKC162" s="379"/>
      <c r="VKD162" s="379"/>
      <c r="VKE162" s="379"/>
      <c r="VKF162" s="379"/>
      <c r="VKG162" s="379"/>
      <c r="VKH162" s="379"/>
      <c r="VKI162" s="379"/>
      <c r="VKJ162" s="379"/>
      <c r="VKK162" s="379"/>
      <c r="VKL162" s="379"/>
      <c r="VKM162" s="379"/>
      <c r="VKN162" s="379"/>
      <c r="VKO162" s="379"/>
      <c r="VKP162" s="379"/>
      <c r="VKQ162" s="379"/>
      <c r="VKR162" s="379"/>
      <c r="VKS162" s="379"/>
      <c r="VKT162" s="379"/>
      <c r="VKU162" s="379"/>
      <c r="VKV162" s="379"/>
      <c r="VKW162" s="379"/>
      <c r="VKX162" s="379"/>
      <c r="VKY162" s="379"/>
      <c r="VKZ162" s="379"/>
      <c r="VLA162" s="379"/>
      <c r="VLB162" s="379"/>
      <c r="VLC162" s="379"/>
      <c r="VLD162" s="379"/>
      <c r="VLE162" s="379"/>
      <c r="VLF162" s="379"/>
      <c r="VLG162" s="379"/>
      <c r="VLH162" s="379"/>
      <c r="VLI162" s="379"/>
      <c r="VLJ162" s="379"/>
      <c r="VLK162" s="379"/>
      <c r="VLL162" s="379"/>
      <c r="VLM162" s="379"/>
      <c r="VLN162" s="379"/>
      <c r="VLO162" s="379"/>
      <c r="VLP162" s="379"/>
      <c r="VLQ162" s="379"/>
      <c r="VLR162" s="379"/>
      <c r="VLS162" s="379"/>
      <c r="VLT162" s="379"/>
      <c r="VLU162" s="379"/>
      <c r="VLV162" s="379"/>
      <c r="VLW162" s="379"/>
      <c r="VLX162" s="379"/>
      <c r="VLY162" s="379"/>
      <c r="VLZ162" s="379"/>
      <c r="VMA162" s="379"/>
      <c r="VMB162" s="379"/>
      <c r="VMC162" s="379"/>
      <c r="VMD162" s="379"/>
      <c r="VME162" s="379"/>
      <c r="VMF162" s="379"/>
      <c r="VMG162" s="379"/>
      <c r="VMH162" s="379"/>
      <c r="VMI162" s="379"/>
      <c r="VMJ162" s="379"/>
      <c r="VMK162" s="379"/>
      <c r="VML162" s="379"/>
      <c r="VMM162" s="379"/>
      <c r="VMN162" s="379"/>
      <c r="VMO162" s="379"/>
      <c r="VMP162" s="379"/>
      <c r="VMQ162" s="379"/>
      <c r="VMR162" s="379"/>
      <c r="VMS162" s="379"/>
      <c r="VMT162" s="379"/>
      <c r="VMU162" s="379"/>
      <c r="VMV162" s="379"/>
      <c r="VMW162" s="379"/>
      <c r="VMX162" s="379"/>
      <c r="VMY162" s="379"/>
      <c r="VMZ162" s="379"/>
      <c r="VNA162" s="379"/>
      <c r="VNB162" s="379"/>
      <c r="VNC162" s="379"/>
      <c r="VND162" s="379"/>
      <c r="VNE162" s="379"/>
      <c r="VNF162" s="379"/>
      <c r="VNG162" s="379"/>
      <c r="VNH162" s="379"/>
      <c r="VNI162" s="379"/>
      <c r="VNJ162" s="379"/>
      <c r="VNK162" s="379"/>
      <c r="VNL162" s="379"/>
      <c r="VNM162" s="379"/>
      <c r="VNN162" s="379"/>
      <c r="VNO162" s="379"/>
      <c r="VNP162" s="379"/>
      <c r="VNQ162" s="379"/>
      <c r="VNR162" s="379"/>
      <c r="VNS162" s="379"/>
      <c r="VNT162" s="379"/>
      <c r="VNU162" s="379"/>
      <c r="VNV162" s="379"/>
      <c r="VNW162" s="379"/>
      <c r="VNX162" s="379"/>
      <c r="VNY162" s="379"/>
      <c r="VNZ162" s="379"/>
      <c r="VOA162" s="379"/>
      <c r="VOB162" s="379"/>
      <c r="VOC162" s="379"/>
      <c r="VOD162" s="379"/>
      <c r="VOE162" s="379"/>
      <c r="VOF162" s="379"/>
      <c r="VOG162" s="379"/>
      <c r="VOH162" s="379"/>
      <c r="VOI162" s="379"/>
      <c r="VOJ162" s="379"/>
      <c r="VOK162" s="379"/>
      <c r="VOL162" s="379"/>
      <c r="VOM162" s="379"/>
      <c r="VON162" s="379"/>
      <c r="VOO162" s="379"/>
      <c r="VOP162" s="379"/>
      <c r="VOQ162" s="379"/>
      <c r="VOR162" s="379"/>
      <c r="VOS162" s="379"/>
      <c r="VOT162" s="379"/>
      <c r="VOU162" s="379"/>
      <c r="VOV162" s="379"/>
      <c r="VOW162" s="379"/>
      <c r="VOX162" s="379"/>
      <c r="VOY162" s="379"/>
      <c r="VOZ162" s="379"/>
      <c r="VPA162" s="379"/>
      <c r="VPB162" s="379"/>
      <c r="VPC162" s="379"/>
      <c r="VPD162" s="379"/>
      <c r="VPE162" s="379"/>
      <c r="VPF162" s="379"/>
      <c r="VPG162" s="379"/>
      <c r="VPH162" s="379"/>
      <c r="VPI162" s="379"/>
      <c r="VPJ162" s="379"/>
      <c r="VPK162" s="379"/>
      <c r="VPL162" s="379"/>
      <c r="VPM162" s="379"/>
      <c r="VPN162" s="379"/>
      <c r="VPO162" s="379"/>
      <c r="VPP162" s="379"/>
      <c r="VPQ162" s="379"/>
      <c r="VPR162" s="379"/>
      <c r="VPS162" s="379"/>
      <c r="VPT162" s="379"/>
      <c r="VPU162" s="379"/>
      <c r="VPV162" s="379"/>
      <c r="VPW162" s="379"/>
      <c r="VPX162" s="379"/>
      <c r="VPY162" s="379"/>
      <c r="VPZ162" s="379"/>
      <c r="VQA162" s="379"/>
      <c r="VQB162" s="379"/>
      <c r="VQC162" s="379"/>
      <c r="VQD162" s="379"/>
      <c r="VQE162" s="379"/>
      <c r="VQF162" s="379"/>
      <c r="VQG162" s="379"/>
      <c r="VQH162" s="379"/>
      <c r="VQI162" s="379"/>
      <c r="VQJ162" s="379"/>
      <c r="VQK162" s="379"/>
      <c r="VQL162" s="379"/>
      <c r="VQM162" s="379"/>
      <c r="VQN162" s="379"/>
      <c r="VQO162" s="379"/>
      <c r="VQP162" s="379"/>
      <c r="VQQ162" s="379"/>
      <c r="VQR162" s="379"/>
      <c r="VQS162" s="379"/>
      <c r="VQT162" s="379"/>
      <c r="VQU162" s="379"/>
      <c r="VQV162" s="379"/>
      <c r="VQW162" s="379"/>
      <c r="VQX162" s="379"/>
      <c r="VQY162" s="379"/>
      <c r="VQZ162" s="379"/>
      <c r="VRA162" s="379"/>
      <c r="VRB162" s="379"/>
      <c r="VRC162" s="379"/>
      <c r="VRD162" s="379"/>
      <c r="VRE162" s="379"/>
      <c r="VRF162" s="379"/>
      <c r="VRG162" s="379"/>
      <c r="VRH162" s="379"/>
      <c r="VRI162" s="379"/>
      <c r="VRJ162" s="379"/>
      <c r="VRK162" s="379"/>
      <c r="VRL162" s="379"/>
      <c r="VRM162" s="379"/>
      <c r="VRN162" s="379"/>
      <c r="VRO162" s="379"/>
      <c r="VRP162" s="379"/>
      <c r="VRQ162" s="379"/>
      <c r="VRR162" s="379"/>
      <c r="VRS162" s="379"/>
      <c r="VRT162" s="379"/>
      <c r="VRU162" s="379"/>
      <c r="VRV162" s="379"/>
      <c r="VRW162" s="379"/>
      <c r="VRX162" s="379"/>
      <c r="VRY162" s="379"/>
      <c r="VRZ162" s="379"/>
      <c r="VSA162" s="379"/>
      <c r="VSB162" s="379"/>
      <c r="VSC162" s="379"/>
      <c r="VSD162" s="379"/>
      <c r="VSE162" s="379"/>
      <c r="VSF162" s="379"/>
      <c r="VSG162" s="379"/>
      <c r="VSH162" s="379"/>
      <c r="VSI162" s="379"/>
      <c r="VSJ162" s="379"/>
      <c r="VSK162" s="379"/>
      <c r="VSL162" s="379"/>
      <c r="VSM162" s="379"/>
      <c r="VSN162" s="379"/>
      <c r="VSO162" s="379"/>
      <c r="VSP162" s="379"/>
      <c r="VSQ162" s="379"/>
      <c r="VSR162" s="379"/>
      <c r="VSS162" s="379"/>
      <c r="VST162" s="379"/>
      <c r="VSU162" s="379"/>
      <c r="VSV162" s="379"/>
      <c r="VSW162" s="379"/>
      <c r="VSX162" s="379"/>
      <c r="VSY162" s="379"/>
      <c r="VSZ162" s="379"/>
      <c r="VTA162" s="379"/>
      <c r="VTB162" s="379"/>
      <c r="VTC162" s="379"/>
      <c r="VTD162" s="379"/>
      <c r="VTE162" s="379"/>
      <c r="VTF162" s="379"/>
      <c r="VTG162" s="379"/>
      <c r="VTH162" s="379"/>
      <c r="VTI162" s="379"/>
      <c r="VTJ162" s="379"/>
      <c r="VTK162" s="379"/>
      <c r="VTL162" s="379"/>
      <c r="VTM162" s="379"/>
      <c r="VTN162" s="379"/>
      <c r="VTO162" s="379"/>
      <c r="VTP162" s="379"/>
      <c r="VTQ162" s="379"/>
      <c r="VTR162" s="379"/>
      <c r="VTS162" s="379"/>
      <c r="VTT162" s="379"/>
      <c r="VTU162" s="379"/>
      <c r="VTV162" s="379"/>
      <c r="VTW162" s="379"/>
      <c r="VTX162" s="379"/>
      <c r="VTY162" s="379"/>
      <c r="VTZ162" s="379"/>
      <c r="VUA162" s="379"/>
      <c r="VUB162" s="379"/>
      <c r="VUC162" s="379"/>
      <c r="VUD162" s="379"/>
      <c r="VUE162" s="379"/>
      <c r="VUF162" s="379"/>
      <c r="VUG162" s="379"/>
      <c r="VUH162" s="379"/>
      <c r="VUI162" s="379"/>
      <c r="VUJ162" s="379"/>
      <c r="VUK162" s="379"/>
      <c r="VUL162" s="379"/>
      <c r="VUM162" s="379"/>
      <c r="VUN162" s="379"/>
      <c r="VUO162" s="379"/>
      <c r="VUP162" s="379"/>
      <c r="VUQ162" s="379"/>
      <c r="VUR162" s="379"/>
      <c r="VUS162" s="379"/>
      <c r="VUT162" s="379"/>
      <c r="VUU162" s="379"/>
      <c r="VUV162" s="379"/>
      <c r="VUW162" s="379"/>
      <c r="VUX162" s="379"/>
      <c r="VUY162" s="379"/>
      <c r="VUZ162" s="379"/>
      <c r="VVA162" s="379"/>
      <c r="VVB162" s="379"/>
      <c r="VVC162" s="379"/>
      <c r="VVD162" s="379"/>
      <c r="VVE162" s="379"/>
      <c r="VVF162" s="379"/>
      <c r="VVG162" s="379"/>
      <c r="VVH162" s="379"/>
      <c r="VVI162" s="379"/>
      <c r="VVJ162" s="379"/>
      <c r="VVK162" s="379"/>
      <c r="VVL162" s="379"/>
      <c r="VVM162" s="379"/>
      <c r="VVN162" s="379"/>
      <c r="VVO162" s="379"/>
      <c r="VVP162" s="379"/>
      <c r="VVQ162" s="379"/>
      <c r="VVR162" s="379"/>
      <c r="VVS162" s="379"/>
      <c r="VVT162" s="379"/>
      <c r="VVU162" s="379"/>
      <c r="VVV162" s="379"/>
      <c r="VVW162" s="379"/>
      <c r="VVX162" s="379"/>
      <c r="VVY162" s="379"/>
      <c r="VVZ162" s="379"/>
      <c r="VWA162" s="379"/>
      <c r="VWB162" s="379"/>
      <c r="VWC162" s="379"/>
      <c r="VWD162" s="379"/>
      <c r="VWE162" s="379"/>
      <c r="VWF162" s="379"/>
      <c r="VWG162" s="379"/>
      <c r="VWH162" s="379"/>
      <c r="VWI162" s="379"/>
      <c r="VWJ162" s="379"/>
      <c r="VWK162" s="379"/>
      <c r="VWL162" s="379"/>
      <c r="VWM162" s="379"/>
      <c r="VWN162" s="379"/>
      <c r="VWO162" s="379"/>
      <c r="VWP162" s="379"/>
      <c r="VWQ162" s="379"/>
      <c r="VWR162" s="379"/>
      <c r="VWS162" s="379"/>
      <c r="VWT162" s="379"/>
      <c r="VWU162" s="379"/>
      <c r="VWV162" s="379"/>
      <c r="VWW162" s="379"/>
      <c r="VWX162" s="379"/>
      <c r="VWY162" s="379"/>
      <c r="VWZ162" s="379"/>
      <c r="VXA162" s="379"/>
      <c r="VXB162" s="379"/>
      <c r="VXC162" s="379"/>
      <c r="VXD162" s="379"/>
      <c r="VXE162" s="379"/>
      <c r="VXF162" s="379"/>
      <c r="VXG162" s="379"/>
      <c r="VXH162" s="379"/>
      <c r="VXI162" s="379"/>
      <c r="VXJ162" s="379"/>
      <c r="VXK162" s="379"/>
      <c r="VXL162" s="379"/>
      <c r="VXM162" s="379"/>
      <c r="VXN162" s="379"/>
      <c r="VXO162" s="379"/>
      <c r="VXP162" s="379"/>
      <c r="VXQ162" s="379"/>
      <c r="VXR162" s="379"/>
      <c r="VXS162" s="379"/>
      <c r="VXT162" s="379"/>
      <c r="VXU162" s="379"/>
      <c r="VXV162" s="379"/>
      <c r="VXW162" s="379"/>
      <c r="VXX162" s="379"/>
      <c r="VXY162" s="379"/>
      <c r="VXZ162" s="379"/>
      <c r="VYA162" s="379"/>
      <c r="VYB162" s="379"/>
      <c r="VYC162" s="379"/>
      <c r="VYD162" s="379"/>
      <c r="VYE162" s="379"/>
      <c r="VYF162" s="379"/>
      <c r="VYG162" s="379"/>
      <c r="VYH162" s="379"/>
      <c r="VYI162" s="379"/>
      <c r="VYJ162" s="379"/>
      <c r="VYK162" s="379"/>
      <c r="VYL162" s="379"/>
      <c r="VYM162" s="379"/>
      <c r="VYN162" s="379"/>
      <c r="VYO162" s="379"/>
      <c r="VYP162" s="379"/>
      <c r="VYQ162" s="379"/>
      <c r="VYR162" s="379"/>
      <c r="VYS162" s="379"/>
      <c r="VYT162" s="379"/>
      <c r="VYU162" s="379"/>
      <c r="VYV162" s="379"/>
      <c r="VYW162" s="379"/>
      <c r="VYX162" s="379"/>
      <c r="VYY162" s="379"/>
      <c r="VYZ162" s="379"/>
      <c r="VZA162" s="379"/>
      <c r="VZB162" s="379"/>
      <c r="VZC162" s="379"/>
      <c r="VZD162" s="379"/>
      <c r="VZE162" s="379"/>
      <c r="VZF162" s="379"/>
      <c r="VZG162" s="379"/>
      <c r="VZH162" s="379"/>
      <c r="VZI162" s="379"/>
      <c r="VZJ162" s="379"/>
      <c r="VZK162" s="379"/>
      <c r="VZL162" s="379"/>
      <c r="VZM162" s="379"/>
      <c r="VZN162" s="379"/>
      <c r="VZO162" s="379"/>
      <c r="VZP162" s="379"/>
      <c r="VZQ162" s="379"/>
      <c r="VZR162" s="379"/>
      <c r="VZS162" s="379"/>
      <c r="VZT162" s="379"/>
      <c r="VZU162" s="379"/>
      <c r="VZV162" s="379"/>
      <c r="VZW162" s="379"/>
      <c r="VZX162" s="379"/>
      <c r="VZY162" s="379"/>
      <c r="VZZ162" s="379"/>
      <c r="WAA162" s="379"/>
      <c r="WAB162" s="379"/>
      <c r="WAC162" s="379"/>
      <c r="WAD162" s="379"/>
      <c r="WAE162" s="379"/>
      <c r="WAF162" s="379"/>
      <c r="WAG162" s="379"/>
      <c r="WAH162" s="379"/>
      <c r="WAI162" s="379"/>
      <c r="WAJ162" s="379"/>
      <c r="WAK162" s="379"/>
      <c r="WAL162" s="379"/>
      <c r="WAM162" s="379"/>
      <c r="WAN162" s="379"/>
      <c r="WAO162" s="379"/>
      <c r="WAP162" s="379"/>
      <c r="WAQ162" s="379"/>
      <c r="WAR162" s="379"/>
      <c r="WAS162" s="379"/>
      <c r="WAT162" s="379"/>
      <c r="WAU162" s="379"/>
      <c r="WAV162" s="379"/>
      <c r="WAW162" s="379"/>
      <c r="WAX162" s="379"/>
      <c r="WAY162" s="379"/>
      <c r="WAZ162" s="379"/>
      <c r="WBA162" s="379"/>
      <c r="WBB162" s="379"/>
      <c r="WBC162" s="379"/>
      <c r="WBD162" s="379"/>
      <c r="WBE162" s="379"/>
      <c r="WBF162" s="379"/>
      <c r="WBG162" s="379"/>
      <c r="WBH162" s="379"/>
      <c r="WBI162" s="379"/>
      <c r="WBJ162" s="379"/>
      <c r="WBK162" s="379"/>
      <c r="WBL162" s="379"/>
      <c r="WBM162" s="379"/>
      <c r="WBN162" s="379"/>
      <c r="WBO162" s="379"/>
      <c r="WBP162" s="379"/>
      <c r="WBQ162" s="379"/>
      <c r="WBR162" s="379"/>
      <c r="WBS162" s="379"/>
      <c r="WBT162" s="379"/>
      <c r="WBU162" s="379"/>
      <c r="WBV162" s="379"/>
      <c r="WBW162" s="379"/>
      <c r="WBX162" s="379"/>
      <c r="WBY162" s="379"/>
      <c r="WBZ162" s="379"/>
      <c r="WCA162" s="379"/>
      <c r="WCB162" s="379"/>
      <c r="WCC162" s="379"/>
      <c r="WCD162" s="379"/>
      <c r="WCE162" s="379"/>
      <c r="WCF162" s="379"/>
      <c r="WCG162" s="379"/>
      <c r="WCH162" s="379"/>
      <c r="WCI162" s="379"/>
      <c r="WCJ162" s="379"/>
      <c r="WCK162" s="379"/>
      <c r="WCL162" s="379"/>
      <c r="WCM162" s="379"/>
      <c r="WCN162" s="379"/>
      <c r="WCO162" s="379"/>
      <c r="WCP162" s="379"/>
      <c r="WCQ162" s="379"/>
      <c r="WCR162" s="379"/>
      <c r="WCS162" s="379"/>
      <c r="WCT162" s="379"/>
      <c r="WCU162" s="379"/>
      <c r="WCV162" s="379"/>
      <c r="WCW162" s="379"/>
      <c r="WCX162" s="379"/>
      <c r="WCY162" s="379"/>
      <c r="WCZ162" s="379"/>
      <c r="WDA162" s="379"/>
      <c r="WDB162" s="379"/>
      <c r="WDC162" s="379"/>
      <c r="WDD162" s="379"/>
      <c r="WDE162" s="379"/>
      <c r="WDF162" s="379"/>
      <c r="WDG162" s="379"/>
      <c r="WDH162" s="379"/>
      <c r="WDI162" s="379"/>
      <c r="WDJ162" s="379"/>
      <c r="WDK162" s="379"/>
      <c r="WDL162" s="379"/>
      <c r="WDM162" s="379"/>
      <c r="WDN162" s="379"/>
      <c r="WDO162" s="379"/>
      <c r="WDP162" s="379"/>
      <c r="WDQ162" s="379"/>
      <c r="WDR162" s="379"/>
      <c r="WDS162" s="379"/>
      <c r="WDT162" s="379"/>
      <c r="WDU162" s="379"/>
      <c r="WDV162" s="379"/>
      <c r="WDW162" s="379"/>
      <c r="WDX162" s="379"/>
      <c r="WDY162" s="379"/>
      <c r="WDZ162" s="379"/>
      <c r="WEA162" s="379"/>
      <c r="WEB162" s="379"/>
      <c r="WEC162" s="379"/>
      <c r="WED162" s="379"/>
      <c r="WEE162" s="379"/>
      <c r="WEF162" s="379"/>
      <c r="WEG162" s="379"/>
      <c r="WEH162" s="379"/>
      <c r="WEI162" s="379"/>
      <c r="WEJ162" s="379"/>
      <c r="WEK162" s="379"/>
      <c r="WEL162" s="379"/>
      <c r="WEM162" s="379"/>
      <c r="WEN162" s="379"/>
      <c r="WEO162" s="379"/>
      <c r="WEP162" s="379"/>
      <c r="WEQ162" s="379"/>
      <c r="WER162" s="379"/>
      <c r="WES162" s="379"/>
      <c r="WET162" s="379"/>
      <c r="WEU162" s="379"/>
      <c r="WEV162" s="379"/>
      <c r="WEW162" s="379"/>
      <c r="WEX162" s="379"/>
      <c r="WEY162" s="379"/>
      <c r="WEZ162" s="379"/>
      <c r="WFA162" s="379"/>
      <c r="WFB162" s="379"/>
      <c r="WFC162" s="379"/>
      <c r="WFD162" s="379"/>
      <c r="WFE162" s="379"/>
      <c r="WFF162" s="379"/>
      <c r="WFG162" s="379"/>
      <c r="WFH162" s="379"/>
      <c r="WFI162" s="379"/>
      <c r="WFJ162" s="379"/>
      <c r="WFK162" s="379"/>
      <c r="WFL162" s="379"/>
      <c r="WFM162" s="379"/>
      <c r="WFN162" s="379"/>
      <c r="WFO162" s="379"/>
      <c r="WFP162" s="379"/>
      <c r="WFQ162" s="379"/>
      <c r="WFR162" s="379"/>
      <c r="WFS162" s="379"/>
      <c r="WFT162" s="379"/>
      <c r="WFU162" s="379"/>
      <c r="WFV162" s="379"/>
      <c r="WFW162" s="379"/>
      <c r="WFX162" s="379"/>
      <c r="WFY162" s="379"/>
      <c r="WFZ162" s="379"/>
      <c r="WGA162" s="379"/>
      <c r="WGB162" s="379"/>
      <c r="WGC162" s="379"/>
      <c r="WGD162" s="379"/>
      <c r="WGE162" s="379"/>
      <c r="WGF162" s="379"/>
      <c r="WGG162" s="379"/>
      <c r="WGH162" s="379"/>
      <c r="WGI162" s="379"/>
      <c r="WGJ162" s="379"/>
      <c r="WGK162" s="379"/>
      <c r="WGL162" s="379"/>
      <c r="WGM162" s="379"/>
      <c r="WGN162" s="379"/>
      <c r="WGO162" s="379"/>
      <c r="WGP162" s="379"/>
      <c r="WGQ162" s="379"/>
      <c r="WGR162" s="379"/>
      <c r="WGS162" s="379"/>
      <c r="WGT162" s="379"/>
      <c r="WGU162" s="379"/>
      <c r="WGV162" s="379"/>
      <c r="WGW162" s="379"/>
      <c r="WGX162" s="379"/>
      <c r="WGY162" s="379"/>
      <c r="WGZ162" s="379"/>
      <c r="WHA162" s="379"/>
      <c r="WHB162" s="379"/>
      <c r="WHC162" s="379"/>
      <c r="WHD162" s="379"/>
      <c r="WHE162" s="379"/>
      <c r="WHF162" s="379"/>
      <c r="WHG162" s="379"/>
      <c r="WHH162" s="379"/>
      <c r="WHI162" s="379"/>
      <c r="WHJ162" s="379"/>
      <c r="WHK162" s="379"/>
      <c r="WHL162" s="379"/>
      <c r="WHM162" s="379"/>
      <c r="WHN162" s="379"/>
      <c r="WHO162" s="379"/>
      <c r="WHP162" s="379"/>
      <c r="WHQ162" s="379"/>
      <c r="WHR162" s="379"/>
      <c r="WHS162" s="379"/>
      <c r="WHT162" s="379"/>
      <c r="WHU162" s="379"/>
      <c r="WHV162" s="379"/>
      <c r="WHW162" s="379"/>
      <c r="WHX162" s="379"/>
      <c r="WHY162" s="379"/>
      <c r="WHZ162" s="379"/>
      <c r="WIA162" s="379"/>
      <c r="WIB162" s="379"/>
      <c r="WIC162" s="379"/>
      <c r="WID162" s="379"/>
      <c r="WIE162" s="379"/>
      <c r="WIF162" s="379"/>
      <c r="WIG162" s="379"/>
      <c r="WIH162" s="379"/>
      <c r="WII162" s="379"/>
      <c r="WIJ162" s="379"/>
      <c r="WIK162" s="379"/>
      <c r="WIL162" s="379"/>
      <c r="WIM162" s="379"/>
      <c r="WIN162" s="379"/>
      <c r="WIO162" s="379"/>
      <c r="WIP162" s="379"/>
      <c r="WIQ162" s="379"/>
      <c r="WIR162" s="379"/>
      <c r="WIS162" s="379"/>
      <c r="WIT162" s="379"/>
      <c r="WIU162" s="379"/>
      <c r="WIV162" s="379"/>
      <c r="WIW162" s="379"/>
      <c r="WIX162" s="379"/>
      <c r="WIY162" s="379"/>
      <c r="WIZ162" s="379"/>
      <c r="WJA162" s="379"/>
      <c r="WJB162" s="379"/>
      <c r="WJC162" s="379"/>
      <c r="WJD162" s="379"/>
      <c r="WJE162" s="379"/>
      <c r="WJF162" s="379"/>
      <c r="WJG162" s="379"/>
      <c r="WJH162" s="379"/>
      <c r="WJI162" s="379"/>
      <c r="WJJ162" s="379"/>
      <c r="WJK162" s="379"/>
      <c r="WJL162" s="379"/>
      <c r="WJM162" s="379"/>
      <c r="WJN162" s="379"/>
      <c r="WJO162" s="379"/>
      <c r="WJP162" s="379"/>
      <c r="WJQ162" s="379"/>
      <c r="WJR162" s="379"/>
      <c r="WJS162" s="379"/>
      <c r="WJT162" s="379"/>
      <c r="WJU162" s="379"/>
      <c r="WJV162" s="379"/>
      <c r="WJW162" s="379"/>
      <c r="WJX162" s="379"/>
      <c r="WJY162" s="379"/>
      <c r="WJZ162" s="379"/>
      <c r="WKA162" s="379"/>
      <c r="WKB162" s="379"/>
      <c r="WKC162" s="379"/>
      <c r="WKD162" s="379"/>
      <c r="WKE162" s="379"/>
      <c r="WKF162" s="379"/>
      <c r="WKG162" s="379"/>
      <c r="WKH162" s="379"/>
      <c r="WKI162" s="379"/>
      <c r="WKJ162" s="379"/>
      <c r="WKK162" s="379"/>
      <c r="WKL162" s="379"/>
      <c r="WKM162" s="379"/>
      <c r="WKN162" s="379"/>
      <c r="WKO162" s="379"/>
      <c r="WKP162" s="379"/>
      <c r="WKQ162" s="379"/>
      <c r="WKR162" s="379"/>
      <c r="WKS162" s="379"/>
      <c r="WKT162" s="379"/>
      <c r="WKU162" s="379"/>
      <c r="WKV162" s="379"/>
      <c r="WKW162" s="379"/>
      <c r="WKX162" s="379"/>
      <c r="WKY162" s="379"/>
      <c r="WKZ162" s="379"/>
      <c r="WLA162" s="379"/>
      <c r="WLB162" s="379"/>
      <c r="WLC162" s="379"/>
      <c r="WLD162" s="379"/>
      <c r="WLE162" s="379"/>
      <c r="WLF162" s="379"/>
      <c r="WLG162" s="379"/>
      <c r="WLH162" s="379"/>
      <c r="WLI162" s="379"/>
      <c r="WLJ162" s="379"/>
      <c r="WLK162" s="379"/>
      <c r="WLL162" s="379"/>
      <c r="WLM162" s="379"/>
      <c r="WLN162" s="379"/>
      <c r="WLO162" s="379"/>
      <c r="WLP162" s="379"/>
      <c r="WLQ162" s="379"/>
      <c r="WLR162" s="379"/>
      <c r="WLS162" s="379"/>
      <c r="WLT162" s="379"/>
      <c r="WLU162" s="379"/>
      <c r="WLV162" s="379"/>
      <c r="WLW162" s="379"/>
      <c r="WLX162" s="379"/>
      <c r="WLY162" s="379"/>
      <c r="WLZ162" s="379"/>
      <c r="WMA162" s="379"/>
      <c r="WMB162" s="379"/>
      <c r="WMC162" s="379"/>
      <c r="WMD162" s="379"/>
      <c r="WME162" s="379"/>
      <c r="WMF162" s="379"/>
      <c r="WMG162" s="379"/>
      <c r="WMH162" s="379"/>
      <c r="WMI162" s="379"/>
      <c r="WMJ162" s="379"/>
      <c r="WMK162" s="379"/>
      <c r="WML162" s="379"/>
      <c r="WMM162" s="379"/>
      <c r="WMN162" s="379"/>
      <c r="WMO162" s="379"/>
      <c r="WMP162" s="379"/>
      <c r="WMQ162" s="379"/>
      <c r="WMR162" s="379"/>
      <c r="WMS162" s="379"/>
      <c r="WMT162" s="379"/>
      <c r="WMU162" s="379"/>
      <c r="WMV162" s="379"/>
      <c r="WMW162" s="379"/>
      <c r="WMX162" s="379"/>
      <c r="WMY162" s="379"/>
      <c r="WMZ162" s="379"/>
      <c r="WNA162" s="379"/>
      <c r="WNB162" s="379"/>
      <c r="WNC162" s="379"/>
      <c r="WND162" s="379"/>
      <c r="WNE162" s="379"/>
      <c r="WNF162" s="379"/>
      <c r="WNG162" s="379"/>
      <c r="WNH162" s="379"/>
      <c r="WNI162" s="379"/>
      <c r="WNJ162" s="379"/>
      <c r="WNK162" s="379"/>
      <c r="WNL162" s="379"/>
      <c r="WNM162" s="379"/>
      <c r="WNN162" s="379"/>
      <c r="WNO162" s="379"/>
      <c r="WNP162" s="379"/>
      <c r="WNQ162" s="379"/>
      <c r="WNR162" s="379"/>
      <c r="WNS162" s="379"/>
      <c r="WNT162" s="379"/>
      <c r="WNU162" s="379"/>
      <c r="WNV162" s="379"/>
      <c r="WNW162" s="379"/>
      <c r="WNX162" s="379"/>
      <c r="WNY162" s="379"/>
      <c r="WNZ162" s="379"/>
      <c r="WOA162" s="379"/>
      <c r="WOB162" s="379"/>
      <c r="WOC162" s="379"/>
      <c r="WOD162" s="379"/>
      <c r="WOE162" s="379"/>
      <c r="WOF162" s="379"/>
      <c r="WOG162" s="379"/>
      <c r="WOH162" s="379"/>
      <c r="WOI162" s="379"/>
      <c r="WOJ162" s="379"/>
      <c r="WOK162" s="379"/>
      <c r="WOL162" s="379"/>
      <c r="WOM162" s="379"/>
      <c r="WON162" s="379"/>
      <c r="WOO162" s="379"/>
      <c r="WOP162" s="379"/>
      <c r="WOQ162" s="379"/>
      <c r="WOR162" s="379"/>
      <c r="WOS162" s="379"/>
      <c r="WOT162" s="379"/>
      <c r="WOU162" s="379"/>
      <c r="WOV162" s="379"/>
      <c r="WOW162" s="379"/>
      <c r="WOX162" s="379"/>
      <c r="WOY162" s="379"/>
      <c r="WOZ162" s="379"/>
      <c r="WPA162" s="379"/>
      <c r="WPB162" s="379"/>
      <c r="WPC162" s="379"/>
      <c r="WPD162" s="379"/>
      <c r="WPE162" s="379"/>
      <c r="WPF162" s="379"/>
      <c r="WPG162" s="379"/>
      <c r="WPH162" s="379"/>
      <c r="WPI162" s="379"/>
      <c r="WPJ162" s="379"/>
      <c r="WPK162" s="379"/>
      <c r="WPL162" s="379"/>
      <c r="WPM162" s="379"/>
      <c r="WPN162" s="379"/>
      <c r="WPO162" s="379"/>
      <c r="WPP162" s="379"/>
      <c r="WPQ162" s="379"/>
      <c r="WPR162" s="379"/>
      <c r="WPS162" s="379"/>
      <c r="WPT162" s="379"/>
      <c r="WPU162" s="379"/>
      <c r="WPV162" s="379"/>
      <c r="WPW162" s="379"/>
      <c r="WPX162" s="379"/>
      <c r="WPY162" s="379"/>
      <c r="WPZ162" s="379"/>
      <c r="WQA162" s="379"/>
      <c r="WQB162" s="379"/>
      <c r="WQC162" s="379"/>
      <c r="WQD162" s="379"/>
      <c r="WQE162" s="379"/>
      <c r="WQF162" s="379"/>
      <c r="WQG162" s="379"/>
      <c r="WQH162" s="379"/>
      <c r="WQI162" s="379"/>
      <c r="WQJ162" s="379"/>
      <c r="WQK162" s="379"/>
      <c r="WQL162" s="379"/>
      <c r="WQM162" s="379"/>
      <c r="WQN162" s="379"/>
      <c r="WQO162" s="379"/>
      <c r="WQP162" s="379"/>
      <c r="WQQ162" s="379"/>
      <c r="WQR162" s="379"/>
      <c r="WQS162" s="379"/>
      <c r="WQT162" s="379"/>
      <c r="WQU162" s="379"/>
      <c r="WQV162" s="379"/>
      <c r="WQW162" s="379"/>
      <c r="WQX162" s="379"/>
      <c r="WQY162" s="379"/>
      <c r="WQZ162" s="379"/>
      <c r="WRA162" s="379"/>
      <c r="WRB162" s="379"/>
      <c r="WRC162" s="379"/>
      <c r="WRD162" s="379"/>
      <c r="WRE162" s="379"/>
      <c r="WRF162" s="379"/>
      <c r="WRG162" s="379"/>
      <c r="WRH162" s="379"/>
      <c r="WRI162" s="379"/>
      <c r="WRJ162" s="379"/>
      <c r="WRK162" s="379"/>
      <c r="WRL162" s="379"/>
      <c r="WRM162" s="379"/>
      <c r="WRN162" s="379"/>
      <c r="WRO162" s="379"/>
      <c r="WRP162" s="379"/>
      <c r="WRQ162" s="379"/>
      <c r="WRR162" s="379"/>
      <c r="WRS162" s="379"/>
      <c r="WRT162" s="379"/>
      <c r="WRU162" s="379"/>
      <c r="WRV162" s="379"/>
      <c r="WRW162" s="379"/>
      <c r="WRX162" s="379"/>
      <c r="WRY162" s="379"/>
      <c r="WRZ162" s="379"/>
      <c r="WSA162" s="379"/>
      <c r="WSB162" s="379"/>
      <c r="WSC162" s="379"/>
      <c r="WSD162" s="379"/>
      <c r="WSE162" s="379"/>
      <c r="WSF162" s="379"/>
      <c r="WSG162" s="379"/>
      <c r="WSH162" s="379"/>
      <c r="WSI162" s="379"/>
      <c r="WSJ162" s="379"/>
      <c r="WSK162" s="379"/>
      <c r="WSL162" s="379"/>
      <c r="WSM162" s="379"/>
      <c r="WSN162" s="379"/>
      <c r="WSO162" s="379"/>
      <c r="WSP162" s="379"/>
      <c r="WSQ162" s="379"/>
      <c r="WSR162" s="379"/>
      <c r="WSS162" s="379"/>
      <c r="WST162" s="379"/>
      <c r="WSU162" s="379"/>
      <c r="WSV162" s="379"/>
      <c r="WSW162" s="379"/>
      <c r="WSX162" s="379"/>
      <c r="WSY162" s="379"/>
      <c r="WSZ162" s="379"/>
      <c r="WTA162" s="379"/>
      <c r="WTB162" s="379"/>
      <c r="WTC162" s="379"/>
      <c r="WTD162" s="379"/>
      <c r="WTE162" s="379"/>
      <c r="WTF162" s="379"/>
      <c r="WTG162" s="379"/>
      <c r="WTH162" s="379"/>
      <c r="WTI162" s="379"/>
      <c r="WTJ162" s="379"/>
      <c r="WTK162" s="379"/>
      <c r="WTL162" s="379"/>
      <c r="WTM162" s="379"/>
      <c r="WTN162" s="379"/>
      <c r="WTO162" s="379"/>
      <c r="WTP162" s="379"/>
      <c r="WTQ162" s="379"/>
      <c r="WTR162" s="379"/>
      <c r="WTS162" s="379"/>
      <c r="WTT162" s="379"/>
      <c r="WTU162" s="379"/>
      <c r="WTV162" s="379"/>
      <c r="WTW162" s="379"/>
      <c r="WTX162" s="379"/>
      <c r="WTY162" s="379"/>
      <c r="WTZ162" s="379"/>
      <c r="WUA162" s="379"/>
      <c r="WUB162" s="379"/>
      <c r="WUC162" s="379"/>
      <c r="WUD162" s="379"/>
      <c r="WUE162" s="379"/>
      <c r="WUF162" s="379"/>
      <c r="WUG162" s="379"/>
      <c r="WUH162" s="379"/>
      <c r="WUI162" s="379"/>
      <c r="WUJ162" s="379"/>
      <c r="WUK162" s="379"/>
      <c r="WUL162" s="379"/>
      <c r="WUM162" s="379"/>
      <c r="WUN162" s="379"/>
      <c r="WUO162" s="379"/>
      <c r="WUP162" s="379"/>
      <c r="WUQ162" s="379"/>
      <c r="WUR162" s="379"/>
      <c r="WUS162" s="379"/>
      <c r="WUT162" s="379"/>
      <c r="WUU162" s="379"/>
      <c r="WUV162" s="379"/>
      <c r="WUW162" s="379"/>
      <c r="WUX162" s="379"/>
      <c r="WUY162" s="379"/>
      <c r="WUZ162" s="379"/>
      <c r="WVA162" s="379"/>
      <c r="WVB162" s="379"/>
      <c r="WVC162" s="379"/>
      <c r="WVD162" s="379"/>
      <c r="WVE162" s="379"/>
      <c r="WVF162" s="379"/>
      <c r="WVG162" s="379"/>
      <c r="WVH162" s="379"/>
      <c r="WVI162" s="379"/>
      <c r="WVJ162" s="379"/>
      <c r="WVK162" s="379"/>
      <c r="WVL162" s="379"/>
      <c r="WVM162" s="379"/>
      <c r="WVN162" s="379"/>
      <c r="WVO162" s="379"/>
      <c r="WVP162" s="379"/>
      <c r="WVQ162" s="379"/>
      <c r="WVR162" s="379"/>
      <c r="WVS162" s="379"/>
      <c r="WVT162" s="379"/>
      <c r="WVU162" s="379"/>
      <c r="WVV162" s="379"/>
      <c r="WVW162" s="379"/>
      <c r="WVX162" s="379"/>
      <c r="WVY162" s="379"/>
      <c r="WVZ162" s="379"/>
      <c r="WWA162" s="379"/>
      <c r="WWB162" s="379"/>
      <c r="WWC162" s="379"/>
      <c r="WWD162" s="379"/>
      <c r="WWE162" s="379"/>
      <c r="WWF162" s="379"/>
      <c r="WWG162" s="379"/>
      <c r="WWH162" s="379"/>
      <c r="WWI162" s="379"/>
      <c r="WWJ162" s="379"/>
      <c r="WWK162" s="379"/>
      <c r="WWL162" s="379"/>
      <c r="WWM162" s="379"/>
      <c r="WWN162" s="379"/>
      <c r="WWO162" s="379"/>
      <c r="WWP162" s="379"/>
      <c r="WWQ162" s="379"/>
      <c r="WWR162" s="379"/>
      <c r="WWS162" s="379"/>
      <c r="WWT162" s="379"/>
      <c r="WWU162" s="379"/>
      <c r="WWV162" s="379"/>
      <c r="WWW162" s="379"/>
      <c r="WWX162" s="379"/>
      <c r="WWY162" s="379"/>
      <c r="WWZ162" s="379"/>
      <c r="WXA162" s="379"/>
      <c r="WXB162" s="379"/>
      <c r="WXC162" s="379"/>
      <c r="WXD162" s="379"/>
      <c r="WXE162" s="379"/>
      <c r="WXF162" s="379"/>
      <c r="WXG162" s="379"/>
      <c r="WXH162" s="379"/>
      <c r="WXI162" s="379"/>
      <c r="WXJ162" s="379"/>
      <c r="WXK162" s="379"/>
      <c r="WXL162" s="379"/>
      <c r="WXM162" s="379"/>
      <c r="WXN162" s="379"/>
      <c r="WXO162" s="379"/>
      <c r="WXP162" s="379"/>
      <c r="WXQ162" s="379"/>
      <c r="WXR162" s="379"/>
      <c r="WXS162" s="379"/>
      <c r="WXT162" s="379"/>
      <c r="WXU162" s="379"/>
      <c r="WXV162" s="379"/>
      <c r="WXW162" s="379"/>
      <c r="WXX162" s="379"/>
      <c r="WXY162" s="379"/>
      <c r="WXZ162" s="379"/>
      <c r="WYA162" s="379"/>
      <c r="WYB162" s="379"/>
      <c r="WYC162" s="379"/>
      <c r="WYD162" s="379"/>
      <c r="WYE162" s="379"/>
      <c r="WYF162" s="379"/>
      <c r="WYG162" s="379"/>
      <c r="WYH162" s="379"/>
      <c r="WYI162" s="379"/>
      <c r="WYJ162" s="379"/>
      <c r="WYK162" s="379"/>
      <c r="WYL162" s="379"/>
      <c r="WYM162" s="379"/>
      <c r="WYN162" s="379"/>
      <c r="WYO162" s="379"/>
      <c r="WYP162" s="379"/>
      <c r="WYQ162" s="379"/>
      <c r="WYR162" s="379"/>
      <c r="WYS162" s="379"/>
      <c r="WYT162" s="379"/>
      <c r="WYU162" s="379"/>
      <c r="WYV162" s="379"/>
      <c r="WYW162" s="379"/>
      <c r="WYX162" s="379"/>
      <c r="WYY162" s="379"/>
      <c r="WYZ162" s="379"/>
      <c r="WZA162" s="379"/>
      <c r="WZB162" s="379"/>
      <c r="WZC162" s="379"/>
      <c r="WZD162" s="379"/>
      <c r="WZE162" s="379"/>
      <c r="WZF162" s="379"/>
      <c r="WZG162" s="379"/>
      <c r="WZH162" s="379"/>
      <c r="WZI162" s="379"/>
      <c r="WZJ162" s="379"/>
      <c r="WZK162" s="379"/>
      <c r="WZL162" s="379"/>
      <c r="WZM162" s="379"/>
      <c r="WZN162" s="379"/>
      <c r="WZO162" s="379"/>
      <c r="WZP162" s="379"/>
      <c r="WZQ162" s="379"/>
      <c r="WZR162" s="379"/>
      <c r="WZS162" s="379"/>
      <c r="WZT162" s="379"/>
      <c r="WZU162" s="379"/>
      <c r="WZV162" s="379"/>
      <c r="WZW162" s="379"/>
      <c r="WZX162" s="379"/>
      <c r="WZY162" s="379"/>
      <c r="WZZ162" s="379"/>
      <c r="XAA162" s="379"/>
      <c r="XAB162" s="379"/>
      <c r="XAC162" s="379"/>
      <c r="XAD162" s="379"/>
      <c r="XAE162" s="379"/>
      <c r="XAF162" s="379"/>
      <c r="XAG162" s="379"/>
      <c r="XAH162" s="379"/>
      <c r="XAI162" s="379"/>
      <c r="XAJ162" s="379"/>
      <c r="XAK162" s="379"/>
      <c r="XAL162" s="379"/>
      <c r="XAM162" s="379"/>
      <c r="XAN162" s="379"/>
      <c r="XAO162" s="379"/>
      <c r="XAP162" s="379"/>
      <c r="XAQ162" s="379"/>
      <c r="XAR162" s="379"/>
      <c r="XAS162" s="379"/>
      <c r="XAT162" s="379"/>
      <c r="XAU162" s="379"/>
      <c r="XAV162" s="379"/>
      <c r="XAW162" s="379"/>
      <c r="XAX162" s="379"/>
      <c r="XAY162" s="379"/>
      <c r="XAZ162" s="379"/>
      <c r="XBA162" s="379"/>
      <c r="XBB162" s="379"/>
      <c r="XBC162" s="379"/>
      <c r="XBD162" s="379"/>
      <c r="XBE162" s="379"/>
      <c r="XBF162" s="379"/>
      <c r="XBG162" s="379"/>
      <c r="XBH162" s="379"/>
      <c r="XBI162" s="379"/>
      <c r="XBJ162" s="379"/>
      <c r="XBK162" s="379"/>
      <c r="XBL162" s="379"/>
      <c r="XBM162" s="379"/>
      <c r="XBN162" s="379"/>
      <c r="XBO162" s="379"/>
      <c r="XBP162" s="379"/>
      <c r="XBQ162" s="379"/>
      <c r="XBR162" s="379"/>
      <c r="XBS162" s="379"/>
      <c r="XBT162" s="379"/>
      <c r="XBU162" s="379"/>
      <c r="XBV162" s="379"/>
      <c r="XBW162" s="379"/>
      <c r="XBX162" s="379"/>
      <c r="XBY162" s="379"/>
      <c r="XBZ162" s="379"/>
      <c r="XCA162" s="379"/>
      <c r="XCB162" s="379"/>
      <c r="XCC162" s="379"/>
      <c r="XCD162" s="379"/>
      <c r="XCE162" s="379"/>
      <c r="XCF162" s="379"/>
      <c r="XCG162" s="379"/>
      <c r="XCH162" s="379"/>
      <c r="XCI162" s="379"/>
      <c r="XCJ162" s="379"/>
      <c r="XCK162" s="379"/>
      <c r="XCL162" s="379"/>
      <c r="XCM162" s="379"/>
      <c r="XCN162" s="379"/>
      <c r="XCO162" s="379"/>
      <c r="XCP162" s="379"/>
      <c r="XCQ162" s="379"/>
      <c r="XCR162" s="379"/>
      <c r="XCS162" s="379"/>
      <c r="XCT162" s="379"/>
      <c r="XCU162" s="379"/>
      <c r="XCV162" s="379"/>
      <c r="XCW162" s="379"/>
      <c r="XCX162" s="379"/>
      <c r="XCY162" s="379"/>
      <c r="XCZ162" s="379"/>
      <c r="XDA162" s="379"/>
      <c r="XDB162" s="379"/>
      <c r="XDC162" s="379"/>
      <c r="XDD162" s="379"/>
      <c r="XDE162" s="379"/>
      <c r="XDF162" s="379"/>
      <c r="XDG162" s="379"/>
      <c r="XDH162" s="379"/>
      <c r="XDI162" s="379"/>
      <c r="XDJ162" s="379"/>
      <c r="XDK162" s="379"/>
      <c r="XDL162" s="379"/>
      <c r="XDM162" s="379"/>
      <c r="XDN162" s="379"/>
      <c r="XDO162" s="379"/>
      <c r="XDP162" s="379"/>
      <c r="XDQ162" s="379"/>
      <c r="XDR162" s="379"/>
      <c r="XDS162" s="379"/>
      <c r="XDT162" s="379"/>
      <c r="XDU162" s="379"/>
      <c r="XDV162" s="379"/>
      <c r="XDW162" s="379"/>
      <c r="XDX162" s="379"/>
      <c r="XDY162" s="379"/>
      <c r="XDZ162" s="379"/>
      <c r="XEA162" s="379"/>
      <c r="XEB162" s="379"/>
      <c r="XEC162" s="379"/>
      <c r="XED162" s="379"/>
      <c r="XEE162" s="379"/>
      <c r="XEF162" s="379"/>
      <c r="XEG162" s="379"/>
      <c r="XEH162" s="379"/>
      <c r="XEI162" s="379"/>
      <c r="XEJ162" s="379"/>
      <c r="XEK162" s="379"/>
      <c r="XEL162" s="379"/>
      <c r="XEM162" s="379"/>
      <c r="XEN162" s="379"/>
      <c r="XEO162" s="379"/>
      <c r="XEP162" s="379"/>
      <c r="XEQ162" s="379"/>
      <c r="XER162" s="379"/>
      <c r="XES162" s="379"/>
    </row>
    <row r="163" spans="1:16373" s="364" customFormat="1" ht="51" customHeight="1">
      <c r="A163" s="363" t="s">
        <v>186</v>
      </c>
      <c r="B163" s="196" t="s">
        <v>146</v>
      </c>
      <c r="C163" s="197" t="s">
        <v>205</v>
      </c>
      <c r="D163" s="220"/>
      <c r="E163" s="197" t="s">
        <v>40</v>
      </c>
      <c r="F163" s="198"/>
      <c r="G163" s="198"/>
      <c r="H163" s="198"/>
      <c r="I163" s="232"/>
      <c r="J163" s="198">
        <v>100</v>
      </c>
      <c r="K163" s="201">
        <v>0</v>
      </c>
      <c r="L163" s="210" t="s">
        <v>395</v>
      </c>
      <c r="M163" s="210" t="s">
        <v>3</v>
      </c>
      <c r="N163" s="202">
        <v>42768</v>
      </c>
      <c r="O163" s="202">
        <v>42857</v>
      </c>
      <c r="P163" s="378"/>
      <c r="Q163" s="198"/>
      <c r="R163" s="361" t="s">
        <v>7</v>
      </c>
      <c r="S163" s="136"/>
      <c r="T163" s="377"/>
      <c r="U163" s="366"/>
      <c r="V163" s="365"/>
      <c r="W163" s="365"/>
      <c r="X163" s="365"/>
      <c r="Y163" s="365"/>
      <c r="Z163" s="365"/>
      <c r="AA163" s="365"/>
      <c r="AB163" s="365"/>
      <c r="AC163" s="365"/>
      <c r="AD163" s="365"/>
      <c r="AE163" s="365"/>
      <c r="AF163" s="365"/>
      <c r="AG163" s="365"/>
      <c r="AH163" s="365"/>
      <c r="AI163" s="365"/>
      <c r="AJ163" s="365"/>
      <c r="AK163" s="365"/>
      <c r="AL163" s="365"/>
      <c r="AM163" s="365"/>
      <c r="AN163" s="365"/>
      <c r="AO163" s="365"/>
      <c r="AQ163" s="376"/>
      <c r="AS163" s="376"/>
      <c r="AU163" s="376"/>
      <c r="AW163" s="376"/>
      <c r="AY163" s="376"/>
      <c r="BA163" s="376"/>
      <c r="BC163" s="376"/>
      <c r="BE163" s="376"/>
      <c r="BG163" s="376"/>
      <c r="BI163" s="376"/>
      <c r="BK163" s="376"/>
      <c r="BM163" s="376"/>
      <c r="BO163" s="376"/>
      <c r="BQ163" s="376"/>
      <c r="BS163" s="376"/>
      <c r="BU163" s="376"/>
      <c r="BW163" s="376"/>
      <c r="BY163" s="376"/>
      <c r="CA163" s="376"/>
      <c r="CC163" s="376"/>
      <c r="CE163" s="376"/>
      <c r="CG163" s="376"/>
      <c r="CI163" s="376"/>
      <c r="CK163" s="376"/>
      <c r="CM163" s="376"/>
      <c r="CO163" s="376"/>
      <c r="CQ163" s="376"/>
      <c r="CS163" s="376"/>
      <c r="CU163" s="376"/>
      <c r="CW163" s="376"/>
      <c r="CY163" s="376"/>
      <c r="DA163" s="376"/>
      <c r="DC163" s="376"/>
      <c r="DE163" s="376"/>
      <c r="DG163" s="376"/>
      <c r="DI163" s="376"/>
      <c r="DK163" s="376"/>
      <c r="DM163" s="376"/>
      <c r="DO163" s="376"/>
      <c r="DQ163" s="376"/>
      <c r="DS163" s="376"/>
      <c r="DU163" s="376"/>
      <c r="DW163" s="376"/>
      <c r="DY163" s="376"/>
      <c r="EA163" s="376"/>
      <c r="EC163" s="376"/>
      <c r="EE163" s="376"/>
      <c r="EG163" s="376"/>
      <c r="EI163" s="376"/>
      <c r="EK163" s="376"/>
      <c r="EM163" s="376"/>
      <c r="EO163" s="376"/>
      <c r="EQ163" s="376"/>
      <c r="ES163" s="376"/>
      <c r="EU163" s="376"/>
      <c r="EW163" s="376"/>
      <c r="EY163" s="376"/>
      <c r="FA163" s="376"/>
      <c r="FC163" s="376"/>
      <c r="FE163" s="376"/>
      <c r="FG163" s="376"/>
      <c r="FI163" s="376"/>
      <c r="FK163" s="376"/>
      <c r="FM163" s="376"/>
      <c r="FO163" s="376"/>
      <c r="FQ163" s="376"/>
      <c r="FS163" s="376"/>
      <c r="FU163" s="376"/>
      <c r="FW163" s="376"/>
      <c r="FY163" s="376"/>
      <c r="GA163" s="376"/>
      <c r="GC163" s="376"/>
      <c r="GE163" s="376"/>
      <c r="GG163" s="376"/>
      <c r="GI163" s="376"/>
      <c r="GK163" s="376"/>
      <c r="GM163" s="376"/>
      <c r="GO163" s="376"/>
      <c r="GQ163" s="376"/>
      <c r="GS163" s="376"/>
      <c r="GU163" s="376"/>
      <c r="GW163" s="376"/>
      <c r="GY163" s="376"/>
      <c r="HA163" s="376"/>
      <c r="HC163" s="376"/>
      <c r="HE163" s="376"/>
      <c r="HG163" s="376"/>
      <c r="HI163" s="376"/>
      <c r="HK163" s="376"/>
      <c r="HM163" s="376"/>
      <c r="HO163" s="376"/>
      <c r="HQ163" s="376"/>
      <c r="HS163" s="376"/>
      <c r="HU163" s="376"/>
      <c r="HW163" s="376"/>
      <c r="HY163" s="376"/>
      <c r="IA163" s="376"/>
      <c r="IC163" s="376"/>
      <c r="IE163" s="376"/>
      <c r="IG163" s="376"/>
      <c r="II163" s="376"/>
      <c r="IK163" s="376"/>
      <c r="IM163" s="376"/>
      <c r="IO163" s="376"/>
      <c r="IQ163" s="376"/>
      <c r="IS163" s="376"/>
      <c r="IU163" s="376"/>
      <c r="IW163" s="376"/>
      <c r="IY163" s="376"/>
      <c r="JA163" s="376"/>
      <c r="JC163" s="376"/>
      <c r="JE163" s="376"/>
      <c r="JG163" s="376"/>
      <c r="JI163" s="376"/>
      <c r="JK163" s="376"/>
      <c r="JM163" s="376"/>
      <c r="JO163" s="376"/>
      <c r="JQ163" s="376"/>
      <c r="JS163" s="376"/>
      <c r="JU163" s="376"/>
      <c r="JW163" s="376"/>
      <c r="JY163" s="376"/>
      <c r="KA163" s="376"/>
      <c r="KC163" s="376"/>
      <c r="KE163" s="376"/>
      <c r="KG163" s="376"/>
      <c r="KI163" s="376"/>
      <c r="KK163" s="376"/>
      <c r="KM163" s="376"/>
      <c r="KO163" s="376"/>
      <c r="KQ163" s="376"/>
      <c r="KS163" s="376"/>
      <c r="KU163" s="376"/>
      <c r="KW163" s="376"/>
      <c r="KY163" s="376"/>
      <c r="LA163" s="376"/>
      <c r="LC163" s="376"/>
      <c r="LE163" s="376"/>
      <c r="LG163" s="376"/>
      <c r="LI163" s="376"/>
      <c r="LK163" s="376"/>
      <c r="LM163" s="376"/>
      <c r="LO163" s="376"/>
      <c r="LQ163" s="376"/>
      <c r="LS163" s="376"/>
      <c r="LU163" s="376"/>
      <c r="LW163" s="376"/>
      <c r="LY163" s="376"/>
      <c r="MA163" s="376"/>
      <c r="MC163" s="376"/>
      <c r="ME163" s="376"/>
      <c r="MG163" s="376"/>
      <c r="MI163" s="376"/>
      <c r="MK163" s="376"/>
      <c r="MM163" s="376"/>
      <c r="MO163" s="376"/>
      <c r="MQ163" s="376"/>
      <c r="MS163" s="376"/>
      <c r="MU163" s="376"/>
      <c r="MW163" s="376"/>
      <c r="MY163" s="376"/>
      <c r="NA163" s="376"/>
      <c r="NC163" s="376"/>
      <c r="NE163" s="376"/>
      <c r="NG163" s="376"/>
      <c r="NI163" s="376"/>
      <c r="NK163" s="376"/>
      <c r="NM163" s="376"/>
      <c r="NO163" s="376"/>
      <c r="NQ163" s="376"/>
      <c r="NS163" s="376"/>
      <c r="NU163" s="376"/>
      <c r="NW163" s="376"/>
      <c r="NY163" s="376"/>
      <c r="OA163" s="376"/>
      <c r="OC163" s="376"/>
      <c r="OE163" s="376"/>
      <c r="OG163" s="376"/>
      <c r="OI163" s="376"/>
      <c r="OK163" s="376"/>
      <c r="OM163" s="376"/>
      <c r="OO163" s="376"/>
      <c r="OQ163" s="376"/>
      <c r="OS163" s="376"/>
      <c r="OU163" s="376"/>
      <c r="OW163" s="376"/>
      <c r="OY163" s="376"/>
      <c r="PA163" s="376"/>
      <c r="PC163" s="376"/>
      <c r="PE163" s="376"/>
      <c r="PG163" s="376"/>
      <c r="PI163" s="376"/>
      <c r="PK163" s="376"/>
      <c r="PM163" s="376"/>
      <c r="PO163" s="376"/>
      <c r="PQ163" s="376"/>
      <c r="PS163" s="376"/>
      <c r="PU163" s="376"/>
      <c r="PW163" s="376"/>
      <c r="PY163" s="376"/>
      <c r="QA163" s="376"/>
      <c r="QC163" s="376"/>
      <c r="QE163" s="376"/>
      <c r="QG163" s="376"/>
      <c r="QI163" s="376"/>
      <c r="QK163" s="376"/>
      <c r="QM163" s="376"/>
      <c r="QO163" s="376"/>
      <c r="QQ163" s="376"/>
      <c r="QS163" s="376"/>
      <c r="QU163" s="376"/>
      <c r="QW163" s="376"/>
      <c r="QY163" s="376"/>
      <c r="RA163" s="376"/>
      <c r="RC163" s="376"/>
      <c r="RE163" s="376"/>
      <c r="RG163" s="376"/>
      <c r="RI163" s="376"/>
      <c r="RK163" s="376"/>
      <c r="RM163" s="376"/>
      <c r="RO163" s="376"/>
      <c r="RQ163" s="376"/>
      <c r="RS163" s="376"/>
      <c r="RU163" s="376"/>
      <c r="RW163" s="376"/>
      <c r="RY163" s="376"/>
      <c r="SA163" s="376"/>
      <c r="SC163" s="376"/>
      <c r="SE163" s="376"/>
      <c r="SG163" s="376"/>
      <c r="SI163" s="376"/>
      <c r="SK163" s="376"/>
      <c r="SM163" s="376"/>
      <c r="SO163" s="376"/>
      <c r="SQ163" s="376"/>
      <c r="SS163" s="376"/>
      <c r="SU163" s="376"/>
      <c r="SW163" s="376"/>
      <c r="SY163" s="376"/>
      <c r="TA163" s="376"/>
      <c r="TC163" s="376"/>
      <c r="TE163" s="376"/>
      <c r="TG163" s="376"/>
      <c r="TI163" s="376"/>
      <c r="TK163" s="376"/>
      <c r="TM163" s="376"/>
      <c r="TO163" s="376"/>
      <c r="TQ163" s="376"/>
      <c r="TS163" s="376"/>
      <c r="TU163" s="376"/>
      <c r="TW163" s="376"/>
      <c r="TY163" s="376"/>
      <c r="UA163" s="376"/>
      <c r="UC163" s="376"/>
      <c r="UE163" s="376"/>
      <c r="UG163" s="376"/>
      <c r="UI163" s="376"/>
      <c r="UK163" s="376"/>
      <c r="UM163" s="376"/>
      <c r="UO163" s="376"/>
      <c r="UQ163" s="376"/>
      <c r="US163" s="376"/>
      <c r="UU163" s="376"/>
      <c r="UW163" s="376"/>
      <c r="UY163" s="376"/>
      <c r="VA163" s="376"/>
      <c r="VC163" s="376"/>
      <c r="VE163" s="376"/>
      <c r="VG163" s="376"/>
      <c r="VI163" s="376"/>
      <c r="VK163" s="376"/>
      <c r="VM163" s="376"/>
      <c r="VO163" s="376"/>
      <c r="VQ163" s="376"/>
      <c r="VS163" s="376"/>
      <c r="VU163" s="376"/>
      <c r="VW163" s="376"/>
      <c r="VY163" s="376"/>
      <c r="WA163" s="376"/>
      <c r="WC163" s="376"/>
      <c r="WE163" s="376"/>
      <c r="WG163" s="376"/>
      <c r="WI163" s="376"/>
      <c r="WK163" s="376"/>
      <c r="WM163" s="376"/>
      <c r="WO163" s="376"/>
      <c r="WQ163" s="376"/>
      <c r="WS163" s="376"/>
      <c r="WU163" s="376"/>
      <c r="WW163" s="376"/>
      <c r="WY163" s="376"/>
      <c r="XA163" s="376"/>
      <c r="XC163" s="376"/>
      <c r="XE163" s="376"/>
      <c r="XG163" s="376"/>
      <c r="XI163" s="376"/>
      <c r="XK163" s="376"/>
      <c r="XM163" s="376"/>
      <c r="XO163" s="376"/>
      <c r="XQ163" s="376"/>
      <c r="XS163" s="376"/>
      <c r="XU163" s="376"/>
      <c r="XW163" s="376"/>
      <c r="XY163" s="376"/>
      <c r="YA163" s="376"/>
      <c r="YC163" s="376"/>
      <c r="YE163" s="376"/>
      <c r="YG163" s="376"/>
      <c r="YI163" s="376"/>
      <c r="YK163" s="376"/>
      <c r="YM163" s="376"/>
      <c r="YO163" s="376"/>
      <c r="YQ163" s="376"/>
      <c r="YS163" s="376"/>
      <c r="YU163" s="376"/>
      <c r="YW163" s="376"/>
      <c r="YY163" s="376"/>
      <c r="ZA163" s="376"/>
      <c r="ZC163" s="376"/>
      <c r="ZE163" s="376"/>
      <c r="ZG163" s="376"/>
      <c r="ZI163" s="376"/>
      <c r="ZK163" s="376"/>
      <c r="ZM163" s="376"/>
      <c r="ZO163" s="376"/>
      <c r="ZQ163" s="376"/>
      <c r="ZS163" s="376"/>
      <c r="ZU163" s="376"/>
      <c r="ZW163" s="376"/>
      <c r="ZY163" s="376"/>
      <c r="AAA163" s="376"/>
      <c r="AAC163" s="376"/>
      <c r="AAE163" s="376"/>
      <c r="AAG163" s="376"/>
      <c r="AAI163" s="376"/>
      <c r="AAK163" s="376"/>
      <c r="AAM163" s="376"/>
      <c r="AAO163" s="376"/>
      <c r="AAQ163" s="376"/>
      <c r="AAS163" s="376"/>
      <c r="AAU163" s="376"/>
      <c r="AAW163" s="376"/>
      <c r="AAY163" s="376"/>
      <c r="ABA163" s="376"/>
      <c r="ABC163" s="376"/>
      <c r="ABE163" s="376"/>
      <c r="ABG163" s="376"/>
      <c r="ABI163" s="376"/>
      <c r="ABK163" s="376"/>
      <c r="ABM163" s="376"/>
      <c r="ABO163" s="376"/>
      <c r="ABQ163" s="376"/>
      <c r="ABS163" s="376"/>
      <c r="ABU163" s="376"/>
      <c r="ABW163" s="376"/>
      <c r="ABY163" s="376"/>
      <c r="ACA163" s="376"/>
      <c r="ACC163" s="376"/>
      <c r="ACE163" s="376"/>
      <c r="ACG163" s="376"/>
      <c r="ACI163" s="376"/>
      <c r="ACK163" s="376"/>
      <c r="ACM163" s="376"/>
      <c r="ACO163" s="376"/>
      <c r="ACQ163" s="376"/>
      <c r="ACS163" s="376"/>
      <c r="ACU163" s="376"/>
      <c r="ACW163" s="376"/>
      <c r="ACY163" s="376"/>
      <c r="ADA163" s="376"/>
      <c r="ADC163" s="376"/>
      <c r="ADE163" s="376"/>
      <c r="ADG163" s="376"/>
      <c r="ADI163" s="376"/>
      <c r="ADK163" s="376"/>
      <c r="ADM163" s="376"/>
      <c r="ADO163" s="376"/>
      <c r="ADQ163" s="376"/>
      <c r="ADS163" s="376"/>
      <c r="ADU163" s="376"/>
      <c r="ADW163" s="376"/>
      <c r="ADY163" s="376"/>
      <c r="AEA163" s="376"/>
      <c r="AEC163" s="376"/>
      <c r="AEE163" s="376"/>
      <c r="AEG163" s="376"/>
      <c r="AEI163" s="376"/>
      <c r="AEK163" s="376"/>
      <c r="AEM163" s="376"/>
      <c r="AEO163" s="376"/>
      <c r="AEQ163" s="376"/>
      <c r="AES163" s="376"/>
      <c r="AEU163" s="376"/>
      <c r="AEW163" s="376"/>
      <c r="AEY163" s="376"/>
      <c r="AFA163" s="376"/>
      <c r="AFC163" s="376"/>
      <c r="AFE163" s="376"/>
      <c r="AFG163" s="376"/>
      <c r="AFI163" s="376"/>
      <c r="AFK163" s="376"/>
      <c r="AFM163" s="376"/>
      <c r="AFO163" s="376"/>
      <c r="AFQ163" s="376"/>
      <c r="AFS163" s="376"/>
      <c r="AFU163" s="376"/>
      <c r="AFW163" s="376"/>
      <c r="AFY163" s="376"/>
      <c r="AGA163" s="376"/>
      <c r="AGC163" s="376"/>
      <c r="AGE163" s="376"/>
      <c r="AGG163" s="376"/>
      <c r="AGI163" s="376"/>
      <c r="AGK163" s="376"/>
      <c r="AGM163" s="376"/>
      <c r="AGO163" s="376"/>
      <c r="AGQ163" s="376"/>
      <c r="AGS163" s="376"/>
      <c r="AGU163" s="376"/>
      <c r="AGW163" s="376"/>
      <c r="AGY163" s="376"/>
      <c r="AHA163" s="376"/>
      <c r="AHC163" s="376"/>
      <c r="AHE163" s="376"/>
      <c r="AHG163" s="376"/>
      <c r="AHI163" s="376"/>
      <c r="AHK163" s="376"/>
      <c r="AHM163" s="376"/>
      <c r="AHO163" s="376"/>
      <c r="AHQ163" s="376"/>
      <c r="AHS163" s="376"/>
      <c r="AHU163" s="376"/>
      <c r="AHW163" s="376"/>
      <c r="AHY163" s="376"/>
      <c r="AIA163" s="376"/>
      <c r="AIC163" s="376"/>
      <c r="AIE163" s="376"/>
      <c r="AIG163" s="376"/>
      <c r="AII163" s="376"/>
      <c r="AIK163" s="376"/>
      <c r="AIM163" s="376"/>
      <c r="AIO163" s="376"/>
      <c r="AIQ163" s="376"/>
      <c r="AIS163" s="376"/>
      <c r="AIU163" s="376"/>
      <c r="AIW163" s="376"/>
      <c r="AIY163" s="376"/>
      <c r="AJA163" s="376"/>
      <c r="AJC163" s="376"/>
      <c r="AJE163" s="376"/>
      <c r="AJG163" s="376"/>
      <c r="AJI163" s="376"/>
      <c r="AJK163" s="376"/>
      <c r="AJM163" s="376"/>
      <c r="AJO163" s="376"/>
      <c r="AJQ163" s="376"/>
      <c r="AJS163" s="376"/>
      <c r="AJU163" s="376"/>
      <c r="AJW163" s="376"/>
      <c r="AJY163" s="376"/>
      <c r="AKA163" s="376"/>
      <c r="AKC163" s="376"/>
      <c r="AKE163" s="376"/>
      <c r="AKG163" s="376"/>
      <c r="AKI163" s="376"/>
      <c r="AKK163" s="376"/>
      <c r="AKM163" s="376"/>
      <c r="AKO163" s="376"/>
      <c r="AKQ163" s="376"/>
      <c r="AKS163" s="376"/>
      <c r="AKU163" s="376"/>
      <c r="AKW163" s="376"/>
      <c r="AKY163" s="376"/>
      <c r="ALA163" s="376"/>
      <c r="ALC163" s="376"/>
      <c r="ALE163" s="376"/>
      <c r="ALG163" s="376"/>
      <c r="ALI163" s="376"/>
      <c r="ALK163" s="376"/>
      <c r="ALM163" s="376"/>
      <c r="ALO163" s="376"/>
      <c r="ALQ163" s="376"/>
      <c r="ALS163" s="376"/>
      <c r="ALU163" s="376"/>
      <c r="ALW163" s="376"/>
      <c r="ALY163" s="376"/>
      <c r="AMA163" s="376"/>
      <c r="AMC163" s="376"/>
      <c r="AME163" s="376"/>
      <c r="AMG163" s="376"/>
      <c r="AMI163" s="376"/>
      <c r="AMK163" s="376"/>
      <c r="AMM163" s="376"/>
      <c r="AMO163" s="376"/>
      <c r="AMQ163" s="376"/>
      <c r="AMS163" s="376"/>
      <c r="AMU163" s="376"/>
      <c r="AMW163" s="376"/>
      <c r="AMY163" s="376"/>
      <c r="ANA163" s="376"/>
      <c r="ANC163" s="376"/>
      <c r="ANE163" s="376"/>
      <c r="ANG163" s="376"/>
      <c r="ANI163" s="376"/>
      <c r="ANK163" s="376"/>
      <c r="ANM163" s="376"/>
      <c r="ANO163" s="376"/>
      <c r="ANQ163" s="376"/>
      <c r="ANS163" s="376"/>
      <c r="ANU163" s="376"/>
      <c r="ANW163" s="376"/>
      <c r="ANY163" s="376"/>
      <c r="AOA163" s="376"/>
      <c r="AOC163" s="376"/>
      <c r="AOE163" s="376"/>
      <c r="AOG163" s="376"/>
      <c r="AOI163" s="376"/>
      <c r="AOK163" s="376"/>
      <c r="AOM163" s="376"/>
      <c r="AOO163" s="376"/>
      <c r="AOQ163" s="376"/>
      <c r="AOS163" s="376"/>
      <c r="AOU163" s="376"/>
      <c r="AOW163" s="376"/>
      <c r="AOY163" s="376"/>
      <c r="APA163" s="376"/>
      <c r="APC163" s="376"/>
      <c r="APE163" s="376"/>
      <c r="APG163" s="376"/>
      <c r="API163" s="376"/>
      <c r="APK163" s="376"/>
      <c r="APM163" s="376"/>
      <c r="APO163" s="376"/>
      <c r="APQ163" s="376"/>
      <c r="APS163" s="376"/>
      <c r="APU163" s="376"/>
      <c r="APW163" s="376"/>
      <c r="APY163" s="376"/>
      <c r="AQA163" s="376"/>
      <c r="AQC163" s="376"/>
      <c r="AQE163" s="376"/>
      <c r="AQG163" s="376"/>
      <c r="AQI163" s="376"/>
      <c r="AQK163" s="376"/>
      <c r="AQM163" s="376"/>
      <c r="AQO163" s="376"/>
      <c r="AQQ163" s="376"/>
      <c r="AQS163" s="376"/>
      <c r="AQU163" s="376"/>
      <c r="AQW163" s="376"/>
      <c r="AQY163" s="376"/>
      <c r="ARA163" s="376"/>
      <c r="ARC163" s="376"/>
      <c r="ARE163" s="376"/>
      <c r="ARG163" s="376"/>
      <c r="ARI163" s="376"/>
      <c r="ARK163" s="376"/>
      <c r="ARM163" s="376"/>
      <c r="ARO163" s="376"/>
      <c r="ARQ163" s="376"/>
      <c r="ARS163" s="376"/>
      <c r="ARU163" s="376"/>
      <c r="ARW163" s="376"/>
      <c r="ARY163" s="376"/>
      <c r="ASA163" s="376"/>
      <c r="ASC163" s="376"/>
      <c r="ASE163" s="376"/>
      <c r="ASG163" s="376"/>
      <c r="ASI163" s="376"/>
      <c r="ASK163" s="376"/>
      <c r="ASM163" s="376"/>
      <c r="ASO163" s="376"/>
      <c r="ASQ163" s="376"/>
      <c r="ASS163" s="376"/>
      <c r="ASU163" s="376"/>
      <c r="ASW163" s="376"/>
      <c r="ASY163" s="376"/>
      <c r="ATA163" s="376"/>
      <c r="ATC163" s="376"/>
      <c r="ATE163" s="376"/>
      <c r="ATG163" s="376"/>
      <c r="ATI163" s="376"/>
      <c r="ATK163" s="376"/>
      <c r="ATM163" s="376"/>
      <c r="ATO163" s="376"/>
      <c r="ATQ163" s="376"/>
      <c r="ATS163" s="376"/>
      <c r="ATU163" s="376"/>
      <c r="ATW163" s="376"/>
      <c r="ATY163" s="376"/>
      <c r="AUA163" s="376"/>
      <c r="AUC163" s="376"/>
      <c r="AUE163" s="376"/>
      <c r="AUG163" s="376"/>
      <c r="AUI163" s="376"/>
      <c r="AUK163" s="376"/>
      <c r="AUM163" s="376"/>
      <c r="AUO163" s="376"/>
      <c r="AUQ163" s="376"/>
      <c r="AUS163" s="376"/>
      <c r="AUU163" s="376"/>
      <c r="AUW163" s="376"/>
      <c r="AUY163" s="376"/>
      <c r="AVA163" s="376"/>
      <c r="AVC163" s="376"/>
      <c r="AVE163" s="376"/>
      <c r="AVG163" s="376"/>
      <c r="AVI163" s="376"/>
      <c r="AVK163" s="376"/>
      <c r="AVM163" s="376"/>
      <c r="AVO163" s="376"/>
      <c r="AVQ163" s="376"/>
      <c r="AVS163" s="376"/>
      <c r="AVU163" s="376"/>
      <c r="AVW163" s="376"/>
      <c r="AVY163" s="376"/>
      <c r="AWA163" s="376"/>
      <c r="AWC163" s="376"/>
      <c r="AWE163" s="376"/>
      <c r="AWG163" s="376"/>
      <c r="AWI163" s="376"/>
      <c r="AWK163" s="376"/>
      <c r="AWM163" s="376"/>
      <c r="AWO163" s="376"/>
      <c r="AWQ163" s="376"/>
      <c r="AWS163" s="376"/>
      <c r="AWU163" s="376"/>
      <c r="AWW163" s="376"/>
      <c r="AWY163" s="376"/>
      <c r="AXA163" s="376"/>
      <c r="AXC163" s="376"/>
      <c r="AXE163" s="376"/>
      <c r="AXG163" s="376"/>
      <c r="AXI163" s="376"/>
      <c r="AXK163" s="376"/>
      <c r="AXM163" s="376"/>
      <c r="AXO163" s="376"/>
      <c r="AXQ163" s="376"/>
      <c r="AXS163" s="376"/>
      <c r="AXU163" s="376"/>
      <c r="AXW163" s="376"/>
      <c r="AXY163" s="376"/>
      <c r="AYA163" s="376"/>
      <c r="AYC163" s="376"/>
      <c r="AYE163" s="376"/>
      <c r="AYG163" s="376"/>
      <c r="AYI163" s="376"/>
      <c r="AYK163" s="376"/>
      <c r="AYM163" s="376"/>
      <c r="AYO163" s="376"/>
      <c r="AYQ163" s="376"/>
      <c r="AYS163" s="376"/>
      <c r="AYU163" s="376"/>
      <c r="AYW163" s="376"/>
      <c r="AYY163" s="376"/>
      <c r="AZA163" s="376"/>
      <c r="AZC163" s="376"/>
      <c r="AZE163" s="376"/>
      <c r="AZG163" s="376"/>
      <c r="AZI163" s="376"/>
      <c r="AZK163" s="376"/>
      <c r="AZM163" s="376"/>
      <c r="AZO163" s="376"/>
      <c r="AZQ163" s="376"/>
      <c r="AZS163" s="376"/>
      <c r="AZU163" s="376"/>
      <c r="AZW163" s="376"/>
      <c r="AZY163" s="376"/>
      <c r="BAA163" s="376"/>
      <c r="BAC163" s="376"/>
      <c r="BAE163" s="376"/>
      <c r="BAG163" s="376"/>
      <c r="BAI163" s="376"/>
      <c r="BAK163" s="376"/>
      <c r="BAM163" s="376"/>
      <c r="BAO163" s="376"/>
      <c r="BAQ163" s="376"/>
      <c r="BAS163" s="376"/>
      <c r="BAU163" s="376"/>
      <c r="BAW163" s="376"/>
      <c r="BAY163" s="376"/>
      <c r="BBA163" s="376"/>
      <c r="BBC163" s="376"/>
      <c r="BBE163" s="376"/>
      <c r="BBG163" s="376"/>
      <c r="BBI163" s="376"/>
      <c r="BBK163" s="376"/>
      <c r="BBM163" s="376"/>
      <c r="BBO163" s="376"/>
      <c r="BBQ163" s="376"/>
      <c r="BBS163" s="376"/>
      <c r="BBU163" s="376"/>
      <c r="BBW163" s="376"/>
      <c r="BBY163" s="376"/>
      <c r="BCA163" s="376"/>
      <c r="BCC163" s="376"/>
      <c r="BCE163" s="376"/>
      <c r="BCG163" s="376"/>
      <c r="BCI163" s="376"/>
      <c r="BCK163" s="376"/>
      <c r="BCM163" s="376"/>
      <c r="BCO163" s="376"/>
      <c r="BCQ163" s="376"/>
      <c r="BCS163" s="376"/>
      <c r="BCU163" s="376"/>
      <c r="BCW163" s="376"/>
      <c r="BCY163" s="376"/>
      <c r="BDA163" s="376"/>
      <c r="BDC163" s="376"/>
      <c r="BDE163" s="376"/>
      <c r="BDG163" s="376"/>
      <c r="BDI163" s="376"/>
      <c r="BDK163" s="376"/>
      <c r="BDM163" s="376"/>
      <c r="BDO163" s="376"/>
      <c r="BDQ163" s="376"/>
      <c r="BDS163" s="376"/>
      <c r="BDU163" s="376"/>
      <c r="BDW163" s="376"/>
      <c r="BDY163" s="376"/>
      <c r="BEA163" s="376"/>
      <c r="BEC163" s="376"/>
      <c r="BEE163" s="376"/>
      <c r="BEG163" s="376"/>
      <c r="BEI163" s="376"/>
      <c r="BEK163" s="376"/>
      <c r="BEM163" s="376"/>
      <c r="BEO163" s="376"/>
      <c r="BEQ163" s="376"/>
      <c r="BES163" s="376"/>
      <c r="BEU163" s="376"/>
      <c r="BEW163" s="376"/>
      <c r="BEY163" s="376"/>
      <c r="BFA163" s="376"/>
      <c r="BFC163" s="376"/>
      <c r="BFE163" s="376"/>
      <c r="BFG163" s="376"/>
      <c r="BFI163" s="376"/>
      <c r="BFK163" s="376"/>
      <c r="BFM163" s="376"/>
      <c r="BFO163" s="376"/>
      <c r="BFQ163" s="376"/>
      <c r="BFS163" s="376"/>
      <c r="BFU163" s="376"/>
      <c r="BFW163" s="376"/>
      <c r="BFY163" s="376"/>
      <c r="BGA163" s="376"/>
      <c r="BGC163" s="376"/>
      <c r="BGE163" s="376"/>
      <c r="BGG163" s="376"/>
      <c r="BGI163" s="376"/>
      <c r="BGK163" s="376"/>
      <c r="BGM163" s="376"/>
      <c r="BGO163" s="376"/>
      <c r="BGQ163" s="376"/>
      <c r="BGS163" s="376"/>
      <c r="BGU163" s="376"/>
      <c r="BGW163" s="376"/>
      <c r="BGY163" s="376"/>
      <c r="BHA163" s="376"/>
      <c r="BHC163" s="376"/>
      <c r="BHE163" s="376"/>
      <c r="BHG163" s="376"/>
      <c r="BHI163" s="376"/>
      <c r="BHK163" s="376"/>
      <c r="BHM163" s="376"/>
      <c r="BHO163" s="376"/>
      <c r="BHQ163" s="376"/>
      <c r="BHS163" s="376"/>
      <c r="BHU163" s="376"/>
      <c r="BHW163" s="376"/>
      <c r="BHY163" s="376"/>
      <c r="BIA163" s="376"/>
      <c r="BIC163" s="376"/>
      <c r="BIE163" s="376"/>
      <c r="BIG163" s="376"/>
      <c r="BII163" s="376"/>
      <c r="BIK163" s="376"/>
      <c r="BIM163" s="376"/>
      <c r="BIO163" s="376"/>
      <c r="BIQ163" s="376"/>
      <c r="BIS163" s="376"/>
      <c r="BIU163" s="376"/>
      <c r="BIW163" s="376"/>
      <c r="BIY163" s="376"/>
      <c r="BJA163" s="376"/>
      <c r="BJC163" s="376"/>
      <c r="BJE163" s="376"/>
      <c r="BJG163" s="376"/>
      <c r="BJI163" s="376"/>
      <c r="BJK163" s="376"/>
      <c r="BJM163" s="376"/>
      <c r="BJO163" s="376"/>
      <c r="BJQ163" s="376"/>
      <c r="BJS163" s="376"/>
      <c r="BJU163" s="376"/>
      <c r="BJW163" s="376"/>
      <c r="BJY163" s="376"/>
      <c r="BKA163" s="376"/>
      <c r="BKC163" s="376"/>
      <c r="BKE163" s="376"/>
      <c r="BKG163" s="376"/>
      <c r="BKI163" s="376"/>
      <c r="BKK163" s="376"/>
      <c r="BKM163" s="376"/>
      <c r="BKO163" s="376"/>
      <c r="BKQ163" s="376"/>
      <c r="BKS163" s="376"/>
      <c r="BKU163" s="376"/>
      <c r="BKW163" s="376"/>
      <c r="BKY163" s="376"/>
      <c r="BLA163" s="376"/>
      <c r="BLC163" s="376"/>
      <c r="BLE163" s="376"/>
      <c r="BLG163" s="376"/>
      <c r="BLI163" s="376"/>
      <c r="BLK163" s="376"/>
      <c r="BLM163" s="376"/>
      <c r="BLO163" s="376"/>
      <c r="BLQ163" s="376"/>
      <c r="BLS163" s="376"/>
      <c r="BLU163" s="376"/>
      <c r="BLW163" s="376"/>
      <c r="BLY163" s="376"/>
      <c r="BMA163" s="376"/>
      <c r="BMC163" s="376"/>
      <c r="BME163" s="376"/>
      <c r="BMG163" s="376"/>
      <c r="BMI163" s="376"/>
      <c r="BMK163" s="376"/>
      <c r="BMM163" s="376"/>
      <c r="BMO163" s="376"/>
      <c r="BMQ163" s="376"/>
      <c r="BMS163" s="376"/>
      <c r="BMU163" s="376"/>
      <c r="BMW163" s="376"/>
      <c r="BMY163" s="376"/>
      <c r="BNA163" s="376"/>
      <c r="BNC163" s="376"/>
      <c r="BNE163" s="376"/>
      <c r="BNG163" s="376"/>
      <c r="BNI163" s="376"/>
      <c r="BNK163" s="376"/>
      <c r="BNM163" s="376"/>
      <c r="BNO163" s="376"/>
      <c r="BNQ163" s="376"/>
      <c r="BNS163" s="376"/>
      <c r="BNU163" s="376"/>
      <c r="BNW163" s="376"/>
      <c r="BNY163" s="376"/>
      <c r="BOA163" s="376"/>
      <c r="BOC163" s="376"/>
      <c r="BOE163" s="376"/>
      <c r="BOG163" s="376"/>
      <c r="BOI163" s="376"/>
      <c r="BOK163" s="376"/>
      <c r="BOM163" s="376"/>
      <c r="BOO163" s="376"/>
      <c r="BOQ163" s="376"/>
      <c r="BOS163" s="376"/>
      <c r="BOU163" s="376"/>
      <c r="BOW163" s="376"/>
      <c r="BOY163" s="376"/>
      <c r="BPA163" s="376"/>
      <c r="BPC163" s="376"/>
      <c r="BPE163" s="376"/>
      <c r="BPG163" s="376"/>
      <c r="BPI163" s="376"/>
      <c r="BPK163" s="376"/>
      <c r="BPM163" s="376"/>
      <c r="BPO163" s="376"/>
      <c r="BPQ163" s="376"/>
      <c r="BPS163" s="376"/>
      <c r="BPU163" s="376"/>
      <c r="BPW163" s="376"/>
      <c r="BPY163" s="376"/>
      <c r="BQA163" s="376"/>
      <c r="BQC163" s="376"/>
      <c r="BQE163" s="376"/>
      <c r="BQG163" s="376"/>
      <c r="BQI163" s="376"/>
      <c r="BQK163" s="376"/>
      <c r="BQM163" s="376"/>
      <c r="BQO163" s="376"/>
      <c r="BQQ163" s="376"/>
      <c r="BQS163" s="376"/>
      <c r="BQU163" s="376"/>
      <c r="BQW163" s="376"/>
      <c r="BQY163" s="376"/>
      <c r="BRA163" s="376"/>
      <c r="BRC163" s="376"/>
      <c r="BRE163" s="376"/>
      <c r="BRG163" s="376"/>
      <c r="BRI163" s="376"/>
      <c r="BRK163" s="376"/>
      <c r="BRM163" s="376"/>
      <c r="BRO163" s="376"/>
      <c r="BRQ163" s="376"/>
      <c r="BRS163" s="376"/>
      <c r="BRU163" s="376"/>
      <c r="BRW163" s="376"/>
      <c r="BRY163" s="376"/>
      <c r="BSA163" s="376"/>
      <c r="BSC163" s="376"/>
      <c r="BSE163" s="376"/>
      <c r="BSG163" s="376"/>
      <c r="BSI163" s="376"/>
      <c r="BSK163" s="376"/>
      <c r="BSM163" s="376"/>
      <c r="BSO163" s="376"/>
      <c r="BSQ163" s="376"/>
      <c r="BSS163" s="376"/>
      <c r="BSU163" s="376"/>
      <c r="BSW163" s="376"/>
      <c r="BSY163" s="376"/>
      <c r="BTA163" s="376"/>
      <c r="BTC163" s="376"/>
      <c r="BTE163" s="376"/>
      <c r="BTG163" s="376"/>
      <c r="BTI163" s="376"/>
      <c r="BTK163" s="376"/>
      <c r="BTM163" s="376"/>
      <c r="BTO163" s="376"/>
      <c r="BTQ163" s="376"/>
      <c r="BTS163" s="376"/>
      <c r="BTU163" s="376"/>
      <c r="BTW163" s="376"/>
      <c r="BTY163" s="376"/>
      <c r="BUA163" s="376"/>
      <c r="BUC163" s="376"/>
      <c r="BUE163" s="376"/>
      <c r="BUG163" s="376"/>
      <c r="BUI163" s="376"/>
      <c r="BUK163" s="376"/>
      <c r="BUM163" s="376"/>
      <c r="BUO163" s="376"/>
      <c r="BUQ163" s="376"/>
      <c r="BUS163" s="376"/>
      <c r="BUU163" s="376"/>
      <c r="BUW163" s="376"/>
      <c r="BUY163" s="376"/>
      <c r="BVA163" s="376"/>
      <c r="BVC163" s="376"/>
      <c r="BVE163" s="376"/>
      <c r="BVG163" s="376"/>
      <c r="BVI163" s="376"/>
      <c r="BVK163" s="376"/>
      <c r="BVM163" s="376"/>
      <c r="BVO163" s="376"/>
      <c r="BVQ163" s="376"/>
      <c r="BVS163" s="376"/>
      <c r="BVU163" s="376"/>
      <c r="BVW163" s="376"/>
      <c r="BVY163" s="376"/>
      <c r="BWA163" s="376"/>
      <c r="BWC163" s="376"/>
      <c r="BWE163" s="376"/>
      <c r="BWG163" s="376"/>
      <c r="BWI163" s="376"/>
      <c r="BWK163" s="376"/>
      <c r="BWM163" s="376"/>
      <c r="BWO163" s="376"/>
      <c r="BWQ163" s="376"/>
      <c r="BWS163" s="376"/>
      <c r="BWU163" s="376"/>
      <c r="BWW163" s="376"/>
      <c r="BWY163" s="376"/>
      <c r="BXA163" s="376"/>
      <c r="BXC163" s="376"/>
      <c r="BXE163" s="376"/>
      <c r="BXG163" s="376"/>
      <c r="BXI163" s="376"/>
      <c r="BXK163" s="376"/>
      <c r="BXM163" s="376"/>
      <c r="BXO163" s="376"/>
      <c r="BXQ163" s="376"/>
      <c r="BXS163" s="376"/>
      <c r="BXU163" s="376"/>
      <c r="BXW163" s="376"/>
      <c r="BXY163" s="376"/>
      <c r="BYA163" s="376"/>
      <c r="BYC163" s="376"/>
      <c r="BYE163" s="376"/>
      <c r="BYG163" s="376"/>
      <c r="BYI163" s="376"/>
      <c r="BYK163" s="376"/>
      <c r="BYM163" s="376"/>
      <c r="BYO163" s="376"/>
      <c r="BYQ163" s="376"/>
      <c r="BYS163" s="376"/>
      <c r="BYU163" s="376"/>
      <c r="BYW163" s="376"/>
      <c r="BYY163" s="376"/>
      <c r="BZA163" s="376"/>
      <c r="BZC163" s="376"/>
      <c r="BZE163" s="376"/>
      <c r="BZG163" s="376"/>
      <c r="BZI163" s="376"/>
      <c r="BZK163" s="376"/>
      <c r="BZM163" s="376"/>
      <c r="BZO163" s="376"/>
      <c r="BZQ163" s="376"/>
      <c r="BZS163" s="376"/>
      <c r="BZU163" s="376"/>
      <c r="BZW163" s="376"/>
      <c r="BZY163" s="376"/>
      <c r="CAA163" s="376"/>
      <c r="CAC163" s="376"/>
      <c r="CAE163" s="376"/>
      <c r="CAG163" s="376"/>
      <c r="CAI163" s="376"/>
      <c r="CAK163" s="376"/>
      <c r="CAM163" s="376"/>
      <c r="CAO163" s="376"/>
      <c r="CAQ163" s="376"/>
      <c r="CAS163" s="376"/>
      <c r="CAU163" s="376"/>
      <c r="CAW163" s="376"/>
      <c r="CAY163" s="376"/>
      <c r="CBA163" s="376"/>
      <c r="CBC163" s="376"/>
      <c r="CBE163" s="376"/>
      <c r="CBG163" s="376"/>
      <c r="CBI163" s="376"/>
      <c r="CBK163" s="376"/>
      <c r="CBM163" s="376"/>
      <c r="CBO163" s="376"/>
      <c r="CBQ163" s="376"/>
      <c r="CBS163" s="376"/>
      <c r="CBU163" s="376"/>
      <c r="CBW163" s="376"/>
      <c r="CBY163" s="376"/>
      <c r="CCA163" s="376"/>
      <c r="CCC163" s="376"/>
      <c r="CCE163" s="376"/>
      <c r="CCG163" s="376"/>
      <c r="CCI163" s="376"/>
      <c r="CCK163" s="376"/>
      <c r="CCM163" s="376"/>
      <c r="CCO163" s="376"/>
      <c r="CCQ163" s="376"/>
      <c r="CCS163" s="376"/>
      <c r="CCU163" s="376"/>
      <c r="CCW163" s="376"/>
      <c r="CCY163" s="376"/>
      <c r="CDA163" s="376"/>
      <c r="CDC163" s="376"/>
      <c r="CDE163" s="376"/>
      <c r="CDG163" s="376"/>
      <c r="CDI163" s="376"/>
      <c r="CDK163" s="376"/>
      <c r="CDM163" s="376"/>
      <c r="CDO163" s="376"/>
      <c r="CDQ163" s="376"/>
      <c r="CDS163" s="376"/>
      <c r="CDU163" s="376"/>
      <c r="CDW163" s="376"/>
      <c r="CDY163" s="376"/>
      <c r="CEA163" s="376"/>
      <c r="CEC163" s="376"/>
      <c r="CEE163" s="376"/>
      <c r="CEG163" s="376"/>
      <c r="CEI163" s="376"/>
      <c r="CEK163" s="376"/>
      <c r="CEM163" s="376"/>
      <c r="CEO163" s="376"/>
      <c r="CEQ163" s="376"/>
      <c r="CES163" s="376"/>
      <c r="CEU163" s="376"/>
      <c r="CEW163" s="376"/>
      <c r="CEY163" s="376"/>
      <c r="CFA163" s="376"/>
      <c r="CFC163" s="376"/>
      <c r="CFE163" s="376"/>
      <c r="CFG163" s="376"/>
      <c r="CFI163" s="376"/>
      <c r="CFK163" s="376"/>
      <c r="CFM163" s="376"/>
      <c r="CFO163" s="376"/>
      <c r="CFQ163" s="376"/>
      <c r="CFS163" s="376"/>
      <c r="CFU163" s="376"/>
      <c r="CFW163" s="376"/>
      <c r="CFY163" s="376"/>
      <c r="CGA163" s="376"/>
      <c r="CGC163" s="376"/>
      <c r="CGE163" s="376"/>
      <c r="CGG163" s="376"/>
      <c r="CGI163" s="376"/>
      <c r="CGK163" s="376"/>
      <c r="CGM163" s="376"/>
      <c r="CGO163" s="376"/>
      <c r="CGQ163" s="376"/>
      <c r="CGS163" s="376"/>
      <c r="CGU163" s="376"/>
      <c r="CGW163" s="376"/>
      <c r="CGY163" s="376"/>
      <c r="CHA163" s="376"/>
      <c r="CHC163" s="376"/>
      <c r="CHE163" s="376"/>
      <c r="CHG163" s="376"/>
      <c r="CHI163" s="376"/>
      <c r="CHK163" s="376"/>
      <c r="CHM163" s="376"/>
      <c r="CHO163" s="376"/>
      <c r="CHQ163" s="376"/>
      <c r="CHS163" s="376"/>
      <c r="CHU163" s="376"/>
      <c r="CHW163" s="376"/>
      <c r="CHY163" s="376"/>
      <c r="CIA163" s="376"/>
      <c r="CIC163" s="376"/>
      <c r="CIE163" s="376"/>
      <c r="CIG163" s="376"/>
      <c r="CII163" s="376"/>
      <c r="CIK163" s="376"/>
      <c r="CIM163" s="376"/>
      <c r="CIO163" s="376"/>
      <c r="CIQ163" s="376"/>
      <c r="CIS163" s="376"/>
      <c r="CIU163" s="376"/>
      <c r="CIW163" s="376"/>
      <c r="CIY163" s="376"/>
      <c r="CJA163" s="376"/>
      <c r="CJC163" s="376"/>
      <c r="CJE163" s="376"/>
      <c r="CJG163" s="376"/>
      <c r="CJI163" s="376"/>
      <c r="CJK163" s="376"/>
      <c r="CJM163" s="376"/>
      <c r="CJO163" s="376"/>
      <c r="CJQ163" s="376"/>
      <c r="CJS163" s="376"/>
      <c r="CJU163" s="376"/>
      <c r="CJW163" s="376"/>
      <c r="CJY163" s="376"/>
      <c r="CKA163" s="376"/>
      <c r="CKC163" s="376"/>
      <c r="CKE163" s="376"/>
      <c r="CKG163" s="376"/>
      <c r="CKI163" s="376"/>
      <c r="CKK163" s="376"/>
      <c r="CKM163" s="376"/>
      <c r="CKO163" s="376"/>
      <c r="CKQ163" s="376"/>
      <c r="CKS163" s="376"/>
      <c r="CKU163" s="376"/>
      <c r="CKW163" s="376"/>
      <c r="CKY163" s="376"/>
      <c r="CLA163" s="376"/>
      <c r="CLC163" s="376"/>
      <c r="CLE163" s="376"/>
      <c r="CLG163" s="376"/>
      <c r="CLI163" s="376"/>
      <c r="CLK163" s="376"/>
      <c r="CLM163" s="376"/>
      <c r="CLO163" s="376"/>
      <c r="CLQ163" s="376"/>
      <c r="CLS163" s="376"/>
      <c r="CLU163" s="376"/>
      <c r="CLW163" s="376"/>
      <c r="CLY163" s="376"/>
      <c r="CMA163" s="376"/>
      <c r="CMC163" s="376"/>
      <c r="CME163" s="376"/>
      <c r="CMG163" s="376"/>
      <c r="CMI163" s="376"/>
      <c r="CMK163" s="376"/>
      <c r="CMM163" s="376"/>
      <c r="CMO163" s="376"/>
      <c r="CMQ163" s="376"/>
      <c r="CMS163" s="376"/>
      <c r="CMU163" s="376"/>
      <c r="CMW163" s="376"/>
      <c r="CMY163" s="376"/>
      <c r="CNA163" s="376"/>
      <c r="CNC163" s="376"/>
      <c r="CNE163" s="376"/>
      <c r="CNG163" s="376"/>
      <c r="CNI163" s="376"/>
      <c r="CNK163" s="376"/>
      <c r="CNM163" s="376"/>
      <c r="CNO163" s="376"/>
      <c r="CNQ163" s="376"/>
      <c r="CNS163" s="376"/>
      <c r="CNU163" s="376"/>
      <c r="CNW163" s="376"/>
      <c r="CNY163" s="376"/>
      <c r="COA163" s="376"/>
      <c r="COC163" s="376"/>
      <c r="COE163" s="376"/>
      <c r="COG163" s="376"/>
      <c r="COI163" s="376"/>
      <c r="COK163" s="376"/>
      <c r="COM163" s="376"/>
      <c r="COO163" s="376"/>
      <c r="COQ163" s="376"/>
      <c r="COS163" s="376"/>
      <c r="COU163" s="376"/>
      <c r="COW163" s="376"/>
      <c r="COY163" s="376"/>
      <c r="CPA163" s="376"/>
      <c r="CPC163" s="376"/>
      <c r="CPE163" s="376"/>
      <c r="CPG163" s="376"/>
      <c r="CPI163" s="376"/>
      <c r="CPK163" s="376"/>
      <c r="CPM163" s="376"/>
      <c r="CPO163" s="376"/>
      <c r="CPQ163" s="376"/>
      <c r="CPS163" s="376"/>
      <c r="CPU163" s="376"/>
      <c r="CPW163" s="376"/>
      <c r="CPY163" s="376"/>
      <c r="CQA163" s="376"/>
      <c r="CQC163" s="376"/>
      <c r="CQE163" s="376"/>
      <c r="CQG163" s="376"/>
      <c r="CQI163" s="376"/>
      <c r="CQK163" s="376"/>
      <c r="CQM163" s="376"/>
      <c r="CQO163" s="376"/>
      <c r="CQQ163" s="376"/>
      <c r="CQS163" s="376"/>
      <c r="CQU163" s="376"/>
      <c r="CQW163" s="376"/>
      <c r="CQY163" s="376"/>
      <c r="CRA163" s="376"/>
      <c r="CRC163" s="376"/>
      <c r="CRE163" s="376"/>
      <c r="CRG163" s="376"/>
      <c r="CRI163" s="376"/>
      <c r="CRK163" s="376"/>
      <c r="CRM163" s="376"/>
      <c r="CRO163" s="376"/>
      <c r="CRQ163" s="376"/>
      <c r="CRS163" s="376"/>
      <c r="CRU163" s="376"/>
      <c r="CRW163" s="376"/>
      <c r="CRY163" s="376"/>
      <c r="CSA163" s="376"/>
      <c r="CSC163" s="376"/>
      <c r="CSE163" s="376"/>
      <c r="CSG163" s="376"/>
      <c r="CSI163" s="376"/>
      <c r="CSK163" s="376"/>
      <c r="CSM163" s="376"/>
      <c r="CSO163" s="376"/>
      <c r="CSQ163" s="376"/>
      <c r="CSS163" s="376"/>
      <c r="CSU163" s="376"/>
      <c r="CSW163" s="376"/>
      <c r="CSY163" s="376"/>
      <c r="CTA163" s="376"/>
      <c r="CTC163" s="376"/>
      <c r="CTE163" s="376"/>
      <c r="CTG163" s="376"/>
      <c r="CTI163" s="376"/>
      <c r="CTK163" s="376"/>
      <c r="CTM163" s="376"/>
      <c r="CTO163" s="376"/>
      <c r="CTQ163" s="376"/>
      <c r="CTS163" s="376"/>
      <c r="CTU163" s="376"/>
      <c r="CTW163" s="376"/>
      <c r="CTY163" s="376"/>
      <c r="CUA163" s="376"/>
      <c r="CUC163" s="376"/>
      <c r="CUE163" s="376"/>
      <c r="CUG163" s="376"/>
      <c r="CUI163" s="376"/>
      <c r="CUK163" s="376"/>
      <c r="CUM163" s="376"/>
      <c r="CUO163" s="376"/>
      <c r="CUQ163" s="376"/>
      <c r="CUS163" s="376"/>
      <c r="CUU163" s="376"/>
      <c r="CUW163" s="376"/>
      <c r="CUY163" s="376"/>
      <c r="CVA163" s="376"/>
      <c r="CVC163" s="376"/>
      <c r="CVE163" s="376"/>
      <c r="CVG163" s="376"/>
      <c r="CVI163" s="376"/>
      <c r="CVK163" s="376"/>
      <c r="CVM163" s="376"/>
      <c r="CVO163" s="376"/>
      <c r="CVQ163" s="376"/>
      <c r="CVS163" s="376"/>
      <c r="CVU163" s="376"/>
      <c r="CVW163" s="376"/>
      <c r="CVY163" s="376"/>
      <c r="CWA163" s="376"/>
      <c r="CWC163" s="376"/>
      <c r="CWE163" s="376"/>
      <c r="CWG163" s="376"/>
      <c r="CWI163" s="376"/>
      <c r="CWK163" s="376"/>
      <c r="CWM163" s="376"/>
      <c r="CWO163" s="376"/>
      <c r="CWQ163" s="376"/>
      <c r="CWS163" s="376"/>
      <c r="CWU163" s="376"/>
      <c r="CWW163" s="376"/>
      <c r="CWY163" s="376"/>
      <c r="CXA163" s="376"/>
      <c r="CXC163" s="376"/>
      <c r="CXE163" s="376"/>
      <c r="CXG163" s="376"/>
      <c r="CXI163" s="376"/>
      <c r="CXK163" s="376"/>
      <c r="CXM163" s="376"/>
      <c r="CXO163" s="376"/>
      <c r="CXQ163" s="376"/>
      <c r="CXS163" s="376"/>
      <c r="CXU163" s="376"/>
      <c r="CXW163" s="376"/>
      <c r="CXY163" s="376"/>
      <c r="CYA163" s="376"/>
      <c r="CYC163" s="376"/>
      <c r="CYE163" s="376"/>
      <c r="CYG163" s="376"/>
      <c r="CYI163" s="376"/>
      <c r="CYK163" s="376"/>
      <c r="CYM163" s="376"/>
      <c r="CYO163" s="376"/>
      <c r="CYQ163" s="376"/>
      <c r="CYS163" s="376"/>
      <c r="CYU163" s="376"/>
      <c r="CYW163" s="376"/>
      <c r="CYY163" s="376"/>
      <c r="CZA163" s="376"/>
      <c r="CZC163" s="376"/>
      <c r="CZE163" s="376"/>
      <c r="CZG163" s="376"/>
      <c r="CZI163" s="376"/>
      <c r="CZK163" s="376"/>
      <c r="CZM163" s="376"/>
      <c r="CZO163" s="376"/>
      <c r="CZQ163" s="376"/>
      <c r="CZS163" s="376"/>
      <c r="CZU163" s="376"/>
      <c r="CZW163" s="376"/>
      <c r="CZY163" s="376"/>
      <c r="DAA163" s="376"/>
      <c r="DAC163" s="376"/>
      <c r="DAE163" s="376"/>
      <c r="DAG163" s="376"/>
      <c r="DAI163" s="376"/>
      <c r="DAK163" s="376"/>
      <c r="DAM163" s="376"/>
      <c r="DAO163" s="376"/>
      <c r="DAQ163" s="376"/>
      <c r="DAS163" s="376"/>
      <c r="DAU163" s="376"/>
      <c r="DAW163" s="376"/>
      <c r="DAY163" s="376"/>
      <c r="DBA163" s="376"/>
      <c r="DBC163" s="376"/>
      <c r="DBE163" s="376"/>
      <c r="DBG163" s="376"/>
      <c r="DBI163" s="376"/>
      <c r="DBK163" s="376"/>
      <c r="DBM163" s="376"/>
      <c r="DBO163" s="376"/>
      <c r="DBQ163" s="376"/>
      <c r="DBS163" s="376"/>
      <c r="DBU163" s="376"/>
      <c r="DBW163" s="376"/>
      <c r="DBY163" s="376"/>
      <c r="DCA163" s="376"/>
      <c r="DCC163" s="376"/>
      <c r="DCE163" s="376"/>
      <c r="DCG163" s="376"/>
      <c r="DCI163" s="376"/>
      <c r="DCK163" s="376"/>
      <c r="DCM163" s="376"/>
      <c r="DCO163" s="376"/>
      <c r="DCQ163" s="376"/>
      <c r="DCS163" s="376"/>
      <c r="DCU163" s="376"/>
      <c r="DCW163" s="376"/>
      <c r="DCY163" s="376"/>
      <c r="DDA163" s="376"/>
      <c r="DDC163" s="376"/>
      <c r="DDE163" s="376"/>
      <c r="DDG163" s="376"/>
      <c r="DDI163" s="376"/>
      <c r="DDK163" s="376"/>
      <c r="DDM163" s="376"/>
      <c r="DDO163" s="376"/>
      <c r="DDQ163" s="376"/>
      <c r="DDS163" s="376"/>
      <c r="DDU163" s="376"/>
      <c r="DDW163" s="376"/>
      <c r="DDY163" s="376"/>
      <c r="DEA163" s="376"/>
      <c r="DEC163" s="376"/>
      <c r="DEE163" s="376"/>
      <c r="DEG163" s="376"/>
      <c r="DEI163" s="376"/>
      <c r="DEK163" s="376"/>
      <c r="DEM163" s="376"/>
      <c r="DEO163" s="376"/>
      <c r="DEQ163" s="376"/>
      <c r="DES163" s="376"/>
      <c r="DEU163" s="376"/>
      <c r="DEW163" s="376"/>
      <c r="DEY163" s="376"/>
      <c r="DFA163" s="376"/>
      <c r="DFC163" s="376"/>
      <c r="DFE163" s="376"/>
      <c r="DFG163" s="376"/>
      <c r="DFI163" s="376"/>
      <c r="DFK163" s="376"/>
      <c r="DFM163" s="376"/>
      <c r="DFO163" s="376"/>
      <c r="DFQ163" s="376"/>
      <c r="DFS163" s="376"/>
      <c r="DFU163" s="376"/>
      <c r="DFW163" s="376"/>
      <c r="DFY163" s="376"/>
      <c r="DGA163" s="376"/>
      <c r="DGC163" s="376"/>
      <c r="DGE163" s="376"/>
      <c r="DGG163" s="376"/>
      <c r="DGI163" s="376"/>
      <c r="DGK163" s="376"/>
      <c r="DGM163" s="376"/>
      <c r="DGO163" s="376"/>
      <c r="DGQ163" s="376"/>
      <c r="DGS163" s="376"/>
      <c r="DGU163" s="376"/>
      <c r="DGW163" s="376"/>
      <c r="DGY163" s="376"/>
      <c r="DHA163" s="376"/>
      <c r="DHC163" s="376"/>
      <c r="DHE163" s="376"/>
      <c r="DHG163" s="376"/>
      <c r="DHI163" s="376"/>
      <c r="DHK163" s="376"/>
      <c r="DHM163" s="376"/>
      <c r="DHO163" s="376"/>
      <c r="DHQ163" s="376"/>
      <c r="DHS163" s="376"/>
      <c r="DHU163" s="376"/>
      <c r="DHW163" s="376"/>
      <c r="DHY163" s="376"/>
      <c r="DIA163" s="376"/>
      <c r="DIC163" s="376"/>
      <c r="DIE163" s="376"/>
      <c r="DIG163" s="376"/>
      <c r="DII163" s="376"/>
      <c r="DIK163" s="376"/>
      <c r="DIM163" s="376"/>
      <c r="DIO163" s="376"/>
      <c r="DIQ163" s="376"/>
      <c r="DIS163" s="376"/>
      <c r="DIU163" s="376"/>
      <c r="DIW163" s="376"/>
      <c r="DIY163" s="376"/>
      <c r="DJA163" s="376"/>
      <c r="DJC163" s="376"/>
      <c r="DJE163" s="376"/>
      <c r="DJG163" s="376"/>
      <c r="DJI163" s="376"/>
      <c r="DJK163" s="376"/>
      <c r="DJM163" s="376"/>
      <c r="DJO163" s="376"/>
      <c r="DJQ163" s="376"/>
      <c r="DJS163" s="376"/>
      <c r="DJU163" s="376"/>
      <c r="DJW163" s="376"/>
      <c r="DJY163" s="376"/>
      <c r="DKA163" s="376"/>
      <c r="DKC163" s="376"/>
      <c r="DKE163" s="376"/>
      <c r="DKG163" s="376"/>
      <c r="DKI163" s="376"/>
      <c r="DKK163" s="376"/>
      <c r="DKM163" s="376"/>
      <c r="DKO163" s="376"/>
      <c r="DKQ163" s="376"/>
      <c r="DKS163" s="376"/>
      <c r="DKU163" s="376"/>
      <c r="DKW163" s="376"/>
      <c r="DKY163" s="376"/>
      <c r="DLA163" s="376"/>
      <c r="DLC163" s="376"/>
      <c r="DLE163" s="376"/>
      <c r="DLG163" s="376"/>
      <c r="DLI163" s="376"/>
      <c r="DLK163" s="376"/>
      <c r="DLM163" s="376"/>
      <c r="DLO163" s="376"/>
      <c r="DLQ163" s="376"/>
      <c r="DLS163" s="376"/>
      <c r="DLU163" s="376"/>
      <c r="DLW163" s="376"/>
      <c r="DLY163" s="376"/>
      <c r="DMA163" s="376"/>
      <c r="DMC163" s="376"/>
      <c r="DME163" s="376"/>
      <c r="DMG163" s="376"/>
      <c r="DMI163" s="376"/>
      <c r="DMK163" s="376"/>
      <c r="DMM163" s="376"/>
      <c r="DMO163" s="376"/>
      <c r="DMQ163" s="376"/>
      <c r="DMS163" s="376"/>
      <c r="DMU163" s="376"/>
      <c r="DMW163" s="376"/>
      <c r="DMY163" s="376"/>
      <c r="DNA163" s="376"/>
      <c r="DNC163" s="376"/>
      <c r="DNE163" s="376"/>
      <c r="DNG163" s="376"/>
      <c r="DNI163" s="376"/>
      <c r="DNK163" s="376"/>
      <c r="DNM163" s="376"/>
      <c r="DNO163" s="376"/>
      <c r="DNQ163" s="376"/>
      <c r="DNS163" s="376"/>
      <c r="DNU163" s="376"/>
      <c r="DNW163" s="376"/>
      <c r="DNY163" s="376"/>
      <c r="DOA163" s="376"/>
      <c r="DOC163" s="376"/>
      <c r="DOE163" s="376"/>
      <c r="DOG163" s="376"/>
      <c r="DOI163" s="376"/>
      <c r="DOK163" s="376"/>
      <c r="DOM163" s="376"/>
      <c r="DOO163" s="376"/>
      <c r="DOQ163" s="376"/>
      <c r="DOS163" s="376"/>
      <c r="DOU163" s="376"/>
      <c r="DOW163" s="376"/>
      <c r="DOY163" s="376"/>
      <c r="DPA163" s="376"/>
      <c r="DPC163" s="376"/>
      <c r="DPE163" s="376"/>
      <c r="DPG163" s="376"/>
      <c r="DPI163" s="376"/>
      <c r="DPK163" s="376"/>
      <c r="DPM163" s="376"/>
      <c r="DPO163" s="376"/>
      <c r="DPQ163" s="376"/>
      <c r="DPS163" s="376"/>
      <c r="DPU163" s="376"/>
      <c r="DPW163" s="376"/>
      <c r="DPY163" s="376"/>
      <c r="DQA163" s="376"/>
      <c r="DQC163" s="376"/>
      <c r="DQE163" s="376"/>
      <c r="DQG163" s="376"/>
      <c r="DQI163" s="376"/>
      <c r="DQK163" s="376"/>
      <c r="DQM163" s="376"/>
      <c r="DQO163" s="376"/>
      <c r="DQQ163" s="376"/>
      <c r="DQS163" s="376"/>
      <c r="DQU163" s="376"/>
      <c r="DQW163" s="376"/>
      <c r="DQY163" s="376"/>
      <c r="DRA163" s="376"/>
      <c r="DRC163" s="376"/>
      <c r="DRE163" s="376"/>
      <c r="DRG163" s="376"/>
      <c r="DRI163" s="376"/>
      <c r="DRK163" s="376"/>
      <c r="DRM163" s="376"/>
      <c r="DRO163" s="376"/>
      <c r="DRQ163" s="376"/>
      <c r="DRS163" s="376"/>
      <c r="DRU163" s="376"/>
      <c r="DRW163" s="376"/>
      <c r="DRY163" s="376"/>
      <c r="DSA163" s="376"/>
      <c r="DSC163" s="376"/>
      <c r="DSE163" s="376"/>
      <c r="DSG163" s="376"/>
      <c r="DSI163" s="376"/>
      <c r="DSK163" s="376"/>
      <c r="DSM163" s="376"/>
      <c r="DSO163" s="376"/>
      <c r="DSQ163" s="376"/>
      <c r="DSS163" s="376"/>
      <c r="DSU163" s="376"/>
      <c r="DSW163" s="376"/>
      <c r="DSY163" s="376"/>
      <c r="DTA163" s="376"/>
      <c r="DTC163" s="376"/>
      <c r="DTE163" s="376"/>
      <c r="DTG163" s="376"/>
      <c r="DTI163" s="376"/>
      <c r="DTK163" s="376"/>
      <c r="DTM163" s="376"/>
      <c r="DTO163" s="376"/>
      <c r="DTQ163" s="376"/>
      <c r="DTS163" s="376"/>
      <c r="DTU163" s="376"/>
      <c r="DTW163" s="376"/>
      <c r="DTY163" s="376"/>
      <c r="DUA163" s="376"/>
      <c r="DUC163" s="376"/>
      <c r="DUE163" s="376"/>
      <c r="DUG163" s="376"/>
      <c r="DUI163" s="376"/>
      <c r="DUK163" s="376"/>
      <c r="DUM163" s="376"/>
      <c r="DUO163" s="376"/>
      <c r="DUQ163" s="376"/>
      <c r="DUS163" s="376"/>
      <c r="DUU163" s="376"/>
      <c r="DUW163" s="376"/>
      <c r="DUY163" s="376"/>
      <c r="DVA163" s="376"/>
      <c r="DVC163" s="376"/>
      <c r="DVE163" s="376"/>
      <c r="DVG163" s="376"/>
      <c r="DVI163" s="376"/>
      <c r="DVK163" s="376"/>
      <c r="DVM163" s="376"/>
      <c r="DVO163" s="376"/>
      <c r="DVQ163" s="376"/>
      <c r="DVS163" s="376"/>
      <c r="DVU163" s="376"/>
      <c r="DVW163" s="376"/>
      <c r="DVY163" s="376"/>
      <c r="DWA163" s="376"/>
      <c r="DWC163" s="376"/>
      <c r="DWE163" s="376"/>
      <c r="DWG163" s="376"/>
      <c r="DWI163" s="376"/>
      <c r="DWK163" s="376"/>
      <c r="DWM163" s="376"/>
      <c r="DWO163" s="376"/>
      <c r="DWQ163" s="376"/>
      <c r="DWS163" s="376"/>
      <c r="DWU163" s="376"/>
      <c r="DWW163" s="376"/>
      <c r="DWY163" s="376"/>
      <c r="DXA163" s="376"/>
      <c r="DXC163" s="376"/>
      <c r="DXE163" s="376"/>
      <c r="DXG163" s="376"/>
      <c r="DXI163" s="376"/>
      <c r="DXK163" s="376"/>
      <c r="DXM163" s="376"/>
      <c r="DXO163" s="376"/>
      <c r="DXQ163" s="376"/>
      <c r="DXS163" s="376"/>
      <c r="DXU163" s="376"/>
      <c r="DXW163" s="376"/>
      <c r="DXY163" s="376"/>
      <c r="DYA163" s="376"/>
      <c r="DYC163" s="376"/>
      <c r="DYE163" s="376"/>
      <c r="DYG163" s="376"/>
      <c r="DYI163" s="376"/>
      <c r="DYK163" s="376"/>
      <c r="DYM163" s="376"/>
      <c r="DYO163" s="376"/>
      <c r="DYQ163" s="376"/>
      <c r="DYS163" s="376"/>
      <c r="DYU163" s="376"/>
      <c r="DYW163" s="376"/>
      <c r="DYY163" s="376"/>
      <c r="DZA163" s="376"/>
      <c r="DZC163" s="376"/>
      <c r="DZE163" s="376"/>
      <c r="DZG163" s="376"/>
      <c r="DZI163" s="376"/>
      <c r="DZK163" s="376"/>
      <c r="DZM163" s="376"/>
      <c r="DZO163" s="376"/>
      <c r="DZQ163" s="376"/>
      <c r="DZS163" s="376"/>
      <c r="DZU163" s="376"/>
      <c r="DZW163" s="376"/>
      <c r="DZY163" s="376"/>
      <c r="EAA163" s="376"/>
      <c r="EAC163" s="376"/>
      <c r="EAE163" s="376"/>
      <c r="EAG163" s="376"/>
      <c r="EAI163" s="376"/>
      <c r="EAK163" s="376"/>
      <c r="EAM163" s="376"/>
      <c r="EAO163" s="376"/>
      <c r="EAQ163" s="376"/>
      <c r="EAS163" s="376"/>
      <c r="EAU163" s="376"/>
      <c r="EAW163" s="376"/>
      <c r="EAY163" s="376"/>
      <c r="EBA163" s="376"/>
      <c r="EBC163" s="376"/>
      <c r="EBE163" s="376"/>
      <c r="EBG163" s="376"/>
      <c r="EBI163" s="376"/>
      <c r="EBK163" s="376"/>
      <c r="EBM163" s="376"/>
      <c r="EBO163" s="376"/>
      <c r="EBQ163" s="376"/>
      <c r="EBS163" s="376"/>
      <c r="EBU163" s="376"/>
      <c r="EBW163" s="376"/>
      <c r="EBY163" s="376"/>
      <c r="ECA163" s="376"/>
      <c r="ECC163" s="376"/>
      <c r="ECE163" s="376"/>
      <c r="ECG163" s="376"/>
      <c r="ECI163" s="376"/>
      <c r="ECK163" s="376"/>
      <c r="ECM163" s="376"/>
      <c r="ECO163" s="376"/>
      <c r="ECQ163" s="376"/>
      <c r="ECS163" s="376"/>
      <c r="ECU163" s="376"/>
      <c r="ECW163" s="376"/>
      <c r="ECY163" s="376"/>
      <c r="EDA163" s="376"/>
      <c r="EDC163" s="376"/>
      <c r="EDE163" s="376"/>
      <c r="EDG163" s="376"/>
      <c r="EDI163" s="376"/>
      <c r="EDK163" s="376"/>
      <c r="EDM163" s="376"/>
      <c r="EDO163" s="376"/>
      <c r="EDQ163" s="376"/>
      <c r="EDS163" s="376"/>
      <c r="EDU163" s="376"/>
      <c r="EDW163" s="376"/>
      <c r="EDY163" s="376"/>
      <c r="EEA163" s="376"/>
      <c r="EEC163" s="376"/>
      <c r="EEE163" s="376"/>
      <c r="EEG163" s="376"/>
      <c r="EEI163" s="376"/>
      <c r="EEK163" s="376"/>
      <c r="EEM163" s="376"/>
      <c r="EEO163" s="376"/>
      <c r="EEQ163" s="376"/>
      <c r="EES163" s="376"/>
      <c r="EEU163" s="376"/>
      <c r="EEW163" s="376"/>
      <c r="EEY163" s="376"/>
      <c r="EFA163" s="376"/>
      <c r="EFC163" s="376"/>
      <c r="EFE163" s="376"/>
      <c r="EFG163" s="376"/>
      <c r="EFI163" s="376"/>
      <c r="EFK163" s="376"/>
      <c r="EFM163" s="376"/>
      <c r="EFO163" s="376"/>
      <c r="EFQ163" s="376"/>
      <c r="EFS163" s="376"/>
      <c r="EFU163" s="376"/>
      <c r="EFW163" s="376"/>
      <c r="EFY163" s="376"/>
      <c r="EGA163" s="376"/>
      <c r="EGC163" s="376"/>
      <c r="EGE163" s="376"/>
      <c r="EGG163" s="376"/>
      <c r="EGI163" s="376"/>
      <c r="EGK163" s="376"/>
      <c r="EGM163" s="376"/>
      <c r="EGO163" s="376"/>
      <c r="EGQ163" s="376"/>
      <c r="EGS163" s="376"/>
      <c r="EGU163" s="376"/>
      <c r="EGW163" s="376"/>
      <c r="EGY163" s="376"/>
      <c r="EHA163" s="376"/>
      <c r="EHC163" s="376"/>
      <c r="EHE163" s="376"/>
      <c r="EHG163" s="376"/>
      <c r="EHI163" s="376"/>
      <c r="EHK163" s="376"/>
      <c r="EHM163" s="376"/>
      <c r="EHO163" s="376"/>
      <c r="EHQ163" s="376"/>
      <c r="EHS163" s="376"/>
      <c r="EHU163" s="376"/>
      <c r="EHW163" s="376"/>
      <c r="EHY163" s="376"/>
      <c r="EIA163" s="376"/>
      <c r="EIC163" s="376"/>
      <c r="EIE163" s="376"/>
      <c r="EIG163" s="376"/>
      <c r="EII163" s="376"/>
      <c r="EIK163" s="376"/>
      <c r="EIM163" s="376"/>
      <c r="EIO163" s="376"/>
      <c r="EIQ163" s="376"/>
      <c r="EIS163" s="376"/>
      <c r="EIU163" s="376"/>
      <c r="EIW163" s="376"/>
      <c r="EIY163" s="376"/>
      <c r="EJA163" s="376"/>
      <c r="EJC163" s="376"/>
      <c r="EJE163" s="376"/>
      <c r="EJG163" s="376"/>
      <c r="EJI163" s="376"/>
      <c r="EJK163" s="376"/>
      <c r="EJM163" s="376"/>
      <c r="EJO163" s="376"/>
      <c r="EJQ163" s="376"/>
      <c r="EJS163" s="376"/>
      <c r="EJU163" s="376"/>
      <c r="EJW163" s="376"/>
      <c r="EJY163" s="376"/>
      <c r="EKA163" s="376"/>
      <c r="EKC163" s="376"/>
      <c r="EKE163" s="376"/>
      <c r="EKG163" s="376"/>
      <c r="EKI163" s="376"/>
      <c r="EKK163" s="376"/>
      <c r="EKM163" s="376"/>
      <c r="EKO163" s="376"/>
      <c r="EKQ163" s="376"/>
      <c r="EKS163" s="376"/>
      <c r="EKU163" s="376"/>
      <c r="EKW163" s="376"/>
      <c r="EKY163" s="376"/>
      <c r="ELA163" s="376"/>
      <c r="ELC163" s="376"/>
      <c r="ELE163" s="376"/>
      <c r="ELG163" s="376"/>
      <c r="ELI163" s="376"/>
      <c r="ELK163" s="376"/>
      <c r="ELM163" s="376"/>
      <c r="ELO163" s="376"/>
      <c r="ELQ163" s="376"/>
      <c r="ELS163" s="376"/>
      <c r="ELU163" s="376"/>
      <c r="ELW163" s="376"/>
      <c r="ELY163" s="376"/>
      <c r="EMA163" s="376"/>
      <c r="EMC163" s="376"/>
      <c r="EME163" s="376"/>
      <c r="EMG163" s="376"/>
      <c r="EMI163" s="376"/>
      <c r="EMK163" s="376"/>
      <c r="EMM163" s="376"/>
      <c r="EMO163" s="376"/>
      <c r="EMQ163" s="376"/>
      <c r="EMS163" s="376"/>
      <c r="EMU163" s="376"/>
      <c r="EMW163" s="376"/>
      <c r="EMY163" s="376"/>
      <c r="ENA163" s="376"/>
      <c r="ENC163" s="376"/>
      <c r="ENE163" s="376"/>
      <c r="ENG163" s="376"/>
      <c r="ENI163" s="376"/>
      <c r="ENK163" s="376"/>
      <c r="ENM163" s="376"/>
      <c r="ENO163" s="376"/>
      <c r="ENQ163" s="376"/>
      <c r="ENS163" s="376"/>
      <c r="ENU163" s="376"/>
      <c r="ENW163" s="376"/>
      <c r="ENY163" s="376"/>
      <c r="EOA163" s="376"/>
      <c r="EOC163" s="376"/>
      <c r="EOE163" s="376"/>
      <c r="EOG163" s="376"/>
      <c r="EOI163" s="376"/>
      <c r="EOK163" s="376"/>
      <c r="EOM163" s="376"/>
      <c r="EOO163" s="376"/>
      <c r="EOQ163" s="376"/>
      <c r="EOS163" s="376"/>
      <c r="EOU163" s="376"/>
      <c r="EOW163" s="376"/>
      <c r="EOY163" s="376"/>
      <c r="EPA163" s="376"/>
      <c r="EPC163" s="376"/>
      <c r="EPE163" s="376"/>
      <c r="EPG163" s="376"/>
      <c r="EPI163" s="376"/>
      <c r="EPK163" s="376"/>
      <c r="EPM163" s="376"/>
      <c r="EPO163" s="376"/>
      <c r="EPQ163" s="376"/>
      <c r="EPS163" s="376"/>
      <c r="EPU163" s="376"/>
      <c r="EPW163" s="376"/>
      <c r="EPY163" s="376"/>
      <c r="EQA163" s="376"/>
      <c r="EQC163" s="376"/>
      <c r="EQE163" s="376"/>
      <c r="EQG163" s="376"/>
      <c r="EQI163" s="376"/>
      <c r="EQK163" s="376"/>
      <c r="EQM163" s="376"/>
      <c r="EQO163" s="376"/>
      <c r="EQQ163" s="376"/>
      <c r="EQS163" s="376"/>
      <c r="EQU163" s="376"/>
      <c r="EQW163" s="376"/>
      <c r="EQY163" s="376"/>
      <c r="ERA163" s="376"/>
      <c r="ERC163" s="376"/>
      <c r="ERE163" s="376"/>
      <c r="ERG163" s="376"/>
      <c r="ERI163" s="376"/>
      <c r="ERK163" s="376"/>
      <c r="ERM163" s="376"/>
      <c r="ERO163" s="376"/>
      <c r="ERQ163" s="376"/>
      <c r="ERS163" s="376"/>
      <c r="ERU163" s="376"/>
      <c r="ERW163" s="376"/>
      <c r="ERY163" s="376"/>
      <c r="ESA163" s="376"/>
      <c r="ESC163" s="376"/>
      <c r="ESE163" s="376"/>
      <c r="ESG163" s="376"/>
      <c r="ESI163" s="376"/>
      <c r="ESK163" s="376"/>
      <c r="ESM163" s="376"/>
      <c r="ESO163" s="376"/>
      <c r="ESQ163" s="376"/>
      <c r="ESS163" s="376"/>
      <c r="ESU163" s="376"/>
      <c r="ESW163" s="376"/>
      <c r="ESY163" s="376"/>
      <c r="ETA163" s="376"/>
      <c r="ETC163" s="376"/>
      <c r="ETE163" s="376"/>
      <c r="ETG163" s="376"/>
      <c r="ETI163" s="376"/>
      <c r="ETK163" s="376"/>
      <c r="ETM163" s="376"/>
      <c r="ETO163" s="376"/>
      <c r="ETQ163" s="376"/>
      <c r="ETS163" s="376"/>
      <c r="ETU163" s="376"/>
      <c r="ETW163" s="376"/>
      <c r="ETY163" s="376"/>
      <c r="EUA163" s="376"/>
      <c r="EUC163" s="376"/>
      <c r="EUE163" s="376"/>
      <c r="EUG163" s="376"/>
      <c r="EUI163" s="376"/>
      <c r="EUK163" s="376"/>
      <c r="EUM163" s="376"/>
      <c r="EUO163" s="376"/>
      <c r="EUQ163" s="376"/>
      <c r="EUS163" s="376"/>
      <c r="EUU163" s="376"/>
      <c r="EUW163" s="376"/>
      <c r="EUY163" s="376"/>
      <c r="EVA163" s="376"/>
      <c r="EVC163" s="376"/>
      <c r="EVE163" s="376"/>
      <c r="EVG163" s="376"/>
      <c r="EVI163" s="376"/>
      <c r="EVK163" s="376"/>
      <c r="EVM163" s="376"/>
      <c r="EVO163" s="376"/>
      <c r="EVQ163" s="376"/>
      <c r="EVS163" s="376"/>
      <c r="EVU163" s="376"/>
      <c r="EVW163" s="376"/>
      <c r="EVY163" s="376"/>
      <c r="EWA163" s="376"/>
      <c r="EWC163" s="376"/>
      <c r="EWE163" s="376"/>
      <c r="EWG163" s="376"/>
      <c r="EWI163" s="376"/>
      <c r="EWK163" s="376"/>
      <c r="EWM163" s="376"/>
      <c r="EWO163" s="376"/>
      <c r="EWQ163" s="376"/>
      <c r="EWS163" s="376"/>
      <c r="EWU163" s="376"/>
      <c r="EWW163" s="376"/>
      <c r="EWY163" s="376"/>
      <c r="EXA163" s="376"/>
      <c r="EXC163" s="376"/>
      <c r="EXE163" s="376"/>
      <c r="EXG163" s="376"/>
      <c r="EXI163" s="376"/>
      <c r="EXK163" s="376"/>
      <c r="EXM163" s="376"/>
      <c r="EXO163" s="376"/>
      <c r="EXQ163" s="376"/>
      <c r="EXS163" s="376"/>
      <c r="EXU163" s="376"/>
      <c r="EXW163" s="376"/>
      <c r="EXY163" s="376"/>
      <c r="EYA163" s="376"/>
      <c r="EYC163" s="376"/>
      <c r="EYE163" s="376"/>
      <c r="EYG163" s="376"/>
      <c r="EYI163" s="376"/>
      <c r="EYK163" s="376"/>
      <c r="EYM163" s="376"/>
      <c r="EYO163" s="376"/>
      <c r="EYQ163" s="376"/>
      <c r="EYS163" s="376"/>
      <c r="EYU163" s="376"/>
      <c r="EYW163" s="376"/>
      <c r="EYY163" s="376"/>
      <c r="EZA163" s="376"/>
      <c r="EZC163" s="376"/>
      <c r="EZE163" s="376"/>
      <c r="EZG163" s="376"/>
      <c r="EZI163" s="376"/>
      <c r="EZK163" s="376"/>
      <c r="EZM163" s="376"/>
      <c r="EZO163" s="376"/>
      <c r="EZQ163" s="376"/>
      <c r="EZS163" s="376"/>
      <c r="EZU163" s="376"/>
      <c r="EZW163" s="376"/>
      <c r="EZY163" s="376"/>
      <c r="FAA163" s="376"/>
      <c r="FAC163" s="376"/>
      <c r="FAE163" s="376"/>
      <c r="FAG163" s="376"/>
      <c r="FAI163" s="376"/>
      <c r="FAK163" s="376"/>
      <c r="FAM163" s="376"/>
      <c r="FAO163" s="376"/>
      <c r="FAQ163" s="376"/>
      <c r="FAS163" s="376"/>
      <c r="FAU163" s="376"/>
      <c r="FAW163" s="376"/>
      <c r="FAY163" s="376"/>
      <c r="FBA163" s="376"/>
      <c r="FBC163" s="376"/>
      <c r="FBE163" s="376"/>
      <c r="FBG163" s="376"/>
      <c r="FBI163" s="376"/>
      <c r="FBK163" s="376"/>
      <c r="FBM163" s="376"/>
      <c r="FBO163" s="376"/>
      <c r="FBQ163" s="376"/>
      <c r="FBS163" s="376"/>
      <c r="FBU163" s="376"/>
      <c r="FBW163" s="376"/>
      <c r="FBY163" s="376"/>
      <c r="FCA163" s="376"/>
      <c r="FCC163" s="376"/>
      <c r="FCE163" s="376"/>
      <c r="FCG163" s="376"/>
      <c r="FCI163" s="376"/>
      <c r="FCK163" s="376"/>
      <c r="FCM163" s="376"/>
      <c r="FCO163" s="376"/>
      <c r="FCQ163" s="376"/>
      <c r="FCS163" s="376"/>
      <c r="FCU163" s="376"/>
      <c r="FCW163" s="376"/>
      <c r="FCY163" s="376"/>
      <c r="FDA163" s="376"/>
      <c r="FDC163" s="376"/>
      <c r="FDE163" s="376"/>
      <c r="FDG163" s="376"/>
      <c r="FDI163" s="376"/>
      <c r="FDK163" s="376"/>
      <c r="FDM163" s="376"/>
      <c r="FDO163" s="376"/>
      <c r="FDQ163" s="376"/>
      <c r="FDS163" s="376"/>
      <c r="FDU163" s="376"/>
      <c r="FDW163" s="376"/>
      <c r="FDY163" s="376"/>
      <c r="FEA163" s="376"/>
      <c r="FEC163" s="376"/>
      <c r="FEE163" s="376"/>
      <c r="FEG163" s="376"/>
      <c r="FEI163" s="376"/>
      <c r="FEK163" s="376"/>
      <c r="FEM163" s="376"/>
      <c r="FEO163" s="376"/>
      <c r="FEQ163" s="376"/>
      <c r="FES163" s="376"/>
      <c r="FEU163" s="376"/>
      <c r="FEW163" s="376"/>
      <c r="FEY163" s="376"/>
      <c r="FFA163" s="376"/>
      <c r="FFC163" s="376"/>
      <c r="FFE163" s="376"/>
      <c r="FFG163" s="376"/>
      <c r="FFI163" s="376"/>
      <c r="FFK163" s="376"/>
      <c r="FFM163" s="376"/>
      <c r="FFO163" s="376"/>
      <c r="FFQ163" s="376"/>
      <c r="FFS163" s="376"/>
      <c r="FFU163" s="376"/>
      <c r="FFW163" s="376"/>
      <c r="FFY163" s="376"/>
      <c r="FGA163" s="376"/>
      <c r="FGC163" s="376"/>
      <c r="FGE163" s="376"/>
      <c r="FGG163" s="376"/>
      <c r="FGI163" s="376"/>
      <c r="FGK163" s="376"/>
      <c r="FGM163" s="376"/>
      <c r="FGO163" s="376"/>
      <c r="FGQ163" s="376"/>
      <c r="FGS163" s="376"/>
      <c r="FGU163" s="376"/>
      <c r="FGW163" s="376"/>
      <c r="FGY163" s="376"/>
      <c r="FHA163" s="376"/>
      <c r="FHC163" s="376"/>
      <c r="FHE163" s="376"/>
      <c r="FHG163" s="376"/>
      <c r="FHI163" s="376"/>
      <c r="FHK163" s="376"/>
      <c r="FHM163" s="376"/>
      <c r="FHO163" s="376"/>
      <c r="FHQ163" s="376"/>
      <c r="FHS163" s="376"/>
      <c r="FHU163" s="376"/>
      <c r="FHW163" s="376"/>
      <c r="FHY163" s="376"/>
      <c r="FIA163" s="376"/>
      <c r="FIC163" s="376"/>
      <c r="FIE163" s="376"/>
      <c r="FIG163" s="376"/>
      <c r="FII163" s="376"/>
      <c r="FIK163" s="376"/>
      <c r="FIM163" s="376"/>
      <c r="FIO163" s="376"/>
      <c r="FIQ163" s="376"/>
      <c r="FIS163" s="376"/>
      <c r="FIU163" s="376"/>
      <c r="FIW163" s="376"/>
      <c r="FIY163" s="376"/>
      <c r="FJA163" s="376"/>
      <c r="FJC163" s="376"/>
      <c r="FJE163" s="376"/>
      <c r="FJG163" s="376"/>
      <c r="FJI163" s="376"/>
      <c r="FJK163" s="376"/>
      <c r="FJM163" s="376"/>
      <c r="FJO163" s="376"/>
      <c r="FJQ163" s="376"/>
      <c r="FJS163" s="376"/>
      <c r="FJU163" s="376"/>
      <c r="FJW163" s="376"/>
      <c r="FJY163" s="376"/>
      <c r="FKA163" s="376"/>
      <c r="FKC163" s="376"/>
      <c r="FKE163" s="376"/>
      <c r="FKG163" s="376"/>
      <c r="FKI163" s="376"/>
      <c r="FKK163" s="376"/>
      <c r="FKM163" s="376"/>
      <c r="FKO163" s="376"/>
      <c r="FKQ163" s="376"/>
      <c r="FKS163" s="376"/>
      <c r="FKU163" s="376"/>
      <c r="FKW163" s="376"/>
      <c r="FKY163" s="376"/>
      <c r="FLA163" s="376"/>
      <c r="FLC163" s="376"/>
      <c r="FLE163" s="376"/>
      <c r="FLG163" s="376"/>
      <c r="FLI163" s="376"/>
      <c r="FLK163" s="376"/>
      <c r="FLM163" s="376"/>
      <c r="FLO163" s="376"/>
      <c r="FLQ163" s="376"/>
      <c r="FLS163" s="376"/>
      <c r="FLU163" s="376"/>
      <c r="FLW163" s="376"/>
      <c r="FLY163" s="376"/>
      <c r="FMA163" s="376"/>
      <c r="FMC163" s="376"/>
      <c r="FME163" s="376"/>
      <c r="FMG163" s="376"/>
      <c r="FMI163" s="376"/>
      <c r="FMK163" s="376"/>
      <c r="FMM163" s="376"/>
      <c r="FMO163" s="376"/>
      <c r="FMQ163" s="376"/>
      <c r="FMS163" s="376"/>
      <c r="FMU163" s="376"/>
      <c r="FMW163" s="376"/>
      <c r="FMY163" s="376"/>
      <c r="FNA163" s="376"/>
      <c r="FNC163" s="376"/>
      <c r="FNE163" s="376"/>
      <c r="FNG163" s="376"/>
      <c r="FNI163" s="376"/>
      <c r="FNK163" s="376"/>
      <c r="FNM163" s="376"/>
      <c r="FNO163" s="376"/>
      <c r="FNQ163" s="376"/>
      <c r="FNS163" s="376"/>
      <c r="FNU163" s="376"/>
      <c r="FNW163" s="376"/>
      <c r="FNY163" s="376"/>
      <c r="FOA163" s="376"/>
      <c r="FOC163" s="376"/>
      <c r="FOE163" s="376"/>
      <c r="FOG163" s="376"/>
      <c r="FOI163" s="376"/>
      <c r="FOK163" s="376"/>
      <c r="FOM163" s="376"/>
      <c r="FOO163" s="376"/>
      <c r="FOQ163" s="376"/>
      <c r="FOS163" s="376"/>
      <c r="FOU163" s="376"/>
      <c r="FOW163" s="376"/>
      <c r="FOY163" s="376"/>
      <c r="FPA163" s="376"/>
      <c r="FPC163" s="376"/>
      <c r="FPE163" s="376"/>
      <c r="FPG163" s="376"/>
      <c r="FPI163" s="376"/>
      <c r="FPK163" s="376"/>
      <c r="FPM163" s="376"/>
      <c r="FPO163" s="376"/>
      <c r="FPQ163" s="376"/>
      <c r="FPS163" s="376"/>
      <c r="FPU163" s="376"/>
      <c r="FPW163" s="376"/>
      <c r="FPY163" s="376"/>
      <c r="FQA163" s="376"/>
      <c r="FQC163" s="376"/>
      <c r="FQE163" s="376"/>
      <c r="FQG163" s="376"/>
      <c r="FQI163" s="376"/>
      <c r="FQK163" s="376"/>
      <c r="FQM163" s="376"/>
      <c r="FQO163" s="376"/>
      <c r="FQQ163" s="376"/>
      <c r="FQS163" s="376"/>
      <c r="FQU163" s="376"/>
      <c r="FQW163" s="376"/>
      <c r="FQY163" s="376"/>
      <c r="FRA163" s="376"/>
      <c r="FRC163" s="376"/>
      <c r="FRE163" s="376"/>
      <c r="FRG163" s="376"/>
      <c r="FRI163" s="376"/>
      <c r="FRK163" s="376"/>
      <c r="FRM163" s="376"/>
      <c r="FRO163" s="376"/>
      <c r="FRQ163" s="376"/>
      <c r="FRS163" s="376"/>
      <c r="FRU163" s="376"/>
      <c r="FRW163" s="376"/>
      <c r="FRY163" s="376"/>
      <c r="FSA163" s="376"/>
      <c r="FSC163" s="376"/>
      <c r="FSE163" s="376"/>
      <c r="FSG163" s="376"/>
      <c r="FSI163" s="376"/>
      <c r="FSK163" s="376"/>
      <c r="FSM163" s="376"/>
      <c r="FSO163" s="376"/>
      <c r="FSQ163" s="376"/>
      <c r="FSS163" s="376"/>
      <c r="FSU163" s="376"/>
      <c r="FSW163" s="376"/>
      <c r="FSY163" s="376"/>
      <c r="FTA163" s="376"/>
      <c r="FTC163" s="376"/>
      <c r="FTE163" s="376"/>
      <c r="FTG163" s="376"/>
      <c r="FTI163" s="376"/>
      <c r="FTK163" s="376"/>
      <c r="FTM163" s="376"/>
      <c r="FTO163" s="376"/>
      <c r="FTQ163" s="376"/>
      <c r="FTS163" s="376"/>
      <c r="FTU163" s="376"/>
      <c r="FTW163" s="376"/>
      <c r="FTY163" s="376"/>
      <c r="FUA163" s="376"/>
      <c r="FUC163" s="376"/>
      <c r="FUE163" s="376"/>
      <c r="FUG163" s="376"/>
      <c r="FUI163" s="376"/>
      <c r="FUK163" s="376"/>
      <c r="FUM163" s="376"/>
      <c r="FUO163" s="376"/>
      <c r="FUQ163" s="376"/>
      <c r="FUS163" s="376"/>
      <c r="FUU163" s="376"/>
      <c r="FUW163" s="376"/>
      <c r="FUY163" s="376"/>
      <c r="FVA163" s="376"/>
      <c r="FVC163" s="376"/>
      <c r="FVE163" s="376"/>
      <c r="FVG163" s="376"/>
      <c r="FVI163" s="376"/>
      <c r="FVK163" s="376"/>
      <c r="FVM163" s="376"/>
      <c r="FVO163" s="376"/>
      <c r="FVQ163" s="376"/>
      <c r="FVS163" s="376"/>
      <c r="FVU163" s="376"/>
      <c r="FVW163" s="376"/>
      <c r="FVY163" s="376"/>
      <c r="FWA163" s="376"/>
      <c r="FWC163" s="376"/>
      <c r="FWE163" s="376"/>
      <c r="FWG163" s="376"/>
      <c r="FWI163" s="376"/>
      <c r="FWK163" s="376"/>
      <c r="FWM163" s="376"/>
      <c r="FWO163" s="376"/>
      <c r="FWQ163" s="376"/>
      <c r="FWS163" s="376"/>
      <c r="FWU163" s="376"/>
      <c r="FWW163" s="376"/>
      <c r="FWY163" s="376"/>
      <c r="FXA163" s="376"/>
      <c r="FXC163" s="376"/>
      <c r="FXE163" s="376"/>
      <c r="FXG163" s="376"/>
      <c r="FXI163" s="376"/>
      <c r="FXK163" s="376"/>
      <c r="FXM163" s="376"/>
      <c r="FXO163" s="376"/>
      <c r="FXQ163" s="376"/>
      <c r="FXS163" s="376"/>
      <c r="FXU163" s="376"/>
      <c r="FXW163" s="376"/>
      <c r="FXY163" s="376"/>
      <c r="FYA163" s="376"/>
      <c r="FYC163" s="376"/>
      <c r="FYE163" s="376"/>
      <c r="FYG163" s="376"/>
      <c r="FYI163" s="376"/>
      <c r="FYK163" s="376"/>
      <c r="FYM163" s="376"/>
      <c r="FYO163" s="376"/>
      <c r="FYQ163" s="376"/>
      <c r="FYS163" s="376"/>
      <c r="FYU163" s="376"/>
      <c r="FYW163" s="376"/>
      <c r="FYY163" s="376"/>
      <c r="FZA163" s="376"/>
      <c r="FZC163" s="376"/>
      <c r="FZE163" s="376"/>
      <c r="FZG163" s="376"/>
      <c r="FZI163" s="376"/>
      <c r="FZK163" s="376"/>
      <c r="FZM163" s="376"/>
      <c r="FZO163" s="376"/>
      <c r="FZQ163" s="376"/>
      <c r="FZS163" s="376"/>
      <c r="FZU163" s="376"/>
      <c r="FZW163" s="376"/>
      <c r="FZY163" s="376"/>
      <c r="GAA163" s="376"/>
      <c r="GAC163" s="376"/>
      <c r="GAE163" s="376"/>
      <c r="GAG163" s="376"/>
      <c r="GAI163" s="376"/>
      <c r="GAK163" s="376"/>
      <c r="GAM163" s="376"/>
      <c r="GAO163" s="376"/>
      <c r="GAQ163" s="376"/>
      <c r="GAS163" s="376"/>
      <c r="GAU163" s="376"/>
      <c r="GAW163" s="376"/>
      <c r="GAY163" s="376"/>
      <c r="GBA163" s="376"/>
      <c r="GBC163" s="376"/>
      <c r="GBE163" s="376"/>
      <c r="GBG163" s="376"/>
      <c r="GBI163" s="376"/>
      <c r="GBK163" s="376"/>
      <c r="GBM163" s="376"/>
      <c r="GBO163" s="376"/>
      <c r="GBQ163" s="376"/>
      <c r="GBS163" s="376"/>
      <c r="GBU163" s="376"/>
      <c r="GBW163" s="376"/>
      <c r="GBY163" s="376"/>
      <c r="GCA163" s="376"/>
      <c r="GCC163" s="376"/>
      <c r="GCE163" s="376"/>
      <c r="GCG163" s="376"/>
      <c r="GCI163" s="376"/>
      <c r="GCK163" s="376"/>
      <c r="GCM163" s="376"/>
      <c r="GCO163" s="376"/>
      <c r="GCQ163" s="376"/>
      <c r="GCS163" s="376"/>
      <c r="GCU163" s="376"/>
      <c r="GCW163" s="376"/>
      <c r="GCY163" s="376"/>
      <c r="GDA163" s="376"/>
      <c r="GDC163" s="376"/>
      <c r="GDE163" s="376"/>
      <c r="GDG163" s="376"/>
      <c r="GDI163" s="376"/>
      <c r="GDK163" s="376"/>
      <c r="GDM163" s="376"/>
      <c r="GDO163" s="376"/>
      <c r="GDQ163" s="376"/>
      <c r="GDS163" s="376"/>
      <c r="GDU163" s="376"/>
      <c r="GDW163" s="376"/>
      <c r="GDY163" s="376"/>
      <c r="GEA163" s="376"/>
      <c r="GEC163" s="376"/>
      <c r="GEE163" s="376"/>
      <c r="GEG163" s="376"/>
      <c r="GEI163" s="376"/>
      <c r="GEK163" s="376"/>
      <c r="GEM163" s="376"/>
      <c r="GEO163" s="376"/>
      <c r="GEQ163" s="376"/>
      <c r="GES163" s="376"/>
      <c r="GEU163" s="376"/>
      <c r="GEW163" s="376"/>
      <c r="GEY163" s="376"/>
      <c r="GFA163" s="376"/>
      <c r="GFC163" s="376"/>
      <c r="GFE163" s="376"/>
      <c r="GFG163" s="376"/>
      <c r="GFI163" s="376"/>
      <c r="GFK163" s="376"/>
      <c r="GFM163" s="376"/>
      <c r="GFO163" s="376"/>
      <c r="GFQ163" s="376"/>
      <c r="GFS163" s="376"/>
      <c r="GFU163" s="376"/>
      <c r="GFW163" s="376"/>
      <c r="GFY163" s="376"/>
      <c r="GGA163" s="376"/>
      <c r="GGC163" s="376"/>
      <c r="GGE163" s="376"/>
      <c r="GGG163" s="376"/>
      <c r="GGI163" s="376"/>
      <c r="GGK163" s="376"/>
      <c r="GGM163" s="376"/>
      <c r="GGO163" s="376"/>
      <c r="GGQ163" s="376"/>
      <c r="GGS163" s="376"/>
      <c r="GGU163" s="376"/>
      <c r="GGW163" s="376"/>
      <c r="GGY163" s="376"/>
      <c r="GHA163" s="376"/>
      <c r="GHC163" s="376"/>
      <c r="GHE163" s="376"/>
      <c r="GHG163" s="376"/>
      <c r="GHI163" s="376"/>
      <c r="GHK163" s="376"/>
      <c r="GHM163" s="376"/>
      <c r="GHO163" s="376"/>
      <c r="GHQ163" s="376"/>
      <c r="GHS163" s="376"/>
      <c r="GHU163" s="376"/>
      <c r="GHW163" s="376"/>
      <c r="GHY163" s="376"/>
      <c r="GIA163" s="376"/>
      <c r="GIC163" s="376"/>
      <c r="GIE163" s="376"/>
      <c r="GIG163" s="376"/>
      <c r="GII163" s="376"/>
      <c r="GIK163" s="376"/>
      <c r="GIM163" s="376"/>
      <c r="GIO163" s="376"/>
      <c r="GIQ163" s="376"/>
      <c r="GIS163" s="376"/>
      <c r="GIU163" s="376"/>
      <c r="GIW163" s="376"/>
      <c r="GIY163" s="376"/>
      <c r="GJA163" s="376"/>
      <c r="GJC163" s="376"/>
      <c r="GJE163" s="376"/>
      <c r="GJG163" s="376"/>
      <c r="GJI163" s="376"/>
      <c r="GJK163" s="376"/>
      <c r="GJM163" s="376"/>
      <c r="GJO163" s="376"/>
      <c r="GJQ163" s="376"/>
      <c r="GJS163" s="376"/>
      <c r="GJU163" s="376"/>
      <c r="GJW163" s="376"/>
      <c r="GJY163" s="376"/>
      <c r="GKA163" s="376"/>
      <c r="GKC163" s="376"/>
      <c r="GKE163" s="376"/>
      <c r="GKG163" s="376"/>
      <c r="GKI163" s="376"/>
      <c r="GKK163" s="376"/>
      <c r="GKM163" s="376"/>
      <c r="GKO163" s="376"/>
      <c r="GKQ163" s="376"/>
      <c r="GKS163" s="376"/>
      <c r="GKU163" s="376"/>
      <c r="GKW163" s="376"/>
      <c r="GKY163" s="376"/>
      <c r="GLA163" s="376"/>
      <c r="GLC163" s="376"/>
      <c r="GLE163" s="376"/>
      <c r="GLG163" s="376"/>
      <c r="GLI163" s="376"/>
      <c r="GLK163" s="376"/>
      <c r="GLM163" s="376"/>
      <c r="GLO163" s="376"/>
      <c r="GLQ163" s="376"/>
      <c r="GLS163" s="376"/>
      <c r="GLU163" s="376"/>
      <c r="GLW163" s="376"/>
      <c r="GLY163" s="376"/>
      <c r="GMA163" s="376"/>
      <c r="GMC163" s="376"/>
      <c r="GME163" s="376"/>
      <c r="GMG163" s="376"/>
      <c r="GMI163" s="376"/>
      <c r="GMK163" s="376"/>
      <c r="GMM163" s="376"/>
      <c r="GMO163" s="376"/>
      <c r="GMQ163" s="376"/>
      <c r="GMS163" s="376"/>
      <c r="GMU163" s="376"/>
      <c r="GMW163" s="376"/>
      <c r="GMY163" s="376"/>
      <c r="GNA163" s="376"/>
      <c r="GNC163" s="376"/>
      <c r="GNE163" s="376"/>
      <c r="GNG163" s="376"/>
      <c r="GNI163" s="376"/>
      <c r="GNK163" s="376"/>
      <c r="GNM163" s="376"/>
      <c r="GNO163" s="376"/>
      <c r="GNQ163" s="376"/>
      <c r="GNS163" s="376"/>
      <c r="GNU163" s="376"/>
      <c r="GNW163" s="376"/>
      <c r="GNY163" s="376"/>
      <c r="GOA163" s="376"/>
      <c r="GOC163" s="376"/>
      <c r="GOE163" s="376"/>
      <c r="GOG163" s="376"/>
      <c r="GOI163" s="376"/>
      <c r="GOK163" s="376"/>
      <c r="GOM163" s="376"/>
      <c r="GOO163" s="376"/>
      <c r="GOQ163" s="376"/>
      <c r="GOS163" s="376"/>
      <c r="GOU163" s="376"/>
      <c r="GOW163" s="376"/>
      <c r="GOY163" s="376"/>
      <c r="GPA163" s="376"/>
      <c r="GPC163" s="376"/>
      <c r="GPE163" s="376"/>
      <c r="GPG163" s="376"/>
      <c r="GPI163" s="376"/>
      <c r="GPK163" s="376"/>
      <c r="GPM163" s="376"/>
      <c r="GPO163" s="376"/>
      <c r="GPQ163" s="376"/>
      <c r="GPS163" s="376"/>
      <c r="GPU163" s="376"/>
      <c r="GPW163" s="376"/>
      <c r="GPY163" s="376"/>
      <c r="GQA163" s="376"/>
      <c r="GQC163" s="376"/>
      <c r="GQE163" s="376"/>
      <c r="GQG163" s="376"/>
      <c r="GQI163" s="376"/>
      <c r="GQK163" s="376"/>
      <c r="GQM163" s="376"/>
      <c r="GQO163" s="376"/>
      <c r="GQQ163" s="376"/>
      <c r="GQS163" s="376"/>
      <c r="GQU163" s="376"/>
      <c r="GQW163" s="376"/>
      <c r="GQY163" s="376"/>
      <c r="GRA163" s="376"/>
      <c r="GRC163" s="376"/>
      <c r="GRE163" s="376"/>
      <c r="GRG163" s="376"/>
      <c r="GRI163" s="376"/>
      <c r="GRK163" s="376"/>
      <c r="GRM163" s="376"/>
      <c r="GRO163" s="376"/>
      <c r="GRQ163" s="376"/>
      <c r="GRS163" s="376"/>
      <c r="GRU163" s="376"/>
      <c r="GRW163" s="376"/>
      <c r="GRY163" s="376"/>
      <c r="GSA163" s="376"/>
      <c r="GSC163" s="376"/>
      <c r="GSE163" s="376"/>
      <c r="GSG163" s="376"/>
      <c r="GSI163" s="376"/>
      <c r="GSK163" s="376"/>
      <c r="GSM163" s="376"/>
      <c r="GSO163" s="376"/>
      <c r="GSQ163" s="376"/>
      <c r="GSS163" s="376"/>
      <c r="GSU163" s="376"/>
      <c r="GSW163" s="376"/>
      <c r="GSY163" s="376"/>
      <c r="GTA163" s="376"/>
      <c r="GTC163" s="376"/>
      <c r="GTE163" s="376"/>
      <c r="GTG163" s="376"/>
      <c r="GTI163" s="376"/>
      <c r="GTK163" s="376"/>
      <c r="GTM163" s="376"/>
      <c r="GTO163" s="376"/>
      <c r="GTQ163" s="376"/>
      <c r="GTS163" s="376"/>
      <c r="GTU163" s="376"/>
      <c r="GTW163" s="376"/>
      <c r="GTY163" s="376"/>
      <c r="GUA163" s="376"/>
      <c r="GUC163" s="376"/>
      <c r="GUE163" s="376"/>
      <c r="GUG163" s="376"/>
      <c r="GUI163" s="376"/>
      <c r="GUK163" s="376"/>
      <c r="GUM163" s="376"/>
      <c r="GUO163" s="376"/>
      <c r="GUQ163" s="376"/>
      <c r="GUS163" s="376"/>
      <c r="GUU163" s="376"/>
      <c r="GUW163" s="376"/>
      <c r="GUY163" s="376"/>
      <c r="GVA163" s="376"/>
      <c r="GVC163" s="376"/>
      <c r="GVE163" s="376"/>
      <c r="GVG163" s="376"/>
      <c r="GVI163" s="376"/>
      <c r="GVK163" s="376"/>
      <c r="GVM163" s="376"/>
      <c r="GVO163" s="376"/>
      <c r="GVQ163" s="376"/>
      <c r="GVS163" s="376"/>
      <c r="GVU163" s="376"/>
      <c r="GVW163" s="376"/>
      <c r="GVY163" s="376"/>
      <c r="GWA163" s="376"/>
      <c r="GWC163" s="376"/>
      <c r="GWE163" s="376"/>
      <c r="GWG163" s="376"/>
      <c r="GWI163" s="376"/>
      <c r="GWK163" s="376"/>
      <c r="GWM163" s="376"/>
      <c r="GWO163" s="376"/>
      <c r="GWQ163" s="376"/>
      <c r="GWS163" s="376"/>
      <c r="GWU163" s="376"/>
      <c r="GWW163" s="376"/>
      <c r="GWY163" s="376"/>
      <c r="GXA163" s="376"/>
      <c r="GXC163" s="376"/>
      <c r="GXE163" s="376"/>
      <c r="GXG163" s="376"/>
      <c r="GXI163" s="376"/>
      <c r="GXK163" s="376"/>
      <c r="GXM163" s="376"/>
      <c r="GXO163" s="376"/>
      <c r="GXQ163" s="376"/>
      <c r="GXS163" s="376"/>
      <c r="GXU163" s="376"/>
      <c r="GXW163" s="376"/>
      <c r="GXY163" s="376"/>
      <c r="GYA163" s="376"/>
      <c r="GYC163" s="376"/>
      <c r="GYE163" s="376"/>
      <c r="GYG163" s="376"/>
      <c r="GYI163" s="376"/>
      <c r="GYK163" s="376"/>
      <c r="GYM163" s="376"/>
      <c r="GYO163" s="376"/>
      <c r="GYQ163" s="376"/>
      <c r="GYS163" s="376"/>
      <c r="GYU163" s="376"/>
      <c r="GYW163" s="376"/>
      <c r="GYY163" s="376"/>
      <c r="GZA163" s="376"/>
      <c r="GZC163" s="376"/>
      <c r="GZE163" s="376"/>
      <c r="GZG163" s="376"/>
      <c r="GZI163" s="376"/>
      <c r="GZK163" s="376"/>
      <c r="GZM163" s="376"/>
      <c r="GZO163" s="376"/>
      <c r="GZQ163" s="376"/>
      <c r="GZS163" s="376"/>
      <c r="GZU163" s="376"/>
      <c r="GZW163" s="376"/>
      <c r="GZY163" s="376"/>
      <c r="HAA163" s="376"/>
      <c r="HAC163" s="376"/>
      <c r="HAE163" s="376"/>
      <c r="HAG163" s="376"/>
      <c r="HAI163" s="376"/>
      <c r="HAK163" s="376"/>
      <c r="HAM163" s="376"/>
      <c r="HAO163" s="376"/>
      <c r="HAQ163" s="376"/>
      <c r="HAS163" s="376"/>
      <c r="HAU163" s="376"/>
      <c r="HAW163" s="376"/>
      <c r="HAY163" s="376"/>
      <c r="HBA163" s="376"/>
      <c r="HBC163" s="376"/>
      <c r="HBE163" s="376"/>
      <c r="HBG163" s="376"/>
      <c r="HBI163" s="376"/>
      <c r="HBK163" s="376"/>
      <c r="HBM163" s="376"/>
      <c r="HBO163" s="376"/>
      <c r="HBQ163" s="376"/>
      <c r="HBS163" s="376"/>
      <c r="HBU163" s="376"/>
      <c r="HBW163" s="376"/>
      <c r="HBY163" s="376"/>
      <c r="HCA163" s="376"/>
      <c r="HCC163" s="376"/>
      <c r="HCE163" s="376"/>
      <c r="HCG163" s="376"/>
      <c r="HCI163" s="376"/>
      <c r="HCK163" s="376"/>
      <c r="HCM163" s="376"/>
      <c r="HCO163" s="376"/>
      <c r="HCQ163" s="376"/>
      <c r="HCS163" s="376"/>
      <c r="HCU163" s="376"/>
      <c r="HCW163" s="376"/>
      <c r="HCY163" s="376"/>
      <c r="HDA163" s="376"/>
      <c r="HDC163" s="376"/>
      <c r="HDE163" s="376"/>
      <c r="HDG163" s="376"/>
      <c r="HDI163" s="376"/>
      <c r="HDK163" s="376"/>
      <c r="HDM163" s="376"/>
      <c r="HDO163" s="376"/>
      <c r="HDQ163" s="376"/>
      <c r="HDS163" s="376"/>
      <c r="HDU163" s="376"/>
      <c r="HDW163" s="376"/>
      <c r="HDY163" s="376"/>
      <c r="HEA163" s="376"/>
      <c r="HEC163" s="376"/>
      <c r="HEE163" s="376"/>
      <c r="HEG163" s="376"/>
      <c r="HEI163" s="376"/>
      <c r="HEK163" s="376"/>
      <c r="HEM163" s="376"/>
      <c r="HEO163" s="376"/>
      <c r="HEQ163" s="376"/>
      <c r="HES163" s="376"/>
      <c r="HEU163" s="376"/>
      <c r="HEW163" s="376"/>
      <c r="HEY163" s="376"/>
      <c r="HFA163" s="376"/>
      <c r="HFC163" s="376"/>
      <c r="HFE163" s="376"/>
      <c r="HFG163" s="376"/>
      <c r="HFI163" s="376"/>
      <c r="HFK163" s="376"/>
      <c r="HFM163" s="376"/>
      <c r="HFO163" s="376"/>
      <c r="HFQ163" s="376"/>
      <c r="HFS163" s="376"/>
      <c r="HFU163" s="376"/>
      <c r="HFW163" s="376"/>
      <c r="HFY163" s="376"/>
      <c r="HGA163" s="376"/>
      <c r="HGC163" s="376"/>
      <c r="HGE163" s="376"/>
      <c r="HGG163" s="376"/>
      <c r="HGI163" s="376"/>
      <c r="HGK163" s="376"/>
      <c r="HGM163" s="376"/>
      <c r="HGO163" s="376"/>
      <c r="HGQ163" s="376"/>
      <c r="HGS163" s="376"/>
      <c r="HGU163" s="376"/>
      <c r="HGW163" s="376"/>
      <c r="HGY163" s="376"/>
      <c r="HHA163" s="376"/>
      <c r="HHC163" s="376"/>
      <c r="HHE163" s="376"/>
      <c r="HHG163" s="376"/>
      <c r="HHI163" s="376"/>
      <c r="HHK163" s="376"/>
      <c r="HHM163" s="376"/>
      <c r="HHO163" s="376"/>
      <c r="HHQ163" s="376"/>
      <c r="HHS163" s="376"/>
      <c r="HHU163" s="376"/>
      <c r="HHW163" s="376"/>
      <c r="HHY163" s="376"/>
      <c r="HIA163" s="376"/>
      <c r="HIC163" s="376"/>
      <c r="HIE163" s="376"/>
      <c r="HIG163" s="376"/>
      <c r="HII163" s="376"/>
      <c r="HIK163" s="376"/>
      <c r="HIM163" s="376"/>
      <c r="HIO163" s="376"/>
      <c r="HIQ163" s="376"/>
      <c r="HIS163" s="376"/>
      <c r="HIU163" s="376"/>
      <c r="HIW163" s="376"/>
      <c r="HIY163" s="376"/>
      <c r="HJA163" s="376"/>
      <c r="HJC163" s="376"/>
      <c r="HJE163" s="376"/>
      <c r="HJG163" s="376"/>
      <c r="HJI163" s="376"/>
      <c r="HJK163" s="376"/>
      <c r="HJM163" s="376"/>
      <c r="HJO163" s="376"/>
      <c r="HJQ163" s="376"/>
      <c r="HJS163" s="376"/>
      <c r="HJU163" s="376"/>
      <c r="HJW163" s="376"/>
      <c r="HJY163" s="376"/>
      <c r="HKA163" s="376"/>
      <c r="HKC163" s="376"/>
      <c r="HKE163" s="376"/>
      <c r="HKG163" s="376"/>
      <c r="HKI163" s="376"/>
      <c r="HKK163" s="376"/>
      <c r="HKM163" s="376"/>
      <c r="HKO163" s="376"/>
      <c r="HKQ163" s="376"/>
      <c r="HKS163" s="376"/>
      <c r="HKU163" s="376"/>
      <c r="HKW163" s="376"/>
      <c r="HKY163" s="376"/>
      <c r="HLA163" s="376"/>
      <c r="HLC163" s="376"/>
      <c r="HLE163" s="376"/>
      <c r="HLG163" s="376"/>
      <c r="HLI163" s="376"/>
      <c r="HLK163" s="376"/>
      <c r="HLM163" s="376"/>
      <c r="HLO163" s="376"/>
      <c r="HLQ163" s="376"/>
      <c r="HLS163" s="376"/>
      <c r="HLU163" s="376"/>
      <c r="HLW163" s="376"/>
      <c r="HLY163" s="376"/>
      <c r="HMA163" s="376"/>
      <c r="HMC163" s="376"/>
      <c r="HME163" s="376"/>
      <c r="HMG163" s="376"/>
      <c r="HMI163" s="376"/>
      <c r="HMK163" s="376"/>
      <c r="HMM163" s="376"/>
      <c r="HMO163" s="376"/>
      <c r="HMQ163" s="376"/>
      <c r="HMS163" s="376"/>
      <c r="HMU163" s="376"/>
      <c r="HMW163" s="376"/>
      <c r="HMY163" s="376"/>
      <c r="HNA163" s="376"/>
      <c r="HNC163" s="376"/>
      <c r="HNE163" s="376"/>
      <c r="HNG163" s="376"/>
      <c r="HNI163" s="376"/>
      <c r="HNK163" s="376"/>
      <c r="HNM163" s="376"/>
      <c r="HNO163" s="376"/>
      <c r="HNQ163" s="376"/>
      <c r="HNS163" s="376"/>
      <c r="HNU163" s="376"/>
      <c r="HNW163" s="376"/>
      <c r="HNY163" s="376"/>
      <c r="HOA163" s="376"/>
      <c r="HOC163" s="376"/>
      <c r="HOE163" s="376"/>
      <c r="HOG163" s="376"/>
      <c r="HOI163" s="376"/>
      <c r="HOK163" s="376"/>
      <c r="HOM163" s="376"/>
      <c r="HOO163" s="376"/>
      <c r="HOQ163" s="376"/>
      <c r="HOS163" s="376"/>
      <c r="HOU163" s="376"/>
      <c r="HOW163" s="376"/>
      <c r="HOY163" s="376"/>
      <c r="HPA163" s="376"/>
      <c r="HPC163" s="376"/>
      <c r="HPE163" s="376"/>
      <c r="HPG163" s="376"/>
      <c r="HPI163" s="376"/>
      <c r="HPK163" s="376"/>
      <c r="HPM163" s="376"/>
      <c r="HPO163" s="376"/>
      <c r="HPQ163" s="376"/>
      <c r="HPS163" s="376"/>
      <c r="HPU163" s="376"/>
      <c r="HPW163" s="376"/>
      <c r="HPY163" s="376"/>
      <c r="HQA163" s="376"/>
      <c r="HQC163" s="376"/>
      <c r="HQE163" s="376"/>
      <c r="HQG163" s="376"/>
      <c r="HQI163" s="376"/>
      <c r="HQK163" s="376"/>
      <c r="HQM163" s="376"/>
      <c r="HQO163" s="376"/>
      <c r="HQQ163" s="376"/>
      <c r="HQS163" s="376"/>
      <c r="HQU163" s="376"/>
      <c r="HQW163" s="376"/>
      <c r="HQY163" s="376"/>
      <c r="HRA163" s="376"/>
      <c r="HRC163" s="376"/>
      <c r="HRE163" s="376"/>
      <c r="HRG163" s="376"/>
      <c r="HRI163" s="376"/>
      <c r="HRK163" s="376"/>
      <c r="HRM163" s="376"/>
      <c r="HRO163" s="376"/>
      <c r="HRQ163" s="376"/>
      <c r="HRS163" s="376"/>
      <c r="HRU163" s="376"/>
      <c r="HRW163" s="376"/>
      <c r="HRY163" s="376"/>
      <c r="HSA163" s="376"/>
      <c r="HSC163" s="376"/>
      <c r="HSE163" s="376"/>
      <c r="HSG163" s="376"/>
      <c r="HSI163" s="376"/>
      <c r="HSK163" s="376"/>
      <c r="HSM163" s="376"/>
      <c r="HSO163" s="376"/>
      <c r="HSQ163" s="376"/>
      <c r="HSS163" s="376"/>
      <c r="HSU163" s="376"/>
      <c r="HSW163" s="376"/>
      <c r="HSY163" s="376"/>
      <c r="HTA163" s="376"/>
      <c r="HTC163" s="376"/>
      <c r="HTE163" s="376"/>
      <c r="HTG163" s="376"/>
      <c r="HTI163" s="376"/>
      <c r="HTK163" s="376"/>
      <c r="HTM163" s="376"/>
      <c r="HTO163" s="376"/>
      <c r="HTQ163" s="376"/>
      <c r="HTS163" s="376"/>
      <c r="HTU163" s="376"/>
      <c r="HTW163" s="376"/>
      <c r="HTY163" s="376"/>
      <c r="HUA163" s="376"/>
      <c r="HUC163" s="376"/>
      <c r="HUE163" s="376"/>
      <c r="HUG163" s="376"/>
      <c r="HUI163" s="376"/>
      <c r="HUK163" s="376"/>
      <c r="HUM163" s="376"/>
      <c r="HUO163" s="376"/>
      <c r="HUQ163" s="376"/>
      <c r="HUS163" s="376"/>
      <c r="HUU163" s="376"/>
      <c r="HUW163" s="376"/>
      <c r="HUY163" s="376"/>
      <c r="HVA163" s="376"/>
      <c r="HVC163" s="376"/>
      <c r="HVE163" s="376"/>
      <c r="HVG163" s="376"/>
      <c r="HVI163" s="376"/>
      <c r="HVK163" s="376"/>
      <c r="HVM163" s="376"/>
      <c r="HVO163" s="376"/>
      <c r="HVQ163" s="376"/>
      <c r="HVS163" s="376"/>
      <c r="HVU163" s="376"/>
      <c r="HVW163" s="376"/>
      <c r="HVY163" s="376"/>
      <c r="HWA163" s="376"/>
      <c r="HWC163" s="376"/>
      <c r="HWE163" s="376"/>
      <c r="HWG163" s="376"/>
      <c r="HWI163" s="376"/>
      <c r="HWK163" s="376"/>
      <c r="HWM163" s="376"/>
      <c r="HWO163" s="376"/>
      <c r="HWQ163" s="376"/>
      <c r="HWS163" s="376"/>
      <c r="HWU163" s="376"/>
      <c r="HWW163" s="376"/>
      <c r="HWY163" s="376"/>
      <c r="HXA163" s="376"/>
      <c r="HXC163" s="376"/>
      <c r="HXE163" s="376"/>
      <c r="HXG163" s="376"/>
      <c r="HXI163" s="376"/>
      <c r="HXK163" s="376"/>
      <c r="HXM163" s="376"/>
      <c r="HXO163" s="376"/>
      <c r="HXQ163" s="376"/>
      <c r="HXS163" s="376"/>
      <c r="HXU163" s="376"/>
      <c r="HXW163" s="376"/>
      <c r="HXY163" s="376"/>
      <c r="HYA163" s="376"/>
      <c r="HYC163" s="376"/>
      <c r="HYE163" s="376"/>
      <c r="HYG163" s="376"/>
      <c r="HYI163" s="376"/>
      <c r="HYK163" s="376"/>
      <c r="HYM163" s="376"/>
      <c r="HYO163" s="376"/>
      <c r="HYQ163" s="376"/>
      <c r="HYS163" s="376"/>
      <c r="HYU163" s="376"/>
      <c r="HYW163" s="376"/>
      <c r="HYY163" s="376"/>
      <c r="HZA163" s="376"/>
      <c r="HZC163" s="376"/>
      <c r="HZE163" s="376"/>
      <c r="HZG163" s="376"/>
      <c r="HZI163" s="376"/>
      <c r="HZK163" s="376"/>
      <c r="HZM163" s="376"/>
      <c r="HZO163" s="376"/>
      <c r="HZQ163" s="376"/>
      <c r="HZS163" s="376"/>
      <c r="HZU163" s="376"/>
      <c r="HZW163" s="376"/>
      <c r="HZY163" s="376"/>
      <c r="IAA163" s="376"/>
      <c r="IAC163" s="376"/>
      <c r="IAE163" s="376"/>
      <c r="IAG163" s="376"/>
      <c r="IAI163" s="376"/>
      <c r="IAK163" s="376"/>
      <c r="IAM163" s="376"/>
      <c r="IAO163" s="376"/>
      <c r="IAQ163" s="376"/>
      <c r="IAS163" s="376"/>
      <c r="IAU163" s="376"/>
      <c r="IAW163" s="376"/>
      <c r="IAY163" s="376"/>
      <c r="IBA163" s="376"/>
      <c r="IBC163" s="376"/>
      <c r="IBE163" s="376"/>
      <c r="IBG163" s="376"/>
      <c r="IBI163" s="376"/>
      <c r="IBK163" s="376"/>
      <c r="IBM163" s="376"/>
      <c r="IBO163" s="376"/>
      <c r="IBQ163" s="376"/>
      <c r="IBS163" s="376"/>
      <c r="IBU163" s="376"/>
      <c r="IBW163" s="376"/>
      <c r="IBY163" s="376"/>
      <c r="ICA163" s="376"/>
      <c r="ICC163" s="376"/>
      <c r="ICE163" s="376"/>
      <c r="ICG163" s="376"/>
      <c r="ICI163" s="376"/>
      <c r="ICK163" s="376"/>
      <c r="ICM163" s="376"/>
      <c r="ICO163" s="376"/>
      <c r="ICQ163" s="376"/>
      <c r="ICS163" s="376"/>
      <c r="ICU163" s="376"/>
      <c r="ICW163" s="376"/>
      <c r="ICY163" s="376"/>
      <c r="IDA163" s="376"/>
      <c r="IDC163" s="376"/>
      <c r="IDE163" s="376"/>
      <c r="IDG163" s="376"/>
      <c r="IDI163" s="376"/>
      <c r="IDK163" s="376"/>
      <c r="IDM163" s="376"/>
      <c r="IDO163" s="376"/>
      <c r="IDQ163" s="376"/>
      <c r="IDS163" s="376"/>
      <c r="IDU163" s="376"/>
      <c r="IDW163" s="376"/>
      <c r="IDY163" s="376"/>
      <c r="IEA163" s="376"/>
      <c r="IEC163" s="376"/>
      <c r="IEE163" s="376"/>
      <c r="IEG163" s="376"/>
      <c r="IEI163" s="376"/>
      <c r="IEK163" s="376"/>
      <c r="IEM163" s="376"/>
      <c r="IEO163" s="376"/>
      <c r="IEQ163" s="376"/>
      <c r="IES163" s="376"/>
      <c r="IEU163" s="376"/>
      <c r="IEW163" s="376"/>
      <c r="IEY163" s="376"/>
      <c r="IFA163" s="376"/>
      <c r="IFC163" s="376"/>
      <c r="IFE163" s="376"/>
      <c r="IFG163" s="376"/>
      <c r="IFI163" s="376"/>
      <c r="IFK163" s="376"/>
      <c r="IFM163" s="376"/>
      <c r="IFO163" s="376"/>
      <c r="IFQ163" s="376"/>
      <c r="IFS163" s="376"/>
      <c r="IFU163" s="376"/>
      <c r="IFW163" s="376"/>
      <c r="IFY163" s="376"/>
      <c r="IGA163" s="376"/>
      <c r="IGC163" s="376"/>
      <c r="IGE163" s="376"/>
      <c r="IGG163" s="376"/>
      <c r="IGI163" s="376"/>
      <c r="IGK163" s="376"/>
      <c r="IGM163" s="376"/>
      <c r="IGO163" s="376"/>
      <c r="IGQ163" s="376"/>
      <c r="IGS163" s="376"/>
      <c r="IGU163" s="376"/>
      <c r="IGW163" s="376"/>
      <c r="IGY163" s="376"/>
      <c r="IHA163" s="376"/>
      <c r="IHC163" s="376"/>
      <c r="IHE163" s="376"/>
      <c r="IHG163" s="376"/>
      <c r="IHI163" s="376"/>
      <c r="IHK163" s="376"/>
      <c r="IHM163" s="376"/>
      <c r="IHO163" s="376"/>
      <c r="IHQ163" s="376"/>
      <c r="IHS163" s="376"/>
      <c r="IHU163" s="376"/>
      <c r="IHW163" s="376"/>
      <c r="IHY163" s="376"/>
      <c r="IIA163" s="376"/>
      <c r="IIC163" s="376"/>
      <c r="IIE163" s="376"/>
      <c r="IIG163" s="376"/>
      <c r="III163" s="376"/>
      <c r="IIK163" s="376"/>
      <c r="IIM163" s="376"/>
      <c r="IIO163" s="376"/>
      <c r="IIQ163" s="376"/>
      <c r="IIS163" s="376"/>
      <c r="IIU163" s="376"/>
      <c r="IIW163" s="376"/>
      <c r="IIY163" s="376"/>
      <c r="IJA163" s="376"/>
      <c r="IJC163" s="376"/>
      <c r="IJE163" s="376"/>
      <c r="IJG163" s="376"/>
      <c r="IJI163" s="376"/>
      <c r="IJK163" s="376"/>
      <c r="IJM163" s="376"/>
      <c r="IJO163" s="376"/>
      <c r="IJQ163" s="376"/>
      <c r="IJS163" s="376"/>
      <c r="IJU163" s="376"/>
      <c r="IJW163" s="376"/>
      <c r="IJY163" s="376"/>
      <c r="IKA163" s="376"/>
      <c r="IKC163" s="376"/>
      <c r="IKE163" s="376"/>
      <c r="IKG163" s="376"/>
      <c r="IKI163" s="376"/>
      <c r="IKK163" s="376"/>
      <c r="IKM163" s="376"/>
      <c r="IKO163" s="376"/>
      <c r="IKQ163" s="376"/>
      <c r="IKS163" s="376"/>
      <c r="IKU163" s="376"/>
      <c r="IKW163" s="376"/>
      <c r="IKY163" s="376"/>
      <c r="ILA163" s="376"/>
      <c r="ILC163" s="376"/>
      <c r="ILE163" s="376"/>
      <c r="ILG163" s="376"/>
      <c r="ILI163" s="376"/>
      <c r="ILK163" s="376"/>
      <c r="ILM163" s="376"/>
      <c r="ILO163" s="376"/>
      <c r="ILQ163" s="376"/>
      <c r="ILS163" s="376"/>
      <c r="ILU163" s="376"/>
      <c r="ILW163" s="376"/>
      <c r="ILY163" s="376"/>
      <c r="IMA163" s="376"/>
      <c r="IMC163" s="376"/>
      <c r="IME163" s="376"/>
      <c r="IMG163" s="376"/>
      <c r="IMI163" s="376"/>
      <c r="IMK163" s="376"/>
      <c r="IMM163" s="376"/>
      <c r="IMO163" s="376"/>
      <c r="IMQ163" s="376"/>
      <c r="IMS163" s="376"/>
      <c r="IMU163" s="376"/>
      <c r="IMW163" s="376"/>
      <c r="IMY163" s="376"/>
      <c r="INA163" s="376"/>
      <c r="INC163" s="376"/>
      <c r="INE163" s="376"/>
      <c r="ING163" s="376"/>
      <c r="INI163" s="376"/>
      <c r="INK163" s="376"/>
      <c r="INM163" s="376"/>
      <c r="INO163" s="376"/>
      <c r="INQ163" s="376"/>
      <c r="INS163" s="376"/>
      <c r="INU163" s="376"/>
      <c r="INW163" s="376"/>
      <c r="INY163" s="376"/>
      <c r="IOA163" s="376"/>
      <c r="IOC163" s="376"/>
      <c r="IOE163" s="376"/>
      <c r="IOG163" s="376"/>
      <c r="IOI163" s="376"/>
      <c r="IOK163" s="376"/>
      <c r="IOM163" s="376"/>
      <c r="IOO163" s="376"/>
      <c r="IOQ163" s="376"/>
      <c r="IOS163" s="376"/>
      <c r="IOU163" s="376"/>
      <c r="IOW163" s="376"/>
      <c r="IOY163" s="376"/>
      <c r="IPA163" s="376"/>
      <c r="IPC163" s="376"/>
      <c r="IPE163" s="376"/>
      <c r="IPG163" s="376"/>
      <c r="IPI163" s="376"/>
      <c r="IPK163" s="376"/>
      <c r="IPM163" s="376"/>
      <c r="IPO163" s="376"/>
      <c r="IPQ163" s="376"/>
      <c r="IPS163" s="376"/>
      <c r="IPU163" s="376"/>
      <c r="IPW163" s="376"/>
      <c r="IPY163" s="376"/>
      <c r="IQA163" s="376"/>
      <c r="IQC163" s="376"/>
      <c r="IQE163" s="376"/>
      <c r="IQG163" s="376"/>
      <c r="IQI163" s="376"/>
      <c r="IQK163" s="376"/>
      <c r="IQM163" s="376"/>
      <c r="IQO163" s="376"/>
      <c r="IQQ163" s="376"/>
      <c r="IQS163" s="376"/>
      <c r="IQU163" s="376"/>
      <c r="IQW163" s="376"/>
      <c r="IQY163" s="376"/>
      <c r="IRA163" s="376"/>
      <c r="IRC163" s="376"/>
      <c r="IRE163" s="376"/>
      <c r="IRG163" s="376"/>
      <c r="IRI163" s="376"/>
      <c r="IRK163" s="376"/>
      <c r="IRM163" s="376"/>
      <c r="IRO163" s="376"/>
      <c r="IRQ163" s="376"/>
      <c r="IRS163" s="376"/>
      <c r="IRU163" s="376"/>
      <c r="IRW163" s="376"/>
      <c r="IRY163" s="376"/>
      <c r="ISA163" s="376"/>
      <c r="ISC163" s="376"/>
      <c r="ISE163" s="376"/>
      <c r="ISG163" s="376"/>
      <c r="ISI163" s="376"/>
      <c r="ISK163" s="376"/>
      <c r="ISM163" s="376"/>
      <c r="ISO163" s="376"/>
      <c r="ISQ163" s="376"/>
      <c r="ISS163" s="376"/>
      <c r="ISU163" s="376"/>
      <c r="ISW163" s="376"/>
      <c r="ISY163" s="376"/>
      <c r="ITA163" s="376"/>
      <c r="ITC163" s="376"/>
      <c r="ITE163" s="376"/>
      <c r="ITG163" s="376"/>
      <c r="ITI163" s="376"/>
      <c r="ITK163" s="376"/>
      <c r="ITM163" s="376"/>
      <c r="ITO163" s="376"/>
      <c r="ITQ163" s="376"/>
      <c r="ITS163" s="376"/>
      <c r="ITU163" s="376"/>
      <c r="ITW163" s="376"/>
      <c r="ITY163" s="376"/>
      <c r="IUA163" s="376"/>
      <c r="IUC163" s="376"/>
      <c r="IUE163" s="376"/>
      <c r="IUG163" s="376"/>
      <c r="IUI163" s="376"/>
      <c r="IUK163" s="376"/>
      <c r="IUM163" s="376"/>
      <c r="IUO163" s="376"/>
      <c r="IUQ163" s="376"/>
      <c r="IUS163" s="376"/>
      <c r="IUU163" s="376"/>
      <c r="IUW163" s="376"/>
      <c r="IUY163" s="376"/>
      <c r="IVA163" s="376"/>
      <c r="IVC163" s="376"/>
      <c r="IVE163" s="376"/>
      <c r="IVG163" s="376"/>
      <c r="IVI163" s="376"/>
      <c r="IVK163" s="376"/>
      <c r="IVM163" s="376"/>
      <c r="IVO163" s="376"/>
      <c r="IVQ163" s="376"/>
      <c r="IVS163" s="376"/>
      <c r="IVU163" s="376"/>
      <c r="IVW163" s="376"/>
      <c r="IVY163" s="376"/>
      <c r="IWA163" s="376"/>
      <c r="IWC163" s="376"/>
      <c r="IWE163" s="376"/>
      <c r="IWG163" s="376"/>
      <c r="IWI163" s="376"/>
      <c r="IWK163" s="376"/>
      <c r="IWM163" s="376"/>
      <c r="IWO163" s="376"/>
      <c r="IWQ163" s="376"/>
      <c r="IWS163" s="376"/>
      <c r="IWU163" s="376"/>
      <c r="IWW163" s="376"/>
      <c r="IWY163" s="376"/>
      <c r="IXA163" s="376"/>
      <c r="IXC163" s="376"/>
      <c r="IXE163" s="376"/>
      <c r="IXG163" s="376"/>
      <c r="IXI163" s="376"/>
      <c r="IXK163" s="376"/>
      <c r="IXM163" s="376"/>
      <c r="IXO163" s="376"/>
      <c r="IXQ163" s="376"/>
      <c r="IXS163" s="376"/>
      <c r="IXU163" s="376"/>
      <c r="IXW163" s="376"/>
      <c r="IXY163" s="376"/>
      <c r="IYA163" s="376"/>
      <c r="IYC163" s="376"/>
      <c r="IYE163" s="376"/>
      <c r="IYG163" s="376"/>
      <c r="IYI163" s="376"/>
      <c r="IYK163" s="376"/>
      <c r="IYM163" s="376"/>
      <c r="IYO163" s="376"/>
      <c r="IYQ163" s="376"/>
      <c r="IYS163" s="376"/>
      <c r="IYU163" s="376"/>
      <c r="IYW163" s="376"/>
      <c r="IYY163" s="376"/>
      <c r="IZA163" s="376"/>
      <c r="IZC163" s="376"/>
      <c r="IZE163" s="376"/>
      <c r="IZG163" s="376"/>
      <c r="IZI163" s="376"/>
      <c r="IZK163" s="376"/>
      <c r="IZM163" s="376"/>
      <c r="IZO163" s="376"/>
      <c r="IZQ163" s="376"/>
      <c r="IZS163" s="376"/>
      <c r="IZU163" s="376"/>
      <c r="IZW163" s="376"/>
      <c r="IZY163" s="376"/>
      <c r="JAA163" s="376"/>
      <c r="JAC163" s="376"/>
      <c r="JAE163" s="376"/>
      <c r="JAG163" s="376"/>
      <c r="JAI163" s="376"/>
      <c r="JAK163" s="376"/>
      <c r="JAM163" s="376"/>
      <c r="JAO163" s="376"/>
      <c r="JAQ163" s="376"/>
      <c r="JAS163" s="376"/>
      <c r="JAU163" s="376"/>
      <c r="JAW163" s="376"/>
      <c r="JAY163" s="376"/>
      <c r="JBA163" s="376"/>
      <c r="JBC163" s="376"/>
      <c r="JBE163" s="376"/>
      <c r="JBG163" s="376"/>
      <c r="JBI163" s="376"/>
      <c r="JBK163" s="376"/>
      <c r="JBM163" s="376"/>
      <c r="JBO163" s="376"/>
      <c r="JBQ163" s="376"/>
      <c r="JBS163" s="376"/>
      <c r="JBU163" s="376"/>
      <c r="JBW163" s="376"/>
      <c r="JBY163" s="376"/>
      <c r="JCA163" s="376"/>
      <c r="JCC163" s="376"/>
      <c r="JCE163" s="376"/>
      <c r="JCG163" s="376"/>
      <c r="JCI163" s="376"/>
      <c r="JCK163" s="376"/>
      <c r="JCM163" s="376"/>
      <c r="JCO163" s="376"/>
      <c r="JCQ163" s="376"/>
      <c r="JCS163" s="376"/>
      <c r="JCU163" s="376"/>
      <c r="JCW163" s="376"/>
      <c r="JCY163" s="376"/>
      <c r="JDA163" s="376"/>
      <c r="JDC163" s="376"/>
      <c r="JDE163" s="376"/>
      <c r="JDG163" s="376"/>
      <c r="JDI163" s="376"/>
      <c r="JDK163" s="376"/>
      <c r="JDM163" s="376"/>
      <c r="JDO163" s="376"/>
      <c r="JDQ163" s="376"/>
      <c r="JDS163" s="376"/>
      <c r="JDU163" s="376"/>
      <c r="JDW163" s="376"/>
      <c r="JDY163" s="376"/>
      <c r="JEA163" s="376"/>
      <c r="JEC163" s="376"/>
      <c r="JEE163" s="376"/>
      <c r="JEG163" s="376"/>
      <c r="JEI163" s="376"/>
      <c r="JEK163" s="376"/>
      <c r="JEM163" s="376"/>
      <c r="JEO163" s="376"/>
      <c r="JEQ163" s="376"/>
      <c r="JES163" s="376"/>
      <c r="JEU163" s="376"/>
      <c r="JEW163" s="376"/>
      <c r="JEY163" s="376"/>
      <c r="JFA163" s="376"/>
      <c r="JFC163" s="376"/>
      <c r="JFE163" s="376"/>
      <c r="JFG163" s="376"/>
      <c r="JFI163" s="376"/>
      <c r="JFK163" s="376"/>
      <c r="JFM163" s="376"/>
      <c r="JFO163" s="376"/>
      <c r="JFQ163" s="376"/>
      <c r="JFS163" s="376"/>
      <c r="JFU163" s="376"/>
      <c r="JFW163" s="376"/>
      <c r="JFY163" s="376"/>
      <c r="JGA163" s="376"/>
      <c r="JGC163" s="376"/>
      <c r="JGE163" s="376"/>
      <c r="JGG163" s="376"/>
      <c r="JGI163" s="376"/>
      <c r="JGK163" s="376"/>
      <c r="JGM163" s="376"/>
      <c r="JGO163" s="376"/>
      <c r="JGQ163" s="376"/>
      <c r="JGS163" s="376"/>
      <c r="JGU163" s="376"/>
      <c r="JGW163" s="376"/>
      <c r="JGY163" s="376"/>
      <c r="JHA163" s="376"/>
      <c r="JHC163" s="376"/>
      <c r="JHE163" s="376"/>
      <c r="JHG163" s="376"/>
      <c r="JHI163" s="376"/>
      <c r="JHK163" s="376"/>
      <c r="JHM163" s="376"/>
      <c r="JHO163" s="376"/>
      <c r="JHQ163" s="376"/>
      <c r="JHS163" s="376"/>
      <c r="JHU163" s="376"/>
      <c r="JHW163" s="376"/>
      <c r="JHY163" s="376"/>
      <c r="JIA163" s="376"/>
      <c r="JIC163" s="376"/>
      <c r="JIE163" s="376"/>
      <c r="JIG163" s="376"/>
      <c r="JII163" s="376"/>
      <c r="JIK163" s="376"/>
      <c r="JIM163" s="376"/>
      <c r="JIO163" s="376"/>
      <c r="JIQ163" s="376"/>
      <c r="JIS163" s="376"/>
      <c r="JIU163" s="376"/>
      <c r="JIW163" s="376"/>
      <c r="JIY163" s="376"/>
      <c r="JJA163" s="376"/>
      <c r="JJC163" s="376"/>
      <c r="JJE163" s="376"/>
      <c r="JJG163" s="376"/>
      <c r="JJI163" s="376"/>
      <c r="JJK163" s="376"/>
      <c r="JJM163" s="376"/>
      <c r="JJO163" s="376"/>
      <c r="JJQ163" s="376"/>
      <c r="JJS163" s="376"/>
      <c r="JJU163" s="376"/>
      <c r="JJW163" s="376"/>
      <c r="JJY163" s="376"/>
      <c r="JKA163" s="376"/>
      <c r="JKC163" s="376"/>
      <c r="JKE163" s="376"/>
      <c r="JKG163" s="376"/>
      <c r="JKI163" s="376"/>
      <c r="JKK163" s="376"/>
      <c r="JKM163" s="376"/>
      <c r="JKO163" s="376"/>
      <c r="JKQ163" s="376"/>
      <c r="JKS163" s="376"/>
      <c r="JKU163" s="376"/>
      <c r="JKW163" s="376"/>
      <c r="JKY163" s="376"/>
      <c r="JLA163" s="376"/>
      <c r="JLC163" s="376"/>
      <c r="JLE163" s="376"/>
      <c r="JLG163" s="376"/>
      <c r="JLI163" s="376"/>
      <c r="JLK163" s="376"/>
      <c r="JLM163" s="376"/>
      <c r="JLO163" s="376"/>
      <c r="JLQ163" s="376"/>
      <c r="JLS163" s="376"/>
      <c r="JLU163" s="376"/>
      <c r="JLW163" s="376"/>
      <c r="JLY163" s="376"/>
      <c r="JMA163" s="376"/>
      <c r="JMC163" s="376"/>
      <c r="JME163" s="376"/>
      <c r="JMG163" s="376"/>
      <c r="JMI163" s="376"/>
      <c r="JMK163" s="376"/>
      <c r="JMM163" s="376"/>
      <c r="JMO163" s="376"/>
      <c r="JMQ163" s="376"/>
      <c r="JMS163" s="376"/>
      <c r="JMU163" s="376"/>
      <c r="JMW163" s="376"/>
      <c r="JMY163" s="376"/>
      <c r="JNA163" s="376"/>
      <c r="JNC163" s="376"/>
      <c r="JNE163" s="376"/>
      <c r="JNG163" s="376"/>
      <c r="JNI163" s="376"/>
      <c r="JNK163" s="376"/>
      <c r="JNM163" s="376"/>
      <c r="JNO163" s="376"/>
      <c r="JNQ163" s="376"/>
      <c r="JNS163" s="376"/>
      <c r="JNU163" s="376"/>
      <c r="JNW163" s="376"/>
      <c r="JNY163" s="376"/>
      <c r="JOA163" s="376"/>
      <c r="JOC163" s="376"/>
      <c r="JOE163" s="376"/>
      <c r="JOG163" s="376"/>
      <c r="JOI163" s="376"/>
      <c r="JOK163" s="376"/>
      <c r="JOM163" s="376"/>
      <c r="JOO163" s="376"/>
      <c r="JOQ163" s="376"/>
      <c r="JOS163" s="376"/>
      <c r="JOU163" s="376"/>
      <c r="JOW163" s="376"/>
      <c r="JOY163" s="376"/>
      <c r="JPA163" s="376"/>
      <c r="JPC163" s="376"/>
      <c r="JPE163" s="376"/>
      <c r="JPG163" s="376"/>
      <c r="JPI163" s="376"/>
      <c r="JPK163" s="376"/>
      <c r="JPM163" s="376"/>
      <c r="JPO163" s="376"/>
      <c r="JPQ163" s="376"/>
      <c r="JPS163" s="376"/>
      <c r="JPU163" s="376"/>
      <c r="JPW163" s="376"/>
      <c r="JPY163" s="376"/>
      <c r="JQA163" s="376"/>
      <c r="JQC163" s="376"/>
      <c r="JQE163" s="376"/>
      <c r="JQG163" s="376"/>
      <c r="JQI163" s="376"/>
      <c r="JQK163" s="376"/>
      <c r="JQM163" s="376"/>
      <c r="JQO163" s="376"/>
      <c r="JQQ163" s="376"/>
      <c r="JQS163" s="376"/>
      <c r="JQU163" s="376"/>
      <c r="JQW163" s="376"/>
      <c r="JQY163" s="376"/>
      <c r="JRA163" s="376"/>
      <c r="JRC163" s="376"/>
      <c r="JRE163" s="376"/>
      <c r="JRG163" s="376"/>
      <c r="JRI163" s="376"/>
      <c r="JRK163" s="376"/>
      <c r="JRM163" s="376"/>
      <c r="JRO163" s="376"/>
      <c r="JRQ163" s="376"/>
      <c r="JRS163" s="376"/>
      <c r="JRU163" s="376"/>
      <c r="JRW163" s="376"/>
      <c r="JRY163" s="376"/>
      <c r="JSA163" s="376"/>
      <c r="JSC163" s="376"/>
      <c r="JSE163" s="376"/>
      <c r="JSG163" s="376"/>
      <c r="JSI163" s="376"/>
      <c r="JSK163" s="376"/>
      <c r="JSM163" s="376"/>
      <c r="JSO163" s="376"/>
      <c r="JSQ163" s="376"/>
      <c r="JSS163" s="376"/>
      <c r="JSU163" s="376"/>
      <c r="JSW163" s="376"/>
      <c r="JSY163" s="376"/>
      <c r="JTA163" s="376"/>
      <c r="JTC163" s="376"/>
      <c r="JTE163" s="376"/>
      <c r="JTG163" s="376"/>
      <c r="JTI163" s="376"/>
      <c r="JTK163" s="376"/>
      <c r="JTM163" s="376"/>
      <c r="JTO163" s="376"/>
      <c r="JTQ163" s="376"/>
      <c r="JTS163" s="376"/>
      <c r="JTU163" s="376"/>
      <c r="JTW163" s="376"/>
      <c r="JTY163" s="376"/>
      <c r="JUA163" s="376"/>
      <c r="JUC163" s="376"/>
      <c r="JUE163" s="376"/>
      <c r="JUG163" s="376"/>
      <c r="JUI163" s="376"/>
      <c r="JUK163" s="376"/>
      <c r="JUM163" s="376"/>
      <c r="JUO163" s="376"/>
      <c r="JUQ163" s="376"/>
      <c r="JUS163" s="376"/>
      <c r="JUU163" s="376"/>
      <c r="JUW163" s="376"/>
      <c r="JUY163" s="376"/>
      <c r="JVA163" s="376"/>
      <c r="JVC163" s="376"/>
      <c r="JVE163" s="376"/>
      <c r="JVG163" s="376"/>
      <c r="JVI163" s="376"/>
      <c r="JVK163" s="376"/>
      <c r="JVM163" s="376"/>
      <c r="JVO163" s="376"/>
      <c r="JVQ163" s="376"/>
      <c r="JVS163" s="376"/>
      <c r="JVU163" s="376"/>
      <c r="JVW163" s="376"/>
      <c r="JVY163" s="376"/>
      <c r="JWA163" s="376"/>
      <c r="JWC163" s="376"/>
      <c r="JWE163" s="376"/>
      <c r="JWG163" s="376"/>
      <c r="JWI163" s="376"/>
      <c r="JWK163" s="376"/>
      <c r="JWM163" s="376"/>
      <c r="JWO163" s="376"/>
      <c r="JWQ163" s="376"/>
      <c r="JWS163" s="376"/>
      <c r="JWU163" s="376"/>
      <c r="JWW163" s="376"/>
      <c r="JWY163" s="376"/>
      <c r="JXA163" s="376"/>
      <c r="JXC163" s="376"/>
      <c r="JXE163" s="376"/>
      <c r="JXG163" s="376"/>
      <c r="JXI163" s="376"/>
      <c r="JXK163" s="376"/>
      <c r="JXM163" s="376"/>
      <c r="JXO163" s="376"/>
      <c r="JXQ163" s="376"/>
      <c r="JXS163" s="376"/>
      <c r="JXU163" s="376"/>
      <c r="JXW163" s="376"/>
      <c r="JXY163" s="376"/>
      <c r="JYA163" s="376"/>
      <c r="JYC163" s="376"/>
      <c r="JYE163" s="376"/>
      <c r="JYG163" s="376"/>
      <c r="JYI163" s="376"/>
      <c r="JYK163" s="376"/>
      <c r="JYM163" s="376"/>
      <c r="JYO163" s="376"/>
      <c r="JYQ163" s="376"/>
      <c r="JYS163" s="376"/>
      <c r="JYU163" s="376"/>
      <c r="JYW163" s="376"/>
      <c r="JYY163" s="376"/>
      <c r="JZA163" s="376"/>
      <c r="JZC163" s="376"/>
      <c r="JZE163" s="376"/>
      <c r="JZG163" s="376"/>
      <c r="JZI163" s="376"/>
      <c r="JZK163" s="376"/>
      <c r="JZM163" s="376"/>
      <c r="JZO163" s="376"/>
      <c r="JZQ163" s="376"/>
      <c r="JZS163" s="376"/>
      <c r="JZU163" s="376"/>
      <c r="JZW163" s="376"/>
      <c r="JZY163" s="376"/>
      <c r="KAA163" s="376"/>
      <c r="KAC163" s="376"/>
      <c r="KAE163" s="376"/>
      <c r="KAG163" s="376"/>
      <c r="KAI163" s="376"/>
      <c r="KAK163" s="376"/>
      <c r="KAM163" s="376"/>
      <c r="KAO163" s="376"/>
      <c r="KAQ163" s="376"/>
      <c r="KAS163" s="376"/>
      <c r="KAU163" s="376"/>
      <c r="KAW163" s="376"/>
      <c r="KAY163" s="376"/>
      <c r="KBA163" s="376"/>
      <c r="KBC163" s="376"/>
      <c r="KBE163" s="376"/>
      <c r="KBG163" s="376"/>
      <c r="KBI163" s="376"/>
      <c r="KBK163" s="376"/>
      <c r="KBM163" s="376"/>
      <c r="KBO163" s="376"/>
      <c r="KBQ163" s="376"/>
      <c r="KBS163" s="376"/>
      <c r="KBU163" s="376"/>
      <c r="KBW163" s="376"/>
      <c r="KBY163" s="376"/>
      <c r="KCA163" s="376"/>
      <c r="KCC163" s="376"/>
      <c r="KCE163" s="376"/>
      <c r="KCG163" s="376"/>
      <c r="KCI163" s="376"/>
      <c r="KCK163" s="376"/>
      <c r="KCM163" s="376"/>
      <c r="KCO163" s="376"/>
      <c r="KCQ163" s="376"/>
      <c r="KCS163" s="376"/>
      <c r="KCU163" s="376"/>
      <c r="KCW163" s="376"/>
      <c r="KCY163" s="376"/>
      <c r="KDA163" s="376"/>
      <c r="KDC163" s="376"/>
      <c r="KDE163" s="376"/>
      <c r="KDG163" s="376"/>
      <c r="KDI163" s="376"/>
      <c r="KDK163" s="376"/>
      <c r="KDM163" s="376"/>
      <c r="KDO163" s="376"/>
      <c r="KDQ163" s="376"/>
      <c r="KDS163" s="376"/>
      <c r="KDU163" s="376"/>
      <c r="KDW163" s="376"/>
      <c r="KDY163" s="376"/>
      <c r="KEA163" s="376"/>
      <c r="KEC163" s="376"/>
      <c r="KEE163" s="376"/>
      <c r="KEG163" s="376"/>
      <c r="KEI163" s="376"/>
      <c r="KEK163" s="376"/>
      <c r="KEM163" s="376"/>
      <c r="KEO163" s="376"/>
      <c r="KEQ163" s="376"/>
      <c r="KES163" s="376"/>
      <c r="KEU163" s="376"/>
      <c r="KEW163" s="376"/>
      <c r="KEY163" s="376"/>
      <c r="KFA163" s="376"/>
      <c r="KFC163" s="376"/>
      <c r="KFE163" s="376"/>
      <c r="KFG163" s="376"/>
      <c r="KFI163" s="376"/>
      <c r="KFK163" s="376"/>
      <c r="KFM163" s="376"/>
      <c r="KFO163" s="376"/>
      <c r="KFQ163" s="376"/>
      <c r="KFS163" s="376"/>
      <c r="KFU163" s="376"/>
      <c r="KFW163" s="376"/>
      <c r="KFY163" s="376"/>
      <c r="KGA163" s="376"/>
      <c r="KGC163" s="376"/>
      <c r="KGE163" s="376"/>
      <c r="KGG163" s="376"/>
      <c r="KGI163" s="376"/>
      <c r="KGK163" s="376"/>
      <c r="KGM163" s="376"/>
      <c r="KGO163" s="376"/>
      <c r="KGQ163" s="376"/>
      <c r="KGS163" s="376"/>
      <c r="KGU163" s="376"/>
      <c r="KGW163" s="376"/>
      <c r="KGY163" s="376"/>
      <c r="KHA163" s="376"/>
      <c r="KHC163" s="376"/>
      <c r="KHE163" s="376"/>
      <c r="KHG163" s="376"/>
      <c r="KHI163" s="376"/>
      <c r="KHK163" s="376"/>
      <c r="KHM163" s="376"/>
      <c r="KHO163" s="376"/>
      <c r="KHQ163" s="376"/>
      <c r="KHS163" s="376"/>
      <c r="KHU163" s="376"/>
      <c r="KHW163" s="376"/>
      <c r="KHY163" s="376"/>
      <c r="KIA163" s="376"/>
      <c r="KIC163" s="376"/>
      <c r="KIE163" s="376"/>
      <c r="KIG163" s="376"/>
      <c r="KII163" s="376"/>
      <c r="KIK163" s="376"/>
      <c r="KIM163" s="376"/>
      <c r="KIO163" s="376"/>
      <c r="KIQ163" s="376"/>
      <c r="KIS163" s="376"/>
      <c r="KIU163" s="376"/>
      <c r="KIW163" s="376"/>
      <c r="KIY163" s="376"/>
      <c r="KJA163" s="376"/>
      <c r="KJC163" s="376"/>
      <c r="KJE163" s="376"/>
      <c r="KJG163" s="376"/>
      <c r="KJI163" s="376"/>
      <c r="KJK163" s="376"/>
      <c r="KJM163" s="376"/>
      <c r="KJO163" s="376"/>
      <c r="KJQ163" s="376"/>
      <c r="KJS163" s="376"/>
      <c r="KJU163" s="376"/>
      <c r="KJW163" s="376"/>
      <c r="KJY163" s="376"/>
      <c r="KKA163" s="376"/>
      <c r="KKC163" s="376"/>
      <c r="KKE163" s="376"/>
      <c r="KKG163" s="376"/>
      <c r="KKI163" s="376"/>
      <c r="KKK163" s="376"/>
      <c r="KKM163" s="376"/>
      <c r="KKO163" s="376"/>
      <c r="KKQ163" s="376"/>
      <c r="KKS163" s="376"/>
      <c r="KKU163" s="376"/>
      <c r="KKW163" s="376"/>
      <c r="KKY163" s="376"/>
      <c r="KLA163" s="376"/>
      <c r="KLC163" s="376"/>
      <c r="KLE163" s="376"/>
      <c r="KLG163" s="376"/>
      <c r="KLI163" s="376"/>
      <c r="KLK163" s="376"/>
      <c r="KLM163" s="376"/>
      <c r="KLO163" s="376"/>
      <c r="KLQ163" s="376"/>
      <c r="KLS163" s="376"/>
      <c r="KLU163" s="376"/>
      <c r="KLW163" s="376"/>
      <c r="KLY163" s="376"/>
      <c r="KMA163" s="376"/>
      <c r="KMC163" s="376"/>
      <c r="KME163" s="376"/>
      <c r="KMG163" s="376"/>
      <c r="KMI163" s="376"/>
      <c r="KMK163" s="376"/>
      <c r="KMM163" s="376"/>
      <c r="KMO163" s="376"/>
      <c r="KMQ163" s="376"/>
      <c r="KMS163" s="376"/>
      <c r="KMU163" s="376"/>
      <c r="KMW163" s="376"/>
      <c r="KMY163" s="376"/>
      <c r="KNA163" s="376"/>
      <c r="KNC163" s="376"/>
      <c r="KNE163" s="376"/>
      <c r="KNG163" s="376"/>
      <c r="KNI163" s="376"/>
      <c r="KNK163" s="376"/>
      <c r="KNM163" s="376"/>
      <c r="KNO163" s="376"/>
      <c r="KNQ163" s="376"/>
      <c r="KNS163" s="376"/>
      <c r="KNU163" s="376"/>
      <c r="KNW163" s="376"/>
      <c r="KNY163" s="376"/>
      <c r="KOA163" s="376"/>
      <c r="KOC163" s="376"/>
      <c r="KOE163" s="376"/>
      <c r="KOG163" s="376"/>
      <c r="KOI163" s="376"/>
      <c r="KOK163" s="376"/>
      <c r="KOM163" s="376"/>
      <c r="KOO163" s="376"/>
      <c r="KOQ163" s="376"/>
      <c r="KOS163" s="376"/>
      <c r="KOU163" s="376"/>
      <c r="KOW163" s="376"/>
      <c r="KOY163" s="376"/>
      <c r="KPA163" s="376"/>
      <c r="KPC163" s="376"/>
      <c r="KPE163" s="376"/>
      <c r="KPG163" s="376"/>
      <c r="KPI163" s="376"/>
      <c r="KPK163" s="376"/>
      <c r="KPM163" s="376"/>
      <c r="KPO163" s="376"/>
      <c r="KPQ163" s="376"/>
      <c r="KPS163" s="376"/>
      <c r="KPU163" s="376"/>
      <c r="KPW163" s="376"/>
      <c r="KPY163" s="376"/>
      <c r="KQA163" s="376"/>
      <c r="KQC163" s="376"/>
      <c r="KQE163" s="376"/>
      <c r="KQG163" s="376"/>
      <c r="KQI163" s="376"/>
      <c r="KQK163" s="376"/>
      <c r="KQM163" s="376"/>
      <c r="KQO163" s="376"/>
      <c r="KQQ163" s="376"/>
      <c r="KQS163" s="376"/>
      <c r="KQU163" s="376"/>
      <c r="KQW163" s="376"/>
      <c r="KQY163" s="376"/>
      <c r="KRA163" s="376"/>
      <c r="KRC163" s="376"/>
      <c r="KRE163" s="376"/>
      <c r="KRG163" s="376"/>
      <c r="KRI163" s="376"/>
      <c r="KRK163" s="376"/>
      <c r="KRM163" s="376"/>
      <c r="KRO163" s="376"/>
      <c r="KRQ163" s="376"/>
      <c r="KRS163" s="376"/>
      <c r="KRU163" s="376"/>
      <c r="KRW163" s="376"/>
      <c r="KRY163" s="376"/>
      <c r="KSA163" s="376"/>
      <c r="KSC163" s="376"/>
      <c r="KSE163" s="376"/>
      <c r="KSG163" s="376"/>
      <c r="KSI163" s="376"/>
      <c r="KSK163" s="376"/>
      <c r="KSM163" s="376"/>
      <c r="KSO163" s="376"/>
      <c r="KSQ163" s="376"/>
      <c r="KSS163" s="376"/>
      <c r="KSU163" s="376"/>
      <c r="KSW163" s="376"/>
      <c r="KSY163" s="376"/>
      <c r="KTA163" s="376"/>
      <c r="KTC163" s="376"/>
      <c r="KTE163" s="376"/>
      <c r="KTG163" s="376"/>
      <c r="KTI163" s="376"/>
      <c r="KTK163" s="376"/>
      <c r="KTM163" s="376"/>
      <c r="KTO163" s="376"/>
      <c r="KTQ163" s="376"/>
      <c r="KTS163" s="376"/>
      <c r="KTU163" s="376"/>
      <c r="KTW163" s="376"/>
      <c r="KTY163" s="376"/>
      <c r="KUA163" s="376"/>
      <c r="KUC163" s="376"/>
      <c r="KUE163" s="376"/>
      <c r="KUG163" s="376"/>
      <c r="KUI163" s="376"/>
      <c r="KUK163" s="376"/>
      <c r="KUM163" s="376"/>
      <c r="KUO163" s="376"/>
      <c r="KUQ163" s="376"/>
      <c r="KUS163" s="376"/>
      <c r="KUU163" s="376"/>
      <c r="KUW163" s="376"/>
      <c r="KUY163" s="376"/>
      <c r="KVA163" s="376"/>
      <c r="KVC163" s="376"/>
      <c r="KVE163" s="376"/>
      <c r="KVG163" s="376"/>
      <c r="KVI163" s="376"/>
      <c r="KVK163" s="376"/>
      <c r="KVM163" s="376"/>
      <c r="KVO163" s="376"/>
      <c r="KVQ163" s="376"/>
      <c r="KVS163" s="376"/>
      <c r="KVU163" s="376"/>
      <c r="KVW163" s="376"/>
      <c r="KVY163" s="376"/>
      <c r="KWA163" s="376"/>
      <c r="KWC163" s="376"/>
      <c r="KWE163" s="376"/>
      <c r="KWG163" s="376"/>
      <c r="KWI163" s="376"/>
      <c r="KWK163" s="376"/>
      <c r="KWM163" s="376"/>
      <c r="KWO163" s="376"/>
      <c r="KWQ163" s="376"/>
      <c r="KWS163" s="376"/>
      <c r="KWU163" s="376"/>
      <c r="KWW163" s="376"/>
      <c r="KWY163" s="376"/>
      <c r="KXA163" s="376"/>
      <c r="KXC163" s="376"/>
      <c r="KXE163" s="376"/>
      <c r="KXG163" s="376"/>
      <c r="KXI163" s="376"/>
      <c r="KXK163" s="376"/>
      <c r="KXM163" s="376"/>
      <c r="KXO163" s="376"/>
      <c r="KXQ163" s="376"/>
      <c r="KXS163" s="376"/>
      <c r="KXU163" s="376"/>
      <c r="KXW163" s="376"/>
      <c r="KXY163" s="376"/>
      <c r="KYA163" s="376"/>
      <c r="KYC163" s="376"/>
      <c r="KYE163" s="376"/>
      <c r="KYG163" s="376"/>
      <c r="KYI163" s="376"/>
      <c r="KYK163" s="376"/>
      <c r="KYM163" s="376"/>
      <c r="KYO163" s="376"/>
      <c r="KYQ163" s="376"/>
      <c r="KYS163" s="376"/>
      <c r="KYU163" s="376"/>
      <c r="KYW163" s="376"/>
      <c r="KYY163" s="376"/>
      <c r="KZA163" s="376"/>
      <c r="KZC163" s="376"/>
      <c r="KZE163" s="376"/>
      <c r="KZG163" s="376"/>
      <c r="KZI163" s="376"/>
      <c r="KZK163" s="376"/>
      <c r="KZM163" s="376"/>
      <c r="KZO163" s="376"/>
      <c r="KZQ163" s="376"/>
      <c r="KZS163" s="376"/>
      <c r="KZU163" s="376"/>
      <c r="KZW163" s="376"/>
      <c r="KZY163" s="376"/>
      <c r="LAA163" s="376"/>
      <c r="LAC163" s="376"/>
      <c r="LAE163" s="376"/>
      <c r="LAG163" s="376"/>
      <c r="LAI163" s="376"/>
      <c r="LAK163" s="376"/>
      <c r="LAM163" s="376"/>
      <c r="LAO163" s="376"/>
      <c r="LAQ163" s="376"/>
      <c r="LAS163" s="376"/>
      <c r="LAU163" s="376"/>
      <c r="LAW163" s="376"/>
      <c r="LAY163" s="376"/>
      <c r="LBA163" s="376"/>
      <c r="LBC163" s="376"/>
      <c r="LBE163" s="376"/>
      <c r="LBG163" s="376"/>
      <c r="LBI163" s="376"/>
      <c r="LBK163" s="376"/>
      <c r="LBM163" s="376"/>
      <c r="LBO163" s="376"/>
      <c r="LBQ163" s="376"/>
      <c r="LBS163" s="376"/>
      <c r="LBU163" s="376"/>
      <c r="LBW163" s="376"/>
      <c r="LBY163" s="376"/>
      <c r="LCA163" s="376"/>
      <c r="LCC163" s="376"/>
      <c r="LCE163" s="376"/>
      <c r="LCG163" s="376"/>
      <c r="LCI163" s="376"/>
      <c r="LCK163" s="376"/>
      <c r="LCM163" s="376"/>
      <c r="LCO163" s="376"/>
      <c r="LCQ163" s="376"/>
      <c r="LCS163" s="376"/>
      <c r="LCU163" s="376"/>
      <c r="LCW163" s="376"/>
      <c r="LCY163" s="376"/>
      <c r="LDA163" s="376"/>
      <c r="LDC163" s="376"/>
      <c r="LDE163" s="376"/>
      <c r="LDG163" s="376"/>
      <c r="LDI163" s="376"/>
      <c r="LDK163" s="376"/>
      <c r="LDM163" s="376"/>
      <c r="LDO163" s="376"/>
      <c r="LDQ163" s="376"/>
      <c r="LDS163" s="376"/>
      <c r="LDU163" s="376"/>
      <c r="LDW163" s="376"/>
      <c r="LDY163" s="376"/>
      <c r="LEA163" s="376"/>
      <c r="LEC163" s="376"/>
      <c r="LEE163" s="376"/>
      <c r="LEG163" s="376"/>
      <c r="LEI163" s="376"/>
      <c r="LEK163" s="376"/>
      <c r="LEM163" s="376"/>
      <c r="LEO163" s="376"/>
      <c r="LEQ163" s="376"/>
      <c r="LES163" s="376"/>
      <c r="LEU163" s="376"/>
      <c r="LEW163" s="376"/>
      <c r="LEY163" s="376"/>
      <c r="LFA163" s="376"/>
      <c r="LFC163" s="376"/>
      <c r="LFE163" s="376"/>
      <c r="LFG163" s="376"/>
      <c r="LFI163" s="376"/>
      <c r="LFK163" s="376"/>
      <c r="LFM163" s="376"/>
      <c r="LFO163" s="376"/>
      <c r="LFQ163" s="376"/>
      <c r="LFS163" s="376"/>
      <c r="LFU163" s="376"/>
      <c r="LFW163" s="376"/>
      <c r="LFY163" s="376"/>
      <c r="LGA163" s="376"/>
      <c r="LGC163" s="376"/>
      <c r="LGE163" s="376"/>
      <c r="LGG163" s="376"/>
      <c r="LGI163" s="376"/>
      <c r="LGK163" s="376"/>
      <c r="LGM163" s="376"/>
      <c r="LGO163" s="376"/>
      <c r="LGQ163" s="376"/>
      <c r="LGS163" s="376"/>
      <c r="LGU163" s="376"/>
      <c r="LGW163" s="376"/>
      <c r="LGY163" s="376"/>
      <c r="LHA163" s="376"/>
      <c r="LHC163" s="376"/>
      <c r="LHE163" s="376"/>
      <c r="LHG163" s="376"/>
      <c r="LHI163" s="376"/>
      <c r="LHK163" s="376"/>
      <c r="LHM163" s="376"/>
      <c r="LHO163" s="376"/>
      <c r="LHQ163" s="376"/>
      <c r="LHS163" s="376"/>
      <c r="LHU163" s="376"/>
      <c r="LHW163" s="376"/>
      <c r="LHY163" s="376"/>
      <c r="LIA163" s="376"/>
      <c r="LIC163" s="376"/>
      <c r="LIE163" s="376"/>
      <c r="LIG163" s="376"/>
      <c r="LII163" s="376"/>
      <c r="LIK163" s="376"/>
      <c r="LIM163" s="376"/>
      <c r="LIO163" s="376"/>
      <c r="LIQ163" s="376"/>
      <c r="LIS163" s="376"/>
      <c r="LIU163" s="376"/>
      <c r="LIW163" s="376"/>
      <c r="LIY163" s="376"/>
      <c r="LJA163" s="376"/>
      <c r="LJC163" s="376"/>
      <c r="LJE163" s="376"/>
      <c r="LJG163" s="376"/>
      <c r="LJI163" s="376"/>
      <c r="LJK163" s="376"/>
      <c r="LJM163" s="376"/>
      <c r="LJO163" s="376"/>
      <c r="LJQ163" s="376"/>
      <c r="LJS163" s="376"/>
      <c r="LJU163" s="376"/>
      <c r="LJW163" s="376"/>
      <c r="LJY163" s="376"/>
      <c r="LKA163" s="376"/>
      <c r="LKC163" s="376"/>
      <c r="LKE163" s="376"/>
      <c r="LKG163" s="376"/>
      <c r="LKI163" s="376"/>
      <c r="LKK163" s="376"/>
      <c r="LKM163" s="376"/>
      <c r="LKO163" s="376"/>
      <c r="LKQ163" s="376"/>
      <c r="LKS163" s="376"/>
      <c r="LKU163" s="376"/>
      <c r="LKW163" s="376"/>
      <c r="LKY163" s="376"/>
      <c r="LLA163" s="376"/>
      <c r="LLC163" s="376"/>
      <c r="LLE163" s="376"/>
      <c r="LLG163" s="376"/>
      <c r="LLI163" s="376"/>
      <c r="LLK163" s="376"/>
      <c r="LLM163" s="376"/>
      <c r="LLO163" s="376"/>
      <c r="LLQ163" s="376"/>
      <c r="LLS163" s="376"/>
      <c r="LLU163" s="376"/>
      <c r="LLW163" s="376"/>
      <c r="LLY163" s="376"/>
      <c r="LMA163" s="376"/>
      <c r="LMC163" s="376"/>
      <c r="LME163" s="376"/>
      <c r="LMG163" s="376"/>
      <c r="LMI163" s="376"/>
      <c r="LMK163" s="376"/>
      <c r="LMM163" s="376"/>
      <c r="LMO163" s="376"/>
      <c r="LMQ163" s="376"/>
      <c r="LMS163" s="376"/>
      <c r="LMU163" s="376"/>
      <c r="LMW163" s="376"/>
      <c r="LMY163" s="376"/>
      <c r="LNA163" s="376"/>
      <c r="LNC163" s="376"/>
      <c r="LNE163" s="376"/>
      <c r="LNG163" s="376"/>
      <c r="LNI163" s="376"/>
      <c r="LNK163" s="376"/>
      <c r="LNM163" s="376"/>
      <c r="LNO163" s="376"/>
      <c r="LNQ163" s="376"/>
      <c r="LNS163" s="376"/>
      <c r="LNU163" s="376"/>
      <c r="LNW163" s="376"/>
      <c r="LNY163" s="376"/>
      <c r="LOA163" s="376"/>
      <c r="LOC163" s="376"/>
      <c r="LOE163" s="376"/>
      <c r="LOG163" s="376"/>
      <c r="LOI163" s="376"/>
      <c r="LOK163" s="376"/>
      <c r="LOM163" s="376"/>
      <c r="LOO163" s="376"/>
      <c r="LOQ163" s="376"/>
      <c r="LOS163" s="376"/>
      <c r="LOU163" s="376"/>
      <c r="LOW163" s="376"/>
      <c r="LOY163" s="376"/>
      <c r="LPA163" s="376"/>
      <c r="LPC163" s="376"/>
      <c r="LPE163" s="376"/>
      <c r="LPG163" s="376"/>
      <c r="LPI163" s="376"/>
      <c r="LPK163" s="376"/>
      <c r="LPM163" s="376"/>
      <c r="LPO163" s="376"/>
      <c r="LPQ163" s="376"/>
      <c r="LPS163" s="376"/>
      <c r="LPU163" s="376"/>
      <c r="LPW163" s="376"/>
      <c r="LPY163" s="376"/>
      <c r="LQA163" s="376"/>
      <c r="LQC163" s="376"/>
      <c r="LQE163" s="376"/>
      <c r="LQG163" s="376"/>
      <c r="LQI163" s="376"/>
      <c r="LQK163" s="376"/>
      <c r="LQM163" s="376"/>
      <c r="LQO163" s="376"/>
      <c r="LQQ163" s="376"/>
      <c r="LQS163" s="376"/>
      <c r="LQU163" s="376"/>
      <c r="LQW163" s="376"/>
      <c r="LQY163" s="376"/>
      <c r="LRA163" s="376"/>
      <c r="LRC163" s="376"/>
      <c r="LRE163" s="376"/>
      <c r="LRG163" s="376"/>
      <c r="LRI163" s="376"/>
      <c r="LRK163" s="376"/>
      <c r="LRM163" s="376"/>
      <c r="LRO163" s="376"/>
      <c r="LRQ163" s="376"/>
      <c r="LRS163" s="376"/>
      <c r="LRU163" s="376"/>
      <c r="LRW163" s="376"/>
      <c r="LRY163" s="376"/>
      <c r="LSA163" s="376"/>
      <c r="LSC163" s="376"/>
      <c r="LSE163" s="376"/>
      <c r="LSG163" s="376"/>
      <c r="LSI163" s="376"/>
      <c r="LSK163" s="376"/>
      <c r="LSM163" s="376"/>
      <c r="LSO163" s="376"/>
      <c r="LSQ163" s="376"/>
      <c r="LSS163" s="376"/>
      <c r="LSU163" s="376"/>
      <c r="LSW163" s="376"/>
      <c r="LSY163" s="376"/>
      <c r="LTA163" s="376"/>
      <c r="LTC163" s="376"/>
      <c r="LTE163" s="376"/>
      <c r="LTG163" s="376"/>
      <c r="LTI163" s="376"/>
      <c r="LTK163" s="376"/>
      <c r="LTM163" s="376"/>
      <c r="LTO163" s="376"/>
      <c r="LTQ163" s="376"/>
      <c r="LTS163" s="376"/>
      <c r="LTU163" s="376"/>
      <c r="LTW163" s="376"/>
      <c r="LTY163" s="376"/>
      <c r="LUA163" s="376"/>
      <c r="LUC163" s="376"/>
      <c r="LUE163" s="376"/>
      <c r="LUG163" s="376"/>
      <c r="LUI163" s="376"/>
      <c r="LUK163" s="376"/>
      <c r="LUM163" s="376"/>
      <c r="LUO163" s="376"/>
      <c r="LUQ163" s="376"/>
      <c r="LUS163" s="376"/>
      <c r="LUU163" s="376"/>
      <c r="LUW163" s="376"/>
      <c r="LUY163" s="376"/>
      <c r="LVA163" s="376"/>
      <c r="LVC163" s="376"/>
      <c r="LVE163" s="376"/>
      <c r="LVG163" s="376"/>
      <c r="LVI163" s="376"/>
      <c r="LVK163" s="376"/>
      <c r="LVM163" s="376"/>
      <c r="LVO163" s="376"/>
      <c r="LVQ163" s="376"/>
      <c r="LVS163" s="376"/>
      <c r="LVU163" s="376"/>
      <c r="LVW163" s="376"/>
      <c r="LVY163" s="376"/>
      <c r="LWA163" s="376"/>
      <c r="LWC163" s="376"/>
      <c r="LWE163" s="376"/>
      <c r="LWG163" s="376"/>
      <c r="LWI163" s="376"/>
      <c r="LWK163" s="376"/>
      <c r="LWM163" s="376"/>
      <c r="LWO163" s="376"/>
      <c r="LWQ163" s="376"/>
      <c r="LWS163" s="376"/>
      <c r="LWU163" s="376"/>
      <c r="LWW163" s="376"/>
      <c r="LWY163" s="376"/>
      <c r="LXA163" s="376"/>
      <c r="LXC163" s="376"/>
      <c r="LXE163" s="376"/>
      <c r="LXG163" s="376"/>
      <c r="LXI163" s="376"/>
      <c r="LXK163" s="376"/>
      <c r="LXM163" s="376"/>
      <c r="LXO163" s="376"/>
      <c r="LXQ163" s="376"/>
      <c r="LXS163" s="376"/>
      <c r="LXU163" s="376"/>
      <c r="LXW163" s="376"/>
      <c r="LXY163" s="376"/>
      <c r="LYA163" s="376"/>
      <c r="LYC163" s="376"/>
      <c r="LYE163" s="376"/>
      <c r="LYG163" s="376"/>
      <c r="LYI163" s="376"/>
      <c r="LYK163" s="376"/>
      <c r="LYM163" s="376"/>
      <c r="LYO163" s="376"/>
      <c r="LYQ163" s="376"/>
      <c r="LYS163" s="376"/>
      <c r="LYU163" s="376"/>
      <c r="LYW163" s="376"/>
      <c r="LYY163" s="376"/>
      <c r="LZA163" s="376"/>
      <c r="LZC163" s="376"/>
      <c r="LZE163" s="376"/>
      <c r="LZG163" s="376"/>
      <c r="LZI163" s="376"/>
      <c r="LZK163" s="376"/>
      <c r="LZM163" s="376"/>
      <c r="LZO163" s="376"/>
      <c r="LZQ163" s="376"/>
      <c r="LZS163" s="376"/>
      <c r="LZU163" s="376"/>
      <c r="LZW163" s="376"/>
      <c r="LZY163" s="376"/>
      <c r="MAA163" s="376"/>
      <c r="MAC163" s="376"/>
      <c r="MAE163" s="376"/>
      <c r="MAG163" s="376"/>
      <c r="MAI163" s="376"/>
      <c r="MAK163" s="376"/>
      <c r="MAM163" s="376"/>
      <c r="MAO163" s="376"/>
      <c r="MAQ163" s="376"/>
      <c r="MAS163" s="376"/>
      <c r="MAU163" s="376"/>
      <c r="MAW163" s="376"/>
      <c r="MAY163" s="376"/>
      <c r="MBA163" s="376"/>
      <c r="MBC163" s="376"/>
      <c r="MBE163" s="376"/>
      <c r="MBG163" s="376"/>
      <c r="MBI163" s="376"/>
      <c r="MBK163" s="376"/>
      <c r="MBM163" s="376"/>
      <c r="MBO163" s="376"/>
      <c r="MBQ163" s="376"/>
      <c r="MBS163" s="376"/>
      <c r="MBU163" s="376"/>
      <c r="MBW163" s="376"/>
      <c r="MBY163" s="376"/>
      <c r="MCA163" s="376"/>
      <c r="MCC163" s="376"/>
      <c r="MCE163" s="376"/>
      <c r="MCG163" s="376"/>
      <c r="MCI163" s="376"/>
      <c r="MCK163" s="376"/>
      <c r="MCM163" s="376"/>
      <c r="MCO163" s="376"/>
      <c r="MCQ163" s="376"/>
      <c r="MCS163" s="376"/>
      <c r="MCU163" s="376"/>
      <c r="MCW163" s="376"/>
      <c r="MCY163" s="376"/>
      <c r="MDA163" s="376"/>
      <c r="MDC163" s="376"/>
      <c r="MDE163" s="376"/>
      <c r="MDG163" s="376"/>
      <c r="MDI163" s="376"/>
      <c r="MDK163" s="376"/>
      <c r="MDM163" s="376"/>
      <c r="MDO163" s="376"/>
      <c r="MDQ163" s="376"/>
      <c r="MDS163" s="376"/>
      <c r="MDU163" s="376"/>
      <c r="MDW163" s="376"/>
      <c r="MDY163" s="376"/>
      <c r="MEA163" s="376"/>
      <c r="MEC163" s="376"/>
      <c r="MEE163" s="376"/>
      <c r="MEG163" s="376"/>
      <c r="MEI163" s="376"/>
      <c r="MEK163" s="376"/>
      <c r="MEM163" s="376"/>
      <c r="MEO163" s="376"/>
      <c r="MEQ163" s="376"/>
      <c r="MES163" s="376"/>
      <c r="MEU163" s="376"/>
      <c r="MEW163" s="376"/>
      <c r="MEY163" s="376"/>
      <c r="MFA163" s="376"/>
      <c r="MFC163" s="376"/>
      <c r="MFE163" s="376"/>
      <c r="MFG163" s="376"/>
      <c r="MFI163" s="376"/>
      <c r="MFK163" s="376"/>
      <c r="MFM163" s="376"/>
      <c r="MFO163" s="376"/>
      <c r="MFQ163" s="376"/>
      <c r="MFS163" s="376"/>
      <c r="MFU163" s="376"/>
      <c r="MFW163" s="376"/>
      <c r="MFY163" s="376"/>
      <c r="MGA163" s="376"/>
      <c r="MGC163" s="376"/>
      <c r="MGE163" s="376"/>
      <c r="MGG163" s="376"/>
      <c r="MGI163" s="376"/>
      <c r="MGK163" s="376"/>
      <c r="MGM163" s="376"/>
      <c r="MGO163" s="376"/>
      <c r="MGQ163" s="376"/>
      <c r="MGS163" s="376"/>
      <c r="MGU163" s="376"/>
      <c r="MGW163" s="376"/>
      <c r="MGY163" s="376"/>
      <c r="MHA163" s="376"/>
      <c r="MHC163" s="376"/>
      <c r="MHE163" s="376"/>
      <c r="MHG163" s="376"/>
      <c r="MHI163" s="376"/>
      <c r="MHK163" s="376"/>
      <c r="MHM163" s="376"/>
      <c r="MHO163" s="376"/>
      <c r="MHQ163" s="376"/>
      <c r="MHS163" s="376"/>
      <c r="MHU163" s="376"/>
      <c r="MHW163" s="376"/>
      <c r="MHY163" s="376"/>
      <c r="MIA163" s="376"/>
      <c r="MIC163" s="376"/>
      <c r="MIE163" s="376"/>
      <c r="MIG163" s="376"/>
      <c r="MII163" s="376"/>
      <c r="MIK163" s="376"/>
      <c r="MIM163" s="376"/>
      <c r="MIO163" s="376"/>
      <c r="MIQ163" s="376"/>
      <c r="MIS163" s="376"/>
      <c r="MIU163" s="376"/>
      <c r="MIW163" s="376"/>
      <c r="MIY163" s="376"/>
      <c r="MJA163" s="376"/>
      <c r="MJC163" s="376"/>
      <c r="MJE163" s="376"/>
      <c r="MJG163" s="376"/>
      <c r="MJI163" s="376"/>
      <c r="MJK163" s="376"/>
      <c r="MJM163" s="376"/>
      <c r="MJO163" s="376"/>
      <c r="MJQ163" s="376"/>
      <c r="MJS163" s="376"/>
      <c r="MJU163" s="376"/>
      <c r="MJW163" s="376"/>
      <c r="MJY163" s="376"/>
      <c r="MKA163" s="376"/>
      <c r="MKC163" s="376"/>
      <c r="MKE163" s="376"/>
      <c r="MKG163" s="376"/>
      <c r="MKI163" s="376"/>
      <c r="MKK163" s="376"/>
      <c r="MKM163" s="376"/>
      <c r="MKO163" s="376"/>
      <c r="MKQ163" s="376"/>
      <c r="MKS163" s="376"/>
      <c r="MKU163" s="376"/>
      <c r="MKW163" s="376"/>
      <c r="MKY163" s="376"/>
      <c r="MLA163" s="376"/>
      <c r="MLC163" s="376"/>
      <c r="MLE163" s="376"/>
      <c r="MLG163" s="376"/>
      <c r="MLI163" s="376"/>
      <c r="MLK163" s="376"/>
      <c r="MLM163" s="376"/>
      <c r="MLO163" s="376"/>
      <c r="MLQ163" s="376"/>
      <c r="MLS163" s="376"/>
      <c r="MLU163" s="376"/>
      <c r="MLW163" s="376"/>
      <c r="MLY163" s="376"/>
      <c r="MMA163" s="376"/>
      <c r="MMC163" s="376"/>
      <c r="MME163" s="376"/>
      <c r="MMG163" s="376"/>
      <c r="MMI163" s="376"/>
      <c r="MMK163" s="376"/>
      <c r="MMM163" s="376"/>
      <c r="MMO163" s="376"/>
      <c r="MMQ163" s="376"/>
      <c r="MMS163" s="376"/>
      <c r="MMU163" s="376"/>
      <c r="MMW163" s="376"/>
      <c r="MMY163" s="376"/>
      <c r="MNA163" s="376"/>
      <c r="MNC163" s="376"/>
      <c r="MNE163" s="376"/>
      <c r="MNG163" s="376"/>
      <c r="MNI163" s="376"/>
      <c r="MNK163" s="376"/>
      <c r="MNM163" s="376"/>
      <c r="MNO163" s="376"/>
      <c r="MNQ163" s="376"/>
      <c r="MNS163" s="376"/>
      <c r="MNU163" s="376"/>
      <c r="MNW163" s="376"/>
      <c r="MNY163" s="376"/>
      <c r="MOA163" s="376"/>
      <c r="MOC163" s="376"/>
      <c r="MOE163" s="376"/>
      <c r="MOG163" s="376"/>
      <c r="MOI163" s="376"/>
      <c r="MOK163" s="376"/>
      <c r="MOM163" s="376"/>
      <c r="MOO163" s="376"/>
      <c r="MOQ163" s="376"/>
      <c r="MOS163" s="376"/>
      <c r="MOU163" s="376"/>
      <c r="MOW163" s="376"/>
      <c r="MOY163" s="376"/>
      <c r="MPA163" s="376"/>
      <c r="MPC163" s="376"/>
      <c r="MPE163" s="376"/>
      <c r="MPG163" s="376"/>
      <c r="MPI163" s="376"/>
      <c r="MPK163" s="376"/>
      <c r="MPM163" s="376"/>
      <c r="MPO163" s="376"/>
      <c r="MPQ163" s="376"/>
      <c r="MPS163" s="376"/>
      <c r="MPU163" s="376"/>
      <c r="MPW163" s="376"/>
      <c r="MPY163" s="376"/>
      <c r="MQA163" s="376"/>
      <c r="MQC163" s="376"/>
      <c r="MQE163" s="376"/>
      <c r="MQG163" s="376"/>
      <c r="MQI163" s="376"/>
      <c r="MQK163" s="376"/>
      <c r="MQM163" s="376"/>
      <c r="MQO163" s="376"/>
      <c r="MQQ163" s="376"/>
      <c r="MQS163" s="376"/>
      <c r="MQU163" s="376"/>
      <c r="MQW163" s="376"/>
      <c r="MQY163" s="376"/>
      <c r="MRA163" s="376"/>
      <c r="MRC163" s="376"/>
      <c r="MRE163" s="376"/>
      <c r="MRG163" s="376"/>
      <c r="MRI163" s="376"/>
      <c r="MRK163" s="376"/>
      <c r="MRM163" s="376"/>
      <c r="MRO163" s="376"/>
      <c r="MRQ163" s="376"/>
      <c r="MRS163" s="376"/>
      <c r="MRU163" s="376"/>
      <c r="MRW163" s="376"/>
      <c r="MRY163" s="376"/>
      <c r="MSA163" s="376"/>
      <c r="MSC163" s="376"/>
      <c r="MSE163" s="376"/>
      <c r="MSG163" s="376"/>
      <c r="MSI163" s="376"/>
      <c r="MSK163" s="376"/>
      <c r="MSM163" s="376"/>
      <c r="MSO163" s="376"/>
      <c r="MSQ163" s="376"/>
      <c r="MSS163" s="376"/>
      <c r="MSU163" s="376"/>
      <c r="MSW163" s="376"/>
      <c r="MSY163" s="376"/>
      <c r="MTA163" s="376"/>
      <c r="MTC163" s="376"/>
      <c r="MTE163" s="376"/>
      <c r="MTG163" s="376"/>
      <c r="MTI163" s="376"/>
      <c r="MTK163" s="376"/>
      <c r="MTM163" s="376"/>
      <c r="MTO163" s="376"/>
      <c r="MTQ163" s="376"/>
      <c r="MTS163" s="376"/>
      <c r="MTU163" s="376"/>
      <c r="MTW163" s="376"/>
      <c r="MTY163" s="376"/>
      <c r="MUA163" s="376"/>
      <c r="MUC163" s="376"/>
      <c r="MUE163" s="376"/>
      <c r="MUG163" s="376"/>
      <c r="MUI163" s="376"/>
      <c r="MUK163" s="376"/>
      <c r="MUM163" s="376"/>
      <c r="MUO163" s="376"/>
      <c r="MUQ163" s="376"/>
      <c r="MUS163" s="376"/>
      <c r="MUU163" s="376"/>
      <c r="MUW163" s="376"/>
      <c r="MUY163" s="376"/>
      <c r="MVA163" s="376"/>
      <c r="MVC163" s="376"/>
      <c r="MVE163" s="376"/>
      <c r="MVG163" s="376"/>
      <c r="MVI163" s="376"/>
      <c r="MVK163" s="376"/>
      <c r="MVM163" s="376"/>
      <c r="MVO163" s="376"/>
      <c r="MVQ163" s="376"/>
      <c r="MVS163" s="376"/>
      <c r="MVU163" s="376"/>
      <c r="MVW163" s="376"/>
      <c r="MVY163" s="376"/>
      <c r="MWA163" s="376"/>
      <c r="MWC163" s="376"/>
      <c r="MWE163" s="376"/>
      <c r="MWG163" s="376"/>
      <c r="MWI163" s="376"/>
      <c r="MWK163" s="376"/>
      <c r="MWM163" s="376"/>
      <c r="MWO163" s="376"/>
      <c r="MWQ163" s="376"/>
      <c r="MWS163" s="376"/>
      <c r="MWU163" s="376"/>
      <c r="MWW163" s="376"/>
      <c r="MWY163" s="376"/>
      <c r="MXA163" s="376"/>
      <c r="MXC163" s="376"/>
      <c r="MXE163" s="376"/>
      <c r="MXG163" s="376"/>
      <c r="MXI163" s="376"/>
      <c r="MXK163" s="376"/>
      <c r="MXM163" s="376"/>
      <c r="MXO163" s="376"/>
      <c r="MXQ163" s="376"/>
      <c r="MXS163" s="376"/>
      <c r="MXU163" s="376"/>
      <c r="MXW163" s="376"/>
      <c r="MXY163" s="376"/>
      <c r="MYA163" s="376"/>
      <c r="MYC163" s="376"/>
      <c r="MYE163" s="376"/>
      <c r="MYG163" s="376"/>
      <c r="MYI163" s="376"/>
      <c r="MYK163" s="376"/>
      <c r="MYM163" s="376"/>
      <c r="MYO163" s="376"/>
      <c r="MYQ163" s="376"/>
      <c r="MYS163" s="376"/>
      <c r="MYU163" s="376"/>
      <c r="MYW163" s="376"/>
      <c r="MYY163" s="376"/>
      <c r="MZA163" s="376"/>
      <c r="MZC163" s="376"/>
      <c r="MZE163" s="376"/>
      <c r="MZG163" s="376"/>
      <c r="MZI163" s="376"/>
      <c r="MZK163" s="376"/>
      <c r="MZM163" s="376"/>
      <c r="MZO163" s="376"/>
      <c r="MZQ163" s="376"/>
      <c r="MZS163" s="376"/>
      <c r="MZU163" s="376"/>
      <c r="MZW163" s="376"/>
      <c r="MZY163" s="376"/>
      <c r="NAA163" s="376"/>
      <c r="NAC163" s="376"/>
      <c r="NAE163" s="376"/>
      <c r="NAG163" s="376"/>
      <c r="NAI163" s="376"/>
      <c r="NAK163" s="376"/>
      <c r="NAM163" s="376"/>
      <c r="NAO163" s="376"/>
      <c r="NAQ163" s="376"/>
      <c r="NAS163" s="376"/>
      <c r="NAU163" s="376"/>
      <c r="NAW163" s="376"/>
      <c r="NAY163" s="376"/>
      <c r="NBA163" s="376"/>
      <c r="NBC163" s="376"/>
      <c r="NBE163" s="376"/>
      <c r="NBG163" s="376"/>
      <c r="NBI163" s="376"/>
      <c r="NBK163" s="376"/>
      <c r="NBM163" s="376"/>
      <c r="NBO163" s="376"/>
      <c r="NBQ163" s="376"/>
      <c r="NBS163" s="376"/>
      <c r="NBU163" s="376"/>
      <c r="NBW163" s="376"/>
      <c r="NBY163" s="376"/>
      <c r="NCA163" s="376"/>
      <c r="NCC163" s="376"/>
      <c r="NCE163" s="376"/>
      <c r="NCG163" s="376"/>
      <c r="NCI163" s="376"/>
      <c r="NCK163" s="376"/>
      <c r="NCM163" s="376"/>
      <c r="NCO163" s="376"/>
      <c r="NCQ163" s="376"/>
      <c r="NCS163" s="376"/>
      <c r="NCU163" s="376"/>
      <c r="NCW163" s="376"/>
      <c r="NCY163" s="376"/>
      <c r="NDA163" s="376"/>
      <c r="NDC163" s="376"/>
      <c r="NDE163" s="376"/>
      <c r="NDG163" s="376"/>
      <c r="NDI163" s="376"/>
      <c r="NDK163" s="376"/>
      <c r="NDM163" s="376"/>
      <c r="NDO163" s="376"/>
      <c r="NDQ163" s="376"/>
      <c r="NDS163" s="376"/>
      <c r="NDU163" s="376"/>
      <c r="NDW163" s="376"/>
      <c r="NDY163" s="376"/>
      <c r="NEA163" s="376"/>
      <c r="NEC163" s="376"/>
      <c r="NEE163" s="376"/>
      <c r="NEG163" s="376"/>
      <c r="NEI163" s="376"/>
      <c r="NEK163" s="376"/>
      <c r="NEM163" s="376"/>
      <c r="NEO163" s="376"/>
      <c r="NEQ163" s="376"/>
      <c r="NES163" s="376"/>
      <c r="NEU163" s="376"/>
      <c r="NEW163" s="376"/>
      <c r="NEY163" s="376"/>
      <c r="NFA163" s="376"/>
      <c r="NFC163" s="376"/>
      <c r="NFE163" s="376"/>
      <c r="NFG163" s="376"/>
      <c r="NFI163" s="376"/>
      <c r="NFK163" s="376"/>
      <c r="NFM163" s="376"/>
      <c r="NFO163" s="376"/>
      <c r="NFQ163" s="376"/>
      <c r="NFS163" s="376"/>
      <c r="NFU163" s="376"/>
      <c r="NFW163" s="376"/>
      <c r="NFY163" s="376"/>
      <c r="NGA163" s="376"/>
      <c r="NGC163" s="376"/>
      <c r="NGE163" s="376"/>
      <c r="NGG163" s="376"/>
      <c r="NGI163" s="376"/>
      <c r="NGK163" s="376"/>
      <c r="NGM163" s="376"/>
      <c r="NGO163" s="376"/>
      <c r="NGQ163" s="376"/>
      <c r="NGS163" s="376"/>
      <c r="NGU163" s="376"/>
      <c r="NGW163" s="376"/>
      <c r="NGY163" s="376"/>
      <c r="NHA163" s="376"/>
      <c r="NHC163" s="376"/>
      <c r="NHE163" s="376"/>
      <c r="NHG163" s="376"/>
      <c r="NHI163" s="376"/>
      <c r="NHK163" s="376"/>
      <c r="NHM163" s="376"/>
      <c r="NHO163" s="376"/>
      <c r="NHQ163" s="376"/>
      <c r="NHS163" s="376"/>
      <c r="NHU163" s="376"/>
      <c r="NHW163" s="376"/>
      <c r="NHY163" s="376"/>
      <c r="NIA163" s="376"/>
      <c r="NIC163" s="376"/>
      <c r="NIE163" s="376"/>
      <c r="NIG163" s="376"/>
      <c r="NII163" s="376"/>
      <c r="NIK163" s="376"/>
      <c r="NIM163" s="376"/>
      <c r="NIO163" s="376"/>
      <c r="NIQ163" s="376"/>
      <c r="NIS163" s="376"/>
      <c r="NIU163" s="376"/>
      <c r="NIW163" s="376"/>
      <c r="NIY163" s="376"/>
      <c r="NJA163" s="376"/>
      <c r="NJC163" s="376"/>
      <c r="NJE163" s="376"/>
      <c r="NJG163" s="376"/>
      <c r="NJI163" s="376"/>
      <c r="NJK163" s="376"/>
      <c r="NJM163" s="376"/>
      <c r="NJO163" s="376"/>
      <c r="NJQ163" s="376"/>
      <c r="NJS163" s="376"/>
      <c r="NJU163" s="376"/>
      <c r="NJW163" s="376"/>
      <c r="NJY163" s="376"/>
      <c r="NKA163" s="376"/>
      <c r="NKC163" s="376"/>
      <c r="NKE163" s="376"/>
      <c r="NKG163" s="376"/>
      <c r="NKI163" s="376"/>
      <c r="NKK163" s="376"/>
      <c r="NKM163" s="376"/>
      <c r="NKO163" s="376"/>
      <c r="NKQ163" s="376"/>
      <c r="NKS163" s="376"/>
      <c r="NKU163" s="376"/>
      <c r="NKW163" s="376"/>
      <c r="NKY163" s="376"/>
      <c r="NLA163" s="376"/>
      <c r="NLC163" s="376"/>
      <c r="NLE163" s="376"/>
      <c r="NLG163" s="376"/>
      <c r="NLI163" s="376"/>
      <c r="NLK163" s="376"/>
      <c r="NLM163" s="376"/>
      <c r="NLO163" s="376"/>
      <c r="NLQ163" s="376"/>
      <c r="NLS163" s="376"/>
      <c r="NLU163" s="376"/>
      <c r="NLW163" s="376"/>
      <c r="NLY163" s="376"/>
      <c r="NMA163" s="376"/>
      <c r="NMC163" s="376"/>
      <c r="NME163" s="376"/>
      <c r="NMG163" s="376"/>
      <c r="NMI163" s="376"/>
      <c r="NMK163" s="376"/>
      <c r="NMM163" s="376"/>
      <c r="NMO163" s="376"/>
      <c r="NMQ163" s="376"/>
      <c r="NMS163" s="376"/>
      <c r="NMU163" s="376"/>
      <c r="NMW163" s="376"/>
      <c r="NMY163" s="376"/>
      <c r="NNA163" s="376"/>
      <c r="NNC163" s="376"/>
      <c r="NNE163" s="376"/>
      <c r="NNG163" s="376"/>
      <c r="NNI163" s="376"/>
      <c r="NNK163" s="376"/>
      <c r="NNM163" s="376"/>
      <c r="NNO163" s="376"/>
      <c r="NNQ163" s="376"/>
      <c r="NNS163" s="376"/>
      <c r="NNU163" s="376"/>
      <c r="NNW163" s="376"/>
      <c r="NNY163" s="376"/>
      <c r="NOA163" s="376"/>
      <c r="NOC163" s="376"/>
      <c r="NOE163" s="376"/>
      <c r="NOG163" s="376"/>
      <c r="NOI163" s="376"/>
      <c r="NOK163" s="376"/>
      <c r="NOM163" s="376"/>
      <c r="NOO163" s="376"/>
      <c r="NOQ163" s="376"/>
      <c r="NOS163" s="376"/>
      <c r="NOU163" s="376"/>
      <c r="NOW163" s="376"/>
      <c r="NOY163" s="376"/>
      <c r="NPA163" s="376"/>
      <c r="NPC163" s="376"/>
      <c r="NPE163" s="376"/>
      <c r="NPG163" s="376"/>
      <c r="NPI163" s="376"/>
      <c r="NPK163" s="376"/>
      <c r="NPM163" s="376"/>
      <c r="NPO163" s="376"/>
      <c r="NPQ163" s="376"/>
      <c r="NPS163" s="376"/>
      <c r="NPU163" s="376"/>
      <c r="NPW163" s="376"/>
      <c r="NPY163" s="376"/>
      <c r="NQA163" s="376"/>
      <c r="NQC163" s="376"/>
      <c r="NQE163" s="376"/>
      <c r="NQG163" s="376"/>
      <c r="NQI163" s="376"/>
      <c r="NQK163" s="376"/>
      <c r="NQM163" s="376"/>
      <c r="NQO163" s="376"/>
      <c r="NQQ163" s="376"/>
      <c r="NQS163" s="376"/>
      <c r="NQU163" s="376"/>
      <c r="NQW163" s="376"/>
      <c r="NQY163" s="376"/>
      <c r="NRA163" s="376"/>
      <c r="NRC163" s="376"/>
      <c r="NRE163" s="376"/>
      <c r="NRG163" s="376"/>
      <c r="NRI163" s="376"/>
      <c r="NRK163" s="376"/>
      <c r="NRM163" s="376"/>
      <c r="NRO163" s="376"/>
      <c r="NRQ163" s="376"/>
      <c r="NRS163" s="376"/>
      <c r="NRU163" s="376"/>
      <c r="NRW163" s="376"/>
      <c r="NRY163" s="376"/>
      <c r="NSA163" s="376"/>
      <c r="NSC163" s="376"/>
      <c r="NSE163" s="376"/>
      <c r="NSG163" s="376"/>
      <c r="NSI163" s="376"/>
      <c r="NSK163" s="376"/>
      <c r="NSM163" s="376"/>
      <c r="NSO163" s="376"/>
      <c r="NSQ163" s="376"/>
      <c r="NSS163" s="376"/>
      <c r="NSU163" s="376"/>
      <c r="NSW163" s="376"/>
      <c r="NSY163" s="376"/>
      <c r="NTA163" s="376"/>
      <c r="NTC163" s="376"/>
      <c r="NTE163" s="376"/>
      <c r="NTG163" s="376"/>
      <c r="NTI163" s="376"/>
      <c r="NTK163" s="376"/>
      <c r="NTM163" s="376"/>
      <c r="NTO163" s="376"/>
      <c r="NTQ163" s="376"/>
      <c r="NTS163" s="376"/>
      <c r="NTU163" s="376"/>
      <c r="NTW163" s="376"/>
      <c r="NTY163" s="376"/>
      <c r="NUA163" s="376"/>
      <c r="NUC163" s="376"/>
      <c r="NUE163" s="376"/>
      <c r="NUG163" s="376"/>
      <c r="NUI163" s="376"/>
      <c r="NUK163" s="376"/>
      <c r="NUM163" s="376"/>
      <c r="NUO163" s="376"/>
      <c r="NUQ163" s="376"/>
      <c r="NUS163" s="376"/>
      <c r="NUU163" s="376"/>
      <c r="NUW163" s="376"/>
      <c r="NUY163" s="376"/>
      <c r="NVA163" s="376"/>
      <c r="NVC163" s="376"/>
      <c r="NVE163" s="376"/>
      <c r="NVG163" s="376"/>
      <c r="NVI163" s="376"/>
      <c r="NVK163" s="376"/>
      <c r="NVM163" s="376"/>
      <c r="NVO163" s="376"/>
      <c r="NVQ163" s="376"/>
      <c r="NVS163" s="376"/>
      <c r="NVU163" s="376"/>
      <c r="NVW163" s="376"/>
      <c r="NVY163" s="376"/>
      <c r="NWA163" s="376"/>
      <c r="NWC163" s="376"/>
      <c r="NWE163" s="376"/>
      <c r="NWG163" s="376"/>
      <c r="NWI163" s="376"/>
      <c r="NWK163" s="376"/>
      <c r="NWM163" s="376"/>
      <c r="NWO163" s="376"/>
      <c r="NWQ163" s="376"/>
      <c r="NWS163" s="376"/>
      <c r="NWU163" s="376"/>
      <c r="NWW163" s="376"/>
      <c r="NWY163" s="376"/>
      <c r="NXA163" s="376"/>
      <c r="NXC163" s="376"/>
      <c r="NXE163" s="376"/>
      <c r="NXG163" s="376"/>
      <c r="NXI163" s="376"/>
      <c r="NXK163" s="376"/>
      <c r="NXM163" s="376"/>
      <c r="NXO163" s="376"/>
      <c r="NXQ163" s="376"/>
      <c r="NXS163" s="376"/>
      <c r="NXU163" s="376"/>
      <c r="NXW163" s="376"/>
      <c r="NXY163" s="376"/>
      <c r="NYA163" s="376"/>
      <c r="NYC163" s="376"/>
      <c r="NYE163" s="376"/>
      <c r="NYG163" s="376"/>
      <c r="NYI163" s="376"/>
      <c r="NYK163" s="376"/>
      <c r="NYM163" s="376"/>
      <c r="NYO163" s="376"/>
      <c r="NYQ163" s="376"/>
      <c r="NYS163" s="376"/>
      <c r="NYU163" s="376"/>
      <c r="NYW163" s="376"/>
      <c r="NYY163" s="376"/>
      <c r="NZA163" s="376"/>
      <c r="NZC163" s="376"/>
      <c r="NZE163" s="376"/>
      <c r="NZG163" s="376"/>
      <c r="NZI163" s="376"/>
      <c r="NZK163" s="376"/>
      <c r="NZM163" s="376"/>
      <c r="NZO163" s="376"/>
      <c r="NZQ163" s="376"/>
      <c r="NZS163" s="376"/>
      <c r="NZU163" s="376"/>
      <c r="NZW163" s="376"/>
      <c r="NZY163" s="376"/>
      <c r="OAA163" s="376"/>
      <c r="OAC163" s="376"/>
      <c r="OAE163" s="376"/>
      <c r="OAG163" s="376"/>
      <c r="OAI163" s="376"/>
      <c r="OAK163" s="376"/>
      <c r="OAM163" s="376"/>
      <c r="OAO163" s="376"/>
      <c r="OAQ163" s="376"/>
      <c r="OAS163" s="376"/>
      <c r="OAU163" s="376"/>
      <c r="OAW163" s="376"/>
      <c r="OAY163" s="376"/>
      <c r="OBA163" s="376"/>
      <c r="OBC163" s="376"/>
      <c r="OBE163" s="376"/>
      <c r="OBG163" s="376"/>
      <c r="OBI163" s="376"/>
      <c r="OBK163" s="376"/>
      <c r="OBM163" s="376"/>
      <c r="OBO163" s="376"/>
      <c r="OBQ163" s="376"/>
      <c r="OBS163" s="376"/>
      <c r="OBU163" s="376"/>
      <c r="OBW163" s="376"/>
      <c r="OBY163" s="376"/>
      <c r="OCA163" s="376"/>
      <c r="OCC163" s="376"/>
      <c r="OCE163" s="376"/>
      <c r="OCG163" s="376"/>
      <c r="OCI163" s="376"/>
      <c r="OCK163" s="376"/>
      <c r="OCM163" s="376"/>
      <c r="OCO163" s="376"/>
      <c r="OCQ163" s="376"/>
      <c r="OCS163" s="376"/>
      <c r="OCU163" s="376"/>
      <c r="OCW163" s="376"/>
      <c r="OCY163" s="376"/>
      <c r="ODA163" s="376"/>
      <c r="ODC163" s="376"/>
      <c r="ODE163" s="376"/>
      <c r="ODG163" s="376"/>
      <c r="ODI163" s="376"/>
      <c r="ODK163" s="376"/>
      <c r="ODM163" s="376"/>
      <c r="ODO163" s="376"/>
      <c r="ODQ163" s="376"/>
      <c r="ODS163" s="376"/>
      <c r="ODU163" s="376"/>
      <c r="ODW163" s="376"/>
      <c r="ODY163" s="376"/>
      <c r="OEA163" s="376"/>
      <c r="OEC163" s="376"/>
      <c r="OEE163" s="376"/>
      <c r="OEG163" s="376"/>
      <c r="OEI163" s="376"/>
      <c r="OEK163" s="376"/>
      <c r="OEM163" s="376"/>
      <c r="OEO163" s="376"/>
      <c r="OEQ163" s="376"/>
      <c r="OES163" s="376"/>
      <c r="OEU163" s="376"/>
      <c r="OEW163" s="376"/>
      <c r="OEY163" s="376"/>
      <c r="OFA163" s="376"/>
      <c r="OFC163" s="376"/>
      <c r="OFE163" s="376"/>
      <c r="OFG163" s="376"/>
      <c r="OFI163" s="376"/>
      <c r="OFK163" s="376"/>
      <c r="OFM163" s="376"/>
      <c r="OFO163" s="376"/>
      <c r="OFQ163" s="376"/>
      <c r="OFS163" s="376"/>
      <c r="OFU163" s="376"/>
      <c r="OFW163" s="376"/>
      <c r="OFY163" s="376"/>
      <c r="OGA163" s="376"/>
      <c r="OGC163" s="376"/>
      <c r="OGE163" s="376"/>
      <c r="OGG163" s="376"/>
      <c r="OGI163" s="376"/>
      <c r="OGK163" s="376"/>
      <c r="OGM163" s="376"/>
      <c r="OGO163" s="376"/>
      <c r="OGQ163" s="376"/>
      <c r="OGS163" s="376"/>
      <c r="OGU163" s="376"/>
      <c r="OGW163" s="376"/>
      <c r="OGY163" s="376"/>
      <c r="OHA163" s="376"/>
      <c r="OHC163" s="376"/>
      <c r="OHE163" s="376"/>
      <c r="OHG163" s="376"/>
      <c r="OHI163" s="376"/>
      <c r="OHK163" s="376"/>
      <c r="OHM163" s="376"/>
      <c r="OHO163" s="376"/>
      <c r="OHQ163" s="376"/>
      <c r="OHS163" s="376"/>
      <c r="OHU163" s="376"/>
      <c r="OHW163" s="376"/>
      <c r="OHY163" s="376"/>
      <c r="OIA163" s="376"/>
      <c r="OIC163" s="376"/>
      <c r="OIE163" s="376"/>
      <c r="OIG163" s="376"/>
      <c r="OII163" s="376"/>
      <c r="OIK163" s="376"/>
      <c r="OIM163" s="376"/>
      <c r="OIO163" s="376"/>
      <c r="OIQ163" s="376"/>
      <c r="OIS163" s="376"/>
      <c r="OIU163" s="376"/>
      <c r="OIW163" s="376"/>
      <c r="OIY163" s="376"/>
      <c r="OJA163" s="376"/>
      <c r="OJC163" s="376"/>
      <c r="OJE163" s="376"/>
      <c r="OJG163" s="376"/>
      <c r="OJI163" s="376"/>
      <c r="OJK163" s="376"/>
      <c r="OJM163" s="376"/>
      <c r="OJO163" s="376"/>
      <c r="OJQ163" s="376"/>
      <c r="OJS163" s="376"/>
      <c r="OJU163" s="376"/>
      <c r="OJW163" s="376"/>
      <c r="OJY163" s="376"/>
      <c r="OKA163" s="376"/>
      <c r="OKC163" s="376"/>
      <c r="OKE163" s="376"/>
      <c r="OKG163" s="376"/>
      <c r="OKI163" s="376"/>
      <c r="OKK163" s="376"/>
      <c r="OKM163" s="376"/>
      <c r="OKO163" s="376"/>
      <c r="OKQ163" s="376"/>
      <c r="OKS163" s="376"/>
      <c r="OKU163" s="376"/>
      <c r="OKW163" s="376"/>
      <c r="OKY163" s="376"/>
      <c r="OLA163" s="376"/>
      <c r="OLC163" s="376"/>
      <c r="OLE163" s="376"/>
      <c r="OLG163" s="376"/>
      <c r="OLI163" s="376"/>
      <c r="OLK163" s="376"/>
      <c r="OLM163" s="376"/>
      <c r="OLO163" s="376"/>
      <c r="OLQ163" s="376"/>
      <c r="OLS163" s="376"/>
      <c r="OLU163" s="376"/>
      <c r="OLW163" s="376"/>
      <c r="OLY163" s="376"/>
      <c r="OMA163" s="376"/>
      <c r="OMC163" s="376"/>
      <c r="OME163" s="376"/>
      <c r="OMG163" s="376"/>
      <c r="OMI163" s="376"/>
      <c r="OMK163" s="376"/>
      <c r="OMM163" s="376"/>
      <c r="OMO163" s="376"/>
      <c r="OMQ163" s="376"/>
      <c r="OMS163" s="376"/>
      <c r="OMU163" s="376"/>
      <c r="OMW163" s="376"/>
      <c r="OMY163" s="376"/>
      <c r="ONA163" s="376"/>
      <c r="ONC163" s="376"/>
      <c r="ONE163" s="376"/>
      <c r="ONG163" s="376"/>
      <c r="ONI163" s="376"/>
      <c r="ONK163" s="376"/>
      <c r="ONM163" s="376"/>
      <c r="ONO163" s="376"/>
      <c r="ONQ163" s="376"/>
      <c r="ONS163" s="376"/>
      <c r="ONU163" s="376"/>
      <c r="ONW163" s="376"/>
      <c r="ONY163" s="376"/>
      <c r="OOA163" s="376"/>
      <c r="OOC163" s="376"/>
      <c r="OOE163" s="376"/>
      <c r="OOG163" s="376"/>
      <c r="OOI163" s="376"/>
      <c r="OOK163" s="376"/>
      <c r="OOM163" s="376"/>
      <c r="OOO163" s="376"/>
      <c r="OOQ163" s="376"/>
      <c r="OOS163" s="376"/>
      <c r="OOU163" s="376"/>
      <c r="OOW163" s="376"/>
      <c r="OOY163" s="376"/>
      <c r="OPA163" s="376"/>
      <c r="OPC163" s="376"/>
      <c r="OPE163" s="376"/>
      <c r="OPG163" s="376"/>
      <c r="OPI163" s="376"/>
      <c r="OPK163" s="376"/>
      <c r="OPM163" s="376"/>
      <c r="OPO163" s="376"/>
      <c r="OPQ163" s="376"/>
      <c r="OPS163" s="376"/>
      <c r="OPU163" s="376"/>
      <c r="OPW163" s="376"/>
      <c r="OPY163" s="376"/>
      <c r="OQA163" s="376"/>
      <c r="OQC163" s="376"/>
      <c r="OQE163" s="376"/>
      <c r="OQG163" s="376"/>
      <c r="OQI163" s="376"/>
      <c r="OQK163" s="376"/>
      <c r="OQM163" s="376"/>
      <c r="OQO163" s="376"/>
      <c r="OQQ163" s="376"/>
      <c r="OQS163" s="376"/>
      <c r="OQU163" s="376"/>
      <c r="OQW163" s="376"/>
      <c r="OQY163" s="376"/>
      <c r="ORA163" s="376"/>
      <c r="ORC163" s="376"/>
      <c r="ORE163" s="376"/>
      <c r="ORG163" s="376"/>
      <c r="ORI163" s="376"/>
      <c r="ORK163" s="376"/>
      <c r="ORM163" s="376"/>
      <c r="ORO163" s="376"/>
      <c r="ORQ163" s="376"/>
      <c r="ORS163" s="376"/>
      <c r="ORU163" s="376"/>
      <c r="ORW163" s="376"/>
      <c r="ORY163" s="376"/>
      <c r="OSA163" s="376"/>
      <c r="OSC163" s="376"/>
      <c r="OSE163" s="376"/>
      <c r="OSG163" s="376"/>
      <c r="OSI163" s="376"/>
      <c r="OSK163" s="376"/>
      <c r="OSM163" s="376"/>
      <c r="OSO163" s="376"/>
      <c r="OSQ163" s="376"/>
      <c r="OSS163" s="376"/>
      <c r="OSU163" s="376"/>
      <c r="OSW163" s="376"/>
      <c r="OSY163" s="376"/>
      <c r="OTA163" s="376"/>
      <c r="OTC163" s="376"/>
      <c r="OTE163" s="376"/>
      <c r="OTG163" s="376"/>
      <c r="OTI163" s="376"/>
      <c r="OTK163" s="376"/>
      <c r="OTM163" s="376"/>
      <c r="OTO163" s="376"/>
      <c r="OTQ163" s="376"/>
      <c r="OTS163" s="376"/>
      <c r="OTU163" s="376"/>
      <c r="OTW163" s="376"/>
      <c r="OTY163" s="376"/>
      <c r="OUA163" s="376"/>
      <c r="OUC163" s="376"/>
      <c r="OUE163" s="376"/>
      <c r="OUG163" s="376"/>
      <c r="OUI163" s="376"/>
      <c r="OUK163" s="376"/>
      <c r="OUM163" s="376"/>
      <c r="OUO163" s="376"/>
      <c r="OUQ163" s="376"/>
      <c r="OUS163" s="376"/>
      <c r="OUU163" s="376"/>
      <c r="OUW163" s="376"/>
      <c r="OUY163" s="376"/>
      <c r="OVA163" s="376"/>
      <c r="OVC163" s="376"/>
      <c r="OVE163" s="376"/>
      <c r="OVG163" s="376"/>
      <c r="OVI163" s="376"/>
      <c r="OVK163" s="376"/>
      <c r="OVM163" s="376"/>
      <c r="OVO163" s="376"/>
      <c r="OVQ163" s="376"/>
      <c r="OVS163" s="376"/>
      <c r="OVU163" s="376"/>
      <c r="OVW163" s="376"/>
      <c r="OVY163" s="376"/>
      <c r="OWA163" s="376"/>
      <c r="OWC163" s="376"/>
      <c r="OWE163" s="376"/>
      <c r="OWG163" s="376"/>
      <c r="OWI163" s="376"/>
      <c r="OWK163" s="376"/>
      <c r="OWM163" s="376"/>
      <c r="OWO163" s="376"/>
      <c r="OWQ163" s="376"/>
      <c r="OWS163" s="376"/>
      <c r="OWU163" s="376"/>
      <c r="OWW163" s="376"/>
      <c r="OWY163" s="376"/>
      <c r="OXA163" s="376"/>
      <c r="OXC163" s="376"/>
      <c r="OXE163" s="376"/>
      <c r="OXG163" s="376"/>
      <c r="OXI163" s="376"/>
      <c r="OXK163" s="376"/>
      <c r="OXM163" s="376"/>
      <c r="OXO163" s="376"/>
      <c r="OXQ163" s="376"/>
      <c r="OXS163" s="376"/>
      <c r="OXU163" s="376"/>
      <c r="OXW163" s="376"/>
      <c r="OXY163" s="376"/>
      <c r="OYA163" s="376"/>
      <c r="OYC163" s="376"/>
      <c r="OYE163" s="376"/>
      <c r="OYG163" s="376"/>
      <c r="OYI163" s="376"/>
      <c r="OYK163" s="376"/>
      <c r="OYM163" s="376"/>
      <c r="OYO163" s="376"/>
      <c r="OYQ163" s="376"/>
      <c r="OYS163" s="376"/>
      <c r="OYU163" s="376"/>
      <c r="OYW163" s="376"/>
      <c r="OYY163" s="376"/>
      <c r="OZA163" s="376"/>
      <c r="OZC163" s="376"/>
      <c r="OZE163" s="376"/>
      <c r="OZG163" s="376"/>
      <c r="OZI163" s="376"/>
      <c r="OZK163" s="376"/>
      <c r="OZM163" s="376"/>
      <c r="OZO163" s="376"/>
      <c r="OZQ163" s="376"/>
      <c r="OZS163" s="376"/>
      <c r="OZU163" s="376"/>
      <c r="OZW163" s="376"/>
      <c r="OZY163" s="376"/>
      <c r="PAA163" s="376"/>
      <c r="PAC163" s="376"/>
      <c r="PAE163" s="376"/>
      <c r="PAG163" s="376"/>
      <c r="PAI163" s="376"/>
      <c r="PAK163" s="376"/>
      <c r="PAM163" s="376"/>
      <c r="PAO163" s="376"/>
      <c r="PAQ163" s="376"/>
      <c r="PAS163" s="376"/>
      <c r="PAU163" s="376"/>
      <c r="PAW163" s="376"/>
      <c r="PAY163" s="376"/>
      <c r="PBA163" s="376"/>
      <c r="PBC163" s="376"/>
      <c r="PBE163" s="376"/>
      <c r="PBG163" s="376"/>
      <c r="PBI163" s="376"/>
      <c r="PBK163" s="376"/>
      <c r="PBM163" s="376"/>
      <c r="PBO163" s="376"/>
      <c r="PBQ163" s="376"/>
      <c r="PBS163" s="376"/>
      <c r="PBU163" s="376"/>
      <c r="PBW163" s="376"/>
      <c r="PBY163" s="376"/>
      <c r="PCA163" s="376"/>
      <c r="PCC163" s="376"/>
      <c r="PCE163" s="376"/>
      <c r="PCG163" s="376"/>
      <c r="PCI163" s="376"/>
      <c r="PCK163" s="376"/>
      <c r="PCM163" s="376"/>
      <c r="PCO163" s="376"/>
      <c r="PCQ163" s="376"/>
      <c r="PCS163" s="376"/>
      <c r="PCU163" s="376"/>
      <c r="PCW163" s="376"/>
      <c r="PCY163" s="376"/>
      <c r="PDA163" s="376"/>
      <c r="PDC163" s="376"/>
      <c r="PDE163" s="376"/>
      <c r="PDG163" s="376"/>
      <c r="PDI163" s="376"/>
      <c r="PDK163" s="376"/>
      <c r="PDM163" s="376"/>
      <c r="PDO163" s="376"/>
      <c r="PDQ163" s="376"/>
      <c r="PDS163" s="376"/>
      <c r="PDU163" s="376"/>
      <c r="PDW163" s="376"/>
      <c r="PDY163" s="376"/>
      <c r="PEA163" s="376"/>
      <c r="PEC163" s="376"/>
      <c r="PEE163" s="376"/>
      <c r="PEG163" s="376"/>
      <c r="PEI163" s="376"/>
      <c r="PEK163" s="376"/>
      <c r="PEM163" s="376"/>
      <c r="PEO163" s="376"/>
      <c r="PEQ163" s="376"/>
      <c r="PES163" s="376"/>
      <c r="PEU163" s="376"/>
      <c r="PEW163" s="376"/>
      <c r="PEY163" s="376"/>
      <c r="PFA163" s="376"/>
      <c r="PFC163" s="376"/>
      <c r="PFE163" s="376"/>
      <c r="PFG163" s="376"/>
      <c r="PFI163" s="376"/>
      <c r="PFK163" s="376"/>
      <c r="PFM163" s="376"/>
      <c r="PFO163" s="376"/>
      <c r="PFQ163" s="376"/>
      <c r="PFS163" s="376"/>
      <c r="PFU163" s="376"/>
      <c r="PFW163" s="376"/>
      <c r="PFY163" s="376"/>
      <c r="PGA163" s="376"/>
      <c r="PGC163" s="376"/>
      <c r="PGE163" s="376"/>
      <c r="PGG163" s="376"/>
      <c r="PGI163" s="376"/>
      <c r="PGK163" s="376"/>
      <c r="PGM163" s="376"/>
      <c r="PGO163" s="376"/>
      <c r="PGQ163" s="376"/>
      <c r="PGS163" s="376"/>
      <c r="PGU163" s="376"/>
      <c r="PGW163" s="376"/>
      <c r="PGY163" s="376"/>
      <c r="PHA163" s="376"/>
      <c r="PHC163" s="376"/>
      <c r="PHE163" s="376"/>
      <c r="PHG163" s="376"/>
      <c r="PHI163" s="376"/>
      <c r="PHK163" s="376"/>
      <c r="PHM163" s="376"/>
      <c r="PHO163" s="376"/>
      <c r="PHQ163" s="376"/>
      <c r="PHS163" s="376"/>
      <c r="PHU163" s="376"/>
      <c r="PHW163" s="376"/>
      <c r="PHY163" s="376"/>
      <c r="PIA163" s="376"/>
      <c r="PIC163" s="376"/>
      <c r="PIE163" s="376"/>
      <c r="PIG163" s="376"/>
      <c r="PII163" s="376"/>
      <c r="PIK163" s="376"/>
      <c r="PIM163" s="376"/>
      <c r="PIO163" s="376"/>
      <c r="PIQ163" s="376"/>
      <c r="PIS163" s="376"/>
      <c r="PIU163" s="376"/>
      <c r="PIW163" s="376"/>
      <c r="PIY163" s="376"/>
      <c r="PJA163" s="376"/>
      <c r="PJC163" s="376"/>
      <c r="PJE163" s="376"/>
      <c r="PJG163" s="376"/>
      <c r="PJI163" s="376"/>
      <c r="PJK163" s="376"/>
      <c r="PJM163" s="376"/>
      <c r="PJO163" s="376"/>
      <c r="PJQ163" s="376"/>
      <c r="PJS163" s="376"/>
      <c r="PJU163" s="376"/>
      <c r="PJW163" s="376"/>
      <c r="PJY163" s="376"/>
      <c r="PKA163" s="376"/>
      <c r="PKC163" s="376"/>
      <c r="PKE163" s="376"/>
      <c r="PKG163" s="376"/>
      <c r="PKI163" s="376"/>
      <c r="PKK163" s="376"/>
      <c r="PKM163" s="376"/>
      <c r="PKO163" s="376"/>
      <c r="PKQ163" s="376"/>
      <c r="PKS163" s="376"/>
      <c r="PKU163" s="376"/>
      <c r="PKW163" s="376"/>
      <c r="PKY163" s="376"/>
      <c r="PLA163" s="376"/>
      <c r="PLC163" s="376"/>
      <c r="PLE163" s="376"/>
      <c r="PLG163" s="376"/>
      <c r="PLI163" s="376"/>
      <c r="PLK163" s="376"/>
      <c r="PLM163" s="376"/>
      <c r="PLO163" s="376"/>
      <c r="PLQ163" s="376"/>
      <c r="PLS163" s="376"/>
      <c r="PLU163" s="376"/>
      <c r="PLW163" s="376"/>
      <c r="PLY163" s="376"/>
      <c r="PMA163" s="376"/>
      <c r="PMC163" s="376"/>
      <c r="PME163" s="376"/>
      <c r="PMG163" s="376"/>
      <c r="PMI163" s="376"/>
      <c r="PMK163" s="376"/>
      <c r="PMM163" s="376"/>
      <c r="PMO163" s="376"/>
      <c r="PMQ163" s="376"/>
      <c r="PMS163" s="376"/>
      <c r="PMU163" s="376"/>
      <c r="PMW163" s="376"/>
      <c r="PMY163" s="376"/>
      <c r="PNA163" s="376"/>
      <c r="PNC163" s="376"/>
      <c r="PNE163" s="376"/>
      <c r="PNG163" s="376"/>
      <c r="PNI163" s="376"/>
      <c r="PNK163" s="376"/>
      <c r="PNM163" s="376"/>
      <c r="PNO163" s="376"/>
      <c r="PNQ163" s="376"/>
      <c r="PNS163" s="376"/>
      <c r="PNU163" s="376"/>
      <c r="PNW163" s="376"/>
      <c r="PNY163" s="376"/>
      <c r="POA163" s="376"/>
      <c r="POC163" s="376"/>
      <c r="POE163" s="376"/>
      <c r="POG163" s="376"/>
      <c r="POI163" s="376"/>
      <c r="POK163" s="376"/>
      <c r="POM163" s="376"/>
      <c r="POO163" s="376"/>
      <c r="POQ163" s="376"/>
      <c r="POS163" s="376"/>
      <c r="POU163" s="376"/>
      <c r="POW163" s="376"/>
      <c r="POY163" s="376"/>
      <c r="PPA163" s="376"/>
      <c r="PPC163" s="376"/>
      <c r="PPE163" s="376"/>
      <c r="PPG163" s="376"/>
      <c r="PPI163" s="376"/>
      <c r="PPK163" s="376"/>
      <c r="PPM163" s="376"/>
      <c r="PPO163" s="376"/>
      <c r="PPQ163" s="376"/>
      <c r="PPS163" s="376"/>
      <c r="PPU163" s="376"/>
      <c r="PPW163" s="376"/>
      <c r="PPY163" s="376"/>
      <c r="PQA163" s="376"/>
      <c r="PQC163" s="376"/>
      <c r="PQE163" s="376"/>
      <c r="PQG163" s="376"/>
      <c r="PQI163" s="376"/>
      <c r="PQK163" s="376"/>
      <c r="PQM163" s="376"/>
      <c r="PQO163" s="376"/>
      <c r="PQQ163" s="376"/>
      <c r="PQS163" s="376"/>
      <c r="PQU163" s="376"/>
      <c r="PQW163" s="376"/>
      <c r="PQY163" s="376"/>
      <c r="PRA163" s="376"/>
      <c r="PRC163" s="376"/>
      <c r="PRE163" s="376"/>
      <c r="PRG163" s="376"/>
      <c r="PRI163" s="376"/>
      <c r="PRK163" s="376"/>
      <c r="PRM163" s="376"/>
      <c r="PRO163" s="376"/>
      <c r="PRQ163" s="376"/>
      <c r="PRS163" s="376"/>
      <c r="PRU163" s="376"/>
      <c r="PRW163" s="376"/>
      <c r="PRY163" s="376"/>
      <c r="PSA163" s="376"/>
      <c r="PSC163" s="376"/>
      <c r="PSE163" s="376"/>
      <c r="PSG163" s="376"/>
      <c r="PSI163" s="376"/>
      <c r="PSK163" s="376"/>
      <c r="PSM163" s="376"/>
      <c r="PSO163" s="376"/>
      <c r="PSQ163" s="376"/>
      <c r="PSS163" s="376"/>
      <c r="PSU163" s="376"/>
      <c r="PSW163" s="376"/>
      <c r="PSY163" s="376"/>
      <c r="PTA163" s="376"/>
      <c r="PTC163" s="376"/>
      <c r="PTE163" s="376"/>
      <c r="PTG163" s="376"/>
      <c r="PTI163" s="376"/>
      <c r="PTK163" s="376"/>
      <c r="PTM163" s="376"/>
      <c r="PTO163" s="376"/>
      <c r="PTQ163" s="376"/>
      <c r="PTS163" s="376"/>
      <c r="PTU163" s="376"/>
      <c r="PTW163" s="376"/>
      <c r="PTY163" s="376"/>
      <c r="PUA163" s="376"/>
      <c r="PUC163" s="376"/>
      <c r="PUE163" s="376"/>
      <c r="PUG163" s="376"/>
      <c r="PUI163" s="376"/>
      <c r="PUK163" s="376"/>
      <c r="PUM163" s="376"/>
      <c r="PUO163" s="376"/>
      <c r="PUQ163" s="376"/>
      <c r="PUS163" s="376"/>
      <c r="PUU163" s="376"/>
      <c r="PUW163" s="376"/>
      <c r="PUY163" s="376"/>
      <c r="PVA163" s="376"/>
      <c r="PVC163" s="376"/>
      <c r="PVE163" s="376"/>
      <c r="PVG163" s="376"/>
      <c r="PVI163" s="376"/>
      <c r="PVK163" s="376"/>
      <c r="PVM163" s="376"/>
      <c r="PVO163" s="376"/>
      <c r="PVQ163" s="376"/>
      <c r="PVS163" s="376"/>
      <c r="PVU163" s="376"/>
      <c r="PVW163" s="376"/>
      <c r="PVY163" s="376"/>
      <c r="PWA163" s="376"/>
      <c r="PWC163" s="376"/>
      <c r="PWE163" s="376"/>
      <c r="PWG163" s="376"/>
      <c r="PWI163" s="376"/>
      <c r="PWK163" s="376"/>
      <c r="PWM163" s="376"/>
      <c r="PWO163" s="376"/>
      <c r="PWQ163" s="376"/>
      <c r="PWS163" s="376"/>
      <c r="PWU163" s="376"/>
      <c r="PWW163" s="376"/>
      <c r="PWY163" s="376"/>
      <c r="PXA163" s="376"/>
      <c r="PXC163" s="376"/>
      <c r="PXE163" s="376"/>
      <c r="PXG163" s="376"/>
      <c r="PXI163" s="376"/>
      <c r="PXK163" s="376"/>
      <c r="PXM163" s="376"/>
      <c r="PXO163" s="376"/>
      <c r="PXQ163" s="376"/>
      <c r="PXS163" s="376"/>
      <c r="PXU163" s="376"/>
      <c r="PXW163" s="376"/>
      <c r="PXY163" s="376"/>
      <c r="PYA163" s="376"/>
      <c r="PYC163" s="376"/>
      <c r="PYE163" s="376"/>
      <c r="PYG163" s="376"/>
      <c r="PYI163" s="376"/>
      <c r="PYK163" s="376"/>
      <c r="PYM163" s="376"/>
      <c r="PYO163" s="376"/>
      <c r="PYQ163" s="376"/>
      <c r="PYS163" s="376"/>
      <c r="PYU163" s="376"/>
      <c r="PYW163" s="376"/>
      <c r="PYY163" s="376"/>
      <c r="PZA163" s="376"/>
      <c r="PZC163" s="376"/>
      <c r="PZE163" s="376"/>
      <c r="PZG163" s="376"/>
      <c r="PZI163" s="376"/>
      <c r="PZK163" s="376"/>
      <c r="PZM163" s="376"/>
      <c r="PZO163" s="376"/>
      <c r="PZQ163" s="376"/>
      <c r="PZS163" s="376"/>
      <c r="PZU163" s="376"/>
      <c r="PZW163" s="376"/>
      <c r="PZY163" s="376"/>
      <c r="QAA163" s="376"/>
      <c r="QAC163" s="376"/>
      <c r="QAE163" s="376"/>
      <c r="QAG163" s="376"/>
      <c r="QAI163" s="376"/>
      <c r="QAK163" s="376"/>
      <c r="QAM163" s="376"/>
      <c r="QAO163" s="376"/>
      <c r="QAQ163" s="376"/>
      <c r="QAS163" s="376"/>
      <c r="QAU163" s="376"/>
      <c r="QAW163" s="376"/>
      <c r="QAY163" s="376"/>
      <c r="QBA163" s="376"/>
      <c r="QBC163" s="376"/>
      <c r="QBE163" s="376"/>
      <c r="QBG163" s="376"/>
      <c r="QBI163" s="376"/>
      <c r="QBK163" s="376"/>
      <c r="QBM163" s="376"/>
      <c r="QBO163" s="376"/>
      <c r="QBQ163" s="376"/>
      <c r="QBS163" s="376"/>
      <c r="QBU163" s="376"/>
      <c r="QBW163" s="376"/>
      <c r="QBY163" s="376"/>
      <c r="QCA163" s="376"/>
      <c r="QCC163" s="376"/>
      <c r="QCE163" s="376"/>
      <c r="QCG163" s="376"/>
      <c r="QCI163" s="376"/>
      <c r="QCK163" s="376"/>
      <c r="QCM163" s="376"/>
      <c r="QCO163" s="376"/>
      <c r="QCQ163" s="376"/>
      <c r="QCS163" s="376"/>
      <c r="QCU163" s="376"/>
      <c r="QCW163" s="376"/>
      <c r="QCY163" s="376"/>
      <c r="QDA163" s="376"/>
      <c r="QDC163" s="376"/>
      <c r="QDE163" s="376"/>
      <c r="QDG163" s="376"/>
      <c r="QDI163" s="376"/>
      <c r="QDK163" s="376"/>
      <c r="QDM163" s="376"/>
      <c r="QDO163" s="376"/>
      <c r="QDQ163" s="376"/>
      <c r="QDS163" s="376"/>
      <c r="QDU163" s="376"/>
      <c r="QDW163" s="376"/>
      <c r="QDY163" s="376"/>
      <c r="QEA163" s="376"/>
      <c r="QEC163" s="376"/>
      <c r="QEE163" s="376"/>
      <c r="QEG163" s="376"/>
      <c r="QEI163" s="376"/>
      <c r="QEK163" s="376"/>
      <c r="QEM163" s="376"/>
      <c r="QEO163" s="376"/>
      <c r="QEQ163" s="376"/>
      <c r="QES163" s="376"/>
      <c r="QEU163" s="376"/>
      <c r="QEW163" s="376"/>
      <c r="QEY163" s="376"/>
      <c r="QFA163" s="376"/>
      <c r="QFC163" s="376"/>
      <c r="QFE163" s="376"/>
      <c r="QFG163" s="376"/>
      <c r="QFI163" s="376"/>
      <c r="QFK163" s="376"/>
      <c r="QFM163" s="376"/>
      <c r="QFO163" s="376"/>
      <c r="QFQ163" s="376"/>
      <c r="QFS163" s="376"/>
      <c r="QFU163" s="376"/>
      <c r="QFW163" s="376"/>
      <c r="QFY163" s="376"/>
      <c r="QGA163" s="376"/>
      <c r="QGC163" s="376"/>
      <c r="QGE163" s="376"/>
      <c r="QGG163" s="376"/>
      <c r="QGI163" s="376"/>
      <c r="QGK163" s="376"/>
      <c r="QGM163" s="376"/>
      <c r="QGO163" s="376"/>
      <c r="QGQ163" s="376"/>
      <c r="QGS163" s="376"/>
      <c r="QGU163" s="376"/>
      <c r="QGW163" s="376"/>
      <c r="QGY163" s="376"/>
      <c r="QHA163" s="376"/>
      <c r="QHC163" s="376"/>
      <c r="QHE163" s="376"/>
      <c r="QHG163" s="376"/>
      <c r="QHI163" s="376"/>
      <c r="QHK163" s="376"/>
      <c r="QHM163" s="376"/>
      <c r="QHO163" s="376"/>
      <c r="QHQ163" s="376"/>
      <c r="QHS163" s="376"/>
      <c r="QHU163" s="376"/>
      <c r="QHW163" s="376"/>
      <c r="QHY163" s="376"/>
      <c r="QIA163" s="376"/>
      <c r="QIC163" s="376"/>
      <c r="QIE163" s="376"/>
      <c r="QIG163" s="376"/>
      <c r="QII163" s="376"/>
      <c r="QIK163" s="376"/>
      <c r="QIM163" s="376"/>
      <c r="QIO163" s="376"/>
      <c r="QIQ163" s="376"/>
      <c r="QIS163" s="376"/>
      <c r="QIU163" s="376"/>
      <c r="QIW163" s="376"/>
      <c r="QIY163" s="376"/>
      <c r="QJA163" s="376"/>
      <c r="QJC163" s="376"/>
      <c r="QJE163" s="376"/>
      <c r="QJG163" s="376"/>
      <c r="QJI163" s="376"/>
      <c r="QJK163" s="376"/>
      <c r="QJM163" s="376"/>
      <c r="QJO163" s="376"/>
      <c r="QJQ163" s="376"/>
      <c r="QJS163" s="376"/>
      <c r="QJU163" s="376"/>
      <c r="QJW163" s="376"/>
      <c r="QJY163" s="376"/>
      <c r="QKA163" s="376"/>
      <c r="QKC163" s="376"/>
      <c r="QKE163" s="376"/>
      <c r="QKG163" s="376"/>
      <c r="QKI163" s="376"/>
      <c r="QKK163" s="376"/>
      <c r="QKM163" s="376"/>
      <c r="QKO163" s="376"/>
      <c r="QKQ163" s="376"/>
      <c r="QKS163" s="376"/>
      <c r="QKU163" s="376"/>
      <c r="QKW163" s="376"/>
      <c r="QKY163" s="376"/>
      <c r="QLA163" s="376"/>
      <c r="QLC163" s="376"/>
      <c r="QLE163" s="376"/>
      <c r="QLG163" s="376"/>
      <c r="QLI163" s="376"/>
      <c r="QLK163" s="376"/>
      <c r="QLM163" s="376"/>
      <c r="QLO163" s="376"/>
      <c r="QLQ163" s="376"/>
      <c r="QLS163" s="376"/>
      <c r="QLU163" s="376"/>
      <c r="QLW163" s="376"/>
      <c r="QLY163" s="376"/>
      <c r="QMA163" s="376"/>
      <c r="QMC163" s="376"/>
      <c r="QME163" s="376"/>
      <c r="QMG163" s="376"/>
      <c r="QMI163" s="376"/>
      <c r="QMK163" s="376"/>
      <c r="QMM163" s="376"/>
      <c r="QMO163" s="376"/>
      <c r="QMQ163" s="376"/>
      <c r="QMS163" s="376"/>
      <c r="QMU163" s="376"/>
      <c r="QMW163" s="376"/>
      <c r="QMY163" s="376"/>
      <c r="QNA163" s="376"/>
      <c r="QNC163" s="376"/>
      <c r="QNE163" s="376"/>
      <c r="QNG163" s="376"/>
      <c r="QNI163" s="376"/>
      <c r="QNK163" s="376"/>
      <c r="QNM163" s="376"/>
      <c r="QNO163" s="376"/>
      <c r="QNQ163" s="376"/>
      <c r="QNS163" s="376"/>
      <c r="QNU163" s="376"/>
      <c r="QNW163" s="376"/>
      <c r="QNY163" s="376"/>
      <c r="QOA163" s="376"/>
      <c r="QOC163" s="376"/>
      <c r="QOE163" s="376"/>
      <c r="QOG163" s="376"/>
      <c r="QOI163" s="376"/>
      <c r="QOK163" s="376"/>
      <c r="QOM163" s="376"/>
      <c r="QOO163" s="376"/>
      <c r="QOQ163" s="376"/>
      <c r="QOS163" s="376"/>
      <c r="QOU163" s="376"/>
      <c r="QOW163" s="376"/>
      <c r="QOY163" s="376"/>
      <c r="QPA163" s="376"/>
      <c r="QPC163" s="376"/>
      <c r="QPE163" s="376"/>
      <c r="QPG163" s="376"/>
      <c r="QPI163" s="376"/>
      <c r="QPK163" s="376"/>
      <c r="QPM163" s="376"/>
      <c r="QPO163" s="376"/>
      <c r="QPQ163" s="376"/>
      <c r="QPS163" s="376"/>
      <c r="QPU163" s="376"/>
      <c r="QPW163" s="376"/>
      <c r="QPY163" s="376"/>
      <c r="QQA163" s="376"/>
      <c r="QQC163" s="376"/>
      <c r="QQE163" s="376"/>
      <c r="QQG163" s="376"/>
      <c r="QQI163" s="376"/>
      <c r="QQK163" s="376"/>
      <c r="QQM163" s="376"/>
      <c r="QQO163" s="376"/>
      <c r="QQQ163" s="376"/>
      <c r="QQS163" s="376"/>
      <c r="QQU163" s="376"/>
      <c r="QQW163" s="376"/>
      <c r="QQY163" s="376"/>
      <c r="QRA163" s="376"/>
      <c r="QRC163" s="376"/>
      <c r="QRE163" s="376"/>
      <c r="QRG163" s="376"/>
      <c r="QRI163" s="376"/>
      <c r="QRK163" s="376"/>
      <c r="QRM163" s="376"/>
      <c r="QRO163" s="376"/>
      <c r="QRQ163" s="376"/>
      <c r="QRS163" s="376"/>
      <c r="QRU163" s="376"/>
      <c r="QRW163" s="376"/>
      <c r="QRY163" s="376"/>
      <c r="QSA163" s="376"/>
      <c r="QSC163" s="376"/>
      <c r="QSE163" s="376"/>
      <c r="QSG163" s="376"/>
      <c r="QSI163" s="376"/>
      <c r="QSK163" s="376"/>
      <c r="QSM163" s="376"/>
      <c r="QSO163" s="376"/>
      <c r="QSQ163" s="376"/>
      <c r="QSS163" s="376"/>
      <c r="QSU163" s="376"/>
      <c r="QSW163" s="376"/>
      <c r="QSY163" s="376"/>
      <c r="QTA163" s="376"/>
      <c r="QTC163" s="376"/>
      <c r="QTE163" s="376"/>
      <c r="QTG163" s="376"/>
      <c r="QTI163" s="376"/>
      <c r="QTK163" s="376"/>
      <c r="QTM163" s="376"/>
      <c r="QTO163" s="376"/>
      <c r="QTQ163" s="376"/>
      <c r="QTS163" s="376"/>
      <c r="QTU163" s="376"/>
      <c r="QTW163" s="376"/>
      <c r="QTY163" s="376"/>
      <c r="QUA163" s="376"/>
      <c r="QUC163" s="376"/>
      <c r="QUE163" s="376"/>
      <c r="QUG163" s="376"/>
      <c r="QUI163" s="376"/>
      <c r="QUK163" s="376"/>
      <c r="QUM163" s="376"/>
      <c r="QUO163" s="376"/>
      <c r="QUQ163" s="376"/>
      <c r="QUS163" s="376"/>
      <c r="QUU163" s="376"/>
      <c r="QUW163" s="376"/>
      <c r="QUY163" s="376"/>
      <c r="QVA163" s="376"/>
      <c r="QVC163" s="376"/>
      <c r="QVE163" s="376"/>
      <c r="QVG163" s="376"/>
      <c r="QVI163" s="376"/>
      <c r="QVK163" s="376"/>
      <c r="QVM163" s="376"/>
      <c r="QVO163" s="376"/>
      <c r="QVQ163" s="376"/>
      <c r="QVS163" s="376"/>
      <c r="QVU163" s="376"/>
      <c r="QVW163" s="376"/>
      <c r="QVY163" s="376"/>
      <c r="QWA163" s="376"/>
      <c r="QWC163" s="376"/>
      <c r="QWE163" s="376"/>
      <c r="QWG163" s="376"/>
      <c r="QWI163" s="376"/>
      <c r="QWK163" s="376"/>
      <c r="QWM163" s="376"/>
      <c r="QWO163" s="376"/>
      <c r="QWQ163" s="376"/>
      <c r="QWS163" s="376"/>
      <c r="QWU163" s="376"/>
      <c r="QWW163" s="376"/>
      <c r="QWY163" s="376"/>
      <c r="QXA163" s="376"/>
      <c r="QXC163" s="376"/>
      <c r="QXE163" s="376"/>
      <c r="QXG163" s="376"/>
      <c r="QXI163" s="376"/>
      <c r="QXK163" s="376"/>
      <c r="QXM163" s="376"/>
      <c r="QXO163" s="376"/>
      <c r="QXQ163" s="376"/>
      <c r="QXS163" s="376"/>
      <c r="QXU163" s="376"/>
      <c r="QXW163" s="376"/>
      <c r="QXY163" s="376"/>
      <c r="QYA163" s="376"/>
      <c r="QYC163" s="376"/>
      <c r="QYE163" s="376"/>
      <c r="QYG163" s="376"/>
      <c r="QYI163" s="376"/>
      <c r="QYK163" s="376"/>
      <c r="QYM163" s="376"/>
      <c r="QYO163" s="376"/>
      <c r="QYQ163" s="376"/>
      <c r="QYS163" s="376"/>
      <c r="QYU163" s="376"/>
      <c r="QYW163" s="376"/>
      <c r="QYY163" s="376"/>
      <c r="QZA163" s="376"/>
      <c r="QZC163" s="376"/>
      <c r="QZE163" s="376"/>
      <c r="QZG163" s="376"/>
      <c r="QZI163" s="376"/>
      <c r="QZK163" s="376"/>
      <c r="QZM163" s="376"/>
      <c r="QZO163" s="376"/>
      <c r="QZQ163" s="376"/>
      <c r="QZS163" s="376"/>
      <c r="QZU163" s="376"/>
      <c r="QZW163" s="376"/>
      <c r="QZY163" s="376"/>
      <c r="RAA163" s="376"/>
      <c r="RAC163" s="376"/>
      <c r="RAE163" s="376"/>
      <c r="RAG163" s="376"/>
      <c r="RAI163" s="376"/>
      <c r="RAK163" s="376"/>
      <c r="RAM163" s="376"/>
      <c r="RAO163" s="376"/>
      <c r="RAQ163" s="376"/>
      <c r="RAS163" s="376"/>
      <c r="RAU163" s="376"/>
      <c r="RAW163" s="376"/>
      <c r="RAY163" s="376"/>
      <c r="RBA163" s="376"/>
      <c r="RBC163" s="376"/>
      <c r="RBE163" s="376"/>
      <c r="RBG163" s="376"/>
      <c r="RBI163" s="376"/>
      <c r="RBK163" s="376"/>
      <c r="RBM163" s="376"/>
      <c r="RBO163" s="376"/>
      <c r="RBQ163" s="376"/>
      <c r="RBS163" s="376"/>
      <c r="RBU163" s="376"/>
      <c r="RBW163" s="376"/>
      <c r="RBY163" s="376"/>
      <c r="RCA163" s="376"/>
      <c r="RCC163" s="376"/>
      <c r="RCE163" s="376"/>
      <c r="RCG163" s="376"/>
      <c r="RCI163" s="376"/>
      <c r="RCK163" s="376"/>
      <c r="RCM163" s="376"/>
      <c r="RCO163" s="376"/>
      <c r="RCQ163" s="376"/>
      <c r="RCS163" s="376"/>
      <c r="RCU163" s="376"/>
      <c r="RCW163" s="376"/>
      <c r="RCY163" s="376"/>
      <c r="RDA163" s="376"/>
      <c r="RDC163" s="376"/>
      <c r="RDE163" s="376"/>
      <c r="RDG163" s="376"/>
      <c r="RDI163" s="376"/>
      <c r="RDK163" s="376"/>
      <c r="RDM163" s="376"/>
      <c r="RDO163" s="376"/>
      <c r="RDQ163" s="376"/>
      <c r="RDS163" s="376"/>
      <c r="RDU163" s="376"/>
      <c r="RDW163" s="376"/>
      <c r="RDY163" s="376"/>
      <c r="REA163" s="376"/>
      <c r="REC163" s="376"/>
      <c r="REE163" s="376"/>
      <c r="REG163" s="376"/>
      <c r="REI163" s="376"/>
      <c r="REK163" s="376"/>
      <c r="REM163" s="376"/>
      <c r="REO163" s="376"/>
      <c r="REQ163" s="376"/>
      <c r="RES163" s="376"/>
      <c r="REU163" s="376"/>
      <c r="REW163" s="376"/>
      <c r="REY163" s="376"/>
      <c r="RFA163" s="376"/>
      <c r="RFC163" s="376"/>
      <c r="RFE163" s="376"/>
      <c r="RFG163" s="376"/>
      <c r="RFI163" s="376"/>
      <c r="RFK163" s="376"/>
      <c r="RFM163" s="376"/>
      <c r="RFO163" s="376"/>
      <c r="RFQ163" s="376"/>
      <c r="RFS163" s="376"/>
      <c r="RFU163" s="376"/>
      <c r="RFW163" s="376"/>
      <c r="RFY163" s="376"/>
      <c r="RGA163" s="376"/>
      <c r="RGC163" s="376"/>
      <c r="RGE163" s="376"/>
      <c r="RGG163" s="376"/>
      <c r="RGI163" s="376"/>
      <c r="RGK163" s="376"/>
      <c r="RGM163" s="376"/>
      <c r="RGO163" s="376"/>
      <c r="RGQ163" s="376"/>
      <c r="RGS163" s="376"/>
      <c r="RGU163" s="376"/>
      <c r="RGW163" s="376"/>
      <c r="RGY163" s="376"/>
      <c r="RHA163" s="376"/>
      <c r="RHC163" s="376"/>
      <c r="RHE163" s="376"/>
      <c r="RHG163" s="376"/>
      <c r="RHI163" s="376"/>
      <c r="RHK163" s="376"/>
      <c r="RHM163" s="376"/>
      <c r="RHO163" s="376"/>
      <c r="RHQ163" s="376"/>
      <c r="RHS163" s="376"/>
      <c r="RHU163" s="376"/>
      <c r="RHW163" s="376"/>
      <c r="RHY163" s="376"/>
      <c r="RIA163" s="376"/>
      <c r="RIC163" s="376"/>
      <c r="RIE163" s="376"/>
      <c r="RIG163" s="376"/>
      <c r="RII163" s="376"/>
      <c r="RIK163" s="376"/>
      <c r="RIM163" s="376"/>
      <c r="RIO163" s="376"/>
      <c r="RIQ163" s="376"/>
      <c r="RIS163" s="376"/>
      <c r="RIU163" s="376"/>
      <c r="RIW163" s="376"/>
      <c r="RIY163" s="376"/>
      <c r="RJA163" s="376"/>
      <c r="RJC163" s="376"/>
      <c r="RJE163" s="376"/>
      <c r="RJG163" s="376"/>
      <c r="RJI163" s="376"/>
      <c r="RJK163" s="376"/>
      <c r="RJM163" s="376"/>
      <c r="RJO163" s="376"/>
      <c r="RJQ163" s="376"/>
      <c r="RJS163" s="376"/>
      <c r="RJU163" s="376"/>
      <c r="RJW163" s="376"/>
      <c r="RJY163" s="376"/>
      <c r="RKA163" s="376"/>
      <c r="RKC163" s="376"/>
      <c r="RKE163" s="376"/>
      <c r="RKG163" s="376"/>
      <c r="RKI163" s="376"/>
      <c r="RKK163" s="376"/>
      <c r="RKM163" s="376"/>
      <c r="RKO163" s="376"/>
      <c r="RKQ163" s="376"/>
      <c r="RKS163" s="376"/>
      <c r="RKU163" s="376"/>
      <c r="RKW163" s="376"/>
      <c r="RKY163" s="376"/>
      <c r="RLA163" s="376"/>
      <c r="RLC163" s="376"/>
      <c r="RLE163" s="376"/>
      <c r="RLG163" s="376"/>
      <c r="RLI163" s="376"/>
      <c r="RLK163" s="376"/>
      <c r="RLM163" s="376"/>
      <c r="RLO163" s="376"/>
      <c r="RLQ163" s="376"/>
      <c r="RLS163" s="376"/>
      <c r="RLU163" s="376"/>
      <c r="RLW163" s="376"/>
      <c r="RLY163" s="376"/>
      <c r="RMA163" s="376"/>
      <c r="RMC163" s="376"/>
      <c r="RME163" s="376"/>
      <c r="RMG163" s="376"/>
      <c r="RMI163" s="376"/>
      <c r="RMK163" s="376"/>
      <c r="RMM163" s="376"/>
      <c r="RMO163" s="376"/>
      <c r="RMQ163" s="376"/>
      <c r="RMS163" s="376"/>
      <c r="RMU163" s="376"/>
      <c r="RMW163" s="376"/>
      <c r="RMY163" s="376"/>
      <c r="RNA163" s="376"/>
      <c r="RNC163" s="376"/>
      <c r="RNE163" s="376"/>
      <c r="RNG163" s="376"/>
      <c r="RNI163" s="376"/>
      <c r="RNK163" s="376"/>
      <c r="RNM163" s="376"/>
      <c r="RNO163" s="376"/>
      <c r="RNQ163" s="376"/>
      <c r="RNS163" s="376"/>
      <c r="RNU163" s="376"/>
      <c r="RNW163" s="376"/>
      <c r="RNY163" s="376"/>
      <c r="ROA163" s="376"/>
      <c r="ROC163" s="376"/>
      <c r="ROE163" s="376"/>
      <c r="ROG163" s="376"/>
      <c r="ROI163" s="376"/>
      <c r="ROK163" s="376"/>
      <c r="ROM163" s="376"/>
      <c r="ROO163" s="376"/>
      <c r="ROQ163" s="376"/>
      <c r="ROS163" s="376"/>
      <c r="ROU163" s="376"/>
      <c r="ROW163" s="376"/>
      <c r="ROY163" s="376"/>
      <c r="RPA163" s="376"/>
      <c r="RPC163" s="376"/>
      <c r="RPE163" s="376"/>
      <c r="RPG163" s="376"/>
      <c r="RPI163" s="376"/>
      <c r="RPK163" s="376"/>
      <c r="RPM163" s="376"/>
      <c r="RPO163" s="376"/>
      <c r="RPQ163" s="376"/>
      <c r="RPS163" s="376"/>
      <c r="RPU163" s="376"/>
      <c r="RPW163" s="376"/>
      <c r="RPY163" s="376"/>
      <c r="RQA163" s="376"/>
      <c r="RQC163" s="376"/>
      <c r="RQE163" s="376"/>
      <c r="RQG163" s="376"/>
      <c r="RQI163" s="376"/>
      <c r="RQK163" s="376"/>
      <c r="RQM163" s="376"/>
      <c r="RQO163" s="376"/>
      <c r="RQQ163" s="376"/>
      <c r="RQS163" s="376"/>
      <c r="RQU163" s="376"/>
      <c r="RQW163" s="376"/>
      <c r="RQY163" s="376"/>
      <c r="RRA163" s="376"/>
      <c r="RRC163" s="376"/>
      <c r="RRE163" s="376"/>
      <c r="RRG163" s="376"/>
      <c r="RRI163" s="376"/>
      <c r="RRK163" s="376"/>
      <c r="RRM163" s="376"/>
      <c r="RRO163" s="376"/>
      <c r="RRQ163" s="376"/>
      <c r="RRS163" s="376"/>
      <c r="RRU163" s="376"/>
      <c r="RRW163" s="376"/>
      <c r="RRY163" s="376"/>
      <c r="RSA163" s="376"/>
      <c r="RSC163" s="376"/>
      <c r="RSE163" s="376"/>
      <c r="RSG163" s="376"/>
      <c r="RSI163" s="376"/>
      <c r="RSK163" s="376"/>
      <c r="RSM163" s="376"/>
      <c r="RSO163" s="376"/>
      <c r="RSQ163" s="376"/>
      <c r="RSS163" s="376"/>
      <c r="RSU163" s="376"/>
      <c r="RSW163" s="376"/>
      <c r="RSY163" s="376"/>
      <c r="RTA163" s="376"/>
      <c r="RTC163" s="376"/>
      <c r="RTE163" s="376"/>
      <c r="RTG163" s="376"/>
      <c r="RTI163" s="376"/>
      <c r="RTK163" s="376"/>
      <c r="RTM163" s="376"/>
      <c r="RTO163" s="376"/>
      <c r="RTQ163" s="376"/>
      <c r="RTS163" s="376"/>
      <c r="RTU163" s="376"/>
      <c r="RTW163" s="376"/>
      <c r="RTY163" s="376"/>
      <c r="RUA163" s="376"/>
      <c r="RUC163" s="376"/>
      <c r="RUE163" s="376"/>
      <c r="RUG163" s="376"/>
      <c r="RUI163" s="376"/>
      <c r="RUK163" s="376"/>
      <c r="RUM163" s="376"/>
      <c r="RUO163" s="376"/>
      <c r="RUQ163" s="376"/>
      <c r="RUS163" s="376"/>
      <c r="RUU163" s="376"/>
      <c r="RUW163" s="376"/>
      <c r="RUY163" s="376"/>
      <c r="RVA163" s="376"/>
      <c r="RVC163" s="376"/>
      <c r="RVE163" s="376"/>
      <c r="RVG163" s="376"/>
      <c r="RVI163" s="376"/>
      <c r="RVK163" s="376"/>
      <c r="RVM163" s="376"/>
      <c r="RVO163" s="376"/>
      <c r="RVQ163" s="376"/>
      <c r="RVS163" s="376"/>
      <c r="RVU163" s="376"/>
      <c r="RVW163" s="376"/>
      <c r="RVY163" s="376"/>
      <c r="RWA163" s="376"/>
      <c r="RWC163" s="376"/>
      <c r="RWE163" s="376"/>
      <c r="RWG163" s="376"/>
      <c r="RWI163" s="376"/>
      <c r="RWK163" s="376"/>
      <c r="RWM163" s="376"/>
      <c r="RWO163" s="376"/>
      <c r="RWQ163" s="376"/>
      <c r="RWS163" s="376"/>
      <c r="RWU163" s="376"/>
      <c r="RWW163" s="376"/>
      <c r="RWY163" s="376"/>
      <c r="RXA163" s="376"/>
      <c r="RXC163" s="376"/>
      <c r="RXE163" s="376"/>
      <c r="RXG163" s="376"/>
      <c r="RXI163" s="376"/>
      <c r="RXK163" s="376"/>
      <c r="RXM163" s="376"/>
      <c r="RXO163" s="376"/>
      <c r="RXQ163" s="376"/>
      <c r="RXS163" s="376"/>
      <c r="RXU163" s="376"/>
      <c r="RXW163" s="376"/>
      <c r="RXY163" s="376"/>
      <c r="RYA163" s="376"/>
      <c r="RYC163" s="376"/>
      <c r="RYE163" s="376"/>
      <c r="RYG163" s="376"/>
      <c r="RYI163" s="376"/>
      <c r="RYK163" s="376"/>
      <c r="RYM163" s="376"/>
      <c r="RYO163" s="376"/>
      <c r="RYQ163" s="376"/>
      <c r="RYS163" s="376"/>
      <c r="RYU163" s="376"/>
      <c r="RYW163" s="376"/>
      <c r="RYY163" s="376"/>
      <c r="RZA163" s="376"/>
      <c r="RZC163" s="376"/>
      <c r="RZE163" s="376"/>
      <c r="RZG163" s="376"/>
      <c r="RZI163" s="376"/>
      <c r="RZK163" s="376"/>
      <c r="RZM163" s="376"/>
      <c r="RZO163" s="376"/>
      <c r="RZQ163" s="376"/>
      <c r="RZS163" s="376"/>
      <c r="RZU163" s="376"/>
      <c r="RZW163" s="376"/>
      <c r="RZY163" s="376"/>
      <c r="SAA163" s="376"/>
      <c r="SAC163" s="376"/>
      <c r="SAE163" s="376"/>
      <c r="SAG163" s="376"/>
      <c r="SAI163" s="376"/>
      <c r="SAK163" s="376"/>
      <c r="SAM163" s="376"/>
      <c r="SAO163" s="376"/>
      <c r="SAQ163" s="376"/>
      <c r="SAS163" s="376"/>
      <c r="SAU163" s="376"/>
      <c r="SAW163" s="376"/>
      <c r="SAY163" s="376"/>
      <c r="SBA163" s="376"/>
      <c r="SBC163" s="376"/>
      <c r="SBE163" s="376"/>
      <c r="SBG163" s="376"/>
      <c r="SBI163" s="376"/>
      <c r="SBK163" s="376"/>
      <c r="SBM163" s="376"/>
      <c r="SBO163" s="376"/>
      <c r="SBQ163" s="376"/>
      <c r="SBS163" s="376"/>
      <c r="SBU163" s="376"/>
      <c r="SBW163" s="376"/>
      <c r="SBY163" s="376"/>
      <c r="SCA163" s="376"/>
      <c r="SCC163" s="376"/>
      <c r="SCE163" s="376"/>
      <c r="SCG163" s="376"/>
      <c r="SCI163" s="376"/>
      <c r="SCK163" s="376"/>
      <c r="SCM163" s="376"/>
      <c r="SCO163" s="376"/>
      <c r="SCQ163" s="376"/>
      <c r="SCS163" s="376"/>
      <c r="SCU163" s="376"/>
      <c r="SCW163" s="376"/>
      <c r="SCY163" s="376"/>
      <c r="SDA163" s="376"/>
      <c r="SDC163" s="376"/>
      <c r="SDE163" s="376"/>
      <c r="SDG163" s="376"/>
      <c r="SDI163" s="376"/>
      <c r="SDK163" s="376"/>
      <c r="SDM163" s="376"/>
      <c r="SDO163" s="376"/>
      <c r="SDQ163" s="376"/>
      <c r="SDS163" s="376"/>
      <c r="SDU163" s="376"/>
      <c r="SDW163" s="376"/>
      <c r="SDY163" s="376"/>
      <c r="SEA163" s="376"/>
      <c r="SEC163" s="376"/>
      <c r="SEE163" s="376"/>
      <c r="SEG163" s="376"/>
      <c r="SEI163" s="376"/>
      <c r="SEK163" s="376"/>
      <c r="SEM163" s="376"/>
      <c r="SEO163" s="376"/>
      <c r="SEQ163" s="376"/>
      <c r="SES163" s="376"/>
      <c r="SEU163" s="376"/>
      <c r="SEW163" s="376"/>
      <c r="SEY163" s="376"/>
      <c r="SFA163" s="376"/>
      <c r="SFC163" s="376"/>
      <c r="SFE163" s="376"/>
      <c r="SFG163" s="376"/>
      <c r="SFI163" s="376"/>
      <c r="SFK163" s="376"/>
      <c r="SFM163" s="376"/>
      <c r="SFO163" s="376"/>
      <c r="SFQ163" s="376"/>
      <c r="SFS163" s="376"/>
      <c r="SFU163" s="376"/>
      <c r="SFW163" s="376"/>
      <c r="SFY163" s="376"/>
      <c r="SGA163" s="376"/>
      <c r="SGC163" s="376"/>
      <c r="SGE163" s="376"/>
      <c r="SGG163" s="376"/>
      <c r="SGI163" s="376"/>
      <c r="SGK163" s="376"/>
      <c r="SGM163" s="376"/>
      <c r="SGO163" s="376"/>
      <c r="SGQ163" s="376"/>
      <c r="SGS163" s="376"/>
      <c r="SGU163" s="376"/>
      <c r="SGW163" s="376"/>
      <c r="SGY163" s="376"/>
      <c r="SHA163" s="376"/>
      <c r="SHC163" s="376"/>
      <c r="SHE163" s="376"/>
      <c r="SHG163" s="376"/>
      <c r="SHI163" s="376"/>
      <c r="SHK163" s="376"/>
      <c r="SHM163" s="376"/>
      <c r="SHO163" s="376"/>
      <c r="SHQ163" s="376"/>
      <c r="SHS163" s="376"/>
      <c r="SHU163" s="376"/>
      <c r="SHW163" s="376"/>
      <c r="SHY163" s="376"/>
      <c r="SIA163" s="376"/>
      <c r="SIC163" s="376"/>
      <c r="SIE163" s="376"/>
      <c r="SIG163" s="376"/>
      <c r="SII163" s="376"/>
      <c r="SIK163" s="376"/>
      <c r="SIM163" s="376"/>
      <c r="SIO163" s="376"/>
      <c r="SIQ163" s="376"/>
      <c r="SIS163" s="376"/>
      <c r="SIU163" s="376"/>
      <c r="SIW163" s="376"/>
      <c r="SIY163" s="376"/>
      <c r="SJA163" s="376"/>
      <c r="SJC163" s="376"/>
      <c r="SJE163" s="376"/>
      <c r="SJG163" s="376"/>
      <c r="SJI163" s="376"/>
      <c r="SJK163" s="376"/>
      <c r="SJM163" s="376"/>
      <c r="SJO163" s="376"/>
      <c r="SJQ163" s="376"/>
      <c r="SJS163" s="376"/>
      <c r="SJU163" s="376"/>
      <c r="SJW163" s="376"/>
      <c r="SJY163" s="376"/>
      <c r="SKA163" s="376"/>
      <c r="SKC163" s="376"/>
      <c r="SKE163" s="376"/>
      <c r="SKG163" s="376"/>
      <c r="SKI163" s="376"/>
      <c r="SKK163" s="376"/>
      <c r="SKM163" s="376"/>
      <c r="SKO163" s="376"/>
      <c r="SKQ163" s="376"/>
      <c r="SKS163" s="376"/>
      <c r="SKU163" s="376"/>
      <c r="SKW163" s="376"/>
      <c r="SKY163" s="376"/>
      <c r="SLA163" s="376"/>
      <c r="SLC163" s="376"/>
      <c r="SLE163" s="376"/>
      <c r="SLG163" s="376"/>
      <c r="SLI163" s="376"/>
      <c r="SLK163" s="376"/>
      <c r="SLM163" s="376"/>
      <c r="SLO163" s="376"/>
      <c r="SLQ163" s="376"/>
      <c r="SLS163" s="376"/>
      <c r="SLU163" s="376"/>
      <c r="SLW163" s="376"/>
      <c r="SLY163" s="376"/>
      <c r="SMA163" s="376"/>
      <c r="SMC163" s="376"/>
      <c r="SME163" s="376"/>
      <c r="SMG163" s="376"/>
      <c r="SMI163" s="376"/>
      <c r="SMK163" s="376"/>
      <c r="SMM163" s="376"/>
      <c r="SMO163" s="376"/>
      <c r="SMQ163" s="376"/>
      <c r="SMS163" s="376"/>
      <c r="SMU163" s="376"/>
      <c r="SMW163" s="376"/>
      <c r="SMY163" s="376"/>
      <c r="SNA163" s="376"/>
      <c r="SNC163" s="376"/>
      <c r="SNE163" s="376"/>
      <c r="SNG163" s="376"/>
      <c r="SNI163" s="376"/>
      <c r="SNK163" s="376"/>
      <c r="SNM163" s="376"/>
      <c r="SNO163" s="376"/>
      <c r="SNQ163" s="376"/>
      <c r="SNS163" s="376"/>
      <c r="SNU163" s="376"/>
      <c r="SNW163" s="376"/>
      <c r="SNY163" s="376"/>
      <c r="SOA163" s="376"/>
      <c r="SOC163" s="376"/>
      <c r="SOE163" s="376"/>
      <c r="SOG163" s="376"/>
      <c r="SOI163" s="376"/>
      <c r="SOK163" s="376"/>
      <c r="SOM163" s="376"/>
      <c r="SOO163" s="376"/>
      <c r="SOQ163" s="376"/>
      <c r="SOS163" s="376"/>
      <c r="SOU163" s="376"/>
      <c r="SOW163" s="376"/>
      <c r="SOY163" s="376"/>
      <c r="SPA163" s="376"/>
      <c r="SPC163" s="376"/>
      <c r="SPE163" s="376"/>
      <c r="SPG163" s="376"/>
      <c r="SPI163" s="376"/>
      <c r="SPK163" s="376"/>
      <c r="SPM163" s="376"/>
      <c r="SPO163" s="376"/>
      <c r="SPQ163" s="376"/>
      <c r="SPS163" s="376"/>
      <c r="SPU163" s="376"/>
      <c r="SPW163" s="376"/>
      <c r="SPY163" s="376"/>
      <c r="SQA163" s="376"/>
      <c r="SQC163" s="376"/>
      <c r="SQE163" s="376"/>
      <c r="SQG163" s="376"/>
      <c r="SQI163" s="376"/>
      <c r="SQK163" s="376"/>
      <c r="SQM163" s="376"/>
      <c r="SQO163" s="376"/>
      <c r="SQQ163" s="376"/>
      <c r="SQS163" s="376"/>
      <c r="SQU163" s="376"/>
      <c r="SQW163" s="376"/>
      <c r="SQY163" s="376"/>
      <c r="SRA163" s="376"/>
      <c r="SRC163" s="376"/>
      <c r="SRE163" s="376"/>
      <c r="SRG163" s="376"/>
      <c r="SRI163" s="376"/>
      <c r="SRK163" s="376"/>
      <c r="SRM163" s="376"/>
      <c r="SRO163" s="376"/>
      <c r="SRQ163" s="376"/>
      <c r="SRS163" s="376"/>
      <c r="SRU163" s="376"/>
      <c r="SRW163" s="376"/>
      <c r="SRY163" s="376"/>
      <c r="SSA163" s="376"/>
      <c r="SSC163" s="376"/>
      <c r="SSE163" s="376"/>
      <c r="SSG163" s="376"/>
      <c r="SSI163" s="376"/>
      <c r="SSK163" s="376"/>
      <c r="SSM163" s="376"/>
      <c r="SSO163" s="376"/>
      <c r="SSQ163" s="376"/>
      <c r="SSS163" s="376"/>
      <c r="SSU163" s="376"/>
      <c r="SSW163" s="376"/>
      <c r="SSY163" s="376"/>
      <c r="STA163" s="376"/>
      <c r="STC163" s="376"/>
      <c r="STE163" s="376"/>
      <c r="STG163" s="376"/>
      <c r="STI163" s="376"/>
      <c r="STK163" s="376"/>
      <c r="STM163" s="376"/>
      <c r="STO163" s="376"/>
      <c r="STQ163" s="376"/>
      <c r="STS163" s="376"/>
      <c r="STU163" s="376"/>
      <c r="STW163" s="376"/>
      <c r="STY163" s="376"/>
      <c r="SUA163" s="376"/>
      <c r="SUC163" s="376"/>
      <c r="SUE163" s="376"/>
      <c r="SUG163" s="376"/>
      <c r="SUI163" s="376"/>
      <c r="SUK163" s="376"/>
      <c r="SUM163" s="376"/>
      <c r="SUO163" s="376"/>
      <c r="SUQ163" s="376"/>
      <c r="SUS163" s="376"/>
      <c r="SUU163" s="376"/>
      <c r="SUW163" s="376"/>
      <c r="SUY163" s="376"/>
      <c r="SVA163" s="376"/>
      <c r="SVC163" s="376"/>
      <c r="SVE163" s="376"/>
      <c r="SVG163" s="376"/>
      <c r="SVI163" s="376"/>
      <c r="SVK163" s="376"/>
      <c r="SVM163" s="376"/>
      <c r="SVO163" s="376"/>
      <c r="SVQ163" s="376"/>
      <c r="SVS163" s="376"/>
      <c r="SVU163" s="376"/>
      <c r="SVW163" s="376"/>
      <c r="SVY163" s="376"/>
      <c r="SWA163" s="376"/>
      <c r="SWC163" s="376"/>
      <c r="SWE163" s="376"/>
      <c r="SWG163" s="376"/>
      <c r="SWI163" s="376"/>
      <c r="SWK163" s="376"/>
      <c r="SWM163" s="376"/>
      <c r="SWO163" s="376"/>
      <c r="SWQ163" s="376"/>
      <c r="SWS163" s="376"/>
      <c r="SWU163" s="376"/>
      <c r="SWW163" s="376"/>
      <c r="SWY163" s="376"/>
      <c r="SXA163" s="376"/>
      <c r="SXC163" s="376"/>
      <c r="SXE163" s="376"/>
      <c r="SXG163" s="376"/>
      <c r="SXI163" s="376"/>
      <c r="SXK163" s="376"/>
      <c r="SXM163" s="376"/>
      <c r="SXO163" s="376"/>
      <c r="SXQ163" s="376"/>
      <c r="SXS163" s="376"/>
      <c r="SXU163" s="376"/>
      <c r="SXW163" s="376"/>
      <c r="SXY163" s="376"/>
      <c r="SYA163" s="376"/>
      <c r="SYC163" s="376"/>
      <c r="SYE163" s="376"/>
      <c r="SYG163" s="376"/>
      <c r="SYI163" s="376"/>
      <c r="SYK163" s="376"/>
      <c r="SYM163" s="376"/>
      <c r="SYO163" s="376"/>
      <c r="SYQ163" s="376"/>
      <c r="SYS163" s="376"/>
      <c r="SYU163" s="376"/>
      <c r="SYW163" s="376"/>
      <c r="SYY163" s="376"/>
      <c r="SZA163" s="376"/>
      <c r="SZC163" s="376"/>
      <c r="SZE163" s="376"/>
      <c r="SZG163" s="376"/>
      <c r="SZI163" s="376"/>
      <c r="SZK163" s="376"/>
      <c r="SZM163" s="376"/>
      <c r="SZO163" s="376"/>
      <c r="SZQ163" s="376"/>
      <c r="SZS163" s="376"/>
      <c r="SZU163" s="376"/>
      <c r="SZW163" s="376"/>
      <c r="SZY163" s="376"/>
      <c r="TAA163" s="376"/>
      <c r="TAC163" s="376"/>
      <c r="TAE163" s="376"/>
      <c r="TAG163" s="376"/>
      <c r="TAI163" s="376"/>
      <c r="TAK163" s="376"/>
      <c r="TAM163" s="376"/>
      <c r="TAO163" s="376"/>
      <c r="TAQ163" s="376"/>
      <c r="TAS163" s="376"/>
      <c r="TAU163" s="376"/>
      <c r="TAW163" s="376"/>
      <c r="TAY163" s="376"/>
      <c r="TBA163" s="376"/>
      <c r="TBC163" s="376"/>
      <c r="TBE163" s="376"/>
      <c r="TBG163" s="376"/>
      <c r="TBI163" s="376"/>
      <c r="TBK163" s="376"/>
      <c r="TBM163" s="376"/>
      <c r="TBO163" s="376"/>
      <c r="TBQ163" s="376"/>
      <c r="TBS163" s="376"/>
      <c r="TBU163" s="376"/>
      <c r="TBW163" s="376"/>
      <c r="TBY163" s="376"/>
      <c r="TCA163" s="376"/>
      <c r="TCC163" s="376"/>
      <c r="TCE163" s="376"/>
      <c r="TCG163" s="376"/>
      <c r="TCI163" s="376"/>
      <c r="TCK163" s="376"/>
      <c r="TCM163" s="376"/>
      <c r="TCO163" s="376"/>
      <c r="TCQ163" s="376"/>
      <c r="TCS163" s="376"/>
      <c r="TCU163" s="376"/>
      <c r="TCW163" s="376"/>
      <c r="TCY163" s="376"/>
      <c r="TDA163" s="376"/>
      <c r="TDC163" s="376"/>
      <c r="TDE163" s="376"/>
      <c r="TDG163" s="376"/>
      <c r="TDI163" s="376"/>
      <c r="TDK163" s="376"/>
      <c r="TDM163" s="376"/>
      <c r="TDO163" s="376"/>
      <c r="TDQ163" s="376"/>
      <c r="TDS163" s="376"/>
      <c r="TDU163" s="376"/>
      <c r="TDW163" s="376"/>
      <c r="TDY163" s="376"/>
      <c r="TEA163" s="376"/>
      <c r="TEC163" s="376"/>
      <c r="TEE163" s="376"/>
      <c r="TEG163" s="376"/>
      <c r="TEI163" s="376"/>
      <c r="TEK163" s="376"/>
      <c r="TEM163" s="376"/>
      <c r="TEO163" s="376"/>
      <c r="TEQ163" s="376"/>
      <c r="TES163" s="376"/>
      <c r="TEU163" s="376"/>
      <c r="TEW163" s="376"/>
      <c r="TEY163" s="376"/>
      <c r="TFA163" s="376"/>
      <c r="TFC163" s="376"/>
      <c r="TFE163" s="376"/>
      <c r="TFG163" s="376"/>
      <c r="TFI163" s="376"/>
      <c r="TFK163" s="376"/>
      <c r="TFM163" s="376"/>
      <c r="TFO163" s="376"/>
      <c r="TFQ163" s="376"/>
      <c r="TFS163" s="376"/>
      <c r="TFU163" s="376"/>
      <c r="TFW163" s="376"/>
      <c r="TFY163" s="376"/>
      <c r="TGA163" s="376"/>
      <c r="TGC163" s="376"/>
      <c r="TGE163" s="376"/>
      <c r="TGG163" s="376"/>
      <c r="TGI163" s="376"/>
      <c r="TGK163" s="376"/>
      <c r="TGM163" s="376"/>
      <c r="TGO163" s="376"/>
      <c r="TGQ163" s="376"/>
      <c r="TGS163" s="376"/>
      <c r="TGU163" s="376"/>
      <c r="TGW163" s="376"/>
      <c r="TGY163" s="376"/>
      <c r="THA163" s="376"/>
      <c r="THC163" s="376"/>
      <c r="THE163" s="376"/>
      <c r="THG163" s="376"/>
      <c r="THI163" s="376"/>
      <c r="THK163" s="376"/>
      <c r="THM163" s="376"/>
      <c r="THO163" s="376"/>
      <c r="THQ163" s="376"/>
      <c r="THS163" s="376"/>
      <c r="THU163" s="376"/>
      <c r="THW163" s="376"/>
      <c r="THY163" s="376"/>
      <c r="TIA163" s="376"/>
      <c r="TIC163" s="376"/>
      <c r="TIE163" s="376"/>
      <c r="TIG163" s="376"/>
      <c r="TII163" s="376"/>
      <c r="TIK163" s="376"/>
      <c r="TIM163" s="376"/>
      <c r="TIO163" s="376"/>
      <c r="TIQ163" s="376"/>
      <c r="TIS163" s="376"/>
      <c r="TIU163" s="376"/>
      <c r="TIW163" s="376"/>
      <c r="TIY163" s="376"/>
      <c r="TJA163" s="376"/>
      <c r="TJC163" s="376"/>
      <c r="TJE163" s="376"/>
      <c r="TJG163" s="376"/>
      <c r="TJI163" s="376"/>
      <c r="TJK163" s="376"/>
      <c r="TJM163" s="376"/>
      <c r="TJO163" s="376"/>
      <c r="TJQ163" s="376"/>
      <c r="TJS163" s="376"/>
      <c r="TJU163" s="376"/>
      <c r="TJW163" s="376"/>
      <c r="TJY163" s="376"/>
      <c r="TKA163" s="376"/>
      <c r="TKC163" s="376"/>
      <c r="TKE163" s="376"/>
      <c r="TKG163" s="376"/>
      <c r="TKI163" s="376"/>
      <c r="TKK163" s="376"/>
      <c r="TKM163" s="376"/>
      <c r="TKO163" s="376"/>
      <c r="TKQ163" s="376"/>
      <c r="TKS163" s="376"/>
      <c r="TKU163" s="376"/>
      <c r="TKW163" s="376"/>
      <c r="TKY163" s="376"/>
      <c r="TLA163" s="376"/>
      <c r="TLC163" s="376"/>
      <c r="TLE163" s="376"/>
      <c r="TLG163" s="376"/>
      <c r="TLI163" s="376"/>
      <c r="TLK163" s="376"/>
      <c r="TLM163" s="376"/>
      <c r="TLO163" s="376"/>
      <c r="TLQ163" s="376"/>
      <c r="TLS163" s="376"/>
      <c r="TLU163" s="376"/>
      <c r="TLW163" s="376"/>
      <c r="TLY163" s="376"/>
      <c r="TMA163" s="376"/>
      <c r="TMC163" s="376"/>
      <c r="TME163" s="376"/>
      <c r="TMG163" s="376"/>
      <c r="TMI163" s="376"/>
      <c r="TMK163" s="376"/>
      <c r="TMM163" s="376"/>
      <c r="TMO163" s="376"/>
      <c r="TMQ163" s="376"/>
      <c r="TMS163" s="376"/>
      <c r="TMU163" s="376"/>
      <c r="TMW163" s="376"/>
      <c r="TMY163" s="376"/>
      <c r="TNA163" s="376"/>
      <c r="TNC163" s="376"/>
      <c r="TNE163" s="376"/>
      <c r="TNG163" s="376"/>
      <c r="TNI163" s="376"/>
      <c r="TNK163" s="376"/>
      <c r="TNM163" s="376"/>
      <c r="TNO163" s="376"/>
      <c r="TNQ163" s="376"/>
      <c r="TNS163" s="376"/>
      <c r="TNU163" s="376"/>
      <c r="TNW163" s="376"/>
      <c r="TNY163" s="376"/>
      <c r="TOA163" s="376"/>
      <c r="TOC163" s="376"/>
      <c r="TOE163" s="376"/>
      <c r="TOG163" s="376"/>
      <c r="TOI163" s="376"/>
      <c r="TOK163" s="376"/>
      <c r="TOM163" s="376"/>
      <c r="TOO163" s="376"/>
      <c r="TOQ163" s="376"/>
      <c r="TOS163" s="376"/>
      <c r="TOU163" s="376"/>
      <c r="TOW163" s="376"/>
      <c r="TOY163" s="376"/>
      <c r="TPA163" s="376"/>
      <c r="TPC163" s="376"/>
      <c r="TPE163" s="376"/>
      <c r="TPG163" s="376"/>
      <c r="TPI163" s="376"/>
      <c r="TPK163" s="376"/>
      <c r="TPM163" s="376"/>
      <c r="TPO163" s="376"/>
      <c r="TPQ163" s="376"/>
      <c r="TPS163" s="376"/>
      <c r="TPU163" s="376"/>
      <c r="TPW163" s="376"/>
      <c r="TPY163" s="376"/>
      <c r="TQA163" s="376"/>
      <c r="TQC163" s="376"/>
      <c r="TQE163" s="376"/>
      <c r="TQG163" s="376"/>
      <c r="TQI163" s="376"/>
      <c r="TQK163" s="376"/>
      <c r="TQM163" s="376"/>
      <c r="TQO163" s="376"/>
      <c r="TQQ163" s="376"/>
      <c r="TQS163" s="376"/>
      <c r="TQU163" s="376"/>
      <c r="TQW163" s="376"/>
      <c r="TQY163" s="376"/>
      <c r="TRA163" s="376"/>
      <c r="TRC163" s="376"/>
      <c r="TRE163" s="376"/>
      <c r="TRG163" s="376"/>
      <c r="TRI163" s="376"/>
      <c r="TRK163" s="376"/>
      <c r="TRM163" s="376"/>
      <c r="TRO163" s="376"/>
      <c r="TRQ163" s="376"/>
      <c r="TRS163" s="376"/>
      <c r="TRU163" s="376"/>
      <c r="TRW163" s="376"/>
      <c r="TRY163" s="376"/>
      <c r="TSA163" s="376"/>
      <c r="TSC163" s="376"/>
      <c r="TSE163" s="376"/>
      <c r="TSG163" s="376"/>
      <c r="TSI163" s="376"/>
      <c r="TSK163" s="376"/>
      <c r="TSM163" s="376"/>
      <c r="TSO163" s="376"/>
      <c r="TSQ163" s="376"/>
      <c r="TSS163" s="376"/>
      <c r="TSU163" s="376"/>
      <c r="TSW163" s="376"/>
      <c r="TSY163" s="376"/>
      <c r="TTA163" s="376"/>
      <c r="TTC163" s="376"/>
      <c r="TTE163" s="376"/>
      <c r="TTG163" s="376"/>
      <c r="TTI163" s="376"/>
      <c r="TTK163" s="376"/>
      <c r="TTM163" s="376"/>
      <c r="TTO163" s="376"/>
      <c r="TTQ163" s="376"/>
      <c r="TTS163" s="376"/>
      <c r="TTU163" s="376"/>
      <c r="TTW163" s="376"/>
      <c r="TTY163" s="376"/>
      <c r="TUA163" s="376"/>
      <c r="TUC163" s="376"/>
      <c r="TUE163" s="376"/>
      <c r="TUG163" s="376"/>
      <c r="TUI163" s="376"/>
      <c r="TUK163" s="376"/>
      <c r="TUM163" s="376"/>
      <c r="TUO163" s="376"/>
      <c r="TUQ163" s="376"/>
      <c r="TUS163" s="376"/>
      <c r="TUU163" s="376"/>
      <c r="TUW163" s="376"/>
      <c r="TUY163" s="376"/>
      <c r="TVA163" s="376"/>
      <c r="TVC163" s="376"/>
      <c r="TVE163" s="376"/>
      <c r="TVG163" s="376"/>
      <c r="TVI163" s="376"/>
      <c r="TVK163" s="376"/>
      <c r="TVM163" s="376"/>
      <c r="TVO163" s="376"/>
      <c r="TVQ163" s="376"/>
      <c r="TVS163" s="376"/>
      <c r="TVU163" s="376"/>
      <c r="TVW163" s="376"/>
      <c r="TVY163" s="376"/>
      <c r="TWA163" s="376"/>
      <c r="TWC163" s="376"/>
      <c r="TWE163" s="376"/>
      <c r="TWG163" s="376"/>
      <c r="TWI163" s="376"/>
      <c r="TWK163" s="376"/>
      <c r="TWM163" s="376"/>
      <c r="TWO163" s="376"/>
      <c r="TWQ163" s="376"/>
      <c r="TWS163" s="376"/>
      <c r="TWU163" s="376"/>
      <c r="TWW163" s="376"/>
      <c r="TWY163" s="376"/>
      <c r="TXA163" s="376"/>
      <c r="TXC163" s="376"/>
      <c r="TXE163" s="376"/>
      <c r="TXG163" s="376"/>
      <c r="TXI163" s="376"/>
      <c r="TXK163" s="376"/>
      <c r="TXM163" s="376"/>
      <c r="TXO163" s="376"/>
      <c r="TXQ163" s="376"/>
      <c r="TXS163" s="376"/>
      <c r="TXU163" s="376"/>
      <c r="TXW163" s="376"/>
      <c r="TXY163" s="376"/>
      <c r="TYA163" s="376"/>
      <c r="TYC163" s="376"/>
      <c r="TYE163" s="376"/>
      <c r="TYG163" s="376"/>
      <c r="TYI163" s="376"/>
      <c r="TYK163" s="376"/>
      <c r="TYM163" s="376"/>
      <c r="TYO163" s="376"/>
      <c r="TYQ163" s="376"/>
      <c r="TYS163" s="376"/>
      <c r="TYU163" s="376"/>
      <c r="TYW163" s="376"/>
      <c r="TYY163" s="376"/>
      <c r="TZA163" s="376"/>
      <c r="TZC163" s="376"/>
      <c r="TZE163" s="376"/>
      <c r="TZG163" s="376"/>
      <c r="TZI163" s="376"/>
      <c r="TZK163" s="376"/>
      <c r="TZM163" s="376"/>
      <c r="TZO163" s="376"/>
      <c r="TZQ163" s="376"/>
      <c r="TZS163" s="376"/>
      <c r="TZU163" s="376"/>
      <c r="TZW163" s="376"/>
      <c r="TZY163" s="376"/>
      <c r="UAA163" s="376"/>
      <c r="UAC163" s="376"/>
      <c r="UAE163" s="376"/>
      <c r="UAG163" s="376"/>
      <c r="UAI163" s="376"/>
      <c r="UAK163" s="376"/>
      <c r="UAM163" s="376"/>
      <c r="UAO163" s="376"/>
      <c r="UAQ163" s="376"/>
      <c r="UAS163" s="376"/>
      <c r="UAU163" s="376"/>
      <c r="UAW163" s="376"/>
      <c r="UAY163" s="376"/>
      <c r="UBA163" s="376"/>
      <c r="UBC163" s="376"/>
      <c r="UBE163" s="376"/>
      <c r="UBG163" s="376"/>
      <c r="UBI163" s="376"/>
      <c r="UBK163" s="376"/>
      <c r="UBM163" s="376"/>
      <c r="UBO163" s="376"/>
      <c r="UBQ163" s="376"/>
      <c r="UBS163" s="376"/>
      <c r="UBU163" s="376"/>
      <c r="UBW163" s="376"/>
      <c r="UBY163" s="376"/>
      <c r="UCA163" s="376"/>
      <c r="UCC163" s="376"/>
      <c r="UCE163" s="376"/>
      <c r="UCG163" s="376"/>
      <c r="UCI163" s="376"/>
      <c r="UCK163" s="376"/>
      <c r="UCM163" s="376"/>
      <c r="UCO163" s="376"/>
      <c r="UCQ163" s="376"/>
      <c r="UCS163" s="376"/>
      <c r="UCU163" s="376"/>
      <c r="UCW163" s="376"/>
      <c r="UCY163" s="376"/>
      <c r="UDA163" s="376"/>
      <c r="UDC163" s="376"/>
      <c r="UDE163" s="376"/>
      <c r="UDG163" s="376"/>
      <c r="UDI163" s="376"/>
      <c r="UDK163" s="376"/>
      <c r="UDM163" s="376"/>
      <c r="UDO163" s="376"/>
      <c r="UDQ163" s="376"/>
      <c r="UDS163" s="376"/>
      <c r="UDU163" s="376"/>
      <c r="UDW163" s="376"/>
      <c r="UDY163" s="376"/>
      <c r="UEA163" s="376"/>
      <c r="UEC163" s="376"/>
      <c r="UEE163" s="376"/>
      <c r="UEG163" s="376"/>
      <c r="UEI163" s="376"/>
      <c r="UEK163" s="376"/>
      <c r="UEM163" s="376"/>
      <c r="UEO163" s="376"/>
      <c r="UEQ163" s="376"/>
      <c r="UES163" s="376"/>
      <c r="UEU163" s="376"/>
      <c r="UEW163" s="376"/>
      <c r="UEY163" s="376"/>
      <c r="UFA163" s="376"/>
      <c r="UFC163" s="376"/>
      <c r="UFE163" s="376"/>
      <c r="UFG163" s="376"/>
      <c r="UFI163" s="376"/>
      <c r="UFK163" s="376"/>
      <c r="UFM163" s="376"/>
      <c r="UFO163" s="376"/>
      <c r="UFQ163" s="376"/>
      <c r="UFS163" s="376"/>
      <c r="UFU163" s="376"/>
      <c r="UFW163" s="376"/>
      <c r="UFY163" s="376"/>
      <c r="UGA163" s="376"/>
      <c r="UGC163" s="376"/>
      <c r="UGE163" s="376"/>
      <c r="UGG163" s="376"/>
      <c r="UGI163" s="376"/>
      <c r="UGK163" s="376"/>
      <c r="UGM163" s="376"/>
      <c r="UGO163" s="376"/>
      <c r="UGQ163" s="376"/>
      <c r="UGS163" s="376"/>
      <c r="UGU163" s="376"/>
      <c r="UGW163" s="376"/>
      <c r="UGY163" s="376"/>
      <c r="UHA163" s="376"/>
      <c r="UHC163" s="376"/>
      <c r="UHE163" s="376"/>
      <c r="UHG163" s="376"/>
      <c r="UHI163" s="376"/>
      <c r="UHK163" s="376"/>
      <c r="UHM163" s="376"/>
      <c r="UHO163" s="376"/>
      <c r="UHQ163" s="376"/>
      <c r="UHS163" s="376"/>
      <c r="UHU163" s="376"/>
      <c r="UHW163" s="376"/>
      <c r="UHY163" s="376"/>
      <c r="UIA163" s="376"/>
      <c r="UIC163" s="376"/>
      <c r="UIE163" s="376"/>
      <c r="UIG163" s="376"/>
      <c r="UII163" s="376"/>
      <c r="UIK163" s="376"/>
      <c r="UIM163" s="376"/>
      <c r="UIO163" s="376"/>
      <c r="UIQ163" s="376"/>
      <c r="UIS163" s="376"/>
      <c r="UIU163" s="376"/>
      <c r="UIW163" s="376"/>
      <c r="UIY163" s="376"/>
      <c r="UJA163" s="376"/>
      <c r="UJC163" s="376"/>
      <c r="UJE163" s="376"/>
      <c r="UJG163" s="376"/>
      <c r="UJI163" s="376"/>
      <c r="UJK163" s="376"/>
      <c r="UJM163" s="376"/>
      <c r="UJO163" s="376"/>
      <c r="UJQ163" s="376"/>
      <c r="UJS163" s="376"/>
      <c r="UJU163" s="376"/>
      <c r="UJW163" s="376"/>
      <c r="UJY163" s="376"/>
      <c r="UKA163" s="376"/>
      <c r="UKC163" s="376"/>
      <c r="UKE163" s="376"/>
      <c r="UKG163" s="376"/>
      <c r="UKI163" s="376"/>
      <c r="UKK163" s="376"/>
      <c r="UKM163" s="376"/>
      <c r="UKO163" s="376"/>
      <c r="UKQ163" s="376"/>
      <c r="UKS163" s="376"/>
      <c r="UKU163" s="376"/>
      <c r="UKW163" s="376"/>
      <c r="UKY163" s="376"/>
      <c r="ULA163" s="376"/>
      <c r="ULC163" s="376"/>
      <c r="ULE163" s="376"/>
      <c r="ULG163" s="376"/>
      <c r="ULI163" s="376"/>
      <c r="ULK163" s="376"/>
      <c r="ULM163" s="376"/>
      <c r="ULO163" s="376"/>
      <c r="ULQ163" s="376"/>
      <c r="ULS163" s="376"/>
      <c r="ULU163" s="376"/>
      <c r="ULW163" s="376"/>
      <c r="ULY163" s="376"/>
      <c r="UMA163" s="376"/>
      <c r="UMC163" s="376"/>
      <c r="UME163" s="376"/>
      <c r="UMG163" s="376"/>
      <c r="UMI163" s="376"/>
      <c r="UMK163" s="376"/>
      <c r="UMM163" s="376"/>
      <c r="UMO163" s="376"/>
      <c r="UMQ163" s="376"/>
      <c r="UMS163" s="376"/>
      <c r="UMU163" s="376"/>
      <c r="UMW163" s="376"/>
      <c r="UMY163" s="376"/>
      <c r="UNA163" s="376"/>
      <c r="UNC163" s="376"/>
      <c r="UNE163" s="376"/>
      <c r="UNG163" s="376"/>
      <c r="UNI163" s="376"/>
      <c r="UNK163" s="376"/>
      <c r="UNM163" s="376"/>
      <c r="UNO163" s="376"/>
      <c r="UNQ163" s="376"/>
      <c r="UNS163" s="376"/>
      <c r="UNU163" s="376"/>
      <c r="UNW163" s="376"/>
      <c r="UNY163" s="376"/>
      <c r="UOA163" s="376"/>
      <c r="UOC163" s="376"/>
      <c r="UOE163" s="376"/>
      <c r="UOG163" s="376"/>
      <c r="UOI163" s="376"/>
      <c r="UOK163" s="376"/>
      <c r="UOM163" s="376"/>
      <c r="UOO163" s="376"/>
      <c r="UOQ163" s="376"/>
      <c r="UOS163" s="376"/>
      <c r="UOU163" s="376"/>
      <c r="UOW163" s="376"/>
      <c r="UOY163" s="376"/>
      <c r="UPA163" s="376"/>
      <c r="UPC163" s="376"/>
      <c r="UPE163" s="376"/>
      <c r="UPG163" s="376"/>
      <c r="UPI163" s="376"/>
      <c r="UPK163" s="376"/>
      <c r="UPM163" s="376"/>
      <c r="UPO163" s="376"/>
      <c r="UPQ163" s="376"/>
      <c r="UPS163" s="376"/>
      <c r="UPU163" s="376"/>
      <c r="UPW163" s="376"/>
      <c r="UPY163" s="376"/>
      <c r="UQA163" s="376"/>
      <c r="UQC163" s="376"/>
      <c r="UQE163" s="376"/>
      <c r="UQG163" s="376"/>
      <c r="UQI163" s="376"/>
      <c r="UQK163" s="376"/>
      <c r="UQM163" s="376"/>
      <c r="UQO163" s="376"/>
      <c r="UQQ163" s="376"/>
      <c r="UQS163" s="376"/>
      <c r="UQU163" s="376"/>
      <c r="UQW163" s="376"/>
      <c r="UQY163" s="376"/>
      <c r="URA163" s="376"/>
      <c r="URC163" s="376"/>
      <c r="URE163" s="376"/>
      <c r="URG163" s="376"/>
      <c r="URI163" s="376"/>
      <c r="URK163" s="376"/>
      <c r="URM163" s="376"/>
      <c r="URO163" s="376"/>
      <c r="URQ163" s="376"/>
      <c r="URS163" s="376"/>
      <c r="URU163" s="376"/>
      <c r="URW163" s="376"/>
      <c r="URY163" s="376"/>
      <c r="USA163" s="376"/>
      <c r="USC163" s="376"/>
      <c r="USE163" s="376"/>
      <c r="USG163" s="376"/>
      <c r="USI163" s="376"/>
      <c r="USK163" s="376"/>
      <c r="USM163" s="376"/>
      <c r="USO163" s="376"/>
      <c r="USQ163" s="376"/>
      <c r="USS163" s="376"/>
      <c r="USU163" s="376"/>
      <c r="USW163" s="376"/>
      <c r="USY163" s="376"/>
      <c r="UTA163" s="376"/>
      <c r="UTC163" s="376"/>
      <c r="UTE163" s="376"/>
      <c r="UTG163" s="376"/>
      <c r="UTI163" s="376"/>
      <c r="UTK163" s="376"/>
      <c r="UTM163" s="376"/>
      <c r="UTO163" s="376"/>
      <c r="UTQ163" s="376"/>
      <c r="UTS163" s="376"/>
      <c r="UTU163" s="376"/>
      <c r="UTW163" s="376"/>
      <c r="UTY163" s="376"/>
      <c r="UUA163" s="376"/>
      <c r="UUC163" s="376"/>
      <c r="UUE163" s="376"/>
      <c r="UUG163" s="376"/>
      <c r="UUI163" s="376"/>
      <c r="UUK163" s="376"/>
      <c r="UUM163" s="376"/>
      <c r="UUO163" s="376"/>
      <c r="UUQ163" s="376"/>
      <c r="UUS163" s="376"/>
      <c r="UUU163" s="376"/>
      <c r="UUW163" s="376"/>
      <c r="UUY163" s="376"/>
      <c r="UVA163" s="376"/>
      <c r="UVC163" s="376"/>
      <c r="UVE163" s="376"/>
      <c r="UVG163" s="376"/>
      <c r="UVI163" s="376"/>
      <c r="UVK163" s="376"/>
      <c r="UVM163" s="376"/>
      <c r="UVO163" s="376"/>
      <c r="UVQ163" s="376"/>
      <c r="UVS163" s="376"/>
      <c r="UVU163" s="376"/>
      <c r="UVW163" s="376"/>
      <c r="UVY163" s="376"/>
      <c r="UWA163" s="376"/>
      <c r="UWC163" s="376"/>
      <c r="UWE163" s="376"/>
      <c r="UWG163" s="376"/>
      <c r="UWI163" s="376"/>
      <c r="UWK163" s="376"/>
      <c r="UWM163" s="376"/>
      <c r="UWO163" s="376"/>
      <c r="UWQ163" s="376"/>
      <c r="UWS163" s="376"/>
      <c r="UWU163" s="376"/>
      <c r="UWW163" s="376"/>
      <c r="UWY163" s="376"/>
      <c r="UXA163" s="376"/>
      <c r="UXC163" s="376"/>
      <c r="UXE163" s="376"/>
      <c r="UXG163" s="376"/>
      <c r="UXI163" s="376"/>
      <c r="UXK163" s="376"/>
      <c r="UXM163" s="376"/>
      <c r="UXO163" s="376"/>
      <c r="UXQ163" s="376"/>
      <c r="UXS163" s="376"/>
      <c r="UXU163" s="376"/>
      <c r="UXW163" s="376"/>
      <c r="UXY163" s="376"/>
      <c r="UYA163" s="376"/>
      <c r="UYC163" s="376"/>
      <c r="UYE163" s="376"/>
      <c r="UYG163" s="376"/>
      <c r="UYI163" s="376"/>
      <c r="UYK163" s="376"/>
      <c r="UYM163" s="376"/>
      <c r="UYO163" s="376"/>
      <c r="UYQ163" s="376"/>
      <c r="UYS163" s="376"/>
      <c r="UYU163" s="376"/>
      <c r="UYW163" s="376"/>
      <c r="UYY163" s="376"/>
      <c r="UZA163" s="376"/>
      <c r="UZC163" s="376"/>
      <c r="UZE163" s="376"/>
      <c r="UZG163" s="376"/>
      <c r="UZI163" s="376"/>
      <c r="UZK163" s="376"/>
      <c r="UZM163" s="376"/>
      <c r="UZO163" s="376"/>
      <c r="UZQ163" s="376"/>
      <c r="UZS163" s="376"/>
      <c r="UZU163" s="376"/>
      <c r="UZW163" s="376"/>
      <c r="UZY163" s="376"/>
      <c r="VAA163" s="376"/>
      <c r="VAC163" s="376"/>
      <c r="VAE163" s="376"/>
      <c r="VAG163" s="376"/>
      <c r="VAI163" s="376"/>
      <c r="VAK163" s="376"/>
      <c r="VAM163" s="376"/>
      <c r="VAO163" s="376"/>
      <c r="VAQ163" s="376"/>
      <c r="VAS163" s="376"/>
      <c r="VAU163" s="376"/>
      <c r="VAW163" s="376"/>
      <c r="VAY163" s="376"/>
      <c r="VBA163" s="376"/>
      <c r="VBC163" s="376"/>
      <c r="VBE163" s="376"/>
      <c r="VBG163" s="376"/>
      <c r="VBI163" s="376"/>
      <c r="VBK163" s="376"/>
      <c r="VBM163" s="376"/>
      <c r="VBO163" s="376"/>
      <c r="VBQ163" s="376"/>
      <c r="VBS163" s="376"/>
      <c r="VBU163" s="376"/>
      <c r="VBW163" s="376"/>
      <c r="VBY163" s="376"/>
      <c r="VCA163" s="376"/>
      <c r="VCC163" s="376"/>
      <c r="VCE163" s="376"/>
      <c r="VCG163" s="376"/>
      <c r="VCI163" s="376"/>
      <c r="VCK163" s="376"/>
      <c r="VCM163" s="376"/>
      <c r="VCO163" s="376"/>
      <c r="VCQ163" s="376"/>
      <c r="VCS163" s="376"/>
      <c r="VCU163" s="376"/>
      <c r="VCW163" s="376"/>
      <c r="VCY163" s="376"/>
      <c r="VDA163" s="376"/>
      <c r="VDC163" s="376"/>
      <c r="VDE163" s="376"/>
      <c r="VDG163" s="376"/>
      <c r="VDI163" s="376"/>
      <c r="VDK163" s="376"/>
      <c r="VDM163" s="376"/>
      <c r="VDO163" s="376"/>
      <c r="VDQ163" s="376"/>
      <c r="VDS163" s="376"/>
      <c r="VDU163" s="376"/>
      <c r="VDW163" s="376"/>
      <c r="VDY163" s="376"/>
      <c r="VEA163" s="376"/>
      <c r="VEC163" s="376"/>
      <c r="VEE163" s="376"/>
      <c r="VEG163" s="376"/>
      <c r="VEI163" s="376"/>
      <c r="VEK163" s="376"/>
      <c r="VEM163" s="376"/>
      <c r="VEO163" s="376"/>
      <c r="VEQ163" s="376"/>
      <c r="VES163" s="376"/>
      <c r="VEU163" s="376"/>
      <c r="VEW163" s="376"/>
      <c r="VEY163" s="376"/>
      <c r="VFA163" s="376"/>
      <c r="VFC163" s="376"/>
      <c r="VFE163" s="376"/>
      <c r="VFG163" s="376"/>
      <c r="VFI163" s="376"/>
      <c r="VFK163" s="376"/>
      <c r="VFM163" s="376"/>
      <c r="VFO163" s="376"/>
      <c r="VFQ163" s="376"/>
      <c r="VFS163" s="376"/>
      <c r="VFU163" s="376"/>
      <c r="VFW163" s="376"/>
      <c r="VFY163" s="376"/>
      <c r="VGA163" s="376"/>
      <c r="VGC163" s="376"/>
      <c r="VGE163" s="376"/>
      <c r="VGG163" s="376"/>
      <c r="VGI163" s="376"/>
      <c r="VGK163" s="376"/>
      <c r="VGM163" s="376"/>
      <c r="VGO163" s="376"/>
      <c r="VGQ163" s="376"/>
      <c r="VGS163" s="376"/>
      <c r="VGU163" s="376"/>
      <c r="VGW163" s="376"/>
      <c r="VGY163" s="376"/>
      <c r="VHA163" s="376"/>
      <c r="VHC163" s="376"/>
      <c r="VHE163" s="376"/>
      <c r="VHG163" s="376"/>
      <c r="VHI163" s="376"/>
      <c r="VHK163" s="376"/>
      <c r="VHM163" s="376"/>
      <c r="VHO163" s="376"/>
      <c r="VHQ163" s="376"/>
      <c r="VHS163" s="376"/>
      <c r="VHU163" s="376"/>
      <c r="VHW163" s="376"/>
      <c r="VHY163" s="376"/>
      <c r="VIA163" s="376"/>
      <c r="VIC163" s="376"/>
      <c r="VIE163" s="376"/>
      <c r="VIG163" s="376"/>
      <c r="VII163" s="376"/>
      <c r="VIK163" s="376"/>
      <c r="VIM163" s="376"/>
      <c r="VIO163" s="376"/>
      <c r="VIQ163" s="376"/>
      <c r="VIS163" s="376"/>
      <c r="VIU163" s="376"/>
      <c r="VIW163" s="376"/>
      <c r="VIY163" s="376"/>
      <c r="VJA163" s="376"/>
      <c r="VJC163" s="376"/>
      <c r="VJE163" s="376"/>
      <c r="VJG163" s="376"/>
      <c r="VJI163" s="376"/>
      <c r="VJK163" s="376"/>
      <c r="VJM163" s="376"/>
      <c r="VJO163" s="376"/>
      <c r="VJQ163" s="376"/>
      <c r="VJS163" s="376"/>
      <c r="VJU163" s="376"/>
      <c r="VJW163" s="376"/>
      <c r="VJY163" s="376"/>
      <c r="VKA163" s="376"/>
      <c r="VKC163" s="376"/>
      <c r="VKE163" s="376"/>
      <c r="VKG163" s="376"/>
      <c r="VKI163" s="376"/>
      <c r="VKK163" s="376"/>
      <c r="VKM163" s="376"/>
      <c r="VKO163" s="376"/>
      <c r="VKQ163" s="376"/>
      <c r="VKS163" s="376"/>
      <c r="VKU163" s="376"/>
      <c r="VKW163" s="376"/>
      <c r="VKY163" s="376"/>
      <c r="VLA163" s="376"/>
      <c r="VLC163" s="376"/>
      <c r="VLE163" s="376"/>
      <c r="VLG163" s="376"/>
      <c r="VLI163" s="376"/>
      <c r="VLK163" s="376"/>
      <c r="VLM163" s="376"/>
      <c r="VLO163" s="376"/>
      <c r="VLQ163" s="376"/>
      <c r="VLS163" s="376"/>
      <c r="VLU163" s="376"/>
      <c r="VLW163" s="376"/>
      <c r="VLY163" s="376"/>
      <c r="VMA163" s="376"/>
      <c r="VMC163" s="376"/>
      <c r="VME163" s="376"/>
      <c r="VMG163" s="376"/>
      <c r="VMI163" s="376"/>
      <c r="VMK163" s="376"/>
      <c r="VMM163" s="376"/>
      <c r="VMO163" s="376"/>
      <c r="VMQ163" s="376"/>
      <c r="VMS163" s="376"/>
      <c r="VMU163" s="376"/>
      <c r="VMW163" s="376"/>
      <c r="VMY163" s="376"/>
      <c r="VNA163" s="376"/>
      <c r="VNC163" s="376"/>
      <c r="VNE163" s="376"/>
      <c r="VNG163" s="376"/>
      <c r="VNI163" s="376"/>
      <c r="VNK163" s="376"/>
      <c r="VNM163" s="376"/>
      <c r="VNO163" s="376"/>
      <c r="VNQ163" s="376"/>
      <c r="VNS163" s="376"/>
      <c r="VNU163" s="376"/>
      <c r="VNW163" s="376"/>
      <c r="VNY163" s="376"/>
      <c r="VOA163" s="376"/>
      <c r="VOC163" s="376"/>
      <c r="VOE163" s="376"/>
      <c r="VOG163" s="376"/>
      <c r="VOI163" s="376"/>
      <c r="VOK163" s="376"/>
      <c r="VOM163" s="376"/>
      <c r="VOO163" s="376"/>
      <c r="VOQ163" s="376"/>
      <c r="VOS163" s="376"/>
      <c r="VOU163" s="376"/>
      <c r="VOW163" s="376"/>
      <c r="VOY163" s="376"/>
      <c r="VPA163" s="376"/>
      <c r="VPC163" s="376"/>
      <c r="VPE163" s="376"/>
      <c r="VPG163" s="376"/>
      <c r="VPI163" s="376"/>
      <c r="VPK163" s="376"/>
      <c r="VPM163" s="376"/>
      <c r="VPO163" s="376"/>
      <c r="VPQ163" s="376"/>
      <c r="VPS163" s="376"/>
      <c r="VPU163" s="376"/>
      <c r="VPW163" s="376"/>
      <c r="VPY163" s="376"/>
      <c r="VQA163" s="376"/>
      <c r="VQC163" s="376"/>
      <c r="VQE163" s="376"/>
      <c r="VQG163" s="376"/>
      <c r="VQI163" s="376"/>
      <c r="VQK163" s="376"/>
      <c r="VQM163" s="376"/>
      <c r="VQO163" s="376"/>
      <c r="VQQ163" s="376"/>
      <c r="VQS163" s="376"/>
      <c r="VQU163" s="376"/>
      <c r="VQW163" s="376"/>
      <c r="VQY163" s="376"/>
      <c r="VRA163" s="376"/>
      <c r="VRC163" s="376"/>
      <c r="VRE163" s="376"/>
      <c r="VRG163" s="376"/>
      <c r="VRI163" s="376"/>
      <c r="VRK163" s="376"/>
      <c r="VRM163" s="376"/>
      <c r="VRO163" s="376"/>
      <c r="VRQ163" s="376"/>
      <c r="VRS163" s="376"/>
      <c r="VRU163" s="376"/>
      <c r="VRW163" s="376"/>
      <c r="VRY163" s="376"/>
      <c r="VSA163" s="376"/>
      <c r="VSC163" s="376"/>
      <c r="VSE163" s="376"/>
      <c r="VSG163" s="376"/>
      <c r="VSI163" s="376"/>
      <c r="VSK163" s="376"/>
      <c r="VSM163" s="376"/>
      <c r="VSO163" s="376"/>
      <c r="VSQ163" s="376"/>
      <c r="VSS163" s="376"/>
      <c r="VSU163" s="376"/>
      <c r="VSW163" s="376"/>
      <c r="VSY163" s="376"/>
      <c r="VTA163" s="376"/>
      <c r="VTC163" s="376"/>
      <c r="VTE163" s="376"/>
      <c r="VTG163" s="376"/>
      <c r="VTI163" s="376"/>
      <c r="VTK163" s="376"/>
      <c r="VTM163" s="376"/>
      <c r="VTO163" s="376"/>
      <c r="VTQ163" s="376"/>
      <c r="VTS163" s="376"/>
      <c r="VTU163" s="376"/>
      <c r="VTW163" s="376"/>
      <c r="VTY163" s="376"/>
      <c r="VUA163" s="376"/>
      <c r="VUC163" s="376"/>
      <c r="VUE163" s="376"/>
      <c r="VUG163" s="376"/>
      <c r="VUI163" s="376"/>
      <c r="VUK163" s="376"/>
      <c r="VUM163" s="376"/>
      <c r="VUO163" s="376"/>
      <c r="VUQ163" s="376"/>
      <c r="VUS163" s="376"/>
      <c r="VUU163" s="376"/>
      <c r="VUW163" s="376"/>
      <c r="VUY163" s="376"/>
      <c r="VVA163" s="376"/>
      <c r="VVC163" s="376"/>
      <c r="VVE163" s="376"/>
      <c r="VVG163" s="376"/>
      <c r="VVI163" s="376"/>
      <c r="VVK163" s="376"/>
      <c r="VVM163" s="376"/>
      <c r="VVO163" s="376"/>
      <c r="VVQ163" s="376"/>
      <c r="VVS163" s="376"/>
      <c r="VVU163" s="376"/>
      <c r="VVW163" s="376"/>
      <c r="VVY163" s="376"/>
      <c r="VWA163" s="376"/>
      <c r="VWC163" s="376"/>
      <c r="VWE163" s="376"/>
      <c r="VWG163" s="376"/>
      <c r="VWI163" s="376"/>
      <c r="VWK163" s="376"/>
      <c r="VWM163" s="376"/>
      <c r="VWO163" s="376"/>
      <c r="VWQ163" s="376"/>
      <c r="VWS163" s="376"/>
      <c r="VWU163" s="376"/>
      <c r="VWW163" s="376"/>
      <c r="VWY163" s="376"/>
      <c r="VXA163" s="376"/>
      <c r="VXC163" s="376"/>
      <c r="VXE163" s="376"/>
      <c r="VXG163" s="376"/>
      <c r="VXI163" s="376"/>
      <c r="VXK163" s="376"/>
      <c r="VXM163" s="376"/>
      <c r="VXO163" s="376"/>
      <c r="VXQ163" s="376"/>
      <c r="VXS163" s="376"/>
      <c r="VXU163" s="376"/>
      <c r="VXW163" s="376"/>
      <c r="VXY163" s="376"/>
      <c r="VYA163" s="376"/>
      <c r="VYC163" s="376"/>
      <c r="VYE163" s="376"/>
      <c r="VYG163" s="376"/>
      <c r="VYI163" s="376"/>
      <c r="VYK163" s="376"/>
      <c r="VYM163" s="376"/>
      <c r="VYO163" s="376"/>
      <c r="VYQ163" s="376"/>
      <c r="VYS163" s="376"/>
      <c r="VYU163" s="376"/>
      <c r="VYW163" s="376"/>
      <c r="VYY163" s="376"/>
      <c r="VZA163" s="376"/>
      <c r="VZC163" s="376"/>
      <c r="VZE163" s="376"/>
      <c r="VZG163" s="376"/>
      <c r="VZI163" s="376"/>
      <c r="VZK163" s="376"/>
      <c r="VZM163" s="376"/>
      <c r="VZO163" s="376"/>
      <c r="VZQ163" s="376"/>
      <c r="VZS163" s="376"/>
      <c r="VZU163" s="376"/>
      <c r="VZW163" s="376"/>
      <c r="VZY163" s="376"/>
      <c r="WAA163" s="376"/>
      <c r="WAC163" s="376"/>
      <c r="WAE163" s="376"/>
      <c r="WAG163" s="376"/>
      <c r="WAI163" s="376"/>
      <c r="WAK163" s="376"/>
      <c r="WAM163" s="376"/>
      <c r="WAO163" s="376"/>
      <c r="WAQ163" s="376"/>
      <c r="WAS163" s="376"/>
      <c r="WAU163" s="376"/>
      <c r="WAW163" s="376"/>
      <c r="WAY163" s="376"/>
      <c r="WBA163" s="376"/>
      <c r="WBC163" s="376"/>
      <c r="WBE163" s="376"/>
      <c r="WBG163" s="376"/>
      <c r="WBI163" s="376"/>
      <c r="WBK163" s="376"/>
      <c r="WBM163" s="376"/>
      <c r="WBO163" s="376"/>
      <c r="WBQ163" s="376"/>
      <c r="WBS163" s="376"/>
      <c r="WBU163" s="376"/>
      <c r="WBW163" s="376"/>
      <c r="WBY163" s="376"/>
      <c r="WCA163" s="376"/>
      <c r="WCC163" s="376"/>
      <c r="WCE163" s="376"/>
      <c r="WCG163" s="376"/>
      <c r="WCI163" s="376"/>
      <c r="WCK163" s="376"/>
      <c r="WCM163" s="376"/>
      <c r="WCO163" s="376"/>
      <c r="WCQ163" s="376"/>
      <c r="WCS163" s="376"/>
      <c r="WCU163" s="376"/>
      <c r="WCW163" s="376"/>
      <c r="WCY163" s="376"/>
      <c r="WDA163" s="376"/>
      <c r="WDC163" s="376"/>
      <c r="WDE163" s="376"/>
      <c r="WDG163" s="376"/>
      <c r="WDI163" s="376"/>
      <c r="WDK163" s="376"/>
      <c r="WDM163" s="376"/>
      <c r="WDO163" s="376"/>
      <c r="WDQ163" s="376"/>
      <c r="WDS163" s="376"/>
      <c r="WDU163" s="376"/>
      <c r="WDW163" s="376"/>
      <c r="WDY163" s="376"/>
      <c r="WEA163" s="376"/>
      <c r="WEC163" s="376"/>
      <c r="WEE163" s="376"/>
      <c r="WEG163" s="376"/>
      <c r="WEI163" s="376"/>
      <c r="WEK163" s="376"/>
      <c r="WEM163" s="376"/>
      <c r="WEO163" s="376"/>
      <c r="WEQ163" s="376"/>
      <c r="WES163" s="376"/>
      <c r="WEU163" s="376"/>
      <c r="WEW163" s="376"/>
      <c r="WEY163" s="376"/>
      <c r="WFA163" s="376"/>
      <c r="WFC163" s="376"/>
      <c r="WFE163" s="376"/>
      <c r="WFG163" s="376"/>
      <c r="WFI163" s="376"/>
      <c r="WFK163" s="376"/>
      <c r="WFM163" s="376"/>
      <c r="WFO163" s="376"/>
      <c r="WFQ163" s="376"/>
      <c r="WFS163" s="376"/>
      <c r="WFU163" s="376"/>
      <c r="WFW163" s="376"/>
      <c r="WFY163" s="376"/>
      <c r="WGA163" s="376"/>
      <c r="WGC163" s="376"/>
      <c r="WGE163" s="376"/>
      <c r="WGG163" s="376"/>
      <c r="WGI163" s="376"/>
      <c r="WGK163" s="376"/>
      <c r="WGM163" s="376"/>
      <c r="WGO163" s="376"/>
      <c r="WGQ163" s="376"/>
      <c r="WGS163" s="376"/>
      <c r="WGU163" s="376"/>
      <c r="WGW163" s="376"/>
      <c r="WGY163" s="376"/>
      <c r="WHA163" s="376"/>
      <c r="WHC163" s="376"/>
      <c r="WHE163" s="376"/>
      <c r="WHG163" s="376"/>
      <c r="WHI163" s="376"/>
      <c r="WHK163" s="376"/>
      <c r="WHM163" s="376"/>
      <c r="WHO163" s="376"/>
      <c r="WHQ163" s="376"/>
      <c r="WHS163" s="376"/>
      <c r="WHU163" s="376"/>
      <c r="WHW163" s="376"/>
      <c r="WHY163" s="376"/>
      <c r="WIA163" s="376"/>
      <c r="WIC163" s="376"/>
      <c r="WIE163" s="376"/>
      <c r="WIG163" s="376"/>
      <c r="WII163" s="376"/>
      <c r="WIK163" s="376"/>
      <c r="WIM163" s="376"/>
      <c r="WIO163" s="376"/>
      <c r="WIQ163" s="376"/>
      <c r="WIS163" s="376"/>
      <c r="WIU163" s="376"/>
      <c r="WIW163" s="376"/>
      <c r="WIY163" s="376"/>
      <c r="WJA163" s="376"/>
      <c r="WJC163" s="376"/>
      <c r="WJE163" s="376"/>
      <c r="WJG163" s="376"/>
      <c r="WJI163" s="376"/>
      <c r="WJK163" s="376"/>
      <c r="WJM163" s="376"/>
      <c r="WJO163" s="376"/>
      <c r="WJQ163" s="376"/>
      <c r="WJS163" s="376"/>
      <c r="WJU163" s="376"/>
      <c r="WJW163" s="376"/>
      <c r="WJY163" s="376"/>
      <c r="WKA163" s="376"/>
      <c r="WKC163" s="376"/>
      <c r="WKE163" s="376"/>
      <c r="WKG163" s="376"/>
      <c r="WKI163" s="376"/>
      <c r="WKK163" s="376"/>
      <c r="WKM163" s="376"/>
      <c r="WKO163" s="376"/>
      <c r="WKQ163" s="376"/>
      <c r="WKS163" s="376"/>
      <c r="WKU163" s="376"/>
      <c r="WKW163" s="376"/>
      <c r="WKY163" s="376"/>
      <c r="WLA163" s="376"/>
      <c r="WLC163" s="376"/>
      <c r="WLE163" s="376"/>
      <c r="WLG163" s="376"/>
      <c r="WLI163" s="376"/>
      <c r="WLK163" s="376"/>
      <c r="WLM163" s="376"/>
      <c r="WLO163" s="376"/>
      <c r="WLQ163" s="376"/>
      <c r="WLS163" s="376"/>
      <c r="WLU163" s="376"/>
      <c r="WLW163" s="376"/>
      <c r="WLY163" s="376"/>
      <c r="WMA163" s="376"/>
      <c r="WMC163" s="376"/>
      <c r="WME163" s="376"/>
      <c r="WMG163" s="376"/>
      <c r="WMI163" s="376"/>
      <c r="WMK163" s="376"/>
      <c r="WMM163" s="376"/>
      <c r="WMO163" s="376"/>
      <c r="WMQ163" s="376"/>
      <c r="WMS163" s="376"/>
      <c r="WMU163" s="376"/>
      <c r="WMW163" s="376"/>
      <c r="WMY163" s="376"/>
      <c r="WNA163" s="376"/>
      <c r="WNC163" s="376"/>
      <c r="WNE163" s="376"/>
      <c r="WNG163" s="376"/>
      <c r="WNI163" s="376"/>
      <c r="WNK163" s="376"/>
      <c r="WNM163" s="376"/>
      <c r="WNO163" s="376"/>
      <c r="WNQ163" s="376"/>
      <c r="WNS163" s="376"/>
      <c r="WNU163" s="376"/>
      <c r="WNW163" s="376"/>
      <c r="WNY163" s="376"/>
      <c r="WOA163" s="376"/>
      <c r="WOC163" s="376"/>
      <c r="WOE163" s="376"/>
      <c r="WOG163" s="376"/>
      <c r="WOI163" s="376"/>
      <c r="WOK163" s="376"/>
      <c r="WOM163" s="376"/>
      <c r="WOO163" s="376"/>
      <c r="WOQ163" s="376"/>
      <c r="WOS163" s="376"/>
      <c r="WOU163" s="376"/>
      <c r="WOW163" s="376"/>
      <c r="WOY163" s="376"/>
      <c r="WPA163" s="376"/>
      <c r="WPC163" s="376"/>
      <c r="WPE163" s="376"/>
      <c r="WPG163" s="376"/>
      <c r="WPI163" s="376"/>
      <c r="WPK163" s="376"/>
      <c r="WPM163" s="376"/>
      <c r="WPO163" s="376"/>
      <c r="WPQ163" s="376"/>
      <c r="WPS163" s="376"/>
      <c r="WPU163" s="376"/>
      <c r="WPW163" s="376"/>
      <c r="WPY163" s="376"/>
      <c r="WQA163" s="376"/>
      <c r="WQC163" s="376"/>
      <c r="WQE163" s="376"/>
      <c r="WQG163" s="376"/>
      <c r="WQI163" s="376"/>
      <c r="WQK163" s="376"/>
      <c r="WQM163" s="376"/>
      <c r="WQO163" s="376"/>
      <c r="WQQ163" s="376"/>
      <c r="WQS163" s="376"/>
      <c r="WQU163" s="376"/>
      <c r="WQW163" s="376"/>
      <c r="WQY163" s="376"/>
      <c r="WRA163" s="376"/>
      <c r="WRC163" s="376"/>
      <c r="WRE163" s="376"/>
      <c r="WRG163" s="376"/>
      <c r="WRI163" s="376"/>
      <c r="WRK163" s="376"/>
      <c r="WRM163" s="376"/>
      <c r="WRO163" s="376"/>
      <c r="WRQ163" s="376"/>
      <c r="WRS163" s="376"/>
      <c r="WRU163" s="376"/>
      <c r="WRW163" s="376"/>
      <c r="WRY163" s="376"/>
      <c r="WSA163" s="376"/>
      <c r="WSC163" s="376"/>
      <c r="WSE163" s="376"/>
      <c r="WSG163" s="376"/>
      <c r="WSI163" s="376"/>
      <c r="WSK163" s="376"/>
      <c r="WSM163" s="376"/>
      <c r="WSO163" s="376"/>
      <c r="WSQ163" s="376"/>
      <c r="WSS163" s="376"/>
      <c r="WSU163" s="376"/>
      <c r="WSW163" s="376"/>
      <c r="WSY163" s="376"/>
      <c r="WTA163" s="376"/>
      <c r="WTC163" s="376"/>
      <c r="WTE163" s="376"/>
      <c r="WTG163" s="376"/>
      <c r="WTI163" s="376"/>
      <c r="WTK163" s="376"/>
      <c r="WTM163" s="376"/>
      <c r="WTO163" s="376"/>
      <c r="WTQ163" s="376"/>
      <c r="WTS163" s="376"/>
      <c r="WTU163" s="376"/>
      <c r="WTW163" s="376"/>
      <c r="WTY163" s="376"/>
      <c r="WUA163" s="376"/>
      <c r="WUC163" s="376"/>
      <c r="WUE163" s="376"/>
      <c r="WUG163" s="376"/>
      <c r="WUI163" s="376"/>
      <c r="WUK163" s="376"/>
      <c r="WUM163" s="376"/>
      <c r="WUO163" s="376"/>
      <c r="WUQ163" s="376"/>
      <c r="WUS163" s="376"/>
      <c r="WUU163" s="376"/>
      <c r="WUW163" s="376"/>
      <c r="WUY163" s="376"/>
      <c r="WVA163" s="376"/>
      <c r="WVC163" s="376"/>
      <c r="WVE163" s="376"/>
      <c r="WVG163" s="376"/>
      <c r="WVI163" s="376"/>
      <c r="WVK163" s="376"/>
      <c r="WVM163" s="376"/>
      <c r="WVO163" s="376"/>
      <c r="WVQ163" s="376"/>
      <c r="WVS163" s="376"/>
      <c r="WVU163" s="376"/>
      <c r="WVW163" s="376"/>
      <c r="WVY163" s="376"/>
      <c r="WWA163" s="376"/>
      <c r="WWC163" s="376"/>
      <c r="WWE163" s="376"/>
      <c r="WWG163" s="376"/>
      <c r="WWI163" s="376"/>
      <c r="WWK163" s="376"/>
      <c r="WWM163" s="376"/>
      <c r="WWO163" s="376"/>
      <c r="WWQ163" s="376"/>
      <c r="WWS163" s="376"/>
      <c r="WWU163" s="376"/>
      <c r="WWW163" s="376"/>
      <c r="WWY163" s="376"/>
      <c r="WXA163" s="376"/>
      <c r="WXC163" s="376"/>
      <c r="WXE163" s="376"/>
      <c r="WXG163" s="376"/>
      <c r="WXI163" s="376"/>
      <c r="WXK163" s="376"/>
      <c r="WXM163" s="376"/>
      <c r="WXO163" s="376"/>
      <c r="WXQ163" s="376"/>
      <c r="WXS163" s="376"/>
      <c r="WXU163" s="376"/>
      <c r="WXW163" s="376"/>
      <c r="WXY163" s="376"/>
      <c r="WYA163" s="376"/>
      <c r="WYC163" s="376"/>
      <c r="WYE163" s="376"/>
      <c r="WYG163" s="376"/>
      <c r="WYI163" s="376"/>
      <c r="WYK163" s="376"/>
      <c r="WYM163" s="376"/>
      <c r="WYO163" s="376"/>
      <c r="WYQ163" s="376"/>
      <c r="WYS163" s="376"/>
      <c r="WYU163" s="376"/>
      <c r="WYW163" s="376"/>
      <c r="WYY163" s="376"/>
      <c r="WZA163" s="376"/>
      <c r="WZC163" s="376"/>
      <c r="WZE163" s="376"/>
      <c r="WZG163" s="376"/>
      <c r="WZI163" s="376"/>
      <c r="WZK163" s="376"/>
      <c r="WZM163" s="376"/>
      <c r="WZO163" s="376"/>
      <c r="WZQ163" s="376"/>
      <c r="WZS163" s="376"/>
      <c r="WZU163" s="376"/>
      <c r="WZW163" s="376"/>
      <c r="WZY163" s="376"/>
      <c r="XAA163" s="376"/>
      <c r="XAC163" s="376"/>
      <c r="XAE163" s="376"/>
      <c r="XAG163" s="376"/>
      <c r="XAI163" s="376"/>
      <c r="XAK163" s="376"/>
      <c r="XAM163" s="376"/>
      <c r="XAO163" s="376"/>
      <c r="XAQ163" s="376"/>
      <c r="XAS163" s="376"/>
      <c r="XAU163" s="376"/>
      <c r="XAW163" s="376"/>
      <c r="XAY163" s="376"/>
      <c r="XBA163" s="376"/>
      <c r="XBC163" s="376"/>
      <c r="XBE163" s="376"/>
      <c r="XBG163" s="376"/>
      <c r="XBI163" s="376"/>
      <c r="XBK163" s="376"/>
      <c r="XBM163" s="376"/>
      <c r="XBO163" s="376"/>
      <c r="XBQ163" s="376"/>
      <c r="XBS163" s="376"/>
      <c r="XBU163" s="376"/>
      <c r="XBW163" s="376"/>
      <c r="XBY163" s="376"/>
      <c r="XCA163" s="376"/>
      <c r="XCC163" s="376"/>
      <c r="XCE163" s="376"/>
      <c r="XCG163" s="376"/>
      <c r="XCI163" s="376"/>
      <c r="XCK163" s="376"/>
      <c r="XCM163" s="376"/>
      <c r="XCO163" s="376"/>
      <c r="XCQ163" s="376"/>
      <c r="XCS163" s="376"/>
      <c r="XCU163" s="376"/>
      <c r="XCW163" s="376"/>
      <c r="XCY163" s="376"/>
      <c r="XDA163" s="376"/>
      <c r="XDC163" s="376"/>
      <c r="XDE163" s="376"/>
      <c r="XDG163" s="376"/>
      <c r="XDI163" s="376"/>
      <c r="XDK163" s="376"/>
      <c r="XDM163" s="376"/>
      <c r="XDO163" s="376"/>
      <c r="XDQ163" s="376"/>
      <c r="XDS163" s="376"/>
      <c r="XDU163" s="376"/>
      <c r="XDW163" s="376"/>
      <c r="XDY163" s="376"/>
      <c r="XEA163" s="376"/>
      <c r="XEC163" s="376"/>
      <c r="XEE163" s="376"/>
      <c r="XEG163" s="376"/>
      <c r="XEI163" s="376"/>
      <c r="XEK163" s="376"/>
      <c r="XEM163" s="376"/>
      <c r="XEO163" s="376"/>
      <c r="XEQ163" s="376"/>
      <c r="XES163" s="376"/>
    </row>
    <row r="164" spans="1:16373" s="109" customFormat="1" ht="31.5">
      <c r="A164" s="363" t="s">
        <v>187</v>
      </c>
      <c r="B164" s="196" t="s">
        <v>146</v>
      </c>
      <c r="C164" s="197" t="s">
        <v>206</v>
      </c>
      <c r="D164" s="196" t="s">
        <v>191</v>
      </c>
      <c r="E164" s="197" t="s">
        <v>40</v>
      </c>
      <c r="F164" s="198"/>
      <c r="G164" s="198"/>
      <c r="H164" s="198" t="s">
        <v>341</v>
      </c>
      <c r="I164" s="233"/>
      <c r="J164" s="200">
        <v>100</v>
      </c>
      <c r="K164" s="201">
        <v>0</v>
      </c>
      <c r="L164" s="198" t="s">
        <v>396</v>
      </c>
      <c r="M164" s="210" t="s">
        <v>3</v>
      </c>
      <c r="N164" s="202">
        <v>42614</v>
      </c>
      <c r="O164" s="202">
        <v>42736</v>
      </c>
      <c r="P164" s="220"/>
      <c r="Q164" s="198"/>
      <c r="R164" s="361" t="s">
        <v>7</v>
      </c>
      <c r="S164" s="130"/>
      <c r="T164" s="191"/>
      <c r="U164" s="107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</row>
    <row r="165" spans="1:16373" s="364" customFormat="1" ht="31.5">
      <c r="A165" s="363" t="s">
        <v>188</v>
      </c>
      <c r="B165" s="196" t="s">
        <v>146</v>
      </c>
      <c r="C165" s="197" t="s">
        <v>201</v>
      </c>
      <c r="D165" s="196" t="s">
        <v>197</v>
      </c>
      <c r="E165" s="197" t="s">
        <v>40</v>
      </c>
      <c r="F165" s="198"/>
      <c r="G165" s="198"/>
      <c r="H165" s="234"/>
      <c r="I165" s="233"/>
      <c r="J165" s="200">
        <v>100</v>
      </c>
      <c r="K165" s="201">
        <v>0</v>
      </c>
      <c r="L165" s="198" t="s">
        <v>468</v>
      </c>
      <c r="M165" s="210" t="s">
        <v>3</v>
      </c>
      <c r="N165" s="202">
        <v>42675</v>
      </c>
      <c r="O165" s="202">
        <v>42795</v>
      </c>
      <c r="P165" s="220"/>
      <c r="Q165" s="198"/>
      <c r="R165" s="361" t="s">
        <v>7</v>
      </c>
      <c r="S165" s="131"/>
      <c r="T165" s="367"/>
      <c r="U165" s="366"/>
      <c r="V165" s="365"/>
      <c r="W165" s="365"/>
      <c r="X165" s="365"/>
      <c r="Y165" s="365"/>
      <c r="Z165" s="365"/>
      <c r="AA165" s="365"/>
      <c r="AB165" s="365"/>
      <c r="AC165" s="365"/>
      <c r="AD165" s="365"/>
      <c r="AE165" s="365"/>
      <c r="AF165" s="365"/>
      <c r="AG165" s="365"/>
      <c r="AH165" s="365"/>
      <c r="AI165" s="365"/>
      <c r="AJ165" s="365"/>
      <c r="AK165" s="365"/>
      <c r="AL165" s="365"/>
      <c r="AM165" s="365"/>
      <c r="AN165" s="365"/>
      <c r="AO165" s="365"/>
    </row>
    <row r="166" spans="1:16373" s="109" customFormat="1" ht="31.5">
      <c r="A166" s="359" t="s">
        <v>192</v>
      </c>
      <c r="B166" s="103" t="s">
        <v>146</v>
      </c>
      <c r="C166" s="103" t="s">
        <v>211</v>
      </c>
      <c r="D166" s="103"/>
      <c r="E166" s="160" t="s">
        <v>38</v>
      </c>
      <c r="F166" s="104"/>
      <c r="G166" s="104" t="s">
        <v>593</v>
      </c>
      <c r="H166" s="195" t="s">
        <v>215</v>
      </c>
      <c r="I166" s="161">
        <f>1250000/1000/3.85</f>
        <v>324.67532467532465</v>
      </c>
      <c r="J166" s="105">
        <v>0</v>
      </c>
      <c r="K166" s="192">
        <v>100</v>
      </c>
      <c r="L166" s="104" t="s">
        <v>469</v>
      </c>
      <c r="M166" s="193" t="s">
        <v>5</v>
      </c>
      <c r="N166" s="235" t="s">
        <v>230</v>
      </c>
      <c r="O166" s="235" t="s">
        <v>231</v>
      </c>
      <c r="P166" s="212" t="s">
        <v>79</v>
      </c>
      <c r="Q166" s="104" t="s">
        <v>223</v>
      </c>
      <c r="R166" s="360" t="s">
        <v>86</v>
      </c>
      <c r="S166" s="121" t="s">
        <v>688</v>
      </c>
      <c r="T166" s="308"/>
      <c r="U166" s="107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</row>
    <row r="167" spans="1:16373" s="109" customFormat="1" ht="88.5" customHeight="1">
      <c r="A167" s="359" t="s">
        <v>193</v>
      </c>
      <c r="B167" s="103" t="s">
        <v>146</v>
      </c>
      <c r="C167" s="103" t="s">
        <v>407</v>
      </c>
      <c r="D167" s="103" t="s">
        <v>404</v>
      </c>
      <c r="E167" s="160" t="s">
        <v>41</v>
      </c>
      <c r="F167" s="104"/>
      <c r="G167" s="104"/>
      <c r="H167" s="195" t="s">
        <v>549</v>
      </c>
      <c r="I167" s="221">
        <f>326885.6/3.85/1000</f>
        <v>84.905350649350638</v>
      </c>
      <c r="J167" s="105">
        <v>100</v>
      </c>
      <c r="K167" s="192">
        <v>0</v>
      </c>
      <c r="L167" s="104" t="s">
        <v>327</v>
      </c>
      <c r="M167" s="193" t="s">
        <v>3</v>
      </c>
      <c r="N167" s="186">
        <v>42887</v>
      </c>
      <c r="O167" s="186">
        <f>N167+90</f>
        <v>42977</v>
      </c>
      <c r="P167" s="212"/>
      <c r="Q167" s="104"/>
      <c r="R167" s="360" t="s">
        <v>22</v>
      </c>
      <c r="S167" s="135" t="s">
        <v>671</v>
      </c>
      <c r="T167" s="375"/>
      <c r="U167" s="107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</row>
    <row r="168" spans="1:16373" s="109" customFormat="1" ht="63">
      <c r="A168" s="363" t="s">
        <v>306</v>
      </c>
      <c r="B168" s="196" t="s">
        <v>146</v>
      </c>
      <c r="C168" s="196" t="s">
        <v>399</v>
      </c>
      <c r="D168" s="196" t="s">
        <v>405</v>
      </c>
      <c r="E168" s="197" t="s">
        <v>41</v>
      </c>
      <c r="F168" s="198"/>
      <c r="G168" s="198"/>
      <c r="H168" s="219"/>
      <c r="I168" s="228"/>
      <c r="J168" s="200">
        <v>100</v>
      </c>
      <c r="K168" s="201">
        <v>0</v>
      </c>
      <c r="L168" s="198" t="s">
        <v>328</v>
      </c>
      <c r="M168" s="210" t="s">
        <v>3</v>
      </c>
      <c r="N168" s="210">
        <v>42826</v>
      </c>
      <c r="O168" s="202">
        <f>N168+120</f>
        <v>42946</v>
      </c>
      <c r="P168" s="220"/>
      <c r="Q168" s="198"/>
      <c r="R168" s="361" t="s">
        <v>7</v>
      </c>
      <c r="S168" s="121"/>
      <c r="T168" s="132"/>
      <c r="U168" s="107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</row>
    <row r="169" spans="1:16373" s="109" customFormat="1" ht="40.5" customHeight="1">
      <c r="A169" s="332" t="s">
        <v>347</v>
      </c>
      <c r="B169" s="100" t="s">
        <v>146</v>
      </c>
      <c r="C169" s="145" t="s">
        <v>799</v>
      </c>
      <c r="D169" s="118" t="s">
        <v>348</v>
      </c>
      <c r="E169" s="115" t="s">
        <v>40</v>
      </c>
      <c r="F169" s="275"/>
      <c r="G169" s="92"/>
      <c r="H169" s="275"/>
      <c r="I169" s="469">
        <v>171</v>
      </c>
      <c r="J169" s="125">
        <v>100</v>
      </c>
      <c r="K169" s="106">
        <v>0</v>
      </c>
      <c r="L169" s="91" t="s">
        <v>470</v>
      </c>
      <c r="M169" s="193" t="s">
        <v>3</v>
      </c>
      <c r="N169" s="186">
        <v>43009</v>
      </c>
      <c r="O169" s="186">
        <f>N169+120</f>
        <v>43129</v>
      </c>
      <c r="P169" s="212"/>
      <c r="Q169" s="104"/>
      <c r="R169" s="360" t="s">
        <v>1</v>
      </c>
      <c r="S169" s="135" t="s">
        <v>687</v>
      </c>
      <c r="T169" s="308"/>
      <c r="U169" s="107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</row>
    <row r="170" spans="1:16373" s="109" customFormat="1" ht="31.5">
      <c r="A170" s="363" t="s">
        <v>362</v>
      </c>
      <c r="B170" s="196" t="s">
        <v>146</v>
      </c>
      <c r="C170" s="196" t="s">
        <v>364</v>
      </c>
      <c r="D170" s="238" t="s">
        <v>365</v>
      </c>
      <c r="E170" s="197" t="s">
        <v>38</v>
      </c>
      <c r="F170" s="209"/>
      <c r="G170" s="198"/>
      <c r="H170" s="198" t="s">
        <v>274</v>
      </c>
      <c r="I170" s="233"/>
      <c r="J170" s="236">
        <v>0.25</v>
      </c>
      <c r="K170" s="201">
        <v>0</v>
      </c>
      <c r="L170" s="198" t="s">
        <v>287</v>
      </c>
      <c r="M170" s="210" t="s">
        <v>5</v>
      </c>
      <c r="N170" s="202">
        <v>41789</v>
      </c>
      <c r="O170" s="202">
        <v>41913</v>
      </c>
      <c r="P170" s="220"/>
      <c r="Q170" s="198" t="s">
        <v>360</v>
      </c>
      <c r="R170" s="361" t="s">
        <v>7</v>
      </c>
      <c r="S170" s="132"/>
      <c r="T170" s="275"/>
      <c r="U170" s="107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</row>
    <row r="171" spans="1:16373" s="109" customFormat="1" ht="47.25">
      <c r="A171" s="368" t="s">
        <v>475</v>
      </c>
      <c r="B171" s="196"/>
      <c r="C171" s="196" t="s">
        <v>474</v>
      </c>
      <c r="D171" s="196" t="s">
        <v>614</v>
      </c>
      <c r="E171" s="197" t="s">
        <v>88</v>
      </c>
      <c r="F171" s="196"/>
      <c r="G171" s="219"/>
      <c r="H171" s="219" t="s">
        <v>541</v>
      </c>
      <c r="I171" s="219"/>
      <c r="J171" s="219">
        <v>100</v>
      </c>
      <c r="K171" s="219">
        <v>0</v>
      </c>
      <c r="L171" s="219" t="s">
        <v>441</v>
      </c>
      <c r="M171" s="219" t="s">
        <v>3</v>
      </c>
      <c r="N171" s="202">
        <v>42675</v>
      </c>
      <c r="O171" s="202">
        <v>42795</v>
      </c>
      <c r="P171" s="196"/>
      <c r="Q171" s="196"/>
      <c r="R171" s="361" t="s">
        <v>7</v>
      </c>
      <c r="S171" s="121"/>
      <c r="T171" s="100"/>
      <c r="U171" s="306"/>
      <c r="AJ171" s="305"/>
    </row>
    <row r="172" spans="1:16373" ht="31.5">
      <c r="A172" s="432" t="s">
        <v>912</v>
      </c>
      <c r="B172" s="103"/>
      <c r="C172" s="267" t="s">
        <v>911</v>
      </c>
      <c r="D172" s="269"/>
      <c r="E172" s="268" t="s">
        <v>41</v>
      </c>
      <c r="F172" s="104"/>
      <c r="G172" s="104"/>
      <c r="H172" s="104"/>
      <c r="I172" s="285">
        <f>180000/1000/3.27</f>
        <v>55.045871559633028</v>
      </c>
      <c r="J172" s="105">
        <v>100</v>
      </c>
      <c r="K172" s="192">
        <v>0</v>
      </c>
      <c r="L172" s="271" t="s">
        <v>919</v>
      </c>
      <c r="M172" s="193" t="s">
        <v>3</v>
      </c>
      <c r="N172" s="273">
        <v>43040</v>
      </c>
      <c r="O172" s="273">
        <f>N172+90</f>
        <v>43130</v>
      </c>
      <c r="P172" s="212"/>
      <c r="Q172" s="104"/>
      <c r="R172" s="360" t="s">
        <v>1</v>
      </c>
      <c r="S172" s="130" t="s">
        <v>671</v>
      </c>
      <c r="T172" s="191"/>
      <c r="U172" s="107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</row>
    <row r="173" spans="1:16373" s="109" customFormat="1" ht="28.5" customHeight="1">
      <c r="A173" s="432" t="s">
        <v>947</v>
      </c>
      <c r="B173" s="103"/>
      <c r="C173" s="475" t="s">
        <v>944</v>
      </c>
      <c r="D173" s="467" t="s">
        <v>946</v>
      </c>
      <c r="E173" s="268" t="s">
        <v>41</v>
      </c>
      <c r="F173" s="356"/>
      <c r="G173" s="460"/>
      <c r="H173" s="165"/>
      <c r="I173" s="461">
        <v>170.03</v>
      </c>
      <c r="J173" s="462">
        <v>100</v>
      </c>
      <c r="K173" s="463">
        <v>0</v>
      </c>
      <c r="L173" s="464" t="s">
        <v>945</v>
      </c>
      <c r="M173" s="240" t="s">
        <v>3</v>
      </c>
      <c r="N173" s="468">
        <v>43010</v>
      </c>
      <c r="O173" s="468">
        <f>N173+150</f>
        <v>43160</v>
      </c>
      <c r="P173" s="88"/>
      <c r="Q173" s="89"/>
      <c r="R173" s="358" t="s">
        <v>1</v>
      </c>
      <c r="S173" s="121" t="s">
        <v>672</v>
      </c>
      <c r="T173" s="308"/>
      <c r="U173" s="107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</row>
    <row r="174" spans="1:16373" ht="38.25" customHeight="1">
      <c r="A174" s="357"/>
      <c r="B174" s="165"/>
      <c r="C174" s="163"/>
      <c r="D174" s="165"/>
      <c r="E174" s="223"/>
      <c r="F174" s="163"/>
      <c r="G174" s="104"/>
      <c r="H174" s="190" t="s">
        <v>195</v>
      </c>
      <c r="I174" s="237">
        <f>SUM(I159:I173)</f>
        <v>3523.7374491920004</v>
      </c>
      <c r="J174" s="105"/>
      <c r="K174" s="192"/>
      <c r="L174" s="104"/>
      <c r="M174" s="104"/>
      <c r="N174" s="165"/>
      <c r="O174" s="104"/>
      <c r="P174" s="165"/>
      <c r="Q174" s="163"/>
      <c r="R174" s="374"/>
      <c r="S174" s="121"/>
      <c r="T174" s="308"/>
      <c r="U174" s="107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</row>
    <row r="175" spans="1:16373" ht="20.25">
      <c r="A175" s="373">
        <v>4</v>
      </c>
      <c r="B175" s="503" t="s">
        <v>12</v>
      </c>
      <c r="C175" s="503"/>
      <c r="D175" s="370"/>
      <c r="E175" s="372"/>
      <c r="F175" s="548"/>
      <c r="G175" s="549"/>
      <c r="H175" s="550"/>
      <c r="I175" s="371"/>
      <c r="J175" s="370"/>
      <c r="K175" s="370"/>
      <c r="L175" s="370"/>
      <c r="M175" s="370"/>
      <c r="N175" s="370"/>
      <c r="O175" s="370"/>
      <c r="P175" s="370"/>
      <c r="Q175" s="370"/>
      <c r="R175" s="369"/>
      <c r="S175" s="121"/>
      <c r="T175" s="132"/>
      <c r="U175" s="107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</row>
    <row r="176" spans="1:16373">
      <c r="A176" s="519" t="s">
        <v>260</v>
      </c>
      <c r="B176" s="504" t="s">
        <v>55</v>
      </c>
      <c r="C176" s="504" t="s">
        <v>30</v>
      </c>
      <c r="D176" s="504" t="s">
        <v>49</v>
      </c>
      <c r="E176" s="509" t="s">
        <v>243</v>
      </c>
      <c r="F176" s="507"/>
      <c r="G176" s="504" t="s">
        <v>588</v>
      </c>
      <c r="H176" s="504" t="s">
        <v>50</v>
      </c>
      <c r="I176" s="528" t="s">
        <v>8</v>
      </c>
      <c r="J176" s="528"/>
      <c r="K176" s="528"/>
      <c r="L176" s="504" t="s">
        <v>58</v>
      </c>
      <c r="M176" s="504" t="s">
        <v>54</v>
      </c>
      <c r="N176" s="504" t="s">
        <v>31</v>
      </c>
      <c r="O176" s="504"/>
      <c r="P176" s="504" t="s">
        <v>83</v>
      </c>
      <c r="Q176" s="504" t="s">
        <v>53</v>
      </c>
      <c r="R176" s="554" t="s">
        <v>20</v>
      </c>
      <c r="S176" s="121"/>
      <c r="T176" s="308"/>
      <c r="U176" s="107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</row>
    <row r="177" spans="1:41" ht="47.25">
      <c r="A177" s="520"/>
      <c r="B177" s="504"/>
      <c r="C177" s="504"/>
      <c r="D177" s="504"/>
      <c r="E177" s="509"/>
      <c r="F177" s="508"/>
      <c r="G177" s="504"/>
      <c r="H177" s="504"/>
      <c r="I177" s="326" t="s">
        <v>134</v>
      </c>
      <c r="J177" s="326" t="s">
        <v>52</v>
      </c>
      <c r="K177" s="337" t="s">
        <v>51</v>
      </c>
      <c r="L177" s="504"/>
      <c r="M177" s="504"/>
      <c r="N177" s="325" t="s">
        <v>24</v>
      </c>
      <c r="O177" s="325" t="s">
        <v>9</v>
      </c>
      <c r="P177" s="504"/>
      <c r="Q177" s="504"/>
      <c r="R177" s="554"/>
      <c r="S177" s="121"/>
      <c r="T177" s="308"/>
      <c r="U177" s="107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</row>
    <row r="178" spans="1:41" ht="47.25">
      <c r="A178" s="359" t="s">
        <v>151</v>
      </c>
      <c r="B178" s="103" t="s">
        <v>146</v>
      </c>
      <c r="C178" s="103" t="s">
        <v>142</v>
      </c>
      <c r="D178" s="163"/>
      <c r="E178" s="160" t="s">
        <v>45</v>
      </c>
      <c r="F178" s="212"/>
      <c r="G178" s="212"/>
      <c r="H178" s="356" t="s">
        <v>232</v>
      </c>
      <c r="I178" s="230">
        <v>2741.9578200000001</v>
      </c>
      <c r="J178" s="105">
        <v>100</v>
      </c>
      <c r="K178" s="192">
        <v>0</v>
      </c>
      <c r="L178" s="104" t="s">
        <v>552</v>
      </c>
      <c r="M178" s="193" t="s">
        <v>4</v>
      </c>
      <c r="N178" s="186">
        <v>41993</v>
      </c>
      <c r="O178" s="186">
        <v>42248</v>
      </c>
      <c r="P178" s="212"/>
      <c r="Q178" s="104" t="s">
        <v>559</v>
      </c>
      <c r="R178" s="360" t="s">
        <v>22</v>
      </c>
      <c r="S178" s="121" t="s">
        <v>672</v>
      </c>
      <c r="T178" s="308"/>
      <c r="U178" s="107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</row>
    <row r="179" spans="1:41" s="109" customFormat="1" ht="47.25">
      <c r="A179" s="359" t="s">
        <v>152</v>
      </c>
      <c r="B179" s="103" t="s">
        <v>146</v>
      </c>
      <c r="C179" s="205" t="s">
        <v>190</v>
      </c>
      <c r="D179" s="165"/>
      <c r="E179" s="160" t="s">
        <v>45</v>
      </c>
      <c r="F179" s="212"/>
      <c r="G179" s="212"/>
      <c r="H179" s="356"/>
      <c r="I179" s="148">
        <v>2951.59</v>
      </c>
      <c r="J179" s="105">
        <v>100</v>
      </c>
      <c r="K179" s="192">
        <v>0</v>
      </c>
      <c r="L179" s="104" t="s">
        <v>155</v>
      </c>
      <c r="M179" s="193"/>
      <c r="N179" s="186">
        <v>43497</v>
      </c>
      <c r="O179" s="186">
        <v>43709</v>
      </c>
      <c r="P179" s="165"/>
      <c r="Q179" s="104"/>
      <c r="R179" s="360" t="s">
        <v>1</v>
      </c>
      <c r="S179" s="137" t="s">
        <v>682</v>
      </c>
      <c r="T179" s="308"/>
      <c r="U179" s="107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</row>
    <row r="180" spans="1:41" s="109" customFormat="1" ht="47.25">
      <c r="A180" s="359" t="s">
        <v>153</v>
      </c>
      <c r="B180" s="103" t="s">
        <v>146</v>
      </c>
      <c r="C180" s="207" t="s">
        <v>277</v>
      </c>
      <c r="D180" s="103" t="s">
        <v>225</v>
      </c>
      <c r="E180" s="160" t="s">
        <v>45</v>
      </c>
      <c r="F180" s="212"/>
      <c r="G180" s="212">
        <v>8736</v>
      </c>
      <c r="H180" s="356" t="s">
        <v>259</v>
      </c>
      <c r="I180" s="148">
        <f>4081962.25/1000/3.85</f>
        <v>1060.249935064935</v>
      </c>
      <c r="J180" s="105">
        <v>100</v>
      </c>
      <c r="K180" s="192">
        <v>0</v>
      </c>
      <c r="L180" s="104" t="s">
        <v>522</v>
      </c>
      <c r="M180" s="193" t="s">
        <v>4</v>
      </c>
      <c r="N180" s="186">
        <v>42416</v>
      </c>
      <c r="O180" s="186">
        <v>42705</v>
      </c>
      <c r="P180" s="212"/>
      <c r="Q180" s="104"/>
      <c r="R180" s="360" t="s">
        <v>22</v>
      </c>
      <c r="S180" s="121" t="s">
        <v>665</v>
      </c>
      <c r="T180" s="308"/>
      <c r="U180" s="107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</row>
    <row r="181" spans="1:41" s="109" customFormat="1" ht="228" customHeight="1">
      <c r="A181" s="359" t="s">
        <v>154</v>
      </c>
      <c r="B181" s="103" t="s">
        <v>146</v>
      </c>
      <c r="C181" s="207" t="s">
        <v>345</v>
      </c>
      <c r="D181" s="103" t="s">
        <v>406</v>
      </c>
      <c r="E181" s="160" t="s">
        <v>45</v>
      </c>
      <c r="F181" s="212"/>
      <c r="G181" s="212"/>
      <c r="H181" s="356" t="s">
        <v>344</v>
      </c>
      <c r="I181" s="148">
        <f>5505185.32/1000/3.85</f>
        <v>1429.9182649350651</v>
      </c>
      <c r="J181" s="105">
        <v>100</v>
      </c>
      <c r="K181" s="192">
        <v>0</v>
      </c>
      <c r="L181" s="195" t="s">
        <v>556</v>
      </c>
      <c r="M181" s="193" t="s">
        <v>4</v>
      </c>
      <c r="N181" s="186">
        <v>42833</v>
      </c>
      <c r="O181" s="186">
        <v>42948</v>
      </c>
      <c r="P181" s="212"/>
      <c r="Q181" s="104"/>
      <c r="R181" s="360" t="s">
        <v>67</v>
      </c>
      <c r="S181" s="121" t="s">
        <v>665</v>
      </c>
      <c r="T181" s="308"/>
      <c r="U181" s="107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</row>
    <row r="182" spans="1:41" s="109" customFormat="1" ht="97.5" customHeight="1">
      <c r="A182" s="359" t="s">
        <v>169</v>
      </c>
      <c r="B182" s="103" t="s">
        <v>146</v>
      </c>
      <c r="C182" s="207" t="s">
        <v>369</v>
      </c>
      <c r="D182" s="103" t="s">
        <v>288</v>
      </c>
      <c r="E182" s="160" t="s">
        <v>45</v>
      </c>
      <c r="F182" s="212"/>
      <c r="G182" s="212"/>
      <c r="H182" s="356" t="s">
        <v>678</v>
      </c>
      <c r="I182" s="170">
        <f>2033080.72/3.85/1000</f>
        <v>528.07291428571432</v>
      </c>
      <c r="J182" s="105">
        <v>100</v>
      </c>
      <c r="K182" s="192">
        <v>0</v>
      </c>
      <c r="L182" s="195" t="s">
        <v>523</v>
      </c>
      <c r="M182" s="193" t="s">
        <v>3</v>
      </c>
      <c r="N182" s="186">
        <v>42873</v>
      </c>
      <c r="O182" s="186">
        <f>N182+120</f>
        <v>42993</v>
      </c>
      <c r="P182" s="212"/>
      <c r="Q182" s="104"/>
      <c r="R182" s="360" t="s">
        <v>67</v>
      </c>
      <c r="S182" s="135" t="s">
        <v>665</v>
      </c>
      <c r="T182" s="308"/>
      <c r="U182" s="107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</row>
    <row r="183" spans="1:41" s="364" customFormat="1" ht="31.5">
      <c r="A183" s="368" t="s">
        <v>172</v>
      </c>
      <c r="B183" s="196" t="s">
        <v>146</v>
      </c>
      <c r="C183" s="197" t="s">
        <v>350</v>
      </c>
      <c r="D183" s="196"/>
      <c r="E183" s="197" t="s">
        <v>38</v>
      </c>
      <c r="F183" s="212"/>
      <c r="G183" s="212"/>
      <c r="H183" s="362" t="s">
        <v>351</v>
      </c>
      <c r="I183" s="216"/>
      <c r="J183" s="200">
        <v>0</v>
      </c>
      <c r="K183" s="200">
        <v>100</v>
      </c>
      <c r="L183" s="200" t="s">
        <v>440</v>
      </c>
      <c r="M183" s="200" t="s">
        <v>3</v>
      </c>
      <c r="N183" s="186">
        <v>42583</v>
      </c>
      <c r="O183" s="186">
        <v>42705</v>
      </c>
      <c r="P183" s="200" t="s">
        <v>353</v>
      </c>
      <c r="Q183" s="200" t="s">
        <v>223</v>
      </c>
      <c r="R183" s="361" t="s">
        <v>7</v>
      </c>
      <c r="S183" s="131"/>
      <c r="T183" s="367"/>
      <c r="U183" s="366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  <c r="AG183" s="365"/>
      <c r="AH183" s="365"/>
      <c r="AI183" s="365"/>
      <c r="AJ183" s="365"/>
      <c r="AK183" s="365"/>
      <c r="AL183" s="365"/>
      <c r="AM183" s="365"/>
      <c r="AN183" s="365"/>
      <c r="AO183" s="365"/>
    </row>
    <row r="184" spans="1:41" s="109" customFormat="1" ht="47.25">
      <c r="A184" s="359" t="s">
        <v>173</v>
      </c>
      <c r="B184" s="103" t="s">
        <v>146</v>
      </c>
      <c r="C184" s="207" t="s">
        <v>276</v>
      </c>
      <c r="D184" s="103"/>
      <c r="E184" s="160" t="s">
        <v>88</v>
      </c>
      <c r="F184" s="212"/>
      <c r="G184" s="212"/>
      <c r="H184" s="356" t="s">
        <v>284</v>
      </c>
      <c r="I184" s="170">
        <f>(484089.65/3.85/1000)</f>
        <v>125.73757142857143</v>
      </c>
      <c r="J184" s="105">
        <v>100</v>
      </c>
      <c r="K184" s="192">
        <v>0</v>
      </c>
      <c r="L184" s="195" t="s">
        <v>524</v>
      </c>
      <c r="M184" s="193" t="s">
        <v>4</v>
      </c>
      <c r="N184" s="186">
        <v>42873</v>
      </c>
      <c r="O184" s="186">
        <f>N184+120</f>
        <v>42993</v>
      </c>
      <c r="P184" s="212"/>
      <c r="Q184" s="104"/>
      <c r="R184" s="360" t="s">
        <v>67</v>
      </c>
      <c r="S184" s="135" t="s">
        <v>665</v>
      </c>
      <c r="T184" s="308"/>
      <c r="U184" s="107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</row>
    <row r="185" spans="1:41" s="109" customFormat="1" ht="47.25">
      <c r="A185" s="359" t="s">
        <v>185</v>
      </c>
      <c r="B185" s="103" t="s">
        <v>146</v>
      </c>
      <c r="C185" s="207" t="s">
        <v>792</v>
      </c>
      <c r="D185" s="103"/>
      <c r="E185" s="160" t="s">
        <v>45</v>
      </c>
      <c r="F185" s="212"/>
      <c r="G185" s="212"/>
      <c r="H185" s="356" t="s">
        <v>346</v>
      </c>
      <c r="I185" s="230"/>
      <c r="J185" s="105">
        <v>100</v>
      </c>
      <c r="K185" s="192">
        <v>0</v>
      </c>
      <c r="L185" s="195" t="s">
        <v>295</v>
      </c>
      <c r="M185" s="193" t="s">
        <v>4</v>
      </c>
      <c r="N185" s="186">
        <v>42430</v>
      </c>
      <c r="O185" s="186">
        <v>42736</v>
      </c>
      <c r="P185" s="212"/>
      <c r="Q185" s="104" t="s">
        <v>562</v>
      </c>
      <c r="R185" s="360" t="s">
        <v>22</v>
      </c>
      <c r="S185" s="121"/>
      <c r="T185" s="308"/>
      <c r="U185" s="107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</row>
    <row r="186" spans="1:41" s="109" customFormat="1" ht="47.25">
      <c r="A186" s="363" t="s">
        <v>176</v>
      </c>
      <c r="B186" s="196" t="s">
        <v>146</v>
      </c>
      <c r="C186" s="208" t="s">
        <v>183</v>
      </c>
      <c r="D186" s="196"/>
      <c r="E186" s="197" t="s">
        <v>88</v>
      </c>
      <c r="F186" s="212"/>
      <c r="G186" s="212"/>
      <c r="H186" s="356"/>
      <c r="I186" s="219"/>
      <c r="J186" s="219">
        <v>100</v>
      </c>
      <c r="K186" s="219">
        <v>0</v>
      </c>
      <c r="L186" s="219" t="s">
        <v>525</v>
      </c>
      <c r="M186" s="219" t="s">
        <v>3</v>
      </c>
      <c r="N186" s="186">
        <v>42887</v>
      </c>
      <c r="O186" s="186">
        <f>N186+150</f>
        <v>43037</v>
      </c>
      <c r="P186" s="212"/>
      <c r="Q186" s="104"/>
      <c r="R186" s="361" t="s">
        <v>7</v>
      </c>
      <c r="S186" s="130" t="s">
        <v>673</v>
      </c>
      <c r="T186" s="308"/>
      <c r="U186" s="107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</row>
    <row r="187" spans="1:41" s="109" customFormat="1" ht="47.25">
      <c r="A187" s="359" t="s">
        <v>352</v>
      </c>
      <c r="B187" s="103" t="s">
        <v>146</v>
      </c>
      <c r="C187" s="207" t="s">
        <v>304</v>
      </c>
      <c r="D187" s="103"/>
      <c r="E187" s="160" t="s">
        <v>88</v>
      </c>
      <c r="F187" s="212"/>
      <c r="G187" s="212"/>
      <c r="H187" s="356"/>
      <c r="I187" s="230">
        <f>148866.66/1000</f>
        <v>148.86666</v>
      </c>
      <c r="J187" s="105">
        <v>100</v>
      </c>
      <c r="K187" s="192">
        <v>0</v>
      </c>
      <c r="L187" s="104" t="s">
        <v>526</v>
      </c>
      <c r="M187" s="193" t="s">
        <v>3</v>
      </c>
      <c r="N187" s="186">
        <v>43040</v>
      </c>
      <c r="O187" s="186">
        <f>N187+150</f>
        <v>43190</v>
      </c>
      <c r="P187" s="212"/>
      <c r="Q187" s="104"/>
      <c r="R187" s="360" t="s">
        <v>1</v>
      </c>
      <c r="S187" s="135"/>
      <c r="T187" s="132"/>
      <c r="U187" s="107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</row>
    <row r="188" spans="1:41" s="109" customFormat="1" ht="47.25">
      <c r="A188" s="363" t="s">
        <v>303</v>
      </c>
      <c r="B188" s="196" t="s">
        <v>146</v>
      </c>
      <c r="C188" s="208" t="s">
        <v>308</v>
      </c>
      <c r="D188" s="196"/>
      <c r="E188" s="197" t="s">
        <v>45</v>
      </c>
      <c r="F188" s="220"/>
      <c r="G188" s="220"/>
      <c r="H188" s="362"/>
      <c r="I188" s="239"/>
      <c r="J188" s="200">
        <v>100</v>
      </c>
      <c r="K188" s="201">
        <v>0</v>
      </c>
      <c r="L188" s="198" t="s">
        <v>527</v>
      </c>
      <c r="M188" s="210" t="s">
        <v>3</v>
      </c>
      <c r="N188" s="202">
        <v>43041</v>
      </c>
      <c r="O188" s="202">
        <f>N188+150</f>
        <v>43191</v>
      </c>
      <c r="P188" s="220"/>
      <c r="Q188" s="198"/>
      <c r="R188" s="361" t="s">
        <v>7</v>
      </c>
      <c r="S188" s="121"/>
      <c r="T188" s="132"/>
      <c r="U188" s="107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</row>
    <row r="189" spans="1:41" s="109" customFormat="1" ht="47.25">
      <c r="A189" s="359" t="s">
        <v>307</v>
      </c>
      <c r="B189" s="103" t="s">
        <v>146</v>
      </c>
      <c r="C189" s="207" t="s">
        <v>277</v>
      </c>
      <c r="D189" s="103" t="s">
        <v>366</v>
      </c>
      <c r="E189" s="160" t="s">
        <v>45</v>
      </c>
      <c r="F189" s="212"/>
      <c r="G189" s="212"/>
      <c r="H189" s="356"/>
      <c r="I189" s="230">
        <f>4270000/3.25/1000</f>
        <v>1313.8461538461538</v>
      </c>
      <c r="J189" s="105">
        <v>100</v>
      </c>
      <c r="K189" s="192">
        <v>0</v>
      </c>
      <c r="L189" s="104" t="s">
        <v>440</v>
      </c>
      <c r="M189" s="193" t="s">
        <v>4</v>
      </c>
      <c r="N189" s="186">
        <v>42979</v>
      </c>
      <c r="O189" s="186">
        <f>N189+180</f>
        <v>43159</v>
      </c>
      <c r="P189" s="212"/>
      <c r="Q189" s="104"/>
      <c r="R189" s="360" t="s">
        <v>1</v>
      </c>
      <c r="S189" s="121" t="s">
        <v>665</v>
      </c>
      <c r="T189" s="90" t="s">
        <v>690</v>
      </c>
      <c r="U189" s="107" t="s">
        <v>691</v>
      </c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</row>
    <row r="190" spans="1:41" s="109" customFormat="1" ht="47.25">
      <c r="A190" s="359" t="s">
        <v>315</v>
      </c>
      <c r="B190" s="103" t="s">
        <v>146</v>
      </c>
      <c r="C190" s="209" t="s">
        <v>336</v>
      </c>
      <c r="D190" s="196"/>
      <c r="E190" s="197" t="s">
        <v>88</v>
      </c>
      <c r="F190" s="220"/>
      <c r="G190" s="220"/>
      <c r="H190" s="362"/>
      <c r="I190" s="239"/>
      <c r="J190" s="200">
        <v>100</v>
      </c>
      <c r="K190" s="201">
        <v>0</v>
      </c>
      <c r="L190" s="198" t="s">
        <v>490</v>
      </c>
      <c r="M190" s="210" t="s">
        <v>3</v>
      </c>
      <c r="N190" s="202">
        <v>42979</v>
      </c>
      <c r="O190" s="202">
        <f>N190+150</f>
        <v>43129</v>
      </c>
      <c r="P190" s="220"/>
      <c r="Q190" s="104"/>
      <c r="R190" s="361" t="s">
        <v>7</v>
      </c>
      <c r="S190" s="135"/>
      <c r="T190" s="132"/>
      <c r="U190" s="107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</row>
    <row r="191" spans="1:41" s="109" customFormat="1" ht="47.25">
      <c r="A191" s="359" t="s">
        <v>330</v>
      </c>
      <c r="B191" s="103" t="s">
        <v>146</v>
      </c>
      <c r="C191" s="163" t="s">
        <v>349</v>
      </c>
      <c r="D191" s="165"/>
      <c r="E191" s="160" t="s">
        <v>45</v>
      </c>
      <c r="F191" s="212"/>
      <c r="G191" s="212"/>
      <c r="H191" s="356" t="s">
        <v>553</v>
      </c>
      <c r="I191" s="230">
        <v>156</v>
      </c>
      <c r="J191" s="105">
        <v>100</v>
      </c>
      <c r="K191" s="192">
        <v>0</v>
      </c>
      <c r="L191" s="104" t="s">
        <v>528</v>
      </c>
      <c r="M191" s="193" t="s">
        <v>3</v>
      </c>
      <c r="N191" s="186">
        <v>42614</v>
      </c>
      <c r="O191" s="186">
        <v>42705</v>
      </c>
      <c r="P191" s="165"/>
      <c r="Q191" s="163" t="s">
        <v>560</v>
      </c>
      <c r="R191" s="360" t="s">
        <v>22</v>
      </c>
      <c r="S191" s="121" t="s">
        <v>672</v>
      </c>
      <c r="T191" s="308"/>
      <c r="U191" s="107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</row>
    <row r="192" spans="1:41" s="109" customFormat="1" ht="47.25">
      <c r="A192" s="359" t="s">
        <v>413</v>
      </c>
      <c r="B192" s="103" t="s">
        <v>146</v>
      </c>
      <c r="C192" s="84" t="s">
        <v>412</v>
      </c>
      <c r="D192" s="88"/>
      <c r="E192" s="114" t="s">
        <v>88</v>
      </c>
      <c r="F192" s="212"/>
      <c r="G192" s="212"/>
      <c r="H192" s="356"/>
      <c r="I192" s="230">
        <f>129870.12987013/1000</f>
        <v>129.87012987013</v>
      </c>
      <c r="J192" s="85">
        <v>100</v>
      </c>
      <c r="K192" s="86">
        <v>0</v>
      </c>
      <c r="L192" s="87" t="s">
        <v>414</v>
      </c>
      <c r="M192" s="240" t="s">
        <v>3</v>
      </c>
      <c r="N192" s="186">
        <v>43040</v>
      </c>
      <c r="O192" s="186">
        <f>N192+150</f>
        <v>43190</v>
      </c>
      <c r="P192" s="88"/>
      <c r="Q192" s="89"/>
      <c r="R192" s="358" t="s">
        <v>1</v>
      </c>
      <c r="S192" s="135" t="s">
        <v>665</v>
      </c>
      <c r="T192" s="308"/>
      <c r="U192" s="107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</row>
    <row r="193" spans="1:44" s="109" customFormat="1" ht="47.25">
      <c r="A193" s="213" t="s">
        <v>573</v>
      </c>
      <c r="B193" s="103" t="s">
        <v>146</v>
      </c>
      <c r="C193" s="84" t="s">
        <v>574</v>
      </c>
      <c r="D193" s="83"/>
      <c r="E193" s="114" t="s">
        <v>88</v>
      </c>
      <c r="F193" s="212"/>
      <c r="G193" s="165"/>
      <c r="H193" s="165"/>
      <c r="I193" s="171">
        <f>180000/3.24/1000</f>
        <v>55.555555555555557</v>
      </c>
      <c r="J193" s="85">
        <v>100</v>
      </c>
      <c r="K193" s="86">
        <v>0</v>
      </c>
      <c r="L193" s="87" t="s">
        <v>893</v>
      </c>
      <c r="M193" s="240" t="s">
        <v>3</v>
      </c>
      <c r="N193" s="441">
        <v>43009</v>
      </c>
      <c r="O193" s="441">
        <f>N193+150</f>
        <v>43159</v>
      </c>
      <c r="P193" s="88"/>
      <c r="Q193" s="89"/>
      <c r="R193" s="358" t="s">
        <v>1</v>
      </c>
      <c r="S193" s="121" t="s">
        <v>669</v>
      </c>
      <c r="T193" s="308"/>
      <c r="U193" s="107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</row>
    <row r="194" spans="1:44" s="109" customFormat="1" ht="47.25">
      <c r="A194" s="383" t="s">
        <v>970</v>
      </c>
      <c r="B194" s="269" t="s">
        <v>146</v>
      </c>
      <c r="C194" s="470" t="s">
        <v>971</v>
      </c>
      <c r="D194" s="270" t="s">
        <v>973</v>
      </c>
      <c r="E194" s="270" t="s">
        <v>45</v>
      </c>
      <c r="F194" s="447"/>
      <c r="G194" s="447"/>
      <c r="H194" s="453"/>
      <c r="I194" s="282">
        <f>9762679.08/1000/3.27</f>
        <v>2985.5287706422018</v>
      </c>
      <c r="J194" s="451">
        <v>0</v>
      </c>
      <c r="K194" s="452">
        <v>100</v>
      </c>
      <c r="L194" s="271" t="s">
        <v>972</v>
      </c>
      <c r="M194" s="471" t="s">
        <v>3</v>
      </c>
      <c r="N194" s="273"/>
      <c r="O194" s="273">
        <v>42807</v>
      </c>
      <c r="P194" s="472"/>
      <c r="Q194" s="271"/>
      <c r="R194" s="473" t="s">
        <v>22</v>
      </c>
      <c r="S194" s="137" t="s">
        <v>682</v>
      </c>
      <c r="T194" s="308"/>
      <c r="U194" s="107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</row>
    <row r="195" spans="1:44">
      <c r="A195" s="357"/>
      <c r="B195" s="103"/>
      <c r="C195" s="163"/>
      <c r="D195" s="165"/>
      <c r="E195" s="160"/>
      <c r="F195" s="356" t="s">
        <v>195</v>
      </c>
      <c r="G195" s="355"/>
      <c r="H195" s="354" t="s">
        <v>195</v>
      </c>
      <c r="I195" s="347">
        <f>SUM(I178:I194)</f>
        <v>13627.193775628328</v>
      </c>
      <c r="J195" s="168"/>
      <c r="K195" s="164"/>
      <c r="L195" s="104"/>
      <c r="M195" s="104"/>
      <c r="N195" s="165"/>
      <c r="O195" s="104"/>
      <c r="P195" s="165"/>
      <c r="Q195" s="163"/>
      <c r="R195" s="353"/>
      <c r="S195" s="121"/>
      <c r="T195" s="308"/>
      <c r="U195" s="107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</row>
    <row r="196" spans="1:44">
      <c r="A196" s="120"/>
      <c r="B196" s="66"/>
      <c r="C196" s="66"/>
      <c r="D196" s="62"/>
      <c r="E196" s="187"/>
      <c r="F196" s="351"/>
      <c r="G196" s="352"/>
      <c r="H196" s="351"/>
      <c r="I196" s="188"/>
      <c r="J196" s="67"/>
      <c r="K196" s="68"/>
      <c r="L196" s="61"/>
      <c r="M196" s="61"/>
      <c r="N196" s="62"/>
      <c r="O196" s="61"/>
      <c r="P196" s="62"/>
      <c r="Q196" s="66"/>
      <c r="R196" s="189"/>
      <c r="S196" s="121"/>
      <c r="T196" s="308"/>
    </row>
    <row r="197" spans="1:44" ht="25.5" customHeight="1">
      <c r="A197" s="327">
        <v>5</v>
      </c>
      <c r="B197" s="509" t="s">
        <v>56</v>
      </c>
      <c r="C197" s="509"/>
      <c r="D197" s="509"/>
      <c r="E197" s="509"/>
      <c r="F197" s="509"/>
      <c r="G197" s="509"/>
      <c r="H197" s="509"/>
      <c r="I197" s="509"/>
      <c r="J197" s="509"/>
      <c r="K197" s="509"/>
      <c r="L197" s="509"/>
      <c r="M197" s="509"/>
      <c r="N197" s="509"/>
      <c r="O197" s="509"/>
      <c r="P197" s="509"/>
      <c r="Q197" s="509"/>
      <c r="R197" s="510"/>
      <c r="S197" s="341"/>
      <c r="T197" s="308"/>
      <c r="U197" s="99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3"/>
      <c r="AK197" s="70"/>
      <c r="AL197" s="70"/>
      <c r="AM197" s="70"/>
      <c r="AN197" s="70"/>
      <c r="AO197" s="70"/>
    </row>
    <row r="198" spans="1:44">
      <c r="A198" s="500"/>
      <c r="B198" s="504" t="s">
        <v>55</v>
      </c>
      <c r="C198" s="504" t="s">
        <v>30</v>
      </c>
      <c r="D198" s="504" t="s">
        <v>49</v>
      </c>
      <c r="E198" s="509" t="s">
        <v>243</v>
      </c>
      <c r="F198" s="507" t="s">
        <v>50</v>
      </c>
      <c r="G198" s="504"/>
      <c r="H198" s="528" t="s">
        <v>8</v>
      </c>
      <c r="I198" s="528"/>
      <c r="J198" s="528"/>
      <c r="K198" s="511" t="s">
        <v>57</v>
      </c>
      <c r="L198" s="504" t="s">
        <v>58</v>
      </c>
      <c r="M198" s="504" t="s">
        <v>54</v>
      </c>
      <c r="N198" s="504" t="s">
        <v>31</v>
      </c>
      <c r="O198" s="504"/>
      <c r="P198" s="504" t="s">
        <v>83</v>
      </c>
      <c r="Q198" s="504" t="s">
        <v>53</v>
      </c>
      <c r="R198" s="513" t="s">
        <v>20</v>
      </c>
      <c r="S198" s="499" t="s">
        <v>664</v>
      </c>
      <c r="T198" s="101"/>
      <c r="U198" s="350"/>
      <c r="V198" s="350"/>
      <c r="W198" s="350"/>
      <c r="X198" s="350"/>
      <c r="Y198" s="350"/>
      <c r="Z198" s="350"/>
      <c r="AA198" s="350"/>
      <c r="AB198" s="350"/>
      <c r="AC198" s="350"/>
      <c r="AD198" s="350"/>
      <c r="AE198" s="350"/>
      <c r="AF198" s="350"/>
      <c r="AG198" s="350"/>
      <c r="AH198" s="350"/>
      <c r="AI198" s="350"/>
      <c r="AJ198" s="350"/>
      <c r="AK198" s="350"/>
      <c r="AL198" s="350"/>
      <c r="AM198" s="350"/>
      <c r="AN198" s="350"/>
      <c r="AO198" s="350"/>
      <c r="AP198" s="344"/>
    </row>
    <row r="199" spans="1:44" ht="47.25">
      <c r="A199" s="501"/>
      <c r="B199" s="504"/>
      <c r="C199" s="504"/>
      <c r="D199" s="504"/>
      <c r="E199" s="509"/>
      <c r="F199" s="508"/>
      <c r="G199" s="504"/>
      <c r="H199" s="326" t="s">
        <v>134</v>
      </c>
      <c r="I199" s="326" t="s">
        <v>52</v>
      </c>
      <c r="J199" s="337" t="s">
        <v>51</v>
      </c>
      <c r="K199" s="511"/>
      <c r="L199" s="504"/>
      <c r="M199" s="504"/>
      <c r="N199" s="325" t="s">
        <v>13</v>
      </c>
      <c r="O199" s="325" t="s">
        <v>27</v>
      </c>
      <c r="P199" s="504"/>
      <c r="Q199" s="504"/>
      <c r="R199" s="513"/>
      <c r="S199" s="499"/>
      <c r="T199" s="101"/>
      <c r="U199" s="350"/>
      <c r="V199" s="350"/>
      <c r="W199" s="350"/>
      <c r="X199" s="350"/>
      <c r="Y199" s="350"/>
      <c r="Z199" s="350"/>
      <c r="AA199" s="350"/>
      <c r="AB199" s="350"/>
      <c r="AC199" s="350"/>
      <c r="AD199" s="350"/>
      <c r="AE199" s="350"/>
      <c r="AF199" s="350"/>
      <c r="AG199" s="350"/>
      <c r="AH199" s="350"/>
      <c r="AI199" s="350"/>
      <c r="AJ199" s="350"/>
      <c r="AK199" s="350"/>
      <c r="AL199" s="350"/>
      <c r="AM199" s="350"/>
      <c r="AN199" s="350"/>
      <c r="AO199" s="350"/>
      <c r="AP199" s="344"/>
    </row>
    <row r="200" spans="1:44" ht="50.25" customHeight="1">
      <c r="A200" s="332" t="s">
        <v>262</v>
      </c>
      <c r="B200" s="100" t="s">
        <v>146</v>
      </c>
      <c r="C200" s="172" t="s">
        <v>529</v>
      </c>
      <c r="D200" s="172"/>
      <c r="E200" s="172" t="s">
        <v>92</v>
      </c>
      <c r="H200" s="173">
        <f>145513.58/3.85/1000</f>
        <v>37.795735064935066</v>
      </c>
      <c r="I200" s="174">
        <v>100</v>
      </c>
      <c r="J200" s="175">
        <v>0</v>
      </c>
      <c r="K200" s="183">
        <v>1</v>
      </c>
      <c r="L200" s="349" t="s">
        <v>770</v>
      </c>
      <c r="M200" s="333" t="s">
        <v>4</v>
      </c>
      <c r="N200" s="176">
        <v>42826</v>
      </c>
      <c r="O200" s="94">
        <f>N200+210</f>
        <v>43036</v>
      </c>
      <c r="P200" s="212"/>
      <c r="R200" s="328" t="s">
        <v>67</v>
      </c>
      <c r="S200" s="121" t="s">
        <v>689</v>
      </c>
      <c r="T200" s="102"/>
      <c r="U200" s="107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344"/>
    </row>
    <row r="201" spans="1:44" s="109" customFormat="1" ht="47.25" customHeight="1">
      <c r="A201" s="332" t="s">
        <v>651</v>
      </c>
      <c r="B201" s="169" t="s">
        <v>146</v>
      </c>
      <c r="C201" s="150" t="s">
        <v>652</v>
      </c>
      <c r="D201" s="150" t="s">
        <v>681</v>
      </c>
      <c r="E201" s="150" t="s">
        <v>92</v>
      </c>
      <c r="F201" s="163"/>
      <c r="G201" s="182"/>
      <c r="H201" s="173">
        <f>150000/1000/3.85</f>
        <v>38.961038961038959</v>
      </c>
      <c r="I201" s="174">
        <v>100</v>
      </c>
      <c r="J201" s="183">
        <v>0</v>
      </c>
      <c r="K201" s="184">
        <v>1</v>
      </c>
      <c r="L201" s="148" t="s">
        <v>771</v>
      </c>
      <c r="M201" s="333" t="s">
        <v>4</v>
      </c>
      <c r="N201" s="185">
        <v>42887</v>
      </c>
      <c r="O201" s="186">
        <f>N201+90</f>
        <v>42977</v>
      </c>
      <c r="P201" s="163"/>
      <c r="Q201" s="165"/>
      <c r="R201" s="328" t="s">
        <v>67</v>
      </c>
      <c r="S201" s="138" t="s">
        <v>672</v>
      </c>
      <c r="T201" s="107"/>
      <c r="U201" s="107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344"/>
    </row>
    <row r="202" spans="1:44">
      <c r="A202" s="332"/>
      <c r="C202" s="212"/>
      <c r="D202" s="505" t="s">
        <v>195</v>
      </c>
      <c r="E202" s="506"/>
      <c r="F202" s="193" t="s">
        <v>2</v>
      </c>
      <c r="G202" s="348" t="s">
        <v>195</v>
      </c>
      <c r="H202" s="347">
        <f>H200+H201</f>
        <v>76.756774025974025</v>
      </c>
      <c r="J202" s="329"/>
      <c r="K202" s="330"/>
      <c r="L202" s="193"/>
      <c r="M202" s="193"/>
      <c r="N202" s="212"/>
      <c r="O202" s="193"/>
      <c r="P202" s="212"/>
      <c r="Q202" s="212"/>
      <c r="R202" s="328"/>
      <c r="S202" s="121"/>
      <c r="T202" s="102"/>
      <c r="U202" s="346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4"/>
    </row>
    <row r="203" spans="1:44">
      <c r="A203" s="332"/>
      <c r="R203" s="343"/>
      <c r="S203" s="121"/>
      <c r="T203" s="340"/>
      <c r="U203" s="342"/>
      <c r="V203" s="338"/>
      <c r="W203" s="338"/>
      <c r="X203" s="338"/>
      <c r="Y203" s="338"/>
      <c r="Z203" s="338"/>
      <c r="AA203" s="338"/>
      <c r="AB203" s="338"/>
      <c r="AC203" s="338"/>
      <c r="AD203" s="338"/>
      <c r="AE203" s="338"/>
      <c r="AF203" s="338"/>
      <c r="AG203" s="338"/>
      <c r="AH203" s="338"/>
      <c r="AI203" s="338"/>
      <c r="AJ203" s="338"/>
      <c r="AK203" s="338"/>
      <c r="AL203" s="338"/>
      <c r="AM203" s="338"/>
      <c r="AN203" s="338"/>
      <c r="AO203" s="338"/>
    </row>
    <row r="204" spans="1:44">
      <c r="A204" s="327">
        <v>6</v>
      </c>
      <c r="B204" s="509" t="s">
        <v>14</v>
      </c>
      <c r="C204" s="509"/>
      <c r="D204" s="509"/>
      <c r="E204" s="509"/>
      <c r="F204" s="509"/>
      <c r="G204" s="509"/>
      <c r="H204" s="509"/>
      <c r="I204" s="509"/>
      <c r="J204" s="509"/>
      <c r="K204" s="509"/>
      <c r="L204" s="509"/>
      <c r="M204" s="509"/>
      <c r="N204" s="509"/>
      <c r="O204" s="509"/>
      <c r="P204" s="509"/>
      <c r="Q204" s="509"/>
      <c r="R204" s="510"/>
      <c r="S204" s="341"/>
      <c r="T204" s="340"/>
      <c r="AC204" s="339"/>
      <c r="AD204" s="338"/>
      <c r="AE204" s="338"/>
    </row>
    <row r="205" spans="1:44">
      <c r="A205" s="502"/>
      <c r="B205" s="504" t="s">
        <v>55</v>
      </c>
      <c r="C205" s="504" t="s">
        <v>30</v>
      </c>
      <c r="D205" s="504" t="s">
        <v>49</v>
      </c>
      <c r="E205" s="509" t="s">
        <v>243</v>
      </c>
      <c r="F205" s="504" t="s">
        <v>50</v>
      </c>
      <c r="G205" s="504"/>
      <c r="H205" s="504"/>
      <c r="I205" s="528" t="s">
        <v>8</v>
      </c>
      <c r="J205" s="528"/>
      <c r="K205" s="528"/>
      <c r="L205" s="504" t="s">
        <v>58</v>
      </c>
      <c r="M205" s="504" t="s">
        <v>54</v>
      </c>
      <c r="N205" s="504" t="s">
        <v>31</v>
      </c>
      <c r="O205" s="504"/>
      <c r="P205" s="504" t="s">
        <v>83</v>
      </c>
      <c r="Q205" s="504" t="s">
        <v>53</v>
      </c>
      <c r="R205" s="513" t="s">
        <v>20</v>
      </c>
      <c r="S205" s="499" t="s">
        <v>664</v>
      </c>
      <c r="T205" s="336"/>
      <c r="AC205" s="335"/>
      <c r="AD205" s="338"/>
      <c r="AE205" s="338"/>
    </row>
    <row r="206" spans="1:44" ht="63">
      <c r="A206" s="501"/>
      <c r="B206" s="504"/>
      <c r="C206" s="504"/>
      <c r="D206" s="504"/>
      <c r="E206" s="509"/>
      <c r="F206" s="504"/>
      <c r="G206" s="504"/>
      <c r="H206" s="504"/>
      <c r="I206" s="326" t="s">
        <v>134</v>
      </c>
      <c r="J206" s="326" t="s">
        <v>52</v>
      </c>
      <c r="K206" s="337" t="s">
        <v>51</v>
      </c>
      <c r="L206" s="504"/>
      <c r="M206" s="504"/>
      <c r="N206" s="325" t="s">
        <v>85</v>
      </c>
      <c r="O206" s="325" t="s">
        <v>9</v>
      </c>
      <c r="P206" s="504"/>
      <c r="Q206" s="504"/>
      <c r="R206" s="513"/>
      <c r="S206" s="499"/>
      <c r="T206" s="336"/>
      <c r="AC206" s="335"/>
      <c r="AD206" s="334"/>
      <c r="AE206" s="334"/>
    </row>
    <row r="207" spans="1:44" ht="62.25" customHeight="1">
      <c r="A207" s="332" t="s">
        <v>511</v>
      </c>
      <c r="B207" s="163"/>
      <c r="C207" s="103" t="s">
        <v>474</v>
      </c>
      <c r="D207" s="103" t="s">
        <v>614</v>
      </c>
      <c r="E207" s="150" t="s">
        <v>88</v>
      </c>
      <c r="F207" s="545" t="s">
        <v>541</v>
      </c>
      <c r="G207" s="546"/>
      <c r="H207" s="547"/>
      <c r="I207" s="148">
        <f>150/3.85</f>
        <v>38.961038961038959</v>
      </c>
      <c r="J207" s="180">
        <v>100</v>
      </c>
      <c r="K207" s="180">
        <v>0</v>
      </c>
      <c r="L207" s="104" t="s">
        <v>441</v>
      </c>
      <c r="M207" s="333" t="s">
        <v>4</v>
      </c>
      <c r="N207" s="186">
        <v>42917</v>
      </c>
      <c r="O207" s="439">
        <f>N207+120</f>
        <v>43037</v>
      </c>
      <c r="P207" s="212"/>
      <c r="Q207" s="212"/>
      <c r="R207" s="328" t="s">
        <v>67</v>
      </c>
      <c r="S207" s="121" t="s">
        <v>671</v>
      </c>
    </row>
    <row r="208" spans="1:44" ht="48.75" customHeight="1">
      <c r="A208" s="383" t="s">
        <v>914</v>
      </c>
      <c r="B208" s="433"/>
      <c r="C208" s="269" t="s">
        <v>916</v>
      </c>
      <c r="D208" s="269" t="s">
        <v>917</v>
      </c>
      <c r="E208" s="150" t="s">
        <v>41</v>
      </c>
      <c r="F208" s="429"/>
      <c r="G208" s="430"/>
      <c r="H208" s="431"/>
      <c r="I208" s="434">
        <f>150000/1000/3.27</f>
        <v>45.871559633027523</v>
      </c>
      <c r="J208" s="180">
        <v>100</v>
      </c>
      <c r="K208" s="180">
        <v>0</v>
      </c>
      <c r="L208" s="271" t="s">
        <v>918</v>
      </c>
      <c r="M208" s="333" t="s">
        <v>3</v>
      </c>
      <c r="N208" s="186">
        <v>43009</v>
      </c>
      <c r="O208" s="439">
        <f>N208+120</f>
        <v>43129</v>
      </c>
      <c r="P208" s="212"/>
      <c r="Q208" s="212"/>
      <c r="R208" s="440" t="s">
        <v>1</v>
      </c>
      <c r="S208" s="121"/>
    </row>
    <row r="209" spans="1:36" ht="25.5" customHeight="1">
      <c r="A209" s="332"/>
      <c r="B209" s="118"/>
      <c r="C209" s="435"/>
      <c r="F209" s="505" t="s">
        <v>195</v>
      </c>
      <c r="G209" s="532"/>
      <c r="H209" s="506"/>
      <c r="I209" s="428">
        <f>SUM(I207:I208)</f>
        <v>84.832598594066482</v>
      </c>
      <c r="J209" s="331"/>
      <c r="K209" s="330"/>
      <c r="L209" s="329"/>
      <c r="M209" s="193"/>
      <c r="N209" s="212"/>
      <c r="O209" s="193"/>
      <c r="P209" s="212"/>
      <c r="Q209" s="212"/>
      <c r="R209" s="328"/>
      <c r="S209" s="121"/>
      <c r="AJ209" s="109"/>
    </row>
    <row r="210" spans="1:36" ht="38.25" customHeight="1">
      <c r="A210" s="122"/>
      <c r="B210" s="81"/>
      <c r="C210" s="181"/>
      <c r="E210" s="516" t="s">
        <v>367</v>
      </c>
      <c r="F210" s="517"/>
      <c r="G210" s="517"/>
      <c r="H210" s="518"/>
      <c r="I210" s="456">
        <f>I209+H202+I195+I174+I155+I75</f>
        <v>212556.26670946419</v>
      </c>
      <c r="J210" s="331"/>
      <c r="K210" s="330"/>
      <c r="L210" s="329"/>
      <c r="M210" s="193"/>
      <c r="N210" s="212"/>
      <c r="O210" s="193"/>
      <c r="P210" s="212"/>
      <c r="Q210" s="212"/>
      <c r="R210" s="328"/>
      <c r="S210" s="121"/>
      <c r="AJ210" s="109"/>
    </row>
    <row r="211" spans="1:36">
      <c r="A211" s="327">
        <v>7</v>
      </c>
      <c r="B211" s="509" t="s">
        <v>15</v>
      </c>
      <c r="C211" s="509"/>
      <c r="D211" s="509"/>
      <c r="E211" s="509"/>
      <c r="F211" s="533"/>
      <c r="G211" s="533"/>
      <c r="H211" s="533"/>
      <c r="I211" s="533"/>
      <c r="J211" s="509"/>
      <c r="K211" s="509"/>
      <c r="L211" s="509"/>
      <c r="M211" s="509"/>
      <c r="N211" s="509"/>
      <c r="O211" s="509"/>
      <c r="P211" s="509"/>
      <c r="Q211" s="509"/>
      <c r="R211" s="510"/>
      <c r="S211" s="121"/>
      <c r="T211" s="308"/>
      <c r="AJ211" s="109"/>
    </row>
    <row r="212" spans="1:36">
      <c r="A212" s="502"/>
      <c r="B212" s="504" t="s">
        <v>55</v>
      </c>
      <c r="C212" s="504" t="s">
        <v>59</v>
      </c>
      <c r="D212" s="504" t="s">
        <v>49</v>
      </c>
      <c r="E212" s="504"/>
      <c r="F212" s="504" t="s">
        <v>50</v>
      </c>
      <c r="G212" s="504"/>
      <c r="H212" s="504"/>
      <c r="I212" s="528" t="s">
        <v>8</v>
      </c>
      <c r="J212" s="528"/>
      <c r="K212" s="528"/>
      <c r="L212" s="504" t="s">
        <v>58</v>
      </c>
      <c r="M212" s="511" t="s">
        <v>60</v>
      </c>
      <c r="N212" s="504" t="s">
        <v>31</v>
      </c>
      <c r="O212" s="504"/>
      <c r="P212" s="504" t="s">
        <v>17</v>
      </c>
      <c r="Q212" s="504" t="s">
        <v>53</v>
      </c>
      <c r="R212" s="513" t="s">
        <v>20</v>
      </c>
      <c r="S212" s="121"/>
      <c r="T212" s="308"/>
      <c r="AJ212" s="109"/>
    </row>
    <row r="213" spans="1:36" ht="78.75">
      <c r="A213" s="501"/>
      <c r="B213" s="504"/>
      <c r="C213" s="504"/>
      <c r="D213" s="504"/>
      <c r="E213" s="504"/>
      <c r="F213" s="504"/>
      <c r="G213" s="504"/>
      <c r="H213" s="504"/>
      <c r="I213" s="326" t="s">
        <v>134</v>
      </c>
      <c r="J213" s="325" t="s">
        <v>52</v>
      </c>
      <c r="K213" s="326" t="s">
        <v>51</v>
      </c>
      <c r="L213" s="504"/>
      <c r="M213" s="511"/>
      <c r="N213" s="325" t="s">
        <v>16</v>
      </c>
      <c r="O213" s="325" t="s">
        <v>61</v>
      </c>
      <c r="P213" s="504"/>
      <c r="Q213" s="504"/>
      <c r="R213" s="513"/>
      <c r="S213" s="121"/>
      <c r="T213" s="308"/>
      <c r="AJ213" s="109"/>
    </row>
    <row r="214" spans="1:36" ht="16.5" thickBot="1">
      <c r="A214" s="324" t="s">
        <v>200</v>
      </c>
      <c r="B214" s="323"/>
      <c r="C214" s="322"/>
      <c r="D214" s="543"/>
      <c r="E214" s="543"/>
      <c r="F214" s="535"/>
      <c r="G214" s="536"/>
      <c r="H214" s="537"/>
      <c r="I214" s="321"/>
      <c r="J214" s="320"/>
      <c r="K214" s="320"/>
      <c r="L214" s="319"/>
      <c r="M214" s="319"/>
      <c r="N214" s="317"/>
      <c r="O214" s="317"/>
      <c r="P214" s="318"/>
      <c r="Q214" s="317"/>
      <c r="R214" s="316"/>
      <c r="S214" s="121"/>
      <c r="T214" s="308"/>
      <c r="AJ214" s="109"/>
    </row>
    <row r="215" spans="1:36">
      <c r="A215" s="291"/>
      <c r="B215" s="312"/>
      <c r="C215" s="312"/>
      <c r="D215" s="544"/>
      <c r="E215" s="544"/>
      <c r="F215" s="540"/>
      <c r="G215" s="541"/>
      <c r="H215" s="542"/>
      <c r="I215" s="313"/>
      <c r="J215" s="313"/>
      <c r="K215" s="315"/>
      <c r="L215" s="314"/>
      <c r="M215" s="314"/>
      <c r="N215" s="312"/>
      <c r="O215" s="313"/>
      <c r="P215" s="312"/>
      <c r="Q215" s="312"/>
      <c r="R215" s="311"/>
      <c r="S215" s="121"/>
      <c r="T215" s="308"/>
      <c r="AJ215" s="109"/>
    </row>
    <row r="216" spans="1:36">
      <c r="A216" s="91"/>
      <c r="H216" s="124" t="s">
        <v>2</v>
      </c>
      <c r="I216" s="177">
        <f>SUM(I214:I215)</f>
        <v>0</v>
      </c>
      <c r="S216" s="121"/>
      <c r="T216" s="308"/>
      <c r="AJ216" s="109"/>
    </row>
    <row r="217" spans="1:36">
      <c r="A217" s="91"/>
      <c r="S217" s="121"/>
      <c r="T217" s="308"/>
      <c r="AJ217" s="109"/>
    </row>
    <row r="218" spans="1:36">
      <c r="A218" s="91"/>
      <c r="S218" s="121"/>
      <c r="T218" s="308"/>
      <c r="AJ218" s="109"/>
    </row>
    <row r="219" spans="1:36">
      <c r="A219" s="91"/>
      <c r="S219" s="121"/>
      <c r="T219" s="308"/>
      <c r="AJ219" s="109"/>
    </row>
    <row r="220" spans="1:36">
      <c r="A220" s="91"/>
      <c r="B220" s="538" t="s">
        <v>84</v>
      </c>
      <c r="C220" s="309" t="s">
        <v>5</v>
      </c>
      <c r="I220" s="126"/>
      <c r="J220" s="126"/>
      <c r="K220" s="123"/>
      <c r="S220" s="121"/>
      <c r="T220" s="308"/>
      <c r="AJ220" s="109"/>
    </row>
    <row r="221" spans="1:36">
      <c r="A221" s="91"/>
      <c r="B221" s="538"/>
      <c r="C221" s="309" t="s">
        <v>3</v>
      </c>
      <c r="I221" s="126"/>
      <c r="J221" s="126"/>
      <c r="K221" s="123"/>
      <c r="S221" s="121"/>
      <c r="T221" s="308"/>
      <c r="AJ221" s="109"/>
    </row>
    <row r="222" spans="1:36">
      <c r="A222" s="91"/>
      <c r="B222" s="538"/>
      <c r="C222" s="124" t="s">
        <v>4</v>
      </c>
      <c r="I222" s="126"/>
      <c r="J222" s="126"/>
      <c r="K222" s="123"/>
      <c r="S222" s="121"/>
      <c r="T222" s="308"/>
      <c r="AJ222" s="109"/>
    </row>
    <row r="223" spans="1:36">
      <c r="A223" s="91"/>
      <c r="S223" s="121"/>
      <c r="T223" s="308"/>
      <c r="AJ223" s="109"/>
    </row>
    <row r="224" spans="1:36">
      <c r="A224" s="91"/>
      <c r="B224" s="538" t="s">
        <v>20</v>
      </c>
      <c r="C224" s="309" t="s">
        <v>1</v>
      </c>
      <c r="I224" s="126"/>
      <c r="J224" s="126"/>
      <c r="K224" s="123"/>
      <c r="S224" s="121"/>
      <c r="T224" s="308"/>
      <c r="AJ224" s="109"/>
    </row>
    <row r="225" spans="1:36">
      <c r="A225" s="91"/>
      <c r="B225" s="538"/>
      <c r="C225" s="309" t="s">
        <v>67</v>
      </c>
      <c r="I225" s="126"/>
      <c r="J225" s="126"/>
      <c r="K225" s="123"/>
      <c r="S225" s="121"/>
      <c r="T225" s="308"/>
      <c r="AJ225" s="109"/>
    </row>
    <row r="226" spans="1:36">
      <c r="A226" s="91"/>
      <c r="B226" s="538"/>
      <c r="C226" s="309" t="s">
        <v>42</v>
      </c>
      <c r="I226" s="126"/>
      <c r="J226" s="126"/>
      <c r="K226" s="123"/>
      <c r="S226" s="121"/>
      <c r="T226" s="308"/>
      <c r="AJ226" s="109"/>
    </row>
    <row r="227" spans="1:36">
      <c r="A227" s="91"/>
      <c r="B227" s="538"/>
      <c r="C227" s="309" t="s">
        <v>7</v>
      </c>
      <c r="I227" s="126"/>
      <c r="J227" s="126"/>
      <c r="K227" s="123"/>
      <c r="S227" s="121"/>
      <c r="T227" s="308"/>
      <c r="AJ227" s="109"/>
    </row>
    <row r="228" spans="1:36">
      <c r="A228" s="91"/>
      <c r="B228" s="538"/>
      <c r="C228" s="309" t="s">
        <v>76</v>
      </c>
      <c r="I228" s="126"/>
      <c r="J228" s="126"/>
      <c r="K228" s="123"/>
      <c r="S228" s="121"/>
      <c r="T228" s="308"/>
      <c r="AJ228" s="109"/>
    </row>
    <row r="229" spans="1:36">
      <c r="A229" s="91"/>
      <c r="B229" s="538"/>
      <c r="C229" s="309" t="s">
        <v>62</v>
      </c>
      <c r="I229" s="126"/>
      <c r="J229" s="126"/>
      <c r="K229" s="123"/>
      <c r="S229" s="121"/>
      <c r="T229" s="308"/>
      <c r="AJ229" s="109"/>
    </row>
    <row r="230" spans="1:36">
      <c r="A230" s="91"/>
      <c r="B230" s="538"/>
      <c r="C230" s="309" t="s">
        <v>22</v>
      </c>
      <c r="I230" s="126"/>
      <c r="J230" s="126"/>
      <c r="K230" s="123"/>
      <c r="S230" s="121"/>
      <c r="T230" s="308"/>
      <c r="AJ230" s="109"/>
    </row>
    <row r="231" spans="1:36">
      <c r="A231" s="91"/>
      <c r="B231" s="538"/>
      <c r="C231" s="309" t="s">
        <v>86</v>
      </c>
      <c r="I231" s="126"/>
      <c r="J231" s="126"/>
      <c r="K231" s="123"/>
      <c r="S231" s="121"/>
      <c r="T231" s="308"/>
      <c r="AJ231" s="109"/>
    </row>
    <row r="232" spans="1:36">
      <c r="A232" s="91"/>
      <c r="S232" s="121"/>
      <c r="T232" s="308"/>
      <c r="AJ232" s="109"/>
    </row>
    <row r="233" spans="1:36" ht="47.25">
      <c r="A233" s="91"/>
      <c r="B233" s="534" t="s">
        <v>66</v>
      </c>
      <c r="C233" s="539" t="s">
        <v>63</v>
      </c>
      <c r="D233" s="309" t="s">
        <v>45</v>
      </c>
      <c r="E233" s="310" t="s">
        <v>45</v>
      </c>
      <c r="I233" s="126"/>
      <c r="J233" s="126"/>
      <c r="K233" s="123"/>
      <c r="S233" s="121"/>
      <c r="T233" s="308"/>
      <c r="AJ233" s="109"/>
    </row>
    <row r="234" spans="1:36" ht="31.5">
      <c r="A234" s="91"/>
      <c r="B234" s="534"/>
      <c r="C234" s="539"/>
      <c r="D234" s="309" t="s">
        <v>87</v>
      </c>
      <c r="E234" s="310" t="s">
        <v>87</v>
      </c>
      <c r="I234" s="126"/>
      <c r="J234" s="126"/>
      <c r="K234" s="123"/>
      <c r="S234" s="121"/>
      <c r="T234" s="308"/>
      <c r="AJ234" s="109"/>
    </row>
    <row r="235" spans="1:36" ht="47.25">
      <c r="A235" s="91"/>
      <c r="B235" s="534"/>
      <c r="C235" s="539"/>
      <c r="D235" s="309" t="s">
        <v>88</v>
      </c>
      <c r="E235" s="310" t="s">
        <v>88</v>
      </c>
      <c r="I235" s="126"/>
      <c r="J235" s="126"/>
      <c r="K235" s="123"/>
      <c r="S235" s="121"/>
      <c r="T235" s="308"/>
      <c r="AJ235" s="109"/>
    </row>
    <row r="236" spans="1:36" ht="31.5">
      <c r="A236" s="91"/>
      <c r="B236" s="534"/>
      <c r="C236" s="539"/>
      <c r="D236" s="309" t="s">
        <v>35</v>
      </c>
      <c r="E236" s="310" t="s">
        <v>35</v>
      </c>
      <c r="I236" s="126"/>
      <c r="J236" s="126"/>
      <c r="K236" s="123"/>
      <c r="S236" s="121"/>
      <c r="T236" s="308"/>
      <c r="AJ236" s="109"/>
    </row>
    <row r="237" spans="1:36" ht="31.5">
      <c r="A237" s="91"/>
      <c r="B237" s="534"/>
      <c r="C237" s="539"/>
      <c r="D237" s="309" t="s">
        <v>38</v>
      </c>
      <c r="E237" s="310" t="s">
        <v>38</v>
      </c>
      <c r="I237" s="126"/>
      <c r="J237" s="126"/>
      <c r="K237" s="123"/>
      <c r="S237" s="121"/>
      <c r="T237" s="308"/>
      <c r="AJ237" s="109"/>
    </row>
    <row r="238" spans="1:36" ht="47.25">
      <c r="A238" s="91"/>
      <c r="B238" s="534"/>
      <c r="C238" s="539"/>
      <c r="D238" s="309" t="s">
        <v>46</v>
      </c>
      <c r="E238" s="310" t="s">
        <v>46</v>
      </c>
      <c r="I238" s="126"/>
      <c r="J238" s="126"/>
      <c r="K238" s="123"/>
      <c r="S238" s="121"/>
      <c r="T238" s="308"/>
      <c r="AJ238" s="109"/>
    </row>
    <row r="239" spans="1:36" ht="47.25">
      <c r="A239" s="91"/>
      <c r="B239" s="534"/>
      <c r="C239" s="539"/>
      <c r="D239" s="309" t="s">
        <v>89</v>
      </c>
      <c r="E239" s="310" t="s">
        <v>89</v>
      </c>
      <c r="I239" s="126"/>
      <c r="J239" s="126"/>
      <c r="K239" s="123"/>
      <c r="S239" s="121"/>
      <c r="T239" s="308"/>
      <c r="AJ239" s="109"/>
    </row>
    <row r="240" spans="1:36" ht="31.5">
      <c r="A240" s="91"/>
      <c r="B240" s="534"/>
      <c r="C240" s="531" t="s">
        <v>65</v>
      </c>
      <c r="D240" s="309" t="s">
        <v>39</v>
      </c>
      <c r="E240" s="310" t="s">
        <v>40</v>
      </c>
      <c r="I240" s="126"/>
      <c r="J240" s="126"/>
      <c r="K240" s="123"/>
      <c r="S240" s="121"/>
      <c r="T240" s="308"/>
      <c r="AJ240" s="109"/>
    </row>
    <row r="241" spans="1:36" ht="31.5">
      <c r="A241" s="91"/>
      <c r="B241" s="534"/>
      <c r="C241" s="531"/>
      <c r="D241" s="309" t="s">
        <v>40</v>
      </c>
      <c r="E241" s="310" t="s">
        <v>41</v>
      </c>
      <c r="I241" s="126"/>
      <c r="J241" s="126"/>
      <c r="K241" s="123"/>
      <c r="S241" s="121"/>
      <c r="T241" s="308"/>
      <c r="AJ241" s="109"/>
    </row>
    <row r="242" spans="1:36">
      <c r="A242" s="91"/>
      <c r="B242" s="534"/>
      <c r="C242" s="531"/>
      <c r="D242" s="309" t="s">
        <v>41</v>
      </c>
      <c r="I242" s="126"/>
      <c r="J242" s="126"/>
      <c r="K242" s="123"/>
      <c r="S242" s="121"/>
      <c r="T242" s="308"/>
      <c r="AJ242" s="109"/>
    </row>
    <row r="243" spans="1:36">
      <c r="A243" s="91"/>
      <c r="B243" s="534"/>
      <c r="C243" s="531"/>
      <c r="D243" s="309" t="s">
        <v>35</v>
      </c>
      <c r="I243" s="126"/>
      <c r="J243" s="126"/>
      <c r="K243" s="123"/>
      <c r="S243" s="121"/>
      <c r="T243" s="308"/>
      <c r="AJ243" s="109"/>
    </row>
    <row r="244" spans="1:36">
      <c r="A244" s="91"/>
      <c r="B244" s="534"/>
      <c r="C244" s="531"/>
      <c r="D244" s="309" t="s">
        <v>38</v>
      </c>
      <c r="I244" s="126"/>
      <c r="J244" s="126"/>
      <c r="K244" s="123"/>
      <c r="S244" s="121"/>
      <c r="T244" s="308"/>
      <c r="AJ244" s="109"/>
    </row>
    <row r="245" spans="1:36">
      <c r="A245" s="91"/>
      <c r="B245" s="534"/>
      <c r="C245" s="531"/>
      <c r="D245" s="309" t="s">
        <v>47</v>
      </c>
      <c r="I245" s="126"/>
      <c r="J245" s="126"/>
      <c r="K245" s="123"/>
      <c r="S245" s="121"/>
      <c r="T245" s="308"/>
      <c r="AJ245" s="109"/>
    </row>
    <row r="246" spans="1:36">
      <c r="A246" s="91"/>
      <c r="B246" s="534"/>
      <c r="C246" s="531"/>
      <c r="D246" s="309" t="s">
        <v>90</v>
      </c>
      <c r="I246" s="126"/>
      <c r="J246" s="126"/>
      <c r="K246" s="123"/>
      <c r="S246" s="121"/>
      <c r="T246" s="308"/>
      <c r="AJ246" s="109"/>
    </row>
    <row r="247" spans="1:36">
      <c r="A247" s="91"/>
      <c r="B247" s="534"/>
      <c r="C247" s="531"/>
      <c r="D247" s="309" t="s">
        <v>64</v>
      </c>
      <c r="I247" s="126"/>
      <c r="J247" s="126"/>
      <c r="K247" s="123"/>
      <c r="S247" s="121"/>
      <c r="T247" s="308"/>
      <c r="AJ247" s="109"/>
    </row>
    <row r="248" spans="1:36">
      <c r="A248" s="91"/>
      <c r="B248" s="534"/>
      <c r="C248" s="531"/>
      <c r="D248" s="309" t="s">
        <v>6</v>
      </c>
      <c r="I248" s="126"/>
      <c r="J248" s="126"/>
      <c r="K248" s="123"/>
      <c r="S248" s="121"/>
      <c r="T248" s="308"/>
      <c r="AJ248" s="109"/>
    </row>
    <row r="249" spans="1:36">
      <c r="A249" s="91"/>
      <c r="B249" s="534"/>
      <c r="C249" s="531"/>
      <c r="D249" s="309" t="s">
        <v>18</v>
      </c>
      <c r="I249" s="126"/>
      <c r="J249" s="126"/>
      <c r="K249" s="123"/>
      <c r="S249" s="121"/>
      <c r="T249" s="308"/>
      <c r="AJ249" s="109"/>
    </row>
    <row r="250" spans="1:36">
      <c r="A250" s="91"/>
      <c r="B250" s="534"/>
      <c r="C250" s="531" t="s">
        <v>91</v>
      </c>
      <c r="D250" s="309" t="s">
        <v>92</v>
      </c>
      <c r="I250" s="126"/>
      <c r="J250" s="126"/>
      <c r="K250" s="123"/>
      <c r="S250" s="121"/>
      <c r="T250" s="308"/>
      <c r="AJ250" s="109"/>
    </row>
    <row r="251" spans="1:36">
      <c r="A251" s="91"/>
      <c r="B251" s="534"/>
      <c r="C251" s="531"/>
      <c r="D251" s="309" t="s">
        <v>35</v>
      </c>
      <c r="I251" s="126"/>
      <c r="J251" s="126"/>
      <c r="K251" s="123"/>
      <c r="S251" s="121"/>
      <c r="T251" s="308"/>
      <c r="AJ251" s="109"/>
    </row>
    <row r="252" spans="1:36">
      <c r="A252" s="91"/>
      <c r="B252" s="534"/>
      <c r="C252" s="531"/>
      <c r="D252" s="309" t="s">
        <v>38</v>
      </c>
      <c r="I252" s="126"/>
      <c r="J252" s="126"/>
      <c r="K252" s="123"/>
      <c r="S252" s="121"/>
      <c r="T252" s="308"/>
      <c r="AJ252" s="109"/>
    </row>
    <row r="253" spans="1:36">
      <c r="A253" s="91"/>
      <c r="S253" s="121"/>
      <c r="T253" s="308"/>
      <c r="AJ253" s="109"/>
    </row>
    <row r="254" spans="1:36">
      <c r="A254" s="91"/>
      <c r="S254" s="121"/>
      <c r="T254" s="308"/>
      <c r="AJ254" s="109"/>
    </row>
    <row r="255" spans="1:36">
      <c r="A255" s="91"/>
      <c r="S255" s="121"/>
      <c r="T255" s="308"/>
      <c r="AJ255" s="109"/>
    </row>
    <row r="256" spans="1:36">
      <c r="A256" s="91"/>
      <c r="S256" s="121"/>
      <c r="T256" s="308"/>
      <c r="AJ256" s="109"/>
    </row>
    <row r="257" spans="1:36">
      <c r="A257" s="91"/>
      <c r="S257" s="121"/>
      <c r="T257" s="308"/>
      <c r="AJ257" s="109"/>
    </row>
    <row r="258" spans="1:36">
      <c r="A258" s="91"/>
      <c r="S258" s="121"/>
      <c r="T258" s="308"/>
      <c r="AJ258" s="109"/>
    </row>
    <row r="259" spans="1:36">
      <c r="A259" s="91"/>
      <c r="S259" s="121"/>
      <c r="T259" s="308"/>
      <c r="AJ259" s="109"/>
    </row>
    <row r="260" spans="1:36">
      <c r="A260" s="91"/>
      <c r="S260" s="121"/>
      <c r="T260" s="308"/>
      <c r="AJ260" s="109"/>
    </row>
    <row r="261" spans="1:36">
      <c r="A261" s="91"/>
      <c r="S261" s="121"/>
      <c r="T261" s="308"/>
      <c r="AJ261" s="109"/>
    </row>
    <row r="262" spans="1:36">
      <c r="A262" s="91"/>
      <c r="S262" s="121"/>
      <c r="T262" s="308"/>
      <c r="AJ262" s="109"/>
    </row>
    <row r="263" spans="1:36">
      <c r="A263" s="91"/>
      <c r="S263" s="121"/>
      <c r="T263" s="308"/>
      <c r="AJ263" s="109"/>
    </row>
    <row r="264" spans="1:36">
      <c r="A264" s="91"/>
      <c r="S264" s="121"/>
      <c r="T264" s="308"/>
      <c r="AJ264" s="109"/>
    </row>
    <row r="265" spans="1:36">
      <c r="A265" s="91"/>
      <c r="S265" s="121"/>
      <c r="T265" s="308"/>
      <c r="AJ265" s="109"/>
    </row>
    <row r="266" spans="1:36">
      <c r="A266" s="91"/>
      <c r="S266" s="121"/>
      <c r="T266" s="308"/>
      <c r="AJ266" s="109"/>
    </row>
    <row r="267" spans="1:36">
      <c r="A267" s="91"/>
      <c r="S267" s="121"/>
      <c r="T267" s="308"/>
      <c r="AJ267" s="109"/>
    </row>
    <row r="268" spans="1:36">
      <c r="A268" s="91"/>
      <c r="S268" s="121"/>
      <c r="T268" s="308"/>
      <c r="AJ268" s="109"/>
    </row>
    <row r="269" spans="1:36">
      <c r="A269" s="91"/>
      <c r="S269" s="121"/>
      <c r="T269" s="308"/>
      <c r="AJ269" s="109"/>
    </row>
    <row r="270" spans="1:36">
      <c r="A270" s="91"/>
      <c r="S270" s="121"/>
      <c r="T270" s="308"/>
      <c r="AJ270" s="109"/>
    </row>
    <row r="271" spans="1:36">
      <c r="A271" s="91"/>
      <c r="S271" s="121"/>
      <c r="T271" s="308"/>
      <c r="AJ271" s="109"/>
    </row>
    <row r="272" spans="1:36">
      <c r="A272" s="91"/>
      <c r="S272" s="121"/>
      <c r="T272" s="308"/>
      <c r="AJ272" s="109"/>
    </row>
    <row r="273" spans="1:36">
      <c r="A273" s="91"/>
      <c r="S273" s="121"/>
      <c r="T273" s="308"/>
      <c r="AJ273" s="109"/>
    </row>
    <row r="274" spans="1:36">
      <c r="A274" s="91"/>
      <c r="S274" s="121"/>
      <c r="T274" s="308"/>
      <c r="AJ274" s="109"/>
    </row>
    <row r="275" spans="1:36">
      <c r="A275" s="91"/>
      <c r="S275" s="121"/>
      <c r="T275" s="308"/>
      <c r="AJ275" s="109"/>
    </row>
    <row r="276" spans="1:36">
      <c r="A276" s="91"/>
      <c r="S276" s="121"/>
      <c r="T276" s="308"/>
      <c r="AJ276" s="109"/>
    </row>
    <row r="277" spans="1:36">
      <c r="A277" s="91"/>
      <c r="S277" s="121"/>
      <c r="T277" s="308"/>
      <c r="AJ277" s="109"/>
    </row>
    <row r="278" spans="1:36">
      <c r="A278" s="91"/>
      <c r="S278" s="121"/>
      <c r="T278" s="308"/>
      <c r="AJ278" s="109"/>
    </row>
    <row r="279" spans="1:36">
      <c r="A279" s="91"/>
      <c r="S279" s="121"/>
      <c r="T279" s="308"/>
      <c r="AJ279" s="109"/>
    </row>
    <row r="280" spans="1:36">
      <c r="A280" s="91"/>
      <c r="S280" s="121"/>
      <c r="T280" s="308"/>
      <c r="AJ280" s="109"/>
    </row>
    <row r="281" spans="1:36">
      <c r="A281" s="91"/>
      <c r="S281" s="121"/>
      <c r="T281" s="308"/>
      <c r="AJ281" s="109"/>
    </row>
    <row r="282" spans="1:36">
      <c r="A282" s="91"/>
      <c r="S282" s="121"/>
      <c r="T282" s="308"/>
      <c r="AJ282" s="109"/>
    </row>
    <row r="283" spans="1:36">
      <c r="A283" s="91"/>
      <c r="S283" s="121"/>
      <c r="T283" s="308"/>
      <c r="AJ283" s="109"/>
    </row>
    <row r="284" spans="1:36">
      <c r="A284" s="91"/>
      <c r="S284" s="121"/>
      <c r="T284" s="308"/>
      <c r="AJ284" s="109"/>
    </row>
    <row r="285" spans="1:36">
      <c r="A285" s="91"/>
      <c r="S285" s="121"/>
      <c r="T285" s="308"/>
      <c r="AJ285" s="109"/>
    </row>
    <row r="286" spans="1:36">
      <c r="A286" s="91"/>
      <c r="S286" s="121"/>
      <c r="T286" s="308"/>
      <c r="AJ286" s="109"/>
    </row>
    <row r="287" spans="1:36">
      <c r="A287" s="91"/>
      <c r="S287" s="121"/>
      <c r="T287" s="308"/>
      <c r="AJ287" s="109"/>
    </row>
    <row r="288" spans="1:36">
      <c r="A288" s="91"/>
      <c r="S288" s="121"/>
      <c r="T288" s="308"/>
      <c r="AJ288" s="109"/>
    </row>
    <row r="289" spans="1:36">
      <c r="A289" s="91"/>
      <c r="S289" s="121"/>
      <c r="T289" s="308"/>
      <c r="AJ289" s="109"/>
    </row>
    <row r="290" spans="1:36">
      <c r="A290" s="91"/>
      <c r="S290" s="121"/>
      <c r="T290" s="308"/>
      <c r="AJ290" s="109"/>
    </row>
    <row r="291" spans="1:36">
      <c r="A291" s="91"/>
      <c r="S291" s="121"/>
      <c r="T291" s="308"/>
      <c r="AJ291" s="109"/>
    </row>
    <row r="292" spans="1:36">
      <c r="A292" s="91"/>
      <c r="S292" s="121"/>
      <c r="T292" s="308"/>
      <c r="AJ292" s="109"/>
    </row>
    <row r="293" spans="1:36">
      <c r="A293" s="91"/>
      <c r="S293" s="121"/>
      <c r="T293" s="308"/>
      <c r="AJ293" s="109"/>
    </row>
    <row r="294" spans="1:36">
      <c r="A294" s="91"/>
      <c r="S294" s="121"/>
      <c r="T294" s="308"/>
      <c r="AJ294" s="109"/>
    </row>
    <row r="295" spans="1:36">
      <c r="A295" s="91"/>
      <c r="S295" s="121"/>
      <c r="T295" s="308"/>
      <c r="AJ295" s="109"/>
    </row>
    <row r="296" spans="1:36">
      <c r="A296" s="91"/>
      <c r="S296" s="121"/>
      <c r="T296" s="308"/>
      <c r="AJ296" s="109"/>
    </row>
    <row r="297" spans="1:36">
      <c r="A297" s="91"/>
      <c r="S297" s="121"/>
      <c r="T297" s="308"/>
      <c r="AJ297" s="109"/>
    </row>
    <row r="298" spans="1:36">
      <c r="A298" s="91"/>
      <c r="S298" s="121"/>
      <c r="T298" s="308"/>
      <c r="AJ298" s="109"/>
    </row>
    <row r="299" spans="1:36">
      <c r="A299" s="91"/>
      <c r="S299" s="121"/>
      <c r="T299" s="308"/>
      <c r="AJ299" s="109"/>
    </row>
    <row r="300" spans="1:36">
      <c r="A300" s="91"/>
      <c r="S300" s="121"/>
      <c r="T300" s="308"/>
      <c r="AJ300" s="109"/>
    </row>
    <row r="301" spans="1:36">
      <c r="A301" s="91"/>
      <c r="S301" s="121"/>
      <c r="T301" s="308"/>
      <c r="AJ301" s="109"/>
    </row>
    <row r="302" spans="1:36">
      <c r="A302" s="91"/>
      <c r="S302" s="121"/>
      <c r="T302" s="308"/>
      <c r="AJ302" s="109"/>
    </row>
    <row r="303" spans="1:36">
      <c r="A303" s="91"/>
      <c r="S303" s="121"/>
      <c r="T303" s="308"/>
      <c r="AJ303" s="109"/>
    </row>
    <row r="304" spans="1:36">
      <c r="A304" s="91"/>
      <c r="S304" s="121"/>
      <c r="T304" s="308"/>
      <c r="AJ304" s="109"/>
    </row>
    <row r="305" spans="1:36">
      <c r="A305" s="91"/>
      <c r="S305" s="121"/>
      <c r="T305" s="308"/>
      <c r="AJ305" s="109"/>
    </row>
    <row r="306" spans="1:36">
      <c r="A306" s="91"/>
      <c r="S306" s="121"/>
      <c r="T306" s="308"/>
      <c r="AJ306" s="109"/>
    </row>
    <row r="307" spans="1:36">
      <c r="A307" s="91"/>
      <c r="S307" s="121"/>
      <c r="T307" s="308"/>
      <c r="AJ307" s="109"/>
    </row>
    <row r="308" spans="1:36">
      <c r="A308" s="91"/>
      <c r="S308" s="121"/>
      <c r="T308" s="308"/>
      <c r="AJ308" s="109"/>
    </row>
    <row r="309" spans="1:36">
      <c r="A309" s="91"/>
      <c r="S309" s="121"/>
      <c r="T309" s="308"/>
      <c r="AJ309" s="109"/>
    </row>
    <row r="310" spans="1:36">
      <c r="A310" s="91"/>
      <c r="S310" s="121"/>
      <c r="T310" s="308"/>
      <c r="AJ310" s="109"/>
    </row>
    <row r="311" spans="1:36">
      <c r="A311" s="91"/>
      <c r="S311" s="121"/>
      <c r="T311" s="308"/>
      <c r="AJ311" s="109"/>
    </row>
    <row r="312" spans="1:36">
      <c r="I312" s="177" t="e">
        <f>SUM(#REF!+I186+#REF!+I170+#REF!+I179+I165+#REF!+I164+I163+I162+I160+I100+I99+I98+I96+I95+I94+I86+I33+I30+I14)</f>
        <v>#REF!</v>
      </c>
      <c r="T312" s="308"/>
      <c r="AJ312" s="109"/>
    </row>
    <row r="313" spans="1:36">
      <c r="I313" s="177">
        <v>19637.259999999998</v>
      </c>
      <c r="T313" s="308"/>
      <c r="AJ313" s="109"/>
    </row>
    <row r="314" spans="1:36">
      <c r="I314" s="177">
        <v>30222.53</v>
      </c>
      <c r="T314" s="308"/>
      <c r="AJ314" s="109"/>
    </row>
  </sheetData>
  <autoFilter ref="E1:E314"/>
  <mergeCells count="156">
    <mergeCell ref="AM86:AM89"/>
    <mergeCell ref="AN86:AN89"/>
    <mergeCell ref="AO86:AO89"/>
    <mergeCell ref="AE86:AE89"/>
    <mergeCell ref="AF86:AF89"/>
    <mergeCell ref="AG86:AG89"/>
    <mergeCell ref="AH86:AH89"/>
    <mergeCell ref="AI86:AI89"/>
    <mergeCell ref="AJ86:AJ89"/>
    <mergeCell ref="AK86:AK89"/>
    <mergeCell ref="AD86:AD89"/>
    <mergeCell ref="R157:R158"/>
    <mergeCell ref="R176:R177"/>
    <mergeCell ref="AL86:AL89"/>
    <mergeCell ref="U77:AJ77"/>
    <mergeCell ref="U157:AJ157"/>
    <mergeCell ref="W86:W89"/>
    <mergeCell ref="X86:X89"/>
    <mergeCell ref="Y86:Y89"/>
    <mergeCell ref="U86:U89"/>
    <mergeCell ref="V86:V89"/>
    <mergeCell ref="Z86:Z89"/>
    <mergeCell ref="AA86:AA89"/>
    <mergeCell ref="AB86:AB89"/>
    <mergeCell ref="S157:S158"/>
    <mergeCell ref="S9:S10"/>
    <mergeCell ref="S77:S78"/>
    <mergeCell ref="AC86:AC89"/>
    <mergeCell ref="P9:P10"/>
    <mergeCell ref="N198:O198"/>
    <mergeCell ref="P198:P199"/>
    <mergeCell ref="P157:P158"/>
    <mergeCell ref="P176:P177"/>
    <mergeCell ref="R9:R10"/>
    <mergeCell ref="Q9:Q10"/>
    <mergeCell ref="N77:O77"/>
    <mergeCell ref="Q157:Q158"/>
    <mergeCell ref="Q176:Q177"/>
    <mergeCell ref="R198:R199"/>
    <mergeCell ref="P77:P78"/>
    <mergeCell ref="N176:O176"/>
    <mergeCell ref="L77:L78"/>
    <mergeCell ref="R77:R78"/>
    <mergeCell ref="Q77:Q78"/>
    <mergeCell ref="F156:H156"/>
    <mergeCell ref="L157:L158"/>
    <mergeCell ref="M157:M158"/>
    <mergeCell ref="I77:K77"/>
    <mergeCell ref="I157:K157"/>
    <mergeCell ref="F77:F78"/>
    <mergeCell ref="M77:M78"/>
    <mergeCell ref="D214:E214"/>
    <mergeCell ref="D215:E215"/>
    <mergeCell ref="F207:H207"/>
    <mergeCell ref="R212:R213"/>
    <mergeCell ref="B204:R204"/>
    <mergeCell ref="B176:B177"/>
    <mergeCell ref="B157:B158"/>
    <mergeCell ref="F175:H175"/>
    <mergeCell ref="Q198:Q199"/>
    <mergeCell ref="N212:O212"/>
    <mergeCell ref="C198:C199"/>
    <mergeCell ref="D198:D199"/>
    <mergeCell ref="E198:E199"/>
    <mergeCell ref="F198:F199"/>
    <mergeCell ref="K198:K199"/>
    <mergeCell ref="F205:H206"/>
    <mergeCell ref="G176:G177"/>
    <mergeCell ref="H176:H177"/>
    <mergeCell ref="G157:G158"/>
    <mergeCell ref="H157:H158"/>
    <mergeCell ref="F176:F177"/>
    <mergeCell ref="L198:L199"/>
    <mergeCell ref="H198:J198"/>
    <mergeCell ref="C250:C252"/>
    <mergeCell ref="D212:E213"/>
    <mergeCell ref="L205:L206"/>
    <mergeCell ref="D205:D206"/>
    <mergeCell ref="E205:E206"/>
    <mergeCell ref="I205:K205"/>
    <mergeCell ref="F212:H213"/>
    <mergeCell ref="I212:K212"/>
    <mergeCell ref="F209:H209"/>
    <mergeCell ref="B211:R211"/>
    <mergeCell ref="B233:B252"/>
    <mergeCell ref="Q205:Q206"/>
    <mergeCell ref="Q212:Q213"/>
    <mergeCell ref="F214:H214"/>
    <mergeCell ref="B220:B222"/>
    <mergeCell ref="B212:B213"/>
    <mergeCell ref="C240:C249"/>
    <mergeCell ref="C212:C213"/>
    <mergeCell ref="B205:B206"/>
    <mergeCell ref="C205:C206"/>
    <mergeCell ref="P212:P213"/>
    <mergeCell ref="B224:B231"/>
    <mergeCell ref="C233:C239"/>
    <mergeCell ref="F215:H215"/>
    <mergeCell ref="E77:E78"/>
    <mergeCell ref="E176:E177"/>
    <mergeCell ref="B6:I6"/>
    <mergeCell ref="F7:H7"/>
    <mergeCell ref="F3:H3"/>
    <mergeCell ref="B3:C3"/>
    <mergeCell ref="B9:B10"/>
    <mergeCell ref="I3:J3"/>
    <mergeCell ref="F9:F10"/>
    <mergeCell ref="H9:H10"/>
    <mergeCell ref="I176:K176"/>
    <mergeCell ref="H77:H78"/>
    <mergeCell ref="B1:N1"/>
    <mergeCell ref="B2:N2"/>
    <mergeCell ref="B4:C4"/>
    <mergeCell ref="B5:C5"/>
    <mergeCell ref="C9:C10"/>
    <mergeCell ref="D9:D10"/>
    <mergeCell ref="E9:E10"/>
    <mergeCell ref="N9:O9"/>
    <mergeCell ref="M9:M10"/>
    <mergeCell ref="L9:L10"/>
    <mergeCell ref="I9:K9"/>
    <mergeCell ref="A77:A78"/>
    <mergeCell ref="A9:A10"/>
    <mergeCell ref="A176:A177"/>
    <mergeCell ref="D176:D177"/>
    <mergeCell ref="B77:B78"/>
    <mergeCell ref="C77:C78"/>
    <mergeCell ref="C157:C158"/>
    <mergeCell ref="D157:D158"/>
    <mergeCell ref="D77:D78"/>
    <mergeCell ref="C176:C177"/>
    <mergeCell ref="B156:D156"/>
    <mergeCell ref="S205:S206"/>
    <mergeCell ref="S198:S199"/>
    <mergeCell ref="A198:A199"/>
    <mergeCell ref="A205:A206"/>
    <mergeCell ref="A212:A213"/>
    <mergeCell ref="B175:C175"/>
    <mergeCell ref="B198:B199"/>
    <mergeCell ref="D202:E202"/>
    <mergeCell ref="F157:F158"/>
    <mergeCell ref="B197:R197"/>
    <mergeCell ref="M198:M199"/>
    <mergeCell ref="L212:L213"/>
    <mergeCell ref="M212:M213"/>
    <mergeCell ref="N205:O205"/>
    <mergeCell ref="M205:M206"/>
    <mergeCell ref="P205:P206"/>
    <mergeCell ref="G198:G199"/>
    <mergeCell ref="A157:A158"/>
    <mergeCell ref="E157:E158"/>
    <mergeCell ref="R205:R206"/>
    <mergeCell ref="N157:O157"/>
    <mergeCell ref="L176:L177"/>
    <mergeCell ref="M176:M177"/>
    <mergeCell ref="E210:H210"/>
  </mergeCells>
  <dataValidations count="25">
    <dataValidation type="list" allowBlank="1" showInputMessage="1" showErrorMessage="1" sqref="M209:M210">
      <formula1>#REF!</formula1>
    </dataValidation>
    <dataValidation type="list" allowBlank="1" showInputMessage="1" showErrorMessage="1" sqref="M79:M106 M108:M115 M130:M154 M126:M128 M11:M28 M53:M60 M48 M207:M208 M117:M119 M30 M32:M35 M68 M200:M202 M159:M172">
      <formula1>$C$220:$C$222</formula1>
    </dataValidation>
    <dataValidation type="list" allowBlank="1" showInputMessage="1" showErrorMessage="1" sqref="E30 E172:E173 E159:E170 E117:E150 E37 E11:E28 E108:E115 E32:E35 E155 E79:E106 E50:E73">
      <formula1>$D$240:$D$249</formula1>
    </dataValidation>
    <dataValidation type="list" allowBlank="1" showInputMessage="1" showErrorMessage="1" sqref="R207:R208 R38:R67 R200:R202 R214:R215 P167:P168 R79:R128 R11:R30 R32:R35 R178:R182 R75 R184:R185 R159:R171 R173 R187:R194">
      <formula1>$C$224:$C$231</formula1>
    </dataValidation>
    <dataValidation allowBlank="1" showErrorMessage="1" prompt="MM/DD/AAAA" sqref="N79:N81 N33:O33 N178:N185 N84:N85 O185 N101:N107 N11:N24 O105 O112 N39 N119:N126 N29:N30 N109:N117 N194">
      <formula1>0</formula1>
      <formula2>0</formula2>
    </dataValidation>
    <dataValidation type="list" allowBlank="1" showInputMessage="1" showErrorMessage="1" sqref="E200">
      <formula1>$D$250:$D$252</formula1>
    </dataValidation>
    <dataValidation type="list" allowBlank="1" showInputMessage="1" showErrorMessage="1" sqref="E178:E182 E75 E184:E195">
      <formula1>$D$233:$D$239</formula1>
    </dataValidation>
    <dataValidation type="list" allowBlank="1" showInputMessage="1" showErrorMessage="1" sqref="R31 R37">
      <formula1>$C$228:$C$235</formula1>
    </dataValidation>
    <dataValidation type="list" allowBlank="1" showInputMessage="1" showErrorMessage="1" sqref="E31 E39:E47">
      <formula1>$D$244:$D$253</formula1>
    </dataValidation>
    <dataValidation type="list" allowBlank="1" showInputMessage="1" showErrorMessage="1" sqref="M31">
      <formula1>$C$224:$C$226</formula1>
    </dataValidation>
    <dataValidation type="list" allowBlank="1" showInputMessage="1" showErrorMessage="1" sqref="R36">
      <formula1>$C$226:$C$233</formula1>
    </dataValidation>
    <dataValidation type="list" allowBlank="1" showInputMessage="1" showErrorMessage="1" sqref="E107 E36 E48:E49 E116 E29 E38">
      <formula1>$D$242:$D$251</formula1>
    </dataValidation>
    <dataValidation type="list" allowBlank="1" showInputMessage="1" showErrorMessage="1" sqref="M29 M36:M47 M49:M52 M120:M125 M116 M107 M66:M67">
      <formula1>$C$222:$C$224</formula1>
    </dataValidation>
    <dataValidation type="list" allowBlank="1" showInputMessage="1" showErrorMessage="1" sqref="R183 R186">
      <formula1>$C$222:$C$229</formula1>
    </dataValidation>
    <dataValidation type="list" allowBlank="1" showInputMessage="1" showErrorMessage="1" sqref="E183">
      <formula1>$D$231:$D$237</formula1>
    </dataValidation>
    <dataValidation type="list" allowBlank="1" showInputMessage="1" showErrorMessage="1" sqref="E207:E208 E171">
      <formula1>capacitacao</formula1>
    </dataValidation>
    <dataValidation type="list" allowBlank="1" showInputMessage="1" showErrorMessage="1" sqref="R129:R154 R172 R68:R73">
      <formula1>$C$223:$C$230</formula1>
    </dataValidation>
    <dataValidation type="list" allowBlank="1" showInputMessage="1" showErrorMessage="1" sqref="M129">
      <formula1>$C$219:$C$221</formula1>
    </dataValidation>
    <dataValidation type="list" allowBlank="1" showInputMessage="1" showErrorMessage="1" sqref="E201">
      <formula1>$D$222:$D$224</formula1>
    </dataValidation>
    <dataValidation type="list" allowBlank="1" showInputMessage="1" showErrorMessage="1" sqref="M183">
      <formula1>$C$209:$C$211</formula1>
    </dataValidation>
    <dataValidation type="list" allowBlank="1" showInputMessage="1" showErrorMessage="1" sqref="M178:M182 M75 M61:M65 M173 M69:M73 M184:M194">
      <formula1>$C$211:$C$213</formula1>
    </dataValidation>
    <dataValidation type="list" allowBlank="1" showInputMessage="1" showErrorMessage="1" sqref="E151:E154">
      <formula1>$D$238:$D$247</formula1>
    </dataValidation>
    <dataValidation type="list" allowBlank="1" showInputMessage="1" showErrorMessage="1" sqref="M74">
      <formula1>$C$197:$C$199</formula1>
    </dataValidation>
    <dataValidation type="list" allowBlank="1" showInputMessage="1" showErrorMessage="1" sqref="R74">
      <formula1>$C$210:$C$217</formula1>
    </dataValidation>
    <dataValidation type="list" allowBlank="1" showInputMessage="1" showErrorMessage="1" sqref="E74">
      <formula1>$D$226:$D$235</formula1>
    </dataValidation>
  </dataValidations>
  <pageMargins left="0" right="0" top="0" bottom="0" header="0.11811023622047245" footer="0.11811023622047245"/>
  <pageSetup paperSize="9" scale="44" fitToHeight="7" orientation="landscape" r:id="rId1"/>
  <rowBreaks count="3" manualBreakCount="3">
    <brk id="75" max="17" man="1"/>
    <brk id="119" max="17" man="1"/>
    <brk id="15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37"/>
  <sheetViews>
    <sheetView view="pageBreakPreview" topLeftCell="A7" zoomScale="85" zoomScaleSheetLayoutView="85" workbookViewId="0">
      <selection activeCell="A11" sqref="A11:B11"/>
    </sheetView>
  </sheetViews>
  <sheetFormatPr defaultColWidth="8.7109375" defaultRowHeight="15.75"/>
  <cols>
    <col min="1" max="1" width="65.42578125" style="4" customWidth="1"/>
    <col min="2" max="2" width="82.28515625" style="4" customWidth="1"/>
    <col min="3" max="3" width="0.28515625" style="4" customWidth="1"/>
    <col min="4" max="5" width="12.85546875" style="52" customWidth="1"/>
    <col min="6" max="6" width="15.7109375" style="53" customWidth="1"/>
    <col min="7" max="7" width="15.7109375" style="54" customWidth="1"/>
    <col min="8" max="8" width="18" style="54" customWidth="1"/>
    <col min="9" max="9" width="12.7109375" style="52" customWidth="1"/>
    <col min="10" max="10" width="19.42578125" style="52" customWidth="1"/>
    <col min="11" max="11" width="15.42578125" style="52" customWidth="1"/>
    <col min="12" max="12" width="15" style="52" customWidth="1"/>
    <col min="13" max="15" width="18.85546875" style="4" customWidth="1"/>
    <col min="16" max="16384" width="8.7109375" style="4"/>
  </cols>
  <sheetData>
    <row r="1" spans="1:18">
      <c r="A1" s="75" t="s">
        <v>25</v>
      </c>
      <c r="B1" s="76"/>
      <c r="E1" s="53"/>
      <c r="F1" s="54"/>
      <c r="H1" s="52"/>
      <c r="K1" s="11"/>
    </row>
    <row r="2" spans="1:18">
      <c r="A2" s="247" t="s">
        <v>136</v>
      </c>
      <c r="B2" s="248"/>
      <c r="C2" s="50"/>
      <c r="D2" s="50"/>
      <c r="E2" s="50"/>
      <c r="F2" s="50"/>
      <c r="G2" s="50"/>
      <c r="H2" s="50"/>
      <c r="I2" s="50"/>
      <c r="J2" s="50"/>
      <c r="K2" s="14"/>
    </row>
    <row r="3" spans="1:18">
      <c r="A3" s="249" t="s">
        <v>135</v>
      </c>
      <c r="B3" s="250"/>
      <c r="C3" s="51"/>
      <c r="D3" s="14"/>
      <c r="E3" s="14"/>
      <c r="F3" s="14"/>
      <c r="G3" s="14"/>
      <c r="H3" s="14"/>
      <c r="I3" s="14"/>
      <c r="J3" s="14"/>
      <c r="K3" s="57"/>
    </row>
    <row r="4" spans="1:18">
      <c r="A4" s="251" t="s">
        <v>400</v>
      </c>
      <c r="B4" s="252"/>
      <c r="E4" s="53"/>
      <c r="F4" s="54"/>
      <c r="H4" s="52"/>
      <c r="K4" s="57"/>
    </row>
    <row r="5" spans="1:18">
      <c r="A5" s="564"/>
      <c r="B5" s="565"/>
      <c r="E5" s="53"/>
      <c r="F5" s="54"/>
      <c r="H5" s="52"/>
      <c r="K5" s="57"/>
    </row>
    <row r="6" spans="1:18">
      <c r="A6" s="566" t="s">
        <v>963</v>
      </c>
      <c r="B6" s="567"/>
      <c r="E6" s="53"/>
      <c r="F6" s="54"/>
      <c r="H6" s="52"/>
      <c r="K6" s="57"/>
    </row>
    <row r="7" spans="1:18">
      <c r="A7" s="566" t="s">
        <v>905</v>
      </c>
      <c r="B7" s="567"/>
      <c r="E7" s="53"/>
      <c r="F7" s="54"/>
      <c r="H7" s="52"/>
      <c r="K7" s="57"/>
    </row>
    <row r="8" spans="1:18">
      <c r="A8" s="566" t="s">
        <v>226</v>
      </c>
      <c r="B8" s="567"/>
      <c r="E8" s="53"/>
      <c r="F8" s="54"/>
      <c r="H8" s="52"/>
    </row>
    <row r="9" spans="1:18">
      <c r="A9" s="253"/>
      <c r="B9" s="254"/>
    </row>
    <row r="10" spans="1:18">
      <c r="A10" s="568" t="s">
        <v>98</v>
      </c>
      <c r="B10" s="569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78"/>
    </row>
    <row r="11" spans="1:18" ht="109.5" customHeight="1">
      <c r="A11" s="576" t="s">
        <v>975</v>
      </c>
      <c r="B11" s="577"/>
      <c r="F11" s="52"/>
      <c r="G11" s="52"/>
      <c r="H11" s="52"/>
    </row>
    <row r="12" spans="1:18" s="23" customFormat="1">
      <c r="A12" s="578"/>
      <c r="B12" s="579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>
      <c r="A13" s="570" t="s">
        <v>100</v>
      </c>
      <c r="B13" s="571" t="s">
        <v>834</v>
      </c>
      <c r="F13" s="52"/>
      <c r="G13" s="52"/>
      <c r="H13" s="52"/>
      <c r="M13" s="52"/>
      <c r="N13" s="52"/>
      <c r="O13" s="52"/>
      <c r="P13" s="52"/>
      <c r="Q13" s="52"/>
      <c r="R13" s="52"/>
    </row>
    <row r="14" spans="1:18">
      <c r="A14" s="570"/>
      <c r="B14" s="571"/>
      <c r="F14" s="52"/>
      <c r="G14" s="52"/>
      <c r="H14" s="52"/>
    </row>
    <row r="15" spans="1:18">
      <c r="A15" s="572" t="s">
        <v>102</v>
      </c>
      <c r="B15" s="573"/>
      <c r="F15" s="52"/>
      <c r="G15" s="52"/>
      <c r="H15" s="52"/>
    </row>
    <row r="16" spans="1:18">
      <c r="A16" s="572"/>
      <c r="B16" s="573"/>
      <c r="F16" s="52"/>
      <c r="G16" s="52"/>
      <c r="H16" s="52"/>
    </row>
    <row r="17" spans="1:198" ht="38.25" customHeight="1">
      <c r="A17" s="277" t="s">
        <v>263</v>
      </c>
      <c r="B17" s="255" t="s">
        <v>878</v>
      </c>
      <c r="F17" s="52"/>
      <c r="G17" s="52"/>
      <c r="H17" s="52"/>
    </row>
    <row r="18" spans="1:198" ht="27" customHeight="1">
      <c r="A18" s="277" t="s">
        <v>967</v>
      </c>
      <c r="B18" s="255" t="s">
        <v>785</v>
      </c>
      <c r="F18" s="52"/>
      <c r="G18" s="52"/>
      <c r="H18" s="52"/>
    </row>
    <row r="19" spans="1:198" s="71" customFormat="1">
      <c r="A19" s="256"/>
      <c r="B19" s="257"/>
      <c r="D19" s="52"/>
      <c r="E19" s="52"/>
      <c r="F19" s="53"/>
      <c r="G19" s="54"/>
      <c r="H19" s="54"/>
      <c r="I19" s="52"/>
      <c r="J19" s="52"/>
      <c r="K19" s="52"/>
      <c r="L19" s="5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</row>
    <row r="20" spans="1:198">
      <c r="A20" s="574" t="s">
        <v>105</v>
      </c>
      <c r="B20" s="575" t="s">
        <v>101</v>
      </c>
      <c r="F20" s="52"/>
      <c r="G20" s="52"/>
      <c r="H20" s="52"/>
    </row>
    <row r="21" spans="1:198">
      <c r="A21" s="574"/>
      <c r="B21" s="575"/>
      <c r="F21" s="52"/>
      <c r="G21" s="52"/>
      <c r="H21" s="52"/>
    </row>
    <row r="22" spans="1:198" ht="31.5">
      <c r="A22" s="278" t="s">
        <v>166</v>
      </c>
      <c r="B22" s="255" t="s">
        <v>879</v>
      </c>
      <c r="F22" s="52"/>
      <c r="G22" s="52"/>
      <c r="H22" s="52"/>
    </row>
    <row r="23" spans="1:198">
      <c r="A23" s="280" t="s">
        <v>880</v>
      </c>
      <c r="B23" s="279" t="s">
        <v>884</v>
      </c>
      <c r="F23" s="52"/>
      <c r="G23" s="52"/>
      <c r="H23" s="52"/>
    </row>
    <row r="24" spans="1:198">
      <c r="A24" s="283" t="s">
        <v>504</v>
      </c>
      <c r="B24" s="284" t="s">
        <v>888</v>
      </c>
      <c r="F24" s="52"/>
      <c r="G24" s="52"/>
      <c r="H24" s="52"/>
    </row>
    <row r="25" spans="1:198">
      <c r="A25" s="281" t="s">
        <v>563</v>
      </c>
      <c r="B25" s="255" t="s">
        <v>909</v>
      </c>
      <c r="F25" s="52"/>
      <c r="G25" s="52"/>
      <c r="H25" s="52"/>
    </row>
    <row r="26" spans="1:198" ht="31.5">
      <c r="A26" s="278" t="s">
        <v>640</v>
      </c>
      <c r="B26" s="255" t="s">
        <v>921</v>
      </c>
      <c r="F26" s="52"/>
      <c r="G26" s="52"/>
      <c r="H26" s="52"/>
    </row>
    <row r="27" spans="1:198">
      <c r="A27" s="278" t="s">
        <v>906</v>
      </c>
      <c r="B27" s="255" t="s">
        <v>785</v>
      </c>
      <c r="F27" s="52"/>
      <c r="G27" s="52"/>
      <c r="H27" s="52"/>
    </row>
    <row r="28" spans="1:198" s="71" customFormat="1">
      <c r="A28" s="281" t="s">
        <v>923</v>
      </c>
      <c r="B28" s="444" t="s">
        <v>968</v>
      </c>
      <c r="D28" s="52"/>
      <c r="E28" s="52"/>
      <c r="F28" s="53"/>
      <c r="G28" s="54"/>
      <c r="H28" s="54"/>
      <c r="I28" s="52"/>
      <c r="J28" s="52"/>
      <c r="K28" s="52"/>
      <c r="L28" s="5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</row>
    <row r="29" spans="1:198">
      <c r="A29" s="259" t="s">
        <v>401</v>
      </c>
      <c r="B29" s="260"/>
      <c r="C29" s="56"/>
      <c r="F29" s="52"/>
      <c r="G29" s="52"/>
      <c r="H29" s="52"/>
    </row>
    <row r="30" spans="1:198" s="65" customFormat="1">
      <c r="A30" s="436" t="s">
        <v>961</v>
      </c>
      <c r="B30" s="255" t="s">
        <v>785</v>
      </c>
      <c r="C30" s="63"/>
      <c r="D30" s="64"/>
      <c r="E30" s="64"/>
      <c r="F30" s="64"/>
      <c r="G30" s="64"/>
      <c r="H30" s="64"/>
      <c r="I30" s="64"/>
      <c r="J30" s="64"/>
      <c r="K30" s="64"/>
      <c r="L30" s="64"/>
    </row>
    <row r="31" spans="1:198">
      <c r="A31" s="562" t="s">
        <v>111</v>
      </c>
      <c r="B31" s="563"/>
      <c r="F31" s="52"/>
      <c r="G31" s="52"/>
      <c r="H31" s="52"/>
    </row>
    <row r="32" spans="1:198">
      <c r="A32" s="562"/>
      <c r="B32" s="563"/>
      <c r="F32" s="52"/>
      <c r="G32" s="52"/>
      <c r="H32" s="52"/>
    </row>
    <row r="33" spans="1:12" ht="14.25" customHeight="1">
      <c r="A33" s="474" t="s">
        <v>974</v>
      </c>
      <c r="B33" s="255" t="s">
        <v>913</v>
      </c>
      <c r="C33" s="3"/>
      <c r="D33" s="49"/>
      <c r="E33" s="49"/>
      <c r="F33" s="49"/>
      <c r="G33" s="49"/>
      <c r="H33" s="49"/>
      <c r="I33" s="49"/>
      <c r="J33" s="49"/>
    </row>
    <row r="34" spans="1:12">
      <c r="A34" s="580" t="s">
        <v>118</v>
      </c>
      <c r="B34" s="581"/>
      <c r="F34" s="52"/>
      <c r="G34" s="52"/>
      <c r="H34" s="52"/>
    </row>
    <row r="35" spans="1:12">
      <c r="A35" s="580"/>
      <c r="B35" s="581"/>
      <c r="F35" s="52"/>
      <c r="G35" s="52"/>
      <c r="H35" s="52"/>
    </row>
    <row r="36" spans="1:12">
      <c r="A36" s="258"/>
      <c r="B36" s="246"/>
      <c r="C36" s="55"/>
      <c r="D36" s="49"/>
      <c r="E36" s="49"/>
      <c r="F36" s="49"/>
      <c r="G36" s="49"/>
      <c r="H36" s="49"/>
      <c r="I36" s="49"/>
      <c r="J36" s="49"/>
      <c r="L36" s="4"/>
    </row>
    <row r="37" spans="1:12">
      <c r="A37" s="580" t="s">
        <v>121</v>
      </c>
      <c r="B37" s="581"/>
      <c r="F37" s="52"/>
      <c r="G37" s="52"/>
      <c r="H37" s="52"/>
      <c r="L37" s="4"/>
    </row>
    <row r="38" spans="1:12">
      <c r="A38" s="580"/>
      <c r="B38" s="581"/>
      <c r="F38" s="52"/>
      <c r="G38" s="52"/>
      <c r="H38" s="52"/>
      <c r="L38" s="4"/>
    </row>
    <row r="39" spans="1:12">
      <c r="A39" s="436" t="s">
        <v>915</v>
      </c>
      <c r="B39" s="255" t="s">
        <v>913</v>
      </c>
      <c r="F39" s="52"/>
      <c r="G39" s="52"/>
      <c r="H39" s="52"/>
      <c r="L39" s="4"/>
    </row>
    <row r="40" spans="1:12">
      <c r="A40" s="580" t="s">
        <v>124</v>
      </c>
      <c r="B40" s="581"/>
      <c r="F40" s="52"/>
      <c r="G40" s="52"/>
      <c r="H40" s="52"/>
      <c r="L40" s="4"/>
    </row>
    <row r="41" spans="1:12">
      <c r="A41" s="580"/>
      <c r="B41" s="581"/>
      <c r="F41" s="52"/>
      <c r="G41" s="52"/>
      <c r="H41" s="52"/>
      <c r="L41" s="4"/>
    </row>
    <row r="42" spans="1:12" s="52" customFormat="1">
      <c r="A42" s="261" t="s">
        <v>261</v>
      </c>
      <c r="B42" s="246"/>
      <c r="C42" s="49"/>
      <c r="D42" s="49"/>
      <c r="E42" s="49"/>
      <c r="F42" s="49"/>
      <c r="G42" s="49"/>
      <c r="H42" s="49"/>
      <c r="I42" s="49"/>
      <c r="J42" s="49"/>
      <c r="K42" s="49"/>
    </row>
    <row r="43" spans="1:12" s="52" customFormat="1" ht="16.5" thickBot="1">
      <c r="A43" s="79"/>
      <c r="B43" s="80"/>
    </row>
    <row r="44" spans="1:12" s="52" customFormat="1"/>
    <row r="45" spans="1:12" s="52" customFormat="1"/>
    <row r="46" spans="1:12" s="52" customFormat="1"/>
    <row r="47" spans="1:12" s="52" customFormat="1"/>
    <row r="48" spans="1:12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pans="6:8" s="52" customFormat="1"/>
    <row r="82" spans="6:8" s="52" customFormat="1"/>
    <row r="83" spans="6:8" s="52" customFormat="1"/>
    <row r="84" spans="6:8" s="52" customFormat="1"/>
    <row r="85" spans="6:8" s="52" customFormat="1"/>
    <row r="86" spans="6:8" s="52" customFormat="1"/>
    <row r="87" spans="6:8" s="52" customFormat="1"/>
    <row r="88" spans="6:8" s="52" customFormat="1"/>
    <row r="89" spans="6:8" s="52" customFormat="1">
      <c r="F89" s="53"/>
      <c r="G89" s="54"/>
      <c r="H89" s="54"/>
    </row>
    <row r="90" spans="6:8" s="52" customFormat="1">
      <c r="F90" s="53"/>
      <c r="G90" s="54"/>
      <c r="H90" s="54"/>
    </row>
    <row r="91" spans="6:8" s="52" customFormat="1">
      <c r="F91" s="53"/>
      <c r="G91" s="54"/>
      <c r="H91" s="54"/>
    </row>
    <row r="92" spans="6:8" s="52" customFormat="1">
      <c r="F92" s="53"/>
      <c r="G92" s="54"/>
      <c r="H92" s="54"/>
    </row>
    <row r="93" spans="6:8" s="52" customFormat="1">
      <c r="F93" s="53"/>
      <c r="G93" s="54"/>
      <c r="H93" s="54"/>
    </row>
    <row r="94" spans="6:8" s="52" customFormat="1">
      <c r="F94" s="53"/>
      <c r="G94" s="54"/>
      <c r="H94" s="54"/>
    </row>
    <row r="95" spans="6:8" s="52" customFormat="1">
      <c r="F95" s="53"/>
      <c r="G95" s="54"/>
      <c r="H95" s="54"/>
    </row>
    <row r="96" spans="6:8" s="52" customFormat="1">
      <c r="F96" s="53"/>
      <c r="G96" s="54"/>
      <c r="H96" s="54"/>
    </row>
    <row r="97" spans="6:8" s="52" customFormat="1">
      <c r="F97" s="53"/>
      <c r="G97" s="54"/>
      <c r="H97" s="54"/>
    </row>
    <row r="98" spans="6:8" s="52" customFormat="1">
      <c r="F98" s="53"/>
      <c r="G98" s="54"/>
      <c r="H98" s="54"/>
    </row>
    <row r="99" spans="6:8" s="52" customFormat="1">
      <c r="F99" s="53"/>
      <c r="G99" s="54"/>
      <c r="H99" s="54"/>
    </row>
    <row r="100" spans="6:8" s="52" customFormat="1">
      <c r="F100" s="53"/>
      <c r="G100" s="54"/>
      <c r="H100" s="54"/>
    </row>
    <row r="101" spans="6:8" s="52" customFormat="1">
      <c r="F101" s="53"/>
      <c r="G101" s="54"/>
      <c r="H101" s="54"/>
    </row>
    <row r="102" spans="6:8" s="52" customFormat="1">
      <c r="F102" s="53"/>
      <c r="G102" s="54"/>
      <c r="H102" s="54"/>
    </row>
    <row r="103" spans="6:8" s="52" customFormat="1">
      <c r="F103" s="53"/>
      <c r="G103" s="54"/>
      <c r="H103" s="54"/>
    </row>
    <row r="104" spans="6:8" s="52" customFormat="1">
      <c r="F104" s="53"/>
      <c r="G104" s="54"/>
      <c r="H104" s="54"/>
    </row>
    <row r="105" spans="6:8" s="52" customFormat="1">
      <c r="F105" s="53"/>
      <c r="G105" s="54"/>
      <c r="H105" s="54"/>
    </row>
    <row r="106" spans="6:8" s="52" customFormat="1">
      <c r="F106" s="53"/>
      <c r="G106" s="54"/>
      <c r="H106" s="54"/>
    </row>
    <row r="107" spans="6:8" s="52" customFormat="1">
      <c r="F107" s="53"/>
      <c r="G107" s="54"/>
      <c r="H107" s="54"/>
    </row>
    <row r="108" spans="6:8" s="52" customFormat="1">
      <c r="F108" s="53"/>
      <c r="G108" s="54"/>
      <c r="H108" s="54"/>
    </row>
    <row r="109" spans="6:8" s="52" customFormat="1">
      <c r="F109" s="53"/>
      <c r="G109" s="54"/>
      <c r="H109" s="54"/>
    </row>
    <row r="110" spans="6:8" s="52" customFormat="1">
      <c r="F110" s="53"/>
      <c r="G110" s="54"/>
      <c r="H110" s="54"/>
    </row>
    <row r="111" spans="6:8" s="52" customFormat="1">
      <c r="F111" s="53"/>
      <c r="G111" s="54"/>
      <c r="H111" s="54"/>
    </row>
    <row r="112" spans="6:8" s="52" customFormat="1">
      <c r="F112" s="53"/>
      <c r="G112" s="54"/>
      <c r="H112" s="54"/>
    </row>
    <row r="113" spans="6:8" s="52" customFormat="1">
      <c r="F113" s="53"/>
      <c r="G113" s="54"/>
      <c r="H113" s="54"/>
    </row>
    <row r="114" spans="6:8" s="52" customFormat="1">
      <c r="F114" s="53"/>
      <c r="G114" s="54"/>
      <c r="H114" s="54"/>
    </row>
    <row r="115" spans="6:8" s="52" customFormat="1">
      <c r="F115" s="53"/>
      <c r="G115" s="54"/>
      <c r="H115" s="54"/>
    </row>
    <row r="116" spans="6:8" s="52" customFormat="1">
      <c r="F116" s="53"/>
      <c r="G116" s="54"/>
      <c r="H116" s="54"/>
    </row>
    <row r="117" spans="6:8" s="52" customFormat="1">
      <c r="F117" s="53"/>
      <c r="G117" s="54"/>
      <c r="H117" s="54"/>
    </row>
    <row r="118" spans="6:8" s="52" customFormat="1">
      <c r="F118" s="53"/>
      <c r="G118" s="54"/>
      <c r="H118" s="54"/>
    </row>
    <row r="119" spans="6:8" s="52" customFormat="1">
      <c r="F119" s="53"/>
      <c r="G119" s="54"/>
      <c r="H119" s="54"/>
    </row>
    <row r="120" spans="6:8" s="52" customFormat="1">
      <c r="F120" s="53"/>
      <c r="G120" s="54"/>
      <c r="H120" s="54"/>
    </row>
    <row r="121" spans="6:8" s="52" customFormat="1">
      <c r="F121" s="53"/>
      <c r="G121" s="54"/>
      <c r="H121" s="54"/>
    </row>
    <row r="122" spans="6:8" s="52" customFormat="1">
      <c r="F122" s="53"/>
      <c r="G122" s="54"/>
      <c r="H122" s="54"/>
    </row>
    <row r="123" spans="6:8" s="52" customFormat="1">
      <c r="F123" s="53"/>
      <c r="G123" s="54"/>
      <c r="H123" s="54"/>
    </row>
    <row r="124" spans="6:8" s="52" customFormat="1">
      <c r="F124" s="53"/>
      <c r="G124" s="54"/>
      <c r="H124" s="54"/>
    </row>
    <row r="125" spans="6:8" s="52" customFormat="1">
      <c r="F125" s="53"/>
      <c r="G125" s="54"/>
      <c r="H125" s="54"/>
    </row>
    <row r="126" spans="6:8" s="52" customFormat="1">
      <c r="F126" s="53"/>
      <c r="G126" s="54"/>
      <c r="H126" s="54"/>
    </row>
    <row r="127" spans="6:8" s="52" customFormat="1">
      <c r="F127" s="53"/>
      <c r="G127" s="54"/>
      <c r="H127" s="54"/>
    </row>
    <row r="128" spans="6:8" s="52" customFormat="1">
      <c r="F128" s="53"/>
      <c r="G128" s="54"/>
      <c r="H128" s="54"/>
    </row>
    <row r="129" spans="6:8" s="52" customFormat="1">
      <c r="F129" s="53"/>
      <c r="G129" s="54"/>
      <c r="H129" s="54"/>
    </row>
    <row r="130" spans="6:8" s="52" customFormat="1">
      <c r="F130" s="53"/>
      <c r="G130" s="54"/>
      <c r="H130" s="54"/>
    </row>
    <row r="131" spans="6:8" s="52" customFormat="1">
      <c r="F131" s="53"/>
      <c r="G131" s="54"/>
      <c r="H131" s="54"/>
    </row>
    <row r="132" spans="6:8" s="52" customFormat="1">
      <c r="F132" s="53"/>
      <c r="G132" s="54"/>
      <c r="H132" s="54"/>
    </row>
    <row r="133" spans="6:8" s="52" customFormat="1">
      <c r="F133" s="53"/>
      <c r="G133" s="54"/>
      <c r="H133" s="54"/>
    </row>
    <row r="134" spans="6:8" s="52" customFormat="1">
      <c r="F134" s="53"/>
      <c r="G134" s="54"/>
      <c r="H134" s="54"/>
    </row>
    <row r="135" spans="6:8" s="52" customFormat="1">
      <c r="F135" s="53"/>
      <c r="G135" s="54"/>
      <c r="H135" s="54"/>
    </row>
    <row r="136" spans="6:8" s="52" customFormat="1">
      <c r="F136" s="53"/>
      <c r="G136" s="54"/>
      <c r="H136" s="54"/>
    </row>
    <row r="137" spans="6:8" s="52" customFormat="1">
      <c r="F137" s="53"/>
      <c r="G137" s="54"/>
      <c r="H137" s="54"/>
    </row>
  </sheetData>
  <mergeCells count="21">
    <mergeCell ref="A40:A41"/>
    <mergeCell ref="B40:B41"/>
    <mergeCell ref="A34:A35"/>
    <mergeCell ref="B34:B35"/>
    <mergeCell ref="A37:A38"/>
    <mergeCell ref="B37:B38"/>
    <mergeCell ref="A31:A32"/>
    <mergeCell ref="B31:B32"/>
    <mergeCell ref="A5:B5"/>
    <mergeCell ref="A6:B6"/>
    <mergeCell ref="A7:B7"/>
    <mergeCell ref="A8:B8"/>
    <mergeCell ref="A10:B10"/>
    <mergeCell ref="A13:A14"/>
    <mergeCell ref="B13:B14"/>
    <mergeCell ref="A15:A16"/>
    <mergeCell ref="B15:B16"/>
    <mergeCell ref="A20:A21"/>
    <mergeCell ref="B20:B21"/>
    <mergeCell ref="A11:B11"/>
    <mergeCell ref="A12:B12"/>
  </mergeCells>
  <pageMargins left="0.70866141732283472" right="0.70866141732283472" top="0.74803149606299213" bottom="0.39370078740157483" header="0.31496062992125984" footer="0.31496062992125984"/>
  <pageSetup paperSize="9" scale="59" orientation="portrait" r:id="rId1"/>
  <rowBreaks count="1" manualBreakCount="1">
    <brk id="30" max="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12336B7300EE4AA2571671EC9230E1" ma:contentTypeVersion="0" ma:contentTypeDescription="Crie um novo documento." ma:contentTypeScope="" ma:versionID="dc03b15577d0c063e2365d10813b13a0">
  <xsd:schema xmlns:xsd="http://www.w3.org/2001/XMLSchema" xmlns:xs="http://www.w3.org/2001/XMLSchema" xmlns:p="http://schemas.microsoft.com/office/2006/metadata/properties" xmlns:ns2="aafb81bc-71e1-4be7-883c-53566e40d072" targetNamespace="http://schemas.microsoft.com/office/2006/metadata/properties" ma:root="true" ma:fieldsID="f705f62530f1e069f5d3f34696086c4f" ns2:_="">
    <xsd:import namespace="aafb81bc-71e1-4be7-883c-53566e40d0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81bc-71e1-4be7-883c-53566e40d0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fb81bc-71e1-4be7-883c-53566e40d072">QP2HN7R66WCR-10-327</_dlc_DocId>
    <_dlc_DocIdUrl xmlns="aafb81bc-71e1-4be7-883c-53566e40d072">
      <Url>http://ep.caesb/sites/pre/_layouts/15/DocIdRedir.aspx?ID=QP2HN7R66WCR-10-327</Url>
      <Description>QP2HN7R66WCR-10-327</Description>
    </_dlc_DocIdUrl>
  </documentManagement>
</p:properties>
</file>

<file path=customXml/itemProps1.xml><?xml version="1.0" encoding="utf-8"?>
<ds:datastoreItem xmlns:ds="http://schemas.openxmlformats.org/officeDocument/2006/customXml" ds:itemID="{A64A283E-D123-409F-A9B5-864B1FADE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E295F6-F8C5-47E1-BF1B-198899E7592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9C41D1-A84E-4ACE-8350-619F24BD6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fb81bc-71e1-4be7-883c-53566e40d0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EE1C86-52A6-480B-9BED-F81A349E4548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aafb81bc-71e1-4be7-883c-53566e40d0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</vt:lpstr>
      <vt:lpstr>Sheet1</vt:lpstr>
      <vt:lpstr>Detalhes Plano de Aquisições</vt:lpstr>
      <vt:lpstr>Folha de Comentários</vt:lpstr>
      <vt:lpstr>'Detalhes Plano de Aquisições'!Area_de_impressao</vt:lpstr>
      <vt:lpstr>'Folha de Comentários'!Area_de_impressao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Daniel Vilani</cp:lastModifiedBy>
  <cp:lastPrinted>2017-08-24T19:06:35Z</cp:lastPrinted>
  <dcterms:created xsi:type="dcterms:W3CDTF">2011-03-30T14:45:37Z</dcterms:created>
  <dcterms:modified xsi:type="dcterms:W3CDTF">2017-08-31T13:38:49Z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0x010100DD12336B7300EE4AA2571671EC9230E1</vt:lpwstr>
  </property>
  <property fmtid="{D5CDD505-2E9C-101B-9397-08002B2CF9AE}" pid="3" name="_dlc_DocIdItemGuid">
    <vt:lpwstr>7e3d9a1e-dde4-4f70-b140-9b193d9b25d2</vt:lpwstr>
  </property>
</Properties>
</file>