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ylas\Desktop\"/>
    </mc:Choice>
  </mc:AlternateContent>
  <bookViews>
    <workbookView xWindow="0" yWindow="0" windowWidth="9552" windowHeight="3588" tabRatio="625" firstSheet="2" activeTab="2"/>
  </bookViews>
  <sheets>
    <sheet name="Estructura del Proyecto" sheetId="3" state="hidden" r:id="rId1"/>
    <sheet name="Plan de Adquisiciones MED" sheetId="2" r:id="rId2"/>
    <sheet name="Detalle Plan de Adq. MED" sheetId="1" r:id="rId3"/>
    <sheet name="Adquisiciones principales MED" sheetId="4" r:id="rId4"/>
    <sheet name="Plan de Adquisiciones MDS" sheetId="6" r:id="rId5"/>
    <sheet name="Detalle Plan de Adq. MDS" sheetId="7" r:id="rId6"/>
    <sheet name="Adquisiciones principales MDS" sheetId="8" r:id="rId7"/>
  </sheets>
  <externalReferences>
    <externalReference r:id="rId8"/>
  </externalReferences>
  <definedNames>
    <definedName name="_xlnm._FilterDatabase" localSheetId="2" hidden="1">'Detalle Plan de Adq. MED'!$A$13:$N$18</definedName>
    <definedName name="_ftn1" localSheetId="6">'Adquisiciones principales MDS'!$A$19</definedName>
    <definedName name="_ftn1" localSheetId="3">'Adquisiciones principales MED'!#REF!</definedName>
    <definedName name="_ftnref1" localSheetId="6">'Adquisiciones principales MDS'!$B$1</definedName>
    <definedName name="_ftnref1" localSheetId="3">'Adquisiciones principales MED'!$B$1</definedName>
  </definedNames>
  <calcPr calcId="171026"/>
</workbook>
</file>

<file path=xl/calcChain.xml><?xml version="1.0" encoding="utf-8"?>
<calcChain xmlns="http://schemas.openxmlformats.org/spreadsheetml/2006/main">
  <c r="C25" i="6" l="1"/>
  <c r="B25" i="6"/>
  <c r="C24" i="6"/>
  <c r="C26" i="6"/>
  <c r="B24" i="6"/>
  <c r="B26" i="6"/>
  <c r="C18" i="6"/>
  <c r="B17" i="6"/>
  <c r="C17" i="6"/>
  <c r="B16" i="6"/>
  <c r="C16" i="6"/>
  <c r="C15" i="6"/>
  <c r="C14" i="6"/>
  <c r="B13" i="6"/>
  <c r="C13" i="6"/>
  <c r="B12" i="6"/>
  <c r="C12" i="6"/>
  <c r="B11" i="6"/>
  <c r="B20" i="6"/>
  <c r="C11" i="6"/>
  <c r="C20" i="6"/>
  <c r="B14" i="2"/>
  <c r="C17" i="2"/>
  <c r="C13" i="2"/>
  <c r="B16" i="2"/>
  <c r="B20" i="2"/>
  <c r="C15" i="2"/>
  <c r="C12" i="2"/>
  <c r="C14" i="2"/>
  <c r="C11" i="2"/>
  <c r="C16" i="2"/>
  <c r="C20" i="2"/>
</calcChain>
</file>

<file path=xl/sharedStrings.xml><?xml version="1.0" encoding="utf-8"?>
<sst xmlns="http://schemas.openxmlformats.org/spreadsheetml/2006/main" count="685" uniqueCount="208">
  <si>
    <t>Nombre Organismo Prestatario</t>
  </si>
  <si>
    <t>Nombre Organismo Sub-Ejecutor (si aplica)</t>
  </si>
  <si>
    <t>Iniciales Organismo Sub-ejecutor</t>
  </si>
  <si>
    <r>
      <rPr>
        <b/>
        <sz val="10"/>
        <color rgb="FFFF000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</si>
  <si>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</si>
  <si>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</si>
  <si>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</si>
  <si>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</si>
  <si>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</si>
  <si>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</si>
  <si>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</si>
  <si>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</si>
  <si>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rgb="FFFF000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</si>
  <si>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</si>
  <si>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</si>
  <si>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</si>
  <si>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</si>
  <si>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</si>
  <si>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</si>
  <si>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</si>
  <si>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( 1-2017-)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</si>
  <si>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</si>
  <si>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</si>
  <si>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</si>
  <si>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</si>
  <si>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</si>
  <si>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</si>
  <si>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</si>
  <si>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</si>
  <si>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</si>
  <si>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</si>
  <si>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</si>
  <si>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</si>
  <si>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</si>
  <si>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</si>
  <si>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</si>
  <si>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</si>
  <si>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</si>
  <si>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</si>
  <si>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</si>
  <si>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</si>
  <si>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</si>
  <si>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INFORMACIÓN PARA CARGA INICIAL DEL PLAN DE ADQUISICIONES (EN CURSO Y/O ULTIMO PRESENTADO)</t>
  </si>
  <si>
    <t>OBRAS</t>
  </si>
  <si>
    <t>Sistema Nacional</t>
  </si>
  <si>
    <t>Unidad Ejecutora:</t>
  </si>
  <si>
    <t>Actividad:</t>
  </si>
  <si>
    <t>Descripción adicional:</t>
  </si>
  <si>
    <r>
      <t xml:space="preserve">Método de Selección/Adquisición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</si>
  <si>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>Cantidad de Lotes :</t>
  </si>
  <si>
    <t>Número de Proceso:</t>
  </si>
  <si>
    <t xml:space="preserve">Monto Estimado </t>
  </si>
  <si>
    <t>Componente Asociado:</t>
  </si>
  <si>
    <r>
      <t xml:space="preserve">Método de Revisión 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</si>
  <si>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>Fechas</t>
  </si>
  <si>
    <r>
      <t>Comentarios</t>
    </r>
    <r>
      <rPr>
        <sz val="8"/>
        <rFont val="Calibri"/>
        <family val="2"/>
        <scheme val="minor"/>
      </rPr>
      <t xml:space="preserve"> - para UCS incluir método de selección</t>
    </r>
  </si>
  <si>
    <t>Ex-Post</t>
  </si>
  <si>
    <t>Monto Estimado en US$:</t>
  </si>
  <si>
    <t>Monto Estimado % BID:</t>
  </si>
  <si>
    <t>Monto Estimado % Contraparte:</t>
  </si>
  <si>
    <t>Aviso Especial de Adquisiciones</t>
  </si>
  <si>
    <t>Firma del Contrato</t>
  </si>
  <si>
    <t>Ex-Ante</t>
  </si>
  <si>
    <t>Central</t>
  </si>
  <si>
    <t>111) Construcción de Espacios Escolares - Pcia de Bs As</t>
  </si>
  <si>
    <t>104 edificios escolares de Nivel Inicial. Incluye dotación de mobiliario.</t>
  </si>
  <si>
    <t>Licitación Pública Internacional </t>
  </si>
  <si>
    <t>Previsto</t>
  </si>
  <si>
    <t>Rechazo de Ofertas</t>
  </si>
  <si>
    <t>BIENES</t>
  </si>
  <si>
    <t>Contrato En Ejecución</t>
  </si>
  <si>
    <r>
      <t xml:space="preserve">Método de Adquisición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</si>
  <si>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>Contrato Terminado</t>
  </si>
  <si>
    <t>112) Adquisición de equipamiento pedagógico para los nuevos jardines</t>
  </si>
  <si>
    <t>Ludotecas, libros, instrumentos musicales, kit de Ciencias, laptops para alumnos y notebooks para docentes y conectividad (98)</t>
  </si>
  <si>
    <t>Licitación Pública Nacional </t>
  </si>
  <si>
    <t>113) Adquisición de equipamiento pedagógico adicional para los nuevos modelos de enseñanza en la Educación Inicial</t>
  </si>
  <si>
    <t>Centros experimentales para jardines Centros Regionales (10)</t>
  </si>
  <si>
    <t>Licitación Internacional Limitada 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</si>
  <si>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</si>
  <si>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</si>
  <si>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</si>
  <si>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</si>
  <si>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</si>
  <si>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114) Diseño e impresión de Materiales para informes con niveles de demanda insatisfecha por localidad/fracción censal</t>
  </si>
  <si>
    <t>Diseño e impresión de Materiales</t>
  </si>
  <si>
    <t>Selección basada en el menor costo </t>
  </si>
  <si>
    <t>Selección Basado en Presupuesto Fijo </t>
  </si>
  <si>
    <t>Comparación de Calificaciones</t>
  </si>
  <si>
    <t>CONSULTORÍAS FIRMAS</t>
  </si>
  <si>
    <t>Contratación Directa </t>
  </si>
  <si>
    <t>Aviso de Expresiones de Interés</t>
  </si>
  <si>
    <t>131) Diseño e implementación de herramientas de evaluación continua de la calidad de los servicios de educación inicial</t>
  </si>
  <si>
    <t>Se prevé trabajar en conjunto con una universidad o firma consultora por la totalidad de la evaluación</t>
  </si>
  <si>
    <t>Selección Basada en la Calidad y Costo </t>
  </si>
  <si>
    <t>132 (i) Evaluación del programa: evaluación de impacto basada en la calidad de los servicios de los centros.</t>
  </si>
  <si>
    <t>132 (ii) Evaluación de proceso de la expansión de cobertura en PBA</t>
  </si>
  <si>
    <t>134) Auditoria</t>
  </si>
  <si>
    <t>Precios Unitarios</t>
  </si>
  <si>
    <t>Bienes </t>
  </si>
  <si>
    <t>CONSULTORÍAS INDIVIDUOS</t>
  </si>
  <si>
    <t>Suma Alzada</t>
  </si>
  <si>
    <t>Cantidad Estimada de Consultores:</t>
  </si>
  <si>
    <t>Llave en mano</t>
  </si>
  <si>
    <t>Obras </t>
  </si>
  <si>
    <t>No Objeción a los TdR de la Actividad</t>
  </si>
  <si>
    <t>Firma Contrato</t>
  </si>
  <si>
    <t>114) Consultoría para el fortalecimiento de los procesos de determinación de demanda insatisfecha/déficit de cobertura por provincia y de identificación de oportunidades de localización para apoyar el proceso de ubicación de nuevos centros</t>
  </si>
  <si>
    <t>Entre 3 y 4 perfiles por 3 años</t>
  </si>
  <si>
    <t>3CV</t>
  </si>
  <si>
    <t>Suma alzada</t>
  </si>
  <si>
    <t>122)  Fortalecimiento de los sistemas de gestión (desarrollo de tablero de control para la gestión integral del proyecto Tres Mil jardines; alinear bases de datos con MDS para la Política Nacional de la Primera Infancia)</t>
  </si>
  <si>
    <t>1 perfil por 1 año</t>
  </si>
  <si>
    <t>Servicios de No Consultoría </t>
  </si>
  <si>
    <t>123) Diseño e implementación de dispositivos de formación y acompañamiento de recursos humanos (supervisores, directivos, docentes) a través de la propuesta de centros regionales.</t>
  </si>
  <si>
    <t>2 perfiles por 1 año</t>
  </si>
  <si>
    <t>133) Administración</t>
  </si>
  <si>
    <t>15 perfiles por 3 años</t>
  </si>
  <si>
    <t>Suma global</t>
  </si>
  <si>
    <t>Suma global + Gastos Reembolsables</t>
  </si>
  <si>
    <t>Consultoría - Firmas </t>
  </si>
  <si>
    <t>CAPACITACIÓN</t>
  </si>
  <si>
    <t>Tiempo Trabajado</t>
  </si>
  <si>
    <t>Consultoría - Individuos </t>
  </si>
  <si>
    <t>121) Dispositivos de formación y acompañamiento de recursos humanos.</t>
  </si>
  <si>
    <t>4 encuentros por año. Por 3 años.</t>
  </si>
  <si>
    <t>Comparativo de precios</t>
  </si>
  <si>
    <t>125) Propuesta de formación y acompañamiento de supervisores, directores y docentes en centros regionales.</t>
  </si>
  <si>
    <t xml:space="preserve"> 50 Enc. x año p/2500 personas</t>
  </si>
  <si>
    <t>Adq. libros de textos y material de lectura</t>
  </si>
  <si>
    <t>100 Enc. x año p/5000 personas</t>
  </si>
  <si>
    <t>Adquisición de Bienes</t>
  </si>
  <si>
    <t>124) Introducción de modelos pedagógicos innovadores en EI: Certificación de Docentes en Modelos Innovadores. Estrategia y construcción de alianzas</t>
  </si>
  <si>
    <t>50 docentes certificados en el exterior, capacitación prolongada sobre 5 modelos pedagógicos innovadores que propone el Ministerio. 1.000 docentes en talleres en prácticas certificadas en el país.</t>
  </si>
  <si>
    <t xml:space="preserve">133) Encuentros de capacitación </t>
  </si>
  <si>
    <t>Encuentros previstos para inspectores de obra de la DGI</t>
  </si>
  <si>
    <t>Adquisición de Bienes - Sector Salud</t>
  </si>
  <si>
    <t>GASTOS OPERATIVOS</t>
  </si>
  <si>
    <t>1.3.3 - Administración</t>
  </si>
  <si>
    <t>Gastos bancarios, librería y movilidad.</t>
  </si>
  <si>
    <t>Comparación de Precios para Bienes</t>
  </si>
  <si>
    <t>SUBPROYECTOS</t>
  </si>
  <si>
    <t>Especificaciones Técnicas</t>
  </si>
  <si>
    <t>Objeto de la Transferencia:</t>
  </si>
  <si>
    <t>Cantidad Estimada de Subproyectos:</t>
  </si>
  <si>
    <t>Comentarios</t>
  </si>
  <si>
    <t>Suministro e instalación de plantas y equipos</t>
  </si>
  <si>
    <t>Firma del Contrato / Convenio por Adjudicación de los Subproyectos</t>
  </si>
  <si>
    <t>Fecha de 
Transferencia</t>
  </si>
  <si>
    <t>Suministro e instalación de sist. de información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</si>
  <si>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</si>
  <si>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</si>
  <si>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</si>
  <si>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</si>
  <si>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</si>
  <si>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</si>
  <si>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</si>
  <si>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Actividad</t>
  </si>
  <si>
    <t>Método de Selección</t>
  </si>
  <si>
    <t>Fecha Estimada de convocatoria/invitación</t>
  </si>
  <si>
    <t>Monto Estimado</t>
  </si>
  <si>
    <t>111) Construcción de Espacios Escolares - Pcia de Bs As, 104 jardines de Nivel Inicial.</t>
  </si>
  <si>
    <t>Firmas</t>
  </si>
  <si>
    <t>132) Evaluación del programa: (i) evaluación de impacto basada en la calidad de los servicios de los centros y (ii) Evaluación de proceso de la expansión de cobertura en PBA</t>
  </si>
  <si>
    <t>Versión ( 1/ 2017) :</t>
  </si>
  <si>
    <t>No asignados (Becas)</t>
  </si>
  <si>
    <t>Subcomponente 1 - Remodelación y construccion de EPI</t>
  </si>
  <si>
    <t>Subcomponente 2 - Fortalecimiento de Intervenciones Domiciliarias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</si>
  <si>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</si>
  <si>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</si>
  <si>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</si>
  <si>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Proceso en curso</t>
  </si>
  <si>
    <t>Relicitación</t>
  </si>
  <si>
    <t>Proceso Cancelado</t>
  </si>
  <si>
    <t>Declaración de Licitación Desierta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</si>
  <si>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</si>
  <si>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MDS</t>
  </si>
  <si>
    <t>Equipamiento informático y telefonía</t>
  </si>
  <si>
    <t>Subcomponente 1</t>
  </si>
  <si>
    <t>Aires Acondicionados</t>
  </si>
  <si>
    <t>Comparación de Precios </t>
  </si>
  <si>
    <t>Mobiliario</t>
  </si>
  <si>
    <t>Impresiones</t>
  </si>
  <si>
    <t>Selección Basada en la Calidad </t>
  </si>
  <si>
    <t>Encuesta de Primera Infancia</t>
  </si>
  <si>
    <t>Piloto de Expansión NOA y NEA</t>
  </si>
  <si>
    <t>Evaluación Piloto de Acompañamiento de Cuidadoras</t>
  </si>
  <si>
    <t>Diseño y capacitación  de Cuidadoras en EPIS</t>
  </si>
  <si>
    <t>Evaluación de Impacto primeros años</t>
  </si>
  <si>
    <t>Subcomponente 2</t>
  </si>
  <si>
    <t>Evaluación cualitativa Primeros Años</t>
  </si>
  <si>
    <t>Auditoria Externa</t>
  </si>
  <si>
    <t>Equipos Territoriales</t>
  </si>
  <si>
    <t>Nivel Central (SENAF - DGCFI)</t>
  </si>
  <si>
    <t>Nivel Central (Primeros Años)</t>
  </si>
  <si>
    <t>15 consultores por 12 meses</t>
  </si>
  <si>
    <t>Nivel Central (Siempro)</t>
  </si>
  <si>
    <t>15 consultores por 24 meses</t>
  </si>
  <si>
    <t>TRANSFERENCIAS</t>
  </si>
  <si>
    <t>Remodelación y Refaccion de Espacios de Primera Infancia</t>
  </si>
  <si>
    <t xml:space="preserve">MDS </t>
  </si>
  <si>
    <t>Expansion del Piloto</t>
  </si>
  <si>
    <t>Equipamiento Informático y Telefonia</t>
  </si>
  <si>
    <t>LPN</t>
  </si>
  <si>
    <t xml:space="preserve">Servicios de no consultoría </t>
  </si>
  <si>
    <t>SBCC</t>
  </si>
  <si>
    <t>Individuos</t>
  </si>
  <si>
    <t>Equipos Teritoriales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</si>
</sst>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USD]\ #,##0.00"/>
    <numFmt numFmtId="165" formatCode="#,##0.00\ [$USD]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0"/>
      <color rgb="FFFF0000"/>
      <name val="Calibri"/>
      <family val="2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4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38"/>
    <xf numFmtId="0" fontId="0" fillId="0" borderId="0" xfId="0"/>
    <xf numFmtId="0" fontId="20" fillId="0" borderId="17" xfId="38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0" fontId="20" fillId="0" borderId="14" xfId="38" applyFont="1" applyFill="1" applyBorder="1" applyAlignment="1">
      <alignment vertical="center" wrapText="1"/>
    </xf>
    <xf numFmtId="0" fontId="20" fillId="0" borderId="18" xfId="38" applyFont="1" applyFill="1" applyBorder="1" applyAlignment="1">
      <alignment vertical="center" wrapText="1"/>
    </xf>
    <xf numFmtId="0" fontId="20" fillId="0" borderId="15" xfId="38" applyFont="1" applyFill="1" applyBorder="1" applyAlignment="1">
      <alignment vertical="center" wrapText="1"/>
    </xf>
    <xf numFmtId="0" fontId="20" fillId="0" borderId="16" xfId="38" applyFont="1" applyFill="1" applyBorder="1" applyAlignment="1">
      <alignment vertical="center" wrapText="1"/>
    </xf>
    <xf numFmtId="0" fontId="24" fillId="0" borderId="18" xfId="1" applyFont="1" applyFill="1" applyBorder="1" applyAlignment="1">
      <alignment horizontal="left" vertical="center" wrapText="1"/>
    </xf>
    <xf numFmtId="0" fontId="20" fillId="0" borderId="17" xfId="1" quotePrefix="1" applyFont="1" applyBorder="1" applyAlignment="1" applyProtection="1"/>
    <xf numFmtId="164" fontId="20" fillId="0" borderId="10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4" fontId="20" fillId="0" borderId="10" xfId="38" applyNumberFormat="1" applyFont="1" applyFill="1" applyBorder="1" applyAlignment="1">
      <alignment vertical="center" wrapText="1"/>
    </xf>
    <xf numFmtId="4" fontId="20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0" fillId="0" borderId="10" xfId="38" applyNumberFormat="1" applyFont="1" applyFill="1" applyBorder="1" applyAlignment="1">
      <alignment vertical="center" wrapText="1"/>
    </xf>
    <xf numFmtId="10" fontId="20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0" fontId="20" fillId="0" borderId="0" xfId="38" applyFont="1" applyFill="1" applyBorder="1" applyAlignment="1">
      <alignment vertical="center" wrapText="1"/>
    </xf>
    <xf numFmtId="4" fontId="20" fillId="0" borderId="0" xfId="38" applyNumberFormat="1" applyFont="1" applyFill="1" applyBorder="1" applyAlignment="1">
      <alignment vertical="center" wrapText="1"/>
    </xf>
    <xf numFmtId="10" fontId="20" fillId="0" borderId="0" xfId="38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" fillId="0" borderId="0" xfId="38" applyFont="1" applyBorder="1"/>
    <xf numFmtId="0" fontId="27" fillId="0" borderId="0" xfId="0" applyFont="1" applyBorder="1"/>
    <xf numFmtId="0" fontId="20" fillId="0" borderId="0" xfId="1" applyFont="1" applyFill="1" applyBorder="1" applyAlignment="1">
      <alignment horizontal="left" vertical="center" wrapText="1"/>
    </xf>
    <xf numFmtId="0" fontId="28" fillId="0" borderId="0" xfId="0" applyFont="1"/>
    <xf numFmtId="0" fontId="21" fillId="26" borderId="17" xfId="1" applyFont="1" applyFill="1" applyBorder="1" applyAlignment="1">
      <alignment horizontal="center" vertical="center" wrapText="1"/>
    </xf>
    <xf numFmtId="0" fontId="21" fillId="26" borderId="10" xfId="1" applyFont="1" applyFill="1" applyBorder="1" applyAlignment="1">
      <alignment horizontal="center" vertical="center" wrapText="1"/>
    </xf>
    <xf numFmtId="0" fontId="21" fillId="26" borderId="14" xfId="1" applyFont="1" applyFill="1" applyBorder="1" applyAlignment="1">
      <alignment horizontal="center" vertical="center" wrapText="1"/>
    </xf>
    <xf numFmtId="0" fontId="21" fillId="26" borderId="18" xfId="1" applyFont="1" applyFill="1" applyBorder="1" applyAlignment="1">
      <alignment horizontal="center" vertical="center" wrapText="1"/>
    </xf>
    <xf numFmtId="164" fontId="21" fillId="26" borderId="15" xfId="1" applyNumberFormat="1" applyFont="1" applyFill="1" applyBorder="1" applyAlignment="1">
      <alignment horizontal="right" vertical="center" wrapText="1"/>
    </xf>
    <xf numFmtId="164" fontId="21" fillId="26" borderId="16" xfId="1" applyNumberFormat="1" applyFont="1" applyFill="1" applyBorder="1" applyAlignment="1">
      <alignment horizontal="right" vertical="center" wrapText="1"/>
    </xf>
    <xf numFmtId="4" fontId="20" fillId="26" borderId="10" xfId="38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 vertical="center" wrapText="1"/>
    </xf>
    <xf numFmtId="0" fontId="32" fillId="24" borderId="10" xfId="0" applyFont="1" applyFill="1" applyBorder="1" applyAlignment="1">
      <alignment horizontal="justify" vertical="center" wrapText="1"/>
    </xf>
    <xf numFmtId="0" fontId="31" fillId="25" borderId="10" xfId="0" applyFont="1" applyFill="1" applyBorder="1" applyAlignment="1">
      <alignment horizontal="justify" vertical="center" wrapText="1"/>
    </xf>
    <xf numFmtId="0" fontId="32" fillId="25" borderId="10" xfId="0" applyFont="1" applyFill="1" applyBorder="1" applyAlignment="1">
      <alignment horizontal="justify" vertical="center" wrapText="1"/>
    </xf>
    <xf numFmtId="0" fontId="20" fillId="0" borderId="10" xfId="44" applyNumberFormat="1" applyFont="1" applyFill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0" fontId="20" fillId="0" borderId="10" xfId="45" applyFont="1" applyFill="1" applyBorder="1" applyAlignment="1">
      <alignment vertical="center" wrapText="1"/>
    </xf>
    <xf numFmtId="4" fontId="20" fillId="0" borderId="10" xfId="45" applyNumberFormat="1" applyFont="1" applyFill="1" applyBorder="1" applyAlignment="1">
      <alignment vertical="center" wrapText="1"/>
    </xf>
    <xf numFmtId="0" fontId="33" fillId="0" borderId="0" xfId="0" applyFont="1" applyBorder="1"/>
    <xf numFmtId="0" fontId="34" fillId="27" borderId="11" xfId="1" applyFont="1" applyFill="1" applyBorder="1" applyAlignment="1">
      <alignment horizontal="center" vertical="center"/>
    </xf>
    <xf numFmtId="0" fontId="34" fillId="27" borderId="12" xfId="1" applyFont="1" applyFill="1" applyBorder="1" applyAlignment="1">
      <alignment horizontal="center" vertical="center"/>
    </xf>
    <xf numFmtId="0" fontId="34" fillId="27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6" fillId="27" borderId="24" xfId="1" applyFont="1" applyFill="1" applyBorder="1" applyAlignment="1">
      <alignment horizontal="center" vertical="center"/>
    </xf>
    <xf numFmtId="0" fontId="36" fillId="27" borderId="25" xfId="1" applyFont="1" applyFill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17" fontId="20" fillId="0" borderId="10" xfId="38" applyNumberFormat="1" applyFont="1" applyFill="1" applyBorder="1" applyAlignment="1">
      <alignment vertical="center" wrapText="1"/>
    </xf>
    <xf numFmtId="17" fontId="32" fillId="0" borderId="10" xfId="0" applyNumberFormat="1" applyFont="1" applyBorder="1" applyAlignment="1">
      <alignment horizontal="justify" vertical="center" wrapText="1"/>
    </xf>
    <xf numFmtId="0" fontId="38" fillId="28" borderId="17" xfId="1" applyFont="1" applyFill="1" applyBorder="1" applyAlignment="1">
      <alignment horizontal="center" vertical="center" wrapText="1"/>
    </xf>
    <xf numFmtId="0" fontId="38" fillId="28" borderId="10" xfId="1" applyFont="1" applyFill="1" applyBorder="1" applyAlignment="1">
      <alignment horizontal="center" vertical="center" wrapText="1"/>
    </xf>
    <xf numFmtId="0" fontId="38" fillId="28" borderId="14" xfId="1" applyFont="1" applyFill="1" applyBorder="1" applyAlignment="1">
      <alignment horizontal="center" vertical="center" wrapText="1"/>
    </xf>
    <xf numFmtId="14" fontId="20" fillId="0" borderId="15" xfId="1" applyNumberFormat="1" applyFont="1" applyFill="1" applyBorder="1" applyAlignment="1">
      <alignment horizontal="left" vertical="center" wrapText="1"/>
    </xf>
    <xf numFmtId="14" fontId="20" fillId="0" borderId="16" xfId="1" applyNumberFormat="1" applyFont="1" applyFill="1" applyBorder="1" applyAlignment="1">
      <alignment horizontal="left" vertical="center" wrapText="1"/>
    </xf>
    <xf numFmtId="0" fontId="38" fillId="28" borderId="18" xfId="1" applyFont="1" applyFill="1" applyBorder="1" applyAlignment="1">
      <alignment horizontal="center" vertical="center" wrapText="1"/>
    </xf>
    <xf numFmtId="164" fontId="38" fillId="28" borderId="15" xfId="1" applyNumberFormat="1" applyFont="1" applyFill="1" applyBorder="1" applyAlignment="1">
      <alignment horizontal="right" vertical="center" wrapText="1"/>
    </xf>
    <xf numFmtId="164" fontId="38" fillId="28" borderId="16" xfId="1" applyNumberFormat="1" applyFont="1" applyFill="1" applyBorder="1" applyAlignment="1">
      <alignment horizontal="right" vertical="center" wrapText="1"/>
    </xf>
    <xf numFmtId="0" fontId="1" fillId="0" borderId="0" xfId="45"/>
    <xf numFmtId="0" fontId="1" fillId="0" borderId="0" xfId="45" applyFont="1" applyBorder="1"/>
    <xf numFmtId="4" fontId="39" fillId="28" borderId="10" xfId="45" applyNumberFormat="1" applyFont="1" applyFill="1" applyBorder="1" applyAlignment="1">
      <alignment horizontal="center" vertical="center" wrapText="1"/>
    </xf>
    <xf numFmtId="0" fontId="20" fillId="0" borderId="17" xfId="45" applyFont="1" applyFill="1" applyBorder="1" applyAlignment="1">
      <alignment vertical="center" wrapText="1"/>
    </xf>
    <xf numFmtId="10" fontId="20" fillId="0" borderId="10" xfId="45" applyNumberFormat="1" applyFont="1" applyFill="1" applyBorder="1" applyAlignment="1">
      <alignment vertical="center" wrapText="1"/>
    </xf>
    <xf numFmtId="14" fontId="20" fillId="0" borderId="10" xfId="45" applyNumberFormat="1" applyFont="1" applyFill="1" applyBorder="1" applyAlignment="1">
      <alignment vertical="center" wrapText="1"/>
    </xf>
    <xf numFmtId="0" fontId="20" fillId="0" borderId="14" xfId="45" applyFont="1" applyFill="1" applyBorder="1" applyAlignment="1">
      <alignment vertical="center" wrapText="1"/>
    </xf>
    <xf numFmtId="0" fontId="20" fillId="0" borderId="18" xfId="45" applyFont="1" applyFill="1" applyBorder="1" applyAlignment="1">
      <alignment vertical="center" wrapText="1"/>
    </xf>
    <xf numFmtId="0" fontId="20" fillId="0" borderId="15" xfId="45" applyFont="1" applyFill="1" applyBorder="1" applyAlignment="1">
      <alignment vertical="center" wrapText="1"/>
    </xf>
    <xf numFmtId="4" fontId="20" fillId="0" borderId="15" xfId="45" applyNumberFormat="1" applyFont="1" applyFill="1" applyBorder="1" applyAlignment="1">
      <alignment vertical="center" wrapText="1"/>
    </xf>
    <xf numFmtId="10" fontId="20" fillId="0" borderId="15" xfId="45" applyNumberFormat="1" applyFont="1" applyFill="1" applyBorder="1" applyAlignment="1">
      <alignment vertical="center" wrapText="1"/>
    </xf>
    <xf numFmtId="0" fontId="20" fillId="0" borderId="16" xfId="45" applyFont="1" applyFill="1" applyBorder="1" applyAlignment="1">
      <alignment vertical="center" wrapText="1"/>
    </xf>
    <xf numFmtId="0" fontId="20" fillId="0" borderId="10" xfId="45" applyNumberFormat="1" applyFont="1" applyFill="1" applyBorder="1" applyAlignment="1">
      <alignment vertical="center" wrapText="1"/>
    </xf>
    <xf numFmtId="2" fontId="20" fillId="0" borderId="15" xfId="45" applyNumberFormat="1" applyFont="1" applyFill="1" applyBorder="1" applyAlignment="1">
      <alignment vertical="center" wrapText="1"/>
    </xf>
    <xf numFmtId="0" fontId="20" fillId="0" borderId="0" xfId="45" applyFont="1" applyFill="1" applyBorder="1" applyAlignment="1">
      <alignment vertical="center" wrapText="1"/>
    </xf>
    <xf numFmtId="4" fontId="20" fillId="0" borderId="0" xfId="45" applyNumberFormat="1" applyFont="1" applyFill="1" applyBorder="1" applyAlignment="1">
      <alignment vertical="center" wrapText="1"/>
    </xf>
    <xf numFmtId="10" fontId="20" fillId="0" borderId="0" xfId="45" applyNumberFormat="1" applyFont="1" applyFill="1" applyBorder="1" applyAlignment="1">
      <alignment vertical="center" wrapText="1"/>
    </xf>
    <xf numFmtId="0" fontId="43" fillId="29" borderId="35" xfId="0" applyFont="1" applyFill="1" applyBorder="1" applyAlignment="1">
      <alignment horizontal="center" vertical="center" wrapText="1"/>
    </xf>
    <xf numFmtId="0" fontId="43" fillId="29" borderId="36" xfId="0" applyFont="1" applyFill="1" applyBorder="1" applyAlignment="1">
      <alignment horizontal="center" vertical="center" wrapText="1"/>
    </xf>
    <xf numFmtId="0" fontId="43" fillId="24" borderId="37" xfId="0" applyFont="1" applyFill="1" applyBorder="1" applyAlignment="1">
      <alignment horizontal="justify" vertical="center" wrapText="1"/>
    </xf>
    <xf numFmtId="0" fontId="44" fillId="24" borderId="38" xfId="0" applyFont="1" applyFill="1" applyBorder="1" applyAlignment="1">
      <alignment horizontal="justify" vertical="center" wrapText="1"/>
    </xf>
    <xf numFmtId="0" fontId="45" fillId="0" borderId="37" xfId="0" applyFont="1" applyBorder="1" applyAlignment="1">
      <alignment horizontal="justify" vertical="center" wrapText="1"/>
    </xf>
    <xf numFmtId="0" fontId="45" fillId="0" borderId="38" xfId="0" applyFont="1" applyBorder="1" applyAlignment="1">
      <alignment horizontal="justify" vertical="center" wrapText="1"/>
    </xf>
    <xf numFmtId="17" fontId="45" fillId="0" borderId="38" xfId="0" applyNumberFormat="1" applyFont="1" applyBorder="1" applyAlignment="1">
      <alignment horizontal="justify" vertical="center" wrapText="1"/>
    </xf>
    <xf numFmtId="2" fontId="45" fillId="0" borderId="38" xfId="0" applyNumberFormat="1" applyFont="1" applyBorder="1" applyAlignment="1">
      <alignment horizontal="justify" vertical="center" wrapText="1"/>
    </xf>
    <xf numFmtId="0" fontId="43" fillId="25" borderId="37" xfId="0" applyFont="1" applyFill="1" applyBorder="1" applyAlignment="1">
      <alignment horizontal="justify" vertical="center" wrapText="1"/>
    </xf>
    <xf numFmtId="0" fontId="44" fillId="25" borderId="38" xfId="0" applyFont="1" applyFill="1" applyBorder="1" applyAlignment="1">
      <alignment horizontal="justify" vertical="center" wrapText="1"/>
    </xf>
    <xf numFmtId="2" fontId="44" fillId="25" borderId="38" xfId="0" applyNumberFormat="1" applyFont="1" applyFill="1" applyBorder="1" applyAlignment="1">
      <alignment horizontal="justify" vertical="center" wrapText="1"/>
    </xf>
    <xf numFmtId="0" fontId="46" fillId="0" borderId="37" xfId="0" applyFont="1" applyBorder="1" applyAlignment="1">
      <alignment horizontal="justify" vertical="center" wrapText="1"/>
    </xf>
    <xf numFmtId="0" fontId="47" fillId="0" borderId="0" xfId="46" applyFont="1" applyAlignment="1">
      <alignment horizontal="justify" vertical="center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26" borderId="10" xfId="38" applyFont="1" applyFill="1" applyBorder="1" applyAlignment="1">
      <alignment horizontal="center" vertical="center" wrapText="1"/>
    </xf>
    <xf numFmtId="10" fontId="20" fillId="26" borderId="10" xfId="38" applyNumberFormat="1" applyFont="1" applyFill="1" applyBorder="1" applyAlignment="1">
      <alignment horizontal="center" vertical="center" wrapText="1"/>
    </xf>
    <xf numFmtId="0" fontId="39" fillId="28" borderId="10" xfId="45" applyFont="1" applyFill="1" applyBorder="1" applyAlignment="1">
      <alignment horizontal="center" vertical="center" wrapText="1"/>
    </xf>
    <xf numFmtId="10" fontId="39" fillId="28" borderId="10" xfId="45" applyNumberFormat="1" applyFont="1" applyFill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Border="1" applyAlignment="1">
      <alignment horizontal="left" vertical="center" wrapText="1"/>
    </xf>
    <xf numFmtId="0" fontId="22" fillId="0" borderId="0" xfId="45" applyFont="1" applyBorder="1" applyAlignment="1">
      <alignment horizontal="left" vertical="center" wrapText="1"/>
    </xf>
    <xf numFmtId="0" fontId="21" fillId="26" borderId="11" xfId="1" applyFont="1" applyFill="1" applyBorder="1" applyAlignment="1">
      <alignment horizontal="center" vertical="center" wrapText="1"/>
    </xf>
    <xf numFmtId="0" fontId="21" fillId="26" borderId="12" xfId="1" applyFont="1" applyFill="1" applyBorder="1" applyAlignment="1">
      <alignment horizontal="center" vertical="center" wrapText="1"/>
    </xf>
    <xf numFmtId="0" fontId="21" fillId="26" borderId="13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26" borderId="17" xfId="38" applyFont="1" applyFill="1" applyBorder="1" applyAlignment="1">
      <alignment horizontal="center" vertical="center" wrapText="1"/>
    </xf>
    <xf numFmtId="0" fontId="20" fillId="26" borderId="10" xfId="38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15" xfId="38" applyFont="1" applyFill="1" applyBorder="1" applyAlignment="1">
      <alignment horizontal="center" vertical="center" wrapText="1"/>
    </xf>
    <xf numFmtId="0" fontId="20" fillId="26" borderId="14" xfId="38" applyFont="1" applyFill="1" applyBorder="1" applyAlignment="1">
      <alignment horizontal="center" vertical="center" wrapText="1"/>
    </xf>
    <xf numFmtId="0" fontId="20" fillId="26" borderId="33" xfId="38" applyFont="1" applyFill="1" applyBorder="1" applyAlignment="1">
      <alignment horizontal="center" vertical="center" wrapText="1"/>
    </xf>
    <xf numFmtId="0" fontId="20" fillId="26" borderId="34" xfId="38" applyFont="1" applyFill="1" applyBorder="1" applyAlignment="1">
      <alignment horizontal="center" vertical="center" wrapText="1"/>
    </xf>
    <xf numFmtId="10" fontId="20" fillId="26" borderId="10" xfId="38" applyNumberFormat="1" applyFont="1" applyFill="1" applyBorder="1" applyAlignment="1">
      <alignment horizontal="center" vertical="center" wrapText="1"/>
    </xf>
    <xf numFmtId="0" fontId="20" fillId="26" borderId="10" xfId="38" applyFont="1" applyFill="1" applyBorder="1" applyAlignment="1">
      <alignment horizontal="center" vertical="center"/>
    </xf>
    <xf numFmtId="0" fontId="21" fillId="26" borderId="11" xfId="38" applyFont="1" applyFill="1" applyBorder="1" applyAlignment="1">
      <alignment horizontal="left" vertical="center" wrapText="1"/>
    </xf>
    <xf numFmtId="0" fontId="21" fillId="26" borderId="12" xfId="38" applyFont="1" applyFill="1" applyBorder="1" applyAlignment="1">
      <alignment horizontal="left" vertical="center" wrapText="1"/>
    </xf>
    <xf numFmtId="0" fontId="21" fillId="26" borderId="13" xfId="38" applyFont="1" applyFill="1" applyBorder="1" applyAlignment="1">
      <alignment horizontal="left" vertical="center" wrapText="1"/>
    </xf>
    <xf numFmtId="0" fontId="20" fillId="0" borderId="31" xfId="38" applyFont="1" applyFill="1" applyBorder="1" applyAlignment="1">
      <alignment horizontal="center" vertical="center" wrapText="1"/>
    </xf>
    <xf numFmtId="0" fontId="20" fillId="0" borderId="32" xfId="38" applyFont="1" applyFill="1" applyBorder="1" applyAlignment="1">
      <alignment horizontal="center" vertical="center" wrapText="1"/>
    </xf>
    <xf numFmtId="0" fontId="20" fillId="0" borderId="26" xfId="38" applyFont="1" applyFill="1" applyBorder="1" applyAlignment="1">
      <alignment horizontal="center" vertical="center" wrapText="1"/>
    </xf>
    <xf numFmtId="0" fontId="20" fillId="0" borderId="27" xfId="38" applyFont="1" applyFill="1" applyBorder="1" applyAlignment="1">
      <alignment horizontal="center" vertical="center" wrapText="1"/>
    </xf>
    <xf numFmtId="0" fontId="21" fillId="26" borderId="10" xfId="38" applyFont="1" applyFill="1" applyBorder="1" applyAlignment="1">
      <alignment horizontal="left" vertical="center" wrapText="1"/>
    </xf>
    <xf numFmtId="0" fontId="21" fillId="0" borderId="21" xfId="38" applyFont="1" applyFill="1" applyBorder="1" applyAlignment="1">
      <alignment horizontal="left" vertical="center" wrapText="1"/>
    </xf>
    <xf numFmtId="0" fontId="21" fillId="0" borderId="22" xfId="38" applyFont="1" applyFill="1" applyBorder="1" applyAlignment="1">
      <alignment horizontal="left" vertical="center" wrapText="1"/>
    </xf>
    <xf numFmtId="0" fontId="21" fillId="0" borderId="23" xfId="38" applyFont="1" applyFill="1" applyBorder="1" applyAlignment="1">
      <alignment horizontal="left" vertical="center" wrapText="1"/>
    </xf>
    <xf numFmtId="0" fontId="38" fillId="28" borderId="11" xfId="1" applyFont="1" applyFill="1" applyBorder="1" applyAlignment="1">
      <alignment horizontal="center" vertical="center" wrapText="1"/>
    </xf>
    <xf numFmtId="0" fontId="38" fillId="28" borderId="12" xfId="1" applyFont="1" applyFill="1" applyBorder="1" applyAlignment="1">
      <alignment horizontal="center" vertical="center" wrapText="1"/>
    </xf>
    <xf numFmtId="0" fontId="38" fillId="28" borderId="13" xfId="1" applyFont="1" applyFill="1" applyBorder="1" applyAlignment="1">
      <alignment horizontal="center" vertical="center" wrapText="1"/>
    </xf>
    <xf numFmtId="0" fontId="20" fillId="0" borderId="15" xfId="45" applyFont="1" applyFill="1" applyBorder="1" applyAlignment="1">
      <alignment horizontal="center" vertical="center" wrapText="1"/>
    </xf>
    <xf numFmtId="0" fontId="20" fillId="0" borderId="10" xfId="45" applyFont="1" applyFill="1" applyBorder="1" applyAlignment="1">
      <alignment horizontal="center" vertical="center" wrapText="1"/>
    </xf>
    <xf numFmtId="0" fontId="20" fillId="0" borderId="26" xfId="45" applyFont="1" applyFill="1" applyBorder="1" applyAlignment="1">
      <alignment horizontal="center" vertical="center" wrapText="1"/>
    </xf>
    <xf numFmtId="0" fontId="20" fillId="0" borderId="27" xfId="45" applyFont="1" applyFill="1" applyBorder="1" applyAlignment="1">
      <alignment horizontal="center" vertical="center" wrapText="1"/>
    </xf>
    <xf numFmtId="0" fontId="20" fillId="0" borderId="31" xfId="45" applyFont="1" applyFill="1" applyBorder="1" applyAlignment="1">
      <alignment horizontal="center" vertical="center" wrapText="1"/>
    </xf>
    <xf numFmtId="0" fontId="20" fillId="0" borderId="32" xfId="45" applyFont="1" applyFill="1" applyBorder="1" applyAlignment="1">
      <alignment horizontal="center" vertical="center" wrapText="1"/>
    </xf>
    <xf numFmtId="0" fontId="38" fillId="28" borderId="11" xfId="45" applyFont="1" applyFill="1" applyBorder="1" applyAlignment="1">
      <alignment horizontal="left" vertical="center" wrapText="1"/>
    </xf>
    <xf numFmtId="0" fontId="38" fillId="28" borderId="12" xfId="45" applyFont="1" applyFill="1" applyBorder="1" applyAlignment="1">
      <alignment horizontal="left" vertical="center" wrapText="1"/>
    </xf>
    <xf numFmtId="0" fontId="38" fillId="28" borderId="13" xfId="45" applyFont="1" applyFill="1" applyBorder="1" applyAlignment="1">
      <alignment horizontal="left" vertical="center" wrapText="1"/>
    </xf>
    <xf numFmtId="0" fontId="39" fillId="28" borderId="17" xfId="45" applyFont="1" applyFill="1" applyBorder="1" applyAlignment="1">
      <alignment horizontal="center" vertical="center" wrapText="1"/>
    </xf>
    <xf numFmtId="0" fontId="39" fillId="28" borderId="10" xfId="45" applyFont="1" applyFill="1" applyBorder="1" applyAlignment="1">
      <alignment horizontal="center" vertical="center" wrapText="1"/>
    </xf>
    <xf numFmtId="0" fontId="39" fillId="28" borderId="10" xfId="45" applyFont="1" applyFill="1" applyBorder="1" applyAlignment="1">
      <alignment horizontal="center" vertical="center"/>
    </xf>
    <xf numFmtId="10" fontId="39" fillId="28" borderId="10" xfId="45" applyNumberFormat="1" applyFont="1" applyFill="1" applyBorder="1" applyAlignment="1">
      <alignment horizontal="center" vertical="center" wrapText="1"/>
    </xf>
    <xf numFmtId="0" fontId="39" fillId="28" borderId="33" xfId="45" applyFont="1" applyFill="1" applyBorder="1" applyAlignment="1">
      <alignment horizontal="center" vertical="center" wrapText="1"/>
    </xf>
    <xf numFmtId="0" fontId="39" fillId="28" borderId="34" xfId="45" applyFont="1" applyFill="1" applyBorder="1" applyAlignment="1">
      <alignment horizontal="center" vertical="center" wrapText="1"/>
    </xf>
    <xf numFmtId="0" fontId="39" fillId="28" borderId="14" xfId="45" applyFont="1" applyFill="1" applyBorder="1" applyAlignment="1">
      <alignment horizontal="center" vertical="center" wrapText="1"/>
    </xf>
    <xf numFmtId="0" fontId="38" fillId="28" borderId="10" xfId="45" applyFont="1" applyFill="1" applyBorder="1" applyAlignment="1">
      <alignment horizontal="left" vertical="center" wrapText="1"/>
    </xf>
    <xf numFmtId="0" fontId="21" fillId="0" borderId="21" xfId="45" applyFont="1" applyFill="1" applyBorder="1" applyAlignment="1">
      <alignment horizontal="left" vertical="center" wrapText="1"/>
    </xf>
    <xf numFmtId="0" fontId="21" fillId="0" borderId="22" xfId="45" applyFont="1" applyFill="1" applyBorder="1" applyAlignment="1">
      <alignment horizontal="left" vertical="center" wrapText="1"/>
    </xf>
    <xf numFmtId="0" fontId="21" fillId="0" borderId="23" xfId="45" applyFont="1" applyFill="1" applyBorder="1" applyAlignment="1">
      <alignment horizontal="left" vertical="center" wrapText="1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6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45"/>
    <cellStyle name="Normal 3" xfId="1"/>
    <cellStyle name="Note 2" xfId="39"/>
    <cellStyle name="Output 2" xfId="40"/>
    <cellStyle name="Percent" xfId="44" builtinId="5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.sharepoint.com/Users/NATALIAB/AppData/Local/Microsoft/Windows/Temporary%20Internet%20Files/Content.Outlook/B87T252O/PLAN%20DE%20ADQUISICIONES%20PROYECTO%20BID%201254%20%20(12-04-2017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royecto"/>
      <sheetName val="Plan de Adquisiciones"/>
      <sheetName val="Detalle Plan de Adquisiciones"/>
      <sheetName val="Adquisiciones principales"/>
    </sheetNames>
    <sheetDataSet>
      <sheetData sheetId="0"/>
      <sheetData sheetId="1"/>
      <sheetData sheetId="2">
        <row r="14">
          <cell r="G14">
            <v>108000</v>
          </cell>
        </row>
        <row r="15">
          <cell r="G15">
            <v>10000</v>
          </cell>
        </row>
        <row r="16">
          <cell r="G16">
            <v>50000</v>
          </cell>
        </row>
        <row r="23">
          <cell r="G23">
            <v>50000</v>
          </cell>
        </row>
        <row r="32">
          <cell r="G32">
            <v>1500000</v>
          </cell>
        </row>
        <row r="33">
          <cell r="G33">
            <v>320000</v>
          </cell>
        </row>
        <row r="34">
          <cell r="G34">
            <v>1000000</v>
          </cell>
        </row>
        <row r="35">
          <cell r="G35">
            <v>2000000</v>
          </cell>
        </row>
        <row r="36">
          <cell r="G36">
            <v>250000</v>
          </cell>
        </row>
        <row r="37">
          <cell r="G37">
            <v>150000</v>
          </cell>
        </row>
        <row r="38">
          <cell r="G38">
            <v>750000</v>
          </cell>
        </row>
        <row r="45">
          <cell r="F45">
            <v>5616000</v>
          </cell>
        </row>
        <row r="46">
          <cell r="F46">
            <v>1620000</v>
          </cell>
        </row>
        <row r="47">
          <cell r="F47">
            <v>280000</v>
          </cell>
        </row>
        <row r="48">
          <cell r="F48">
            <v>300000</v>
          </cell>
        </row>
        <row r="63">
          <cell r="G63">
            <v>85000000</v>
          </cell>
        </row>
        <row r="64">
          <cell r="G64">
            <v>750000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E14" sqref="E14"/>
    </sheetView>
  </sheetViews>
  <sheetFormatPr defaultColWidth="9.109375" defaultRowHeight="14.4" x14ac:dyDescent="0.3"/>
  <cols>
    <col min="1" max="1" width="9.109375" style="46"/>
    <col min="2" max="2" width="55" style="46" customWidth="1"/>
    <col min="3" max="3" width="45.6640625" style="46" bestFit="1" customWidth="1"/>
    <col min="4" max="4" width="30.88671875" style="46" bestFit="1" customWidth="1"/>
    <col min="5" max="16384" width="9.109375" style="46"/>
  </cols>
  <sheetData>
    <row r="1" spans="2:4" ht="15" thickBot="1" x14ac:dyDescent="0.35">
      <c r="B1" s="24"/>
      <c r="C1" s="24"/>
      <c r="D1" s="24"/>
    </row>
    <row r="2" spans="2:4" x14ac:dyDescent="0.3">
      <c r="B2" s="47" t="s">
        <v>0</v>
      </c>
      <c r="C2" s="48" t="s">
        <v>1</v>
      </c>
      <c r="D2" s="49" t="s">
        <v>2</v>
      </c>
    </row>
    <row r="3" spans="2:4" x14ac:dyDescent="0.3">
      <c r="B3" s="103"/>
      <c r="C3" s="50"/>
      <c r="D3" s="51"/>
    </row>
    <row r="4" spans="2:4" x14ac:dyDescent="0.3">
      <c r="B4" s="104"/>
      <c r="C4" s="50"/>
      <c r="D4" s="51"/>
    </row>
    <row r="5" spans="2:4" x14ac:dyDescent="0.3">
      <c r="B5" s="104"/>
      <c r="C5" s="50"/>
      <c r="D5" s="51"/>
    </row>
    <row r="6" spans="2:4" x14ac:dyDescent="0.3">
      <c r="B6" s="104"/>
      <c r="C6" s="50"/>
      <c r="D6" s="51"/>
    </row>
    <row r="7" spans="2:4" x14ac:dyDescent="0.3">
      <c r="B7" s="104"/>
      <c r="C7" s="50"/>
      <c r="D7" s="51"/>
    </row>
    <row r="8" spans="2:4" x14ac:dyDescent="0.3">
      <c r="B8" s="104"/>
      <c r="C8" s="50"/>
      <c r="D8" s="51"/>
    </row>
    <row r="9" spans="2:4" ht="15" thickBot="1" x14ac:dyDescent="0.35">
      <c r="B9" s="105"/>
      <c r="C9" s="52"/>
      <c r="D9" s="53"/>
    </row>
    <row r="11" spans="2:4" ht="49.5" customHeight="1" x14ac:dyDescent="0.3">
      <c r="B11" s="108" t="s">
        <v>3</v>
      </c>
      <c r="C11" s="108"/>
      <c r="D11" s="24"/>
    </row>
    <row r="12" spans="2:4" ht="15" thickBot="1" x14ac:dyDescent="0.35">
      <c r="B12" s="24"/>
      <c r="C12" s="24"/>
      <c r="D12" s="24"/>
    </row>
    <row r="13" spans="2:4" x14ac:dyDescent="0.3">
      <c r="B13" s="54" t="s">
        <v>4</v>
      </c>
      <c r="C13" s="55" t="s">
        <v>5</v>
      </c>
      <c r="D13" s="56"/>
    </row>
    <row r="14" spans="2:4" x14ac:dyDescent="0.3">
      <c r="B14" s="106" t="s">
        <v>6</v>
      </c>
      <c r="C14" s="51" t="s">
        <v>7</v>
      </c>
      <c r="D14" s="56"/>
    </row>
    <row r="15" spans="2:4" x14ac:dyDescent="0.3">
      <c r="B15" s="106"/>
      <c r="C15" s="51" t="s">
        <v>8</v>
      </c>
      <c r="D15" s="24"/>
    </row>
    <row r="16" spans="2:4" x14ac:dyDescent="0.3">
      <c r="B16" s="106"/>
      <c r="C16" s="51" t="s">
        <v>9</v>
      </c>
      <c r="D16" s="24"/>
    </row>
    <row r="17" spans="2:3" x14ac:dyDescent="0.3">
      <c r="B17" s="106"/>
      <c r="C17" s="51" t="s">
        <v>10</v>
      </c>
    </row>
    <row r="18" spans="2:3" ht="15" thickBot="1" x14ac:dyDescent="0.35">
      <c r="B18" s="107"/>
      <c r="C18" s="53" t="s">
        <v>11</v>
      </c>
    </row>
    <row r="20" spans="2:3" ht="33.75" customHeight="1" x14ac:dyDescent="0.3">
      <c r="B20" s="109" t="s">
        <v>12</v>
      </c>
      <c r="C20" s="109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18" sqref="A18"/>
    </sheetView>
  </sheetViews>
  <sheetFormatPr defaultColWidth="9.109375" defaultRowHeight="14.4" x14ac:dyDescent="0.3"/>
  <cols>
    <col min="1" max="1" width="42.33203125" customWidth="1"/>
    <col min="2" max="2" width="35.109375" customWidth="1"/>
    <col min="3" max="3" width="33.44140625" customWidth="1"/>
    <col min="5" max="5" width="20" bestFit="1" customWidth="1"/>
    <col min="6" max="6" width="15.6640625" bestFit="1" customWidth="1"/>
    <col min="7" max="7" width="16.5546875" bestFit="1" customWidth="1"/>
  </cols>
  <sheetData>
    <row r="1" spans="1:7" ht="15" thickBot="1" x14ac:dyDescent="0.35">
      <c r="A1" s="114" t="s">
        <v>13</v>
      </c>
      <c r="B1" s="114"/>
      <c r="C1" s="114"/>
      <c r="D1" s="2"/>
      <c r="E1" s="2"/>
      <c r="F1" s="2"/>
      <c r="G1" s="2"/>
    </row>
    <row r="2" spans="1:7" ht="15.6" x14ac:dyDescent="0.3">
      <c r="A2" s="110" t="s">
        <v>14</v>
      </c>
      <c r="B2" s="111"/>
      <c r="C2" s="112"/>
      <c r="D2" s="2"/>
      <c r="E2" s="2"/>
      <c r="F2" s="2"/>
      <c r="G2" s="2"/>
    </row>
    <row r="3" spans="1:7" ht="15.6" x14ac:dyDescent="0.3">
      <c r="A3" s="29" t="s">
        <v>15</v>
      </c>
      <c r="B3" s="30" t="s">
        <v>16</v>
      </c>
      <c r="C3" s="31" t="s">
        <v>17</v>
      </c>
      <c r="D3" s="2"/>
      <c r="E3" s="2"/>
      <c r="F3" s="2"/>
      <c r="G3" s="2"/>
    </row>
    <row r="4" spans="1:7" ht="15" thickBot="1" x14ac:dyDescent="0.35">
      <c r="A4" s="9" t="s">
        <v>18</v>
      </c>
      <c r="B4" s="97">
        <v>2018</v>
      </c>
      <c r="C4" s="98">
        <v>2020</v>
      </c>
      <c r="D4" s="2"/>
      <c r="E4" s="2"/>
      <c r="F4" s="2"/>
      <c r="G4" s="2"/>
    </row>
    <row r="5" spans="1:7" ht="15" thickBot="1" x14ac:dyDescent="0.35">
      <c r="A5" s="113"/>
      <c r="B5" s="113"/>
      <c r="C5" s="113"/>
      <c r="D5" s="2"/>
      <c r="E5" s="2"/>
      <c r="F5" s="2"/>
      <c r="G5" s="2"/>
    </row>
    <row r="6" spans="1:7" ht="15.6" x14ac:dyDescent="0.3">
      <c r="A6" s="110" t="s">
        <v>19</v>
      </c>
      <c r="B6" s="111"/>
      <c r="C6" s="112"/>
      <c r="D6" s="2"/>
      <c r="E6" s="2"/>
      <c r="F6" s="2"/>
      <c r="G6" s="2"/>
    </row>
    <row r="7" spans="1:7" ht="15" thickBot="1" x14ac:dyDescent="0.35">
      <c r="A7" s="9" t="s">
        <v>20</v>
      </c>
      <c r="B7" s="115"/>
      <c r="C7" s="116"/>
      <c r="D7" s="2"/>
      <c r="E7" s="2"/>
      <c r="F7" s="2"/>
      <c r="G7" s="2"/>
    </row>
    <row r="8" spans="1:7" ht="15" thickBot="1" x14ac:dyDescent="0.35">
      <c r="A8" s="113"/>
      <c r="B8" s="113"/>
      <c r="C8" s="113"/>
      <c r="D8" s="2"/>
      <c r="E8" s="2"/>
      <c r="F8" s="2"/>
      <c r="G8" s="2"/>
    </row>
    <row r="9" spans="1:7" ht="15.6" x14ac:dyDescent="0.3">
      <c r="A9" s="110" t="s">
        <v>21</v>
      </c>
      <c r="B9" s="111"/>
      <c r="C9" s="112"/>
      <c r="D9" s="2"/>
      <c r="E9" s="2"/>
      <c r="F9" s="2"/>
      <c r="G9" s="2"/>
    </row>
    <row r="10" spans="1:7" ht="31.2" x14ac:dyDescent="0.3">
      <c r="A10" s="29" t="s">
        <v>22</v>
      </c>
      <c r="B10" s="30" t="s">
        <v>23</v>
      </c>
      <c r="C10" s="31" t="s">
        <v>24</v>
      </c>
      <c r="D10" s="2"/>
      <c r="E10" s="2"/>
      <c r="F10" s="2"/>
      <c r="G10" s="2"/>
    </row>
    <row r="11" spans="1:7" x14ac:dyDescent="0.3">
      <c r="A11" s="10" t="s">
        <v>25</v>
      </c>
      <c r="B11" s="11">
        <v>98439200</v>
      </c>
      <c r="C11" s="12">
        <f>5500000+B11</f>
        <v>103939200</v>
      </c>
      <c r="D11" s="2"/>
      <c r="E11" s="2"/>
      <c r="F11" s="2"/>
      <c r="G11" s="2"/>
    </row>
    <row r="12" spans="1:7" x14ac:dyDescent="0.3">
      <c r="A12" s="10" t="s">
        <v>26</v>
      </c>
      <c r="B12" s="11">
        <v>0</v>
      </c>
      <c r="C12" s="12">
        <f>(1478000+313000)+B12</f>
        <v>1791000</v>
      </c>
      <c r="D12" s="2"/>
      <c r="E12" s="2"/>
      <c r="F12" s="2"/>
      <c r="G12" s="2"/>
    </row>
    <row r="13" spans="1:7" x14ac:dyDescent="0.3">
      <c r="A13" s="10" t="s">
        <v>27</v>
      </c>
      <c r="B13" s="11">
        <v>4800</v>
      </c>
      <c r="C13" s="12">
        <f>B13</f>
        <v>4800</v>
      </c>
      <c r="D13" s="2"/>
      <c r="E13" s="2"/>
      <c r="F13" s="2"/>
      <c r="G13" s="2"/>
    </row>
    <row r="14" spans="1:7" x14ac:dyDescent="0.3">
      <c r="A14" s="10" t="s">
        <v>28</v>
      </c>
      <c r="B14" s="11">
        <f>124000+3322857</f>
        <v>3446857</v>
      </c>
      <c r="C14" s="12">
        <f>(277714+171286+343000)+B14</f>
        <v>4238857</v>
      </c>
      <c r="D14" s="2"/>
      <c r="E14" s="2"/>
      <c r="F14" s="2"/>
      <c r="G14" s="2"/>
    </row>
    <row r="15" spans="1:7" x14ac:dyDescent="0.3">
      <c r="A15" s="10" t="s">
        <v>29</v>
      </c>
      <c r="B15" s="12">
        <v>90000</v>
      </c>
      <c r="C15" s="12">
        <f>B15</f>
        <v>90000</v>
      </c>
      <c r="D15" s="2"/>
      <c r="E15" s="2"/>
      <c r="F15" s="2"/>
      <c r="G15" s="2"/>
    </row>
    <row r="16" spans="1:7" x14ac:dyDescent="0.3">
      <c r="A16" s="10" t="s">
        <v>30</v>
      </c>
      <c r="B16" s="11">
        <f>55000+351000+150000+786000</f>
        <v>1342000</v>
      </c>
      <c r="C16" s="12">
        <f>(7000+27000+549000+450000+450000)+B16</f>
        <v>2825000</v>
      </c>
      <c r="D16" s="2"/>
      <c r="E16" s="42"/>
      <c r="F16" s="42"/>
      <c r="G16" s="42"/>
    </row>
    <row r="17" spans="1:7" x14ac:dyDescent="0.3">
      <c r="A17" s="13" t="s">
        <v>31</v>
      </c>
      <c r="B17" s="11">
        <v>0</v>
      </c>
      <c r="C17" s="12">
        <f>B17</f>
        <v>0</v>
      </c>
      <c r="D17" s="2"/>
      <c r="E17" s="43"/>
      <c r="F17" s="2"/>
      <c r="G17" s="2"/>
    </row>
    <row r="18" spans="1:7" x14ac:dyDescent="0.3">
      <c r="A18" s="10" t="s">
        <v>32</v>
      </c>
      <c r="B18" s="11">
        <v>0</v>
      </c>
      <c r="C18" s="12">
        <v>0</v>
      </c>
      <c r="D18" s="2"/>
      <c r="E18" s="2"/>
      <c r="F18" s="2"/>
      <c r="G18" s="2"/>
    </row>
    <row r="19" spans="1:7" x14ac:dyDescent="0.3">
      <c r="A19" s="13" t="s">
        <v>33</v>
      </c>
      <c r="B19" s="11">
        <v>0</v>
      </c>
      <c r="C19" s="12">
        <v>0</v>
      </c>
      <c r="D19" s="2"/>
      <c r="E19" s="42"/>
      <c r="F19" s="42"/>
      <c r="G19" s="42"/>
    </row>
    <row r="20" spans="1:7" ht="16.2" thickBot="1" x14ac:dyDescent="0.35">
      <c r="A20" s="32" t="s">
        <v>34</v>
      </c>
      <c r="B20" s="33">
        <f>SUM(B11:B19)</f>
        <v>103322857</v>
      </c>
      <c r="C20" s="34">
        <f>SUM(C11:C19)</f>
        <v>112888857</v>
      </c>
      <c r="D20" s="2"/>
      <c r="E20" s="43"/>
      <c r="F20" s="2"/>
      <c r="G20" s="2"/>
    </row>
    <row r="21" spans="1:7" ht="15" thickBot="1" x14ac:dyDescent="0.35">
      <c r="A21" s="2"/>
      <c r="B21" s="2"/>
      <c r="C21" s="2"/>
      <c r="D21" s="2"/>
      <c r="E21" s="2"/>
      <c r="F21" s="2"/>
      <c r="G21" s="2"/>
    </row>
    <row r="22" spans="1:7" ht="15.6" x14ac:dyDescent="0.3">
      <c r="A22" s="110" t="s">
        <v>35</v>
      </c>
      <c r="B22" s="111"/>
      <c r="C22" s="112"/>
      <c r="D22" s="2"/>
      <c r="E22" s="2"/>
      <c r="F22" s="2"/>
      <c r="G22" s="2"/>
    </row>
    <row r="23" spans="1:7" ht="31.2" x14ac:dyDescent="0.3">
      <c r="A23" s="29" t="s">
        <v>36</v>
      </c>
      <c r="B23" s="30" t="s">
        <v>23</v>
      </c>
      <c r="C23" s="31" t="s">
        <v>24</v>
      </c>
      <c r="D23" s="2"/>
      <c r="E23" s="2"/>
      <c r="F23" s="2"/>
      <c r="G23" s="2"/>
    </row>
    <row r="24" spans="1:7" x14ac:dyDescent="0.3">
      <c r="A24" s="13" t="s">
        <v>37</v>
      </c>
      <c r="B24" s="11">
        <v>0</v>
      </c>
      <c r="C24" s="12">
        <v>0</v>
      </c>
      <c r="D24" s="2"/>
      <c r="E24" s="2"/>
      <c r="F24" s="2"/>
      <c r="G24" s="2"/>
    </row>
    <row r="25" spans="1:7" x14ac:dyDescent="0.3">
      <c r="A25" s="13" t="s">
        <v>38</v>
      </c>
      <c r="B25" s="11">
        <v>0</v>
      </c>
      <c r="C25" s="12">
        <v>0</v>
      </c>
      <c r="D25" s="2"/>
      <c r="E25" s="2"/>
      <c r="F25" s="2"/>
      <c r="G25" s="2"/>
    </row>
    <row r="26" spans="1:7" x14ac:dyDescent="0.3">
      <c r="A26" s="13" t="s">
        <v>38</v>
      </c>
      <c r="B26" s="11">
        <v>0</v>
      </c>
      <c r="C26" s="12">
        <v>0</v>
      </c>
      <c r="D26" s="2"/>
      <c r="E26" s="2"/>
      <c r="F26" s="2"/>
      <c r="G26" s="2"/>
    </row>
    <row r="27" spans="1:7" x14ac:dyDescent="0.3">
      <c r="A27" s="13" t="s">
        <v>39</v>
      </c>
      <c r="B27" s="11">
        <v>0</v>
      </c>
      <c r="C27" s="12">
        <v>0</v>
      </c>
      <c r="D27" s="2"/>
      <c r="E27" s="2"/>
      <c r="F27" s="2"/>
      <c r="G27" s="2"/>
    </row>
    <row r="28" spans="1:7" x14ac:dyDescent="0.3">
      <c r="A28" s="13" t="s">
        <v>40</v>
      </c>
      <c r="B28" s="11">
        <v>0</v>
      </c>
      <c r="C28" s="12">
        <v>0</v>
      </c>
      <c r="D28" s="2"/>
      <c r="E28" s="2"/>
      <c r="F28" s="2"/>
      <c r="G28" s="2"/>
    </row>
    <row r="29" spans="1:7" x14ac:dyDescent="0.3">
      <c r="A29" s="13" t="s">
        <v>41</v>
      </c>
      <c r="B29" s="11">
        <v>0</v>
      </c>
      <c r="C29" s="12">
        <v>0</v>
      </c>
      <c r="D29" s="2"/>
      <c r="E29" s="2"/>
      <c r="F29" s="2"/>
      <c r="G29" s="2"/>
    </row>
    <row r="30" spans="1:7" ht="16.2" thickBot="1" x14ac:dyDescent="0.35">
      <c r="A30" s="32" t="s">
        <v>34</v>
      </c>
      <c r="B30" s="33">
        <v>0</v>
      </c>
      <c r="C30" s="34">
        <v>0</v>
      </c>
      <c r="D30" s="2"/>
      <c r="E30" s="2"/>
      <c r="F30" s="2"/>
      <c r="G30" s="2"/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pageSetup paperSize="9" orientation="portrait" r:id="rId1"/>
  <ignoredErrors>
    <ignoredError sqref="C14 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topLeftCell="A10" workbookViewId="0">
      <selection activeCell="F19" sqref="F19"/>
    </sheetView>
  </sheetViews>
  <sheetFormatPr defaultColWidth="9.109375" defaultRowHeight="14.4" x14ac:dyDescent="0.3"/>
  <cols>
    <col min="1" max="1" width="15.109375" customWidth="1"/>
    <col min="2" max="2" width="46.6640625" customWidth="1"/>
    <col min="3" max="3" width="36.88671875" customWidth="1"/>
    <col min="4" max="4" width="36.6640625" customWidth="1"/>
    <col min="5" max="6" width="12.88671875" customWidth="1"/>
    <col min="7" max="7" width="15.6640625" style="16" customWidth="1"/>
    <col min="8" max="9" width="15.6640625" style="19" customWidth="1"/>
    <col min="10" max="10" width="27.5546875" customWidth="1"/>
    <col min="11" max="11" width="19.5546875" customWidth="1"/>
    <col min="12" max="12" width="15.5546875" customWidth="1"/>
    <col min="13" max="13" width="15" customWidth="1"/>
    <col min="14" max="14" width="14.88671875" customWidth="1"/>
    <col min="17" max="17" width="68.5546875" hidden="1" customWidth="1"/>
    <col min="18" max="18" width="57.44140625" hidden="1" customWidth="1"/>
  </cols>
  <sheetData>
    <row r="1" spans="1:20" ht="16.2" thickBot="1" x14ac:dyDescent="0.35">
      <c r="A1" s="134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"/>
      <c r="Q1" s="24"/>
      <c r="R1" s="25"/>
      <c r="S1" s="1"/>
      <c r="T1" s="1"/>
    </row>
    <row r="2" spans="1:20" ht="15.6" x14ac:dyDescent="0.3">
      <c r="A2" s="126" t="s">
        <v>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1"/>
      <c r="P2" s="1"/>
      <c r="Q2" s="23" t="s">
        <v>44</v>
      </c>
      <c r="R2" s="25"/>
      <c r="S2" s="1"/>
      <c r="T2" s="1"/>
    </row>
    <row r="3" spans="1:20" x14ac:dyDescent="0.3">
      <c r="A3" s="117" t="s">
        <v>45</v>
      </c>
      <c r="B3" s="118" t="s">
        <v>46</v>
      </c>
      <c r="C3" s="118" t="s">
        <v>47</v>
      </c>
      <c r="D3" s="118" t="s">
        <v>48</v>
      </c>
      <c r="E3" s="118" t="s">
        <v>49</v>
      </c>
      <c r="F3" s="118" t="s">
        <v>50</v>
      </c>
      <c r="G3" s="125" t="s">
        <v>51</v>
      </c>
      <c r="H3" s="125"/>
      <c r="I3" s="125"/>
      <c r="J3" s="118" t="s">
        <v>52</v>
      </c>
      <c r="K3" s="118" t="s">
        <v>53</v>
      </c>
      <c r="L3" s="118" t="s">
        <v>54</v>
      </c>
      <c r="M3" s="118"/>
      <c r="N3" s="121" t="s">
        <v>55</v>
      </c>
      <c r="O3" s="1"/>
      <c r="P3" s="1"/>
      <c r="Q3" s="23" t="s">
        <v>56</v>
      </c>
      <c r="R3" s="25"/>
      <c r="S3" s="1"/>
      <c r="T3" s="1"/>
    </row>
    <row r="4" spans="1:20" ht="33" customHeight="1" x14ac:dyDescent="0.3">
      <c r="A4" s="117"/>
      <c r="B4" s="118"/>
      <c r="C4" s="118"/>
      <c r="D4" s="118"/>
      <c r="E4" s="118"/>
      <c r="F4" s="118"/>
      <c r="G4" s="35" t="s">
        <v>57</v>
      </c>
      <c r="H4" s="100" t="s">
        <v>58</v>
      </c>
      <c r="I4" s="100" t="s">
        <v>59</v>
      </c>
      <c r="J4" s="118"/>
      <c r="K4" s="118"/>
      <c r="L4" s="99" t="s">
        <v>60</v>
      </c>
      <c r="M4" s="99" t="s">
        <v>61</v>
      </c>
      <c r="N4" s="121"/>
      <c r="O4" s="1"/>
      <c r="P4" s="1"/>
      <c r="Q4" s="26" t="s">
        <v>62</v>
      </c>
      <c r="R4" s="25"/>
      <c r="S4" s="1"/>
      <c r="T4" s="1"/>
    </row>
    <row r="5" spans="1:20" ht="27.6" x14ac:dyDescent="0.3">
      <c r="A5" s="3" t="s">
        <v>63</v>
      </c>
      <c r="B5" s="4" t="s">
        <v>64</v>
      </c>
      <c r="C5" s="4" t="s">
        <v>65</v>
      </c>
      <c r="D5" s="4" t="s">
        <v>66</v>
      </c>
      <c r="E5" s="4"/>
      <c r="F5" s="4"/>
      <c r="G5" s="14">
        <v>103939200</v>
      </c>
      <c r="H5" s="17">
        <v>0.95</v>
      </c>
      <c r="I5" s="17">
        <v>0.05</v>
      </c>
      <c r="J5" s="4"/>
      <c r="K5" s="4" t="s">
        <v>62</v>
      </c>
      <c r="L5" s="57">
        <v>42917</v>
      </c>
      <c r="M5" s="57">
        <v>43132</v>
      </c>
      <c r="N5" s="5"/>
      <c r="O5" s="1"/>
      <c r="P5" s="1"/>
      <c r="Q5" s="23" t="s">
        <v>67</v>
      </c>
      <c r="R5" s="25"/>
      <c r="S5" s="1"/>
      <c r="T5" s="1"/>
    </row>
    <row r="6" spans="1:20" ht="15" thickBot="1" x14ac:dyDescent="0.35">
      <c r="A6" s="2"/>
      <c r="B6" s="2"/>
      <c r="C6" s="2"/>
      <c r="D6" s="2"/>
      <c r="E6" s="2"/>
      <c r="F6" s="2"/>
      <c r="J6" s="2"/>
      <c r="K6" s="2"/>
      <c r="L6" s="2"/>
      <c r="M6" s="2"/>
      <c r="N6" s="2"/>
      <c r="O6" s="2"/>
      <c r="P6" s="2"/>
      <c r="Q6" s="23" t="s">
        <v>68</v>
      </c>
      <c r="R6" s="26"/>
      <c r="S6" s="2"/>
      <c r="T6" s="2"/>
    </row>
    <row r="7" spans="1:20" ht="15.6" x14ac:dyDescent="0.3">
      <c r="A7" s="126" t="s">
        <v>69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"/>
      <c r="P7" s="1"/>
      <c r="Q7" s="23" t="s">
        <v>70</v>
      </c>
      <c r="R7" s="25"/>
      <c r="S7" s="1"/>
      <c r="T7" s="1"/>
    </row>
    <row r="8" spans="1:20" ht="15" customHeight="1" x14ac:dyDescent="0.3">
      <c r="A8" s="117" t="s">
        <v>45</v>
      </c>
      <c r="B8" s="118" t="s">
        <v>46</v>
      </c>
      <c r="C8" s="118" t="s">
        <v>47</v>
      </c>
      <c r="D8" s="118" t="s">
        <v>71</v>
      </c>
      <c r="E8" s="118" t="s">
        <v>49</v>
      </c>
      <c r="F8" s="118" t="s">
        <v>50</v>
      </c>
      <c r="G8" s="125" t="s">
        <v>51</v>
      </c>
      <c r="H8" s="125"/>
      <c r="I8" s="125"/>
      <c r="J8" s="118" t="s">
        <v>52</v>
      </c>
      <c r="K8" s="118" t="s">
        <v>53</v>
      </c>
      <c r="L8" s="118" t="s">
        <v>54</v>
      </c>
      <c r="M8" s="118"/>
      <c r="N8" s="121" t="s">
        <v>55</v>
      </c>
      <c r="O8" s="1"/>
      <c r="P8" s="1"/>
      <c r="Q8" s="23" t="s">
        <v>72</v>
      </c>
      <c r="R8" s="25"/>
      <c r="S8" s="1"/>
      <c r="T8" s="1"/>
    </row>
    <row r="9" spans="1:20" ht="36" customHeight="1" x14ac:dyDescent="0.3">
      <c r="A9" s="117"/>
      <c r="B9" s="118"/>
      <c r="C9" s="118"/>
      <c r="D9" s="118"/>
      <c r="E9" s="118"/>
      <c r="F9" s="118"/>
      <c r="G9" s="35" t="s">
        <v>57</v>
      </c>
      <c r="H9" s="100" t="s">
        <v>58</v>
      </c>
      <c r="I9" s="100" t="s">
        <v>59</v>
      </c>
      <c r="J9" s="118"/>
      <c r="K9" s="118"/>
      <c r="L9" s="99" t="s">
        <v>60</v>
      </c>
      <c r="M9" s="99" t="s">
        <v>61</v>
      </c>
      <c r="N9" s="121"/>
      <c r="O9" s="1"/>
      <c r="P9" s="1"/>
      <c r="Q9" s="24"/>
      <c r="R9" s="25"/>
      <c r="S9" s="1"/>
      <c r="T9" s="1"/>
    </row>
    <row r="10" spans="1:20" ht="41.4" x14ac:dyDescent="0.3">
      <c r="A10" s="3" t="s">
        <v>63</v>
      </c>
      <c r="B10" s="4" t="s">
        <v>73</v>
      </c>
      <c r="C10" s="4" t="s">
        <v>74</v>
      </c>
      <c r="D10" s="4" t="s">
        <v>75</v>
      </c>
      <c r="E10" s="4"/>
      <c r="F10" s="4"/>
      <c r="G10" s="14">
        <v>1478000</v>
      </c>
      <c r="H10" s="17">
        <v>0</v>
      </c>
      <c r="I10" s="17">
        <v>1</v>
      </c>
      <c r="J10" s="4"/>
      <c r="K10" s="4" t="s">
        <v>56</v>
      </c>
      <c r="L10" s="57">
        <v>43160</v>
      </c>
      <c r="M10" s="57">
        <v>43221</v>
      </c>
      <c r="N10" s="5"/>
      <c r="O10" s="1"/>
      <c r="P10" s="1"/>
      <c r="Q10" s="23" t="s">
        <v>66</v>
      </c>
      <c r="R10" s="25"/>
      <c r="S10" s="1"/>
      <c r="T10" s="1"/>
    </row>
    <row r="11" spans="1:20" ht="41.4" x14ac:dyDescent="0.3">
      <c r="A11" s="3" t="s">
        <v>63</v>
      </c>
      <c r="B11" s="4" t="s">
        <v>76</v>
      </c>
      <c r="C11" s="4" t="s">
        <v>77</v>
      </c>
      <c r="D11" s="4" t="s">
        <v>75</v>
      </c>
      <c r="E11" s="4"/>
      <c r="F11" s="4"/>
      <c r="G11" s="14">
        <v>313000</v>
      </c>
      <c r="H11" s="17">
        <v>0</v>
      </c>
      <c r="I11" s="17">
        <v>1</v>
      </c>
      <c r="J11" s="4"/>
      <c r="K11" s="4" t="s">
        <v>56</v>
      </c>
      <c r="L11" s="57">
        <v>43160</v>
      </c>
      <c r="M11" s="57">
        <v>43221</v>
      </c>
      <c r="N11" s="5"/>
      <c r="O11" s="1"/>
      <c r="P11" s="1"/>
      <c r="Q11" s="23" t="s">
        <v>75</v>
      </c>
      <c r="R11" s="25"/>
      <c r="S11" s="1"/>
      <c r="T11" s="1"/>
    </row>
    <row r="12" spans="1:20" ht="15" thickBot="1" x14ac:dyDescent="0.35">
      <c r="A12" s="2"/>
      <c r="B12" s="2"/>
      <c r="C12" s="2"/>
      <c r="D12" s="2"/>
      <c r="E12" s="2"/>
      <c r="F12" s="2"/>
      <c r="J12" s="2"/>
      <c r="K12" s="2"/>
      <c r="L12" s="2"/>
      <c r="M12" s="2"/>
      <c r="N12" s="2"/>
      <c r="O12" s="2"/>
      <c r="P12" s="2"/>
      <c r="Q12" s="23" t="s">
        <v>78</v>
      </c>
      <c r="R12" s="26"/>
      <c r="S12" s="2"/>
      <c r="T12" s="2"/>
    </row>
    <row r="13" spans="1:20" ht="15.6" x14ac:dyDescent="0.3">
      <c r="A13" s="126" t="s">
        <v>79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2"/>
      <c r="P13" s="2"/>
      <c r="Q13" s="23" t="s">
        <v>80</v>
      </c>
      <c r="R13" s="26"/>
      <c r="S13" s="2"/>
      <c r="T13" s="2"/>
    </row>
    <row r="14" spans="1:20" ht="15" customHeight="1" x14ac:dyDescent="0.3">
      <c r="A14" s="117" t="s">
        <v>45</v>
      </c>
      <c r="B14" s="118" t="s">
        <v>46</v>
      </c>
      <c r="C14" s="118" t="s">
        <v>47</v>
      </c>
      <c r="D14" s="118" t="s">
        <v>71</v>
      </c>
      <c r="E14" s="118" t="s">
        <v>49</v>
      </c>
      <c r="F14" s="118" t="s">
        <v>50</v>
      </c>
      <c r="G14" s="125" t="s">
        <v>51</v>
      </c>
      <c r="H14" s="125"/>
      <c r="I14" s="125"/>
      <c r="J14" s="118" t="s">
        <v>52</v>
      </c>
      <c r="K14" s="118" t="s">
        <v>53</v>
      </c>
      <c r="L14" s="118" t="s">
        <v>54</v>
      </c>
      <c r="M14" s="118"/>
      <c r="N14" s="121" t="s">
        <v>55</v>
      </c>
      <c r="O14" s="2"/>
      <c r="P14" s="2"/>
      <c r="Q14" s="23" t="s">
        <v>81</v>
      </c>
      <c r="R14" s="26"/>
      <c r="S14" s="2"/>
      <c r="T14" s="2"/>
    </row>
    <row r="15" spans="1:20" ht="36.75" customHeight="1" x14ac:dyDescent="0.3">
      <c r="A15" s="117"/>
      <c r="B15" s="118"/>
      <c r="C15" s="118"/>
      <c r="D15" s="118"/>
      <c r="E15" s="118"/>
      <c r="F15" s="118"/>
      <c r="G15" s="35" t="s">
        <v>57</v>
      </c>
      <c r="H15" s="100" t="s">
        <v>58</v>
      </c>
      <c r="I15" s="100" t="s">
        <v>59</v>
      </c>
      <c r="J15" s="118"/>
      <c r="K15" s="118"/>
      <c r="L15" s="99" t="s">
        <v>82</v>
      </c>
      <c r="M15" s="99" t="s">
        <v>61</v>
      </c>
      <c r="N15" s="121"/>
      <c r="O15" s="2"/>
      <c r="P15" s="2"/>
      <c r="Q15" s="23" t="s">
        <v>83</v>
      </c>
      <c r="R15" s="26"/>
      <c r="S15" s="2"/>
      <c r="T15" s="2"/>
    </row>
    <row r="16" spans="1:20" s="2" customFormat="1" ht="41.4" x14ac:dyDescent="0.3">
      <c r="A16" s="3" t="s">
        <v>63</v>
      </c>
      <c r="B16" s="4" t="s">
        <v>84</v>
      </c>
      <c r="C16" s="4" t="s">
        <v>85</v>
      </c>
      <c r="D16" s="4" t="s">
        <v>86</v>
      </c>
      <c r="E16" s="4"/>
      <c r="F16" s="4"/>
      <c r="G16" s="14">
        <v>4800</v>
      </c>
      <c r="H16" s="17">
        <v>1</v>
      </c>
      <c r="I16" s="17">
        <v>0</v>
      </c>
      <c r="J16" s="17"/>
      <c r="K16" s="4" t="s">
        <v>62</v>
      </c>
      <c r="L16" s="57">
        <v>43101</v>
      </c>
      <c r="M16" s="57">
        <v>43101</v>
      </c>
      <c r="N16" s="5"/>
      <c r="Q16" s="23" t="s">
        <v>87</v>
      </c>
      <c r="R16" s="26"/>
    </row>
    <row r="17" spans="1:26" x14ac:dyDescent="0.3">
      <c r="A17" s="3" t="s">
        <v>63</v>
      </c>
      <c r="B17" s="4"/>
      <c r="C17" s="4"/>
      <c r="D17" s="4"/>
      <c r="E17" s="4"/>
      <c r="F17" s="4"/>
      <c r="G17" s="14"/>
      <c r="H17" s="17"/>
      <c r="I17" s="17"/>
      <c r="J17" s="4"/>
      <c r="K17" s="4"/>
      <c r="L17" s="4"/>
      <c r="M17" s="4"/>
      <c r="N17" s="5"/>
      <c r="O17" s="2"/>
      <c r="P17" s="2"/>
      <c r="Q17" s="24"/>
      <c r="R17" s="26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3" t="s">
        <v>63</v>
      </c>
      <c r="B18" s="4"/>
      <c r="C18" s="4"/>
      <c r="D18" s="4"/>
      <c r="E18" s="4"/>
      <c r="F18" s="4"/>
      <c r="G18" s="14"/>
      <c r="H18" s="17"/>
      <c r="I18" s="17"/>
      <c r="J18" s="4"/>
      <c r="K18" s="4"/>
      <c r="L18" s="4"/>
      <c r="M18" s="4"/>
      <c r="N18" s="5"/>
      <c r="O18" s="2"/>
      <c r="P18" s="2"/>
      <c r="Q18" s="24"/>
      <c r="R18" s="26"/>
      <c r="S18" s="2"/>
      <c r="T18" s="2"/>
      <c r="U18" s="2"/>
      <c r="V18" s="2"/>
      <c r="W18" s="2"/>
      <c r="X18" s="2"/>
      <c r="Y18" s="2"/>
      <c r="Z18" s="2"/>
    </row>
    <row r="19" spans="1:26" ht="15" thickBot="1" x14ac:dyDescent="0.35">
      <c r="A19" s="2"/>
      <c r="B19" s="2"/>
      <c r="C19" s="2"/>
      <c r="D19" s="2"/>
      <c r="E19" s="2"/>
      <c r="F19" s="2"/>
      <c r="J19" s="2"/>
      <c r="K19" s="2"/>
      <c r="L19" s="2"/>
      <c r="M19" s="2"/>
      <c r="N19" s="2"/>
      <c r="O19" s="2"/>
      <c r="P19" s="2"/>
      <c r="Q19" s="23" t="s">
        <v>88</v>
      </c>
      <c r="R19" s="26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126" t="s">
        <v>89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2"/>
      <c r="P20" s="2"/>
      <c r="Q20" s="23" t="s">
        <v>90</v>
      </c>
      <c r="R20" s="26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117" t="s">
        <v>45</v>
      </c>
      <c r="B21" s="118" t="s">
        <v>46</v>
      </c>
      <c r="C21" s="118" t="s">
        <v>47</v>
      </c>
      <c r="D21" s="118" t="s">
        <v>71</v>
      </c>
      <c r="E21" s="133"/>
      <c r="F21" s="133"/>
      <c r="G21" s="125" t="s">
        <v>51</v>
      </c>
      <c r="H21" s="125"/>
      <c r="I21" s="125"/>
      <c r="J21" s="118" t="s">
        <v>52</v>
      </c>
      <c r="K21" s="118" t="s">
        <v>53</v>
      </c>
      <c r="L21" s="118" t="s">
        <v>54</v>
      </c>
      <c r="M21" s="118"/>
      <c r="N21" s="121" t="s">
        <v>55</v>
      </c>
      <c r="O21" s="2"/>
      <c r="P21" s="2"/>
      <c r="Q21" s="23" t="s">
        <v>44</v>
      </c>
      <c r="R21" s="26"/>
      <c r="S21" s="2"/>
      <c r="T21" s="2"/>
      <c r="U21" s="2"/>
      <c r="V21" s="2"/>
      <c r="W21" s="2"/>
      <c r="X21" s="2"/>
      <c r="Y21" s="2"/>
      <c r="Z21" s="2"/>
    </row>
    <row r="22" spans="1:26" ht="41.4" x14ac:dyDescent="0.3">
      <c r="A22" s="117"/>
      <c r="B22" s="118"/>
      <c r="C22" s="118"/>
      <c r="D22" s="118"/>
      <c r="E22" s="118" t="s">
        <v>50</v>
      </c>
      <c r="F22" s="118"/>
      <c r="G22" s="99" t="s">
        <v>57</v>
      </c>
      <c r="H22" s="35" t="s">
        <v>58</v>
      </c>
      <c r="I22" s="100" t="s">
        <v>59</v>
      </c>
      <c r="J22" s="118"/>
      <c r="K22" s="118"/>
      <c r="L22" s="99" t="s">
        <v>91</v>
      </c>
      <c r="M22" s="99" t="s">
        <v>61</v>
      </c>
      <c r="N22" s="121"/>
      <c r="O22" s="2"/>
      <c r="P22" s="2"/>
      <c r="Q22" s="23" t="s">
        <v>86</v>
      </c>
      <c r="R22" s="26"/>
      <c r="S22" s="2"/>
      <c r="T22" s="2"/>
      <c r="U22" s="2"/>
      <c r="V22" s="2"/>
      <c r="W22" s="2"/>
      <c r="X22" s="2"/>
      <c r="Y22" s="2"/>
      <c r="Z22" s="2"/>
    </row>
    <row r="23" spans="1:26" ht="41.4" x14ac:dyDescent="0.3">
      <c r="A23" s="3" t="s">
        <v>63</v>
      </c>
      <c r="B23" s="4" t="s">
        <v>92</v>
      </c>
      <c r="C23" s="4" t="s">
        <v>93</v>
      </c>
      <c r="D23" s="4" t="s">
        <v>94</v>
      </c>
      <c r="E23" s="4"/>
      <c r="F23" s="4"/>
      <c r="G23" s="14">
        <v>900000</v>
      </c>
      <c r="H23" s="17">
        <v>0.39</v>
      </c>
      <c r="I23" s="17">
        <v>0.61</v>
      </c>
      <c r="J23" s="17"/>
      <c r="K23" s="4" t="s">
        <v>62</v>
      </c>
      <c r="L23" s="57">
        <v>43160</v>
      </c>
      <c r="M23" s="57">
        <v>43160</v>
      </c>
      <c r="N23" s="5"/>
      <c r="O23" s="2"/>
      <c r="P23" s="2"/>
      <c r="Q23" s="23" t="s">
        <v>87</v>
      </c>
      <c r="R23" s="26"/>
      <c r="S23" s="2"/>
      <c r="T23" s="2"/>
      <c r="U23" s="2"/>
      <c r="V23" s="2"/>
      <c r="W23" s="2"/>
      <c r="X23" s="2"/>
      <c r="Y23" s="2"/>
      <c r="Z23" s="2"/>
    </row>
    <row r="24" spans="1:26" ht="41.4" x14ac:dyDescent="0.3">
      <c r="A24" s="3" t="s">
        <v>63</v>
      </c>
      <c r="B24" s="4" t="s">
        <v>95</v>
      </c>
      <c r="C24" s="4" t="s">
        <v>93</v>
      </c>
      <c r="D24" s="4" t="s">
        <v>94</v>
      </c>
      <c r="E24" s="4"/>
      <c r="F24" s="4"/>
      <c r="G24" s="14">
        <v>300000</v>
      </c>
      <c r="H24" s="17">
        <v>0.25</v>
      </c>
      <c r="I24" s="17">
        <v>0.75</v>
      </c>
      <c r="J24" s="17"/>
      <c r="K24" s="4" t="s">
        <v>62</v>
      </c>
      <c r="L24" s="57">
        <v>43983</v>
      </c>
      <c r="M24" s="57">
        <v>43983</v>
      </c>
      <c r="N24" s="5"/>
      <c r="O24" s="2"/>
      <c r="P24" s="2"/>
      <c r="Q24" s="2"/>
      <c r="R24" s="24"/>
      <c r="S24" s="2"/>
      <c r="T24" s="2"/>
      <c r="U24" s="2"/>
      <c r="V24" s="2"/>
      <c r="W24" s="2"/>
      <c r="X24" s="2"/>
      <c r="Y24" s="2"/>
      <c r="Z24" s="2"/>
    </row>
    <row r="25" spans="1:26" s="2" customFormat="1" ht="41.4" x14ac:dyDescent="0.3">
      <c r="A25" s="3" t="s">
        <v>63</v>
      </c>
      <c r="B25" s="4" t="s">
        <v>96</v>
      </c>
      <c r="C25" s="4" t="s">
        <v>93</v>
      </c>
      <c r="D25" s="4" t="s">
        <v>94</v>
      </c>
      <c r="E25" s="4"/>
      <c r="F25" s="4"/>
      <c r="G25" s="14">
        <v>300000</v>
      </c>
      <c r="H25" s="17">
        <v>0.25</v>
      </c>
      <c r="I25" s="17">
        <v>0.75</v>
      </c>
      <c r="J25" s="17"/>
      <c r="K25" s="4" t="s">
        <v>62</v>
      </c>
      <c r="L25" s="57">
        <v>43983</v>
      </c>
      <c r="M25" s="57">
        <v>43983</v>
      </c>
      <c r="N25" s="5"/>
      <c r="R25" s="24"/>
    </row>
    <row r="26" spans="1:26" x14ac:dyDescent="0.3">
      <c r="A26" s="3" t="s">
        <v>63</v>
      </c>
      <c r="B26" s="4" t="s">
        <v>97</v>
      </c>
      <c r="C26" s="4"/>
      <c r="D26" s="4" t="s">
        <v>94</v>
      </c>
      <c r="E26" s="4"/>
      <c r="F26" s="4"/>
      <c r="G26" s="14">
        <v>450000</v>
      </c>
      <c r="H26" s="17">
        <v>0</v>
      </c>
      <c r="I26" s="17">
        <v>1</v>
      </c>
      <c r="J26" s="17"/>
      <c r="K26" s="4" t="s">
        <v>62</v>
      </c>
      <c r="L26" s="57">
        <v>43101</v>
      </c>
      <c r="M26" s="57">
        <v>43101</v>
      </c>
      <c r="N26" s="5"/>
      <c r="O26" s="2"/>
      <c r="P26" s="2"/>
      <c r="Q26" s="24"/>
      <c r="R26" s="24"/>
      <c r="S26" s="2"/>
      <c r="T26" s="2"/>
      <c r="U26" s="2"/>
      <c r="V26" s="2"/>
      <c r="W26" s="2"/>
      <c r="X26" s="2"/>
      <c r="Y26" s="2"/>
      <c r="Z26" s="2"/>
    </row>
    <row r="27" spans="1:26" ht="15" thickBot="1" x14ac:dyDescent="0.35">
      <c r="A27" s="2"/>
      <c r="B27" s="2"/>
      <c r="C27" s="2"/>
      <c r="D27" s="2"/>
      <c r="E27" s="2"/>
      <c r="F27" s="2"/>
      <c r="J27" s="2"/>
      <c r="K27" s="2"/>
      <c r="L27" s="2"/>
      <c r="M27" s="2"/>
      <c r="N27" s="2"/>
      <c r="O27" s="2"/>
      <c r="P27" s="2"/>
      <c r="Q27" s="27" t="s">
        <v>98</v>
      </c>
      <c r="R27" s="27" t="s">
        <v>99</v>
      </c>
      <c r="S27" s="2"/>
      <c r="T27" s="2"/>
      <c r="U27" s="2"/>
      <c r="V27" s="2"/>
      <c r="W27" s="2"/>
      <c r="X27" s="2"/>
      <c r="Y27" s="2"/>
      <c r="Z27" s="2"/>
    </row>
    <row r="28" spans="1:26" ht="15.6" x14ac:dyDescent="0.3">
      <c r="A28" s="126" t="s">
        <v>100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2"/>
      <c r="P28" s="2"/>
      <c r="Q28" s="27" t="s">
        <v>101</v>
      </c>
      <c r="R28" s="27" t="s">
        <v>99</v>
      </c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117" t="s">
        <v>45</v>
      </c>
      <c r="B29" s="118" t="s">
        <v>46</v>
      </c>
      <c r="C29" s="118" t="s">
        <v>47</v>
      </c>
      <c r="D29" s="118" t="s">
        <v>71</v>
      </c>
      <c r="E29" s="118" t="s">
        <v>50</v>
      </c>
      <c r="F29" s="125" t="s">
        <v>51</v>
      </c>
      <c r="G29" s="125"/>
      <c r="H29" s="125"/>
      <c r="I29" s="124" t="s">
        <v>102</v>
      </c>
      <c r="J29" s="118" t="s">
        <v>52</v>
      </c>
      <c r="K29" s="118" t="s">
        <v>53</v>
      </c>
      <c r="L29" s="118" t="s">
        <v>54</v>
      </c>
      <c r="M29" s="118"/>
      <c r="N29" s="121" t="s">
        <v>55</v>
      </c>
      <c r="O29" s="2"/>
      <c r="P29" s="2"/>
      <c r="Q29" s="27" t="s">
        <v>103</v>
      </c>
      <c r="R29" s="27" t="s">
        <v>104</v>
      </c>
      <c r="S29" s="2"/>
      <c r="T29" s="2"/>
      <c r="U29" s="2"/>
      <c r="V29" s="2"/>
      <c r="W29" s="2"/>
      <c r="X29" s="2"/>
      <c r="Y29" s="2"/>
      <c r="Z29" s="2"/>
    </row>
    <row r="30" spans="1:26" ht="41.4" x14ac:dyDescent="0.3">
      <c r="A30" s="117"/>
      <c r="B30" s="118"/>
      <c r="C30" s="118"/>
      <c r="D30" s="118"/>
      <c r="E30" s="118"/>
      <c r="F30" s="99" t="s">
        <v>57</v>
      </c>
      <c r="G30" s="35" t="s">
        <v>58</v>
      </c>
      <c r="H30" s="100" t="s">
        <v>59</v>
      </c>
      <c r="I30" s="124"/>
      <c r="J30" s="118"/>
      <c r="K30" s="118"/>
      <c r="L30" s="99" t="s">
        <v>105</v>
      </c>
      <c r="M30" s="99" t="s">
        <v>106</v>
      </c>
      <c r="N30" s="121"/>
      <c r="O30" s="2"/>
      <c r="P30" s="2"/>
      <c r="Q30" s="27" t="s">
        <v>98</v>
      </c>
      <c r="R30" s="27" t="s">
        <v>104</v>
      </c>
      <c r="S30" s="2"/>
      <c r="T30" s="2"/>
      <c r="U30" s="2"/>
      <c r="V30" s="2"/>
      <c r="W30" s="2"/>
      <c r="X30" s="2"/>
      <c r="Y30" s="2"/>
      <c r="Z30" s="2"/>
    </row>
    <row r="31" spans="1:26" ht="69" x14ac:dyDescent="0.3">
      <c r="A31" s="3" t="s">
        <v>63</v>
      </c>
      <c r="B31" s="4" t="s">
        <v>107</v>
      </c>
      <c r="C31" s="4" t="s">
        <v>108</v>
      </c>
      <c r="D31" s="4" t="s">
        <v>109</v>
      </c>
      <c r="E31" s="4"/>
      <c r="F31" s="14">
        <v>55000</v>
      </c>
      <c r="G31" s="17">
        <v>1</v>
      </c>
      <c r="H31" s="17">
        <v>0</v>
      </c>
      <c r="I31" s="41">
        <v>4</v>
      </c>
      <c r="J31" s="4"/>
      <c r="K31" s="4" t="s">
        <v>56</v>
      </c>
      <c r="L31" s="57">
        <v>43040</v>
      </c>
      <c r="M31" s="57">
        <v>43101</v>
      </c>
      <c r="N31" s="5"/>
      <c r="O31" s="2"/>
      <c r="P31" s="2"/>
      <c r="Q31" s="27" t="s">
        <v>110</v>
      </c>
      <c r="R31" s="27" t="s">
        <v>104</v>
      </c>
      <c r="S31" s="2"/>
      <c r="T31" s="2"/>
      <c r="U31" s="2"/>
      <c r="V31" s="2"/>
      <c r="W31" s="2"/>
      <c r="X31" s="2"/>
      <c r="Y31" s="2"/>
      <c r="Z31" s="2"/>
    </row>
    <row r="32" spans="1:26" ht="55.2" x14ac:dyDescent="0.3">
      <c r="A32" s="3" t="s">
        <v>63</v>
      </c>
      <c r="B32" s="4" t="s">
        <v>111</v>
      </c>
      <c r="C32" s="4" t="s">
        <v>112</v>
      </c>
      <c r="D32" s="4" t="s">
        <v>109</v>
      </c>
      <c r="E32" s="4"/>
      <c r="F32" s="14">
        <v>7000</v>
      </c>
      <c r="G32" s="17">
        <v>0</v>
      </c>
      <c r="H32" s="17">
        <v>1</v>
      </c>
      <c r="I32" s="41">
        <v>1</v>
      </c>
      <c r="J32" s="4"/>
      <c r="K32" s="4" t="s">
        <v>56</v>
      </c>
      <c r="L32" s="57">
        <v>43040</v>
      </c>
      <c r="M32" s="57">
        <v>43101</v>
      </c>
      <c r="N32" s="5"/>
      <c r="O32" s="2"/>
      <c r="P32" s="2"/>
      <c r="Q32" s="27"/>
      <c r="R32" s="27" t="s">
        <v>113</v>
      </c>
      <c r="S32" s="2"/>
      <c r="T32" s="2"/>
      <c r="U32" s="2"/>
      <c r="V32" s="2"/>
      <c r="W32" s="2"/>
      <c r="X32" s="2"/>
      <c r="Y32" s="2"/>
      <c r="Z32" s="2"/>
    </row>
    <row r="33" spans="1:26" ht="55.2" x14ac:dyDescent="0.3">
      <c r="A33" s="3" t="s">
        <v>63</v>
      </c>
      <c r="B33" s="4" t="s">
        <v>114</v>
      </c>
      <c r="C33" s="4" t="s">
        <v>115</v>
      </c>
      <c r="D33" s="4" t="s">
        <v>109</v>
      </c>
      <c r="E33" s="4"/>
      <c r="F33" s="14">
        <v>27000</v>
      </c>
      <c r="G33" s="17">
        <v>0</v>
      </c>
      <c r="H33" s="17">
        <v>1</v>
      </c>
      <c r="I33" s="41">
        <v>2</v>
      </c>
      <c r="J33" s="4"/>
      <c r="K33" s="4" t="s">
        <v>56</v>
      </c>
      <c r="L33" s="57">
        <v>43040</v>
      </c>
      <c r="M33" s="57">
        <v>43101</v>
      </c>
      <c r="N33" s="5"/>
      <c r="O33" s="2"/>
      <c r="P33" s="2"/>
      <c r="Q33" s="27"/>
      <c r="R33" s="27" t="s">
        <v>113</v>
      </c>
      <c r="S33" s="2"/>
      <c r="T33" s="2"/>
      <c r="U33" s="2"/>
      <c r="V33" s="2"/>
      <c r="W33" s="2"/>
      <c r="X33" s="2"/>
      <c r="Y33" s="2"/>
      <c r="Z33" s="2"/>
    </row>
    <row r="34" spans="1:26" x14ac:dyDescent="0.3">
      <c r="A34" s="3" t="s">
        <v>63</v>
      </c>
      <c r="B34" s="4" t="s">
        <v>116</v>
      </c>
      <c r="C34" s="4" t="s">
        <v>117</v>
      </c>
      <c r="D34" s="4" t="s">
        <v>109</v>
      </c>
      <c r="E34" s="4"/>
      <c r="F34" s="14">
        <v>786000</v>
      </c>
      <c r="G34" s="17">
        <v>1</v>
      </c>
      <c r="H34" s="17">
        <v>0</v>
      </c>
      <c r="I34" s="41">
        <v>15</v>
      </c>
      <c r="J34" s="4"/>
      <c r="K34" s="4" t="s">
        <v>56</v>
      </c>
      <c r="L34" s="57">
        <v>43040</v>
      </c>
      <c r="M34" s="57">
        <v>43101</v>
      </c>
      <c r="N34" s="5"/>
      <c r="O34" s="2"/>
      <c r="P34" s="2"/>
      <c r="Q34" s="27" t="s">
        <v>118</v>
      </c>
      <c r="R34" s="27" t="s">
        <v>113</v>
      </c>
      <c r="S34" s="2"/>
      <c r="T34" s="2"/>
      <c r="U34" s="2"/>
      <c r="V34" s="2"/>
      <c r="W34" s="2"/>
      <c r="X34" s="2"/>
      <c r="Y34" s="2"/>
      <c r="Z34" s="2"/>
    </row>
    <row r="35" spans="1:26" ht="15" thickBot="1" x14ac:dyDescent="0.35">
      <c r="A35" s="2"/>
      <c r="B35" s="2"/>
      <c r="C35" s="2"/>
      <c r="D35" s="2"/>
      <c r="E35" s="2"/>
      <c r="F35" s="2"/>
      <c r="J35" s="2"/>
      <c r="K35" s="2"/>
      <c r="L35" s="2"/>
      <c r="M35" s="2"/>
      <c r="N35" s="2"/>
      <c r="O35" s="2"/>
      <c r="P35" s="2"/>
      <c r="Q35" s="27" t="s">
        <v>119</v>
      </c>
      <c r="R35" s="27" t="s">
        <v>120</v>
      </c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126" t="s">
        <v>121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2"/>
      <c r="P36" s="2"/>
      <c r="Q36" s="27" t="s">
        <v>122</v>
      </c>
      <c r="R36" s="27" t="s">
        <v>120</v>
      </c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3">
      <c r="A37" s="117" t="s">
        <v>45</v>
      </c>
      <c r="B37" s="118" t="s">
        <v>46</v>
      </c>
      <c r="C37" s="118" t="s">
        <v>47</v>
      </c>
      <c r="D37" s="118" t="s">
        <v>71</v>
      </c>
      <c r="E37" s="133"/>
      <c r="F37" s="133"/>
      <c r="G37" s="125" t="s">
        <v>51</v>
      </c>
      <c r="H37" s="125"/>
      <c r="I37" s="125"/>
      <c r="J37" s="118" t="s">
        <v>52</v>
      </c>
      <c r="K37" s="118" t="s">
        <v>53</v>
      </c>
      <c r="L37" s="118" t="s">
        <v>54</v>
      </c>
      <c r="M37" s="118"/>
      <c r="N37" s="121" t="s">
        <v>55</v>
      </c>
      <c r="O37" s="2"/>
      <c r="P37" s="2"/>
      <c r="Q37" s="27"/>
      <c r="R37" s="27" t="s">
        <v>123</v>
      </c>
      <c r="S37" s="2"/>
      <c r="T37" s="2"/>
      <c r="U37" s="2"/>
      <c r="V37" s="2"/>
      <c r="W37" s="2"/>
      <c r="X37" s="2"/>
      <c r="Y37" s="2"/>
      <c r="Z37" s="2"/>
    </row>
    <row r="38" spans="1:26" ht="41.4" x14ac:dyDescent="0.3">
      <c r="A38" s="117"/>
      <c r="B38" s="118"/>
      <c r="C38" s="118"/>
      <c r="D38" s="118"/>
      <c r="E38" s="118" t="s">
        <v>50</v>
      </c>
      <c r="F38" s="118"/>
      <c r="G38" s="99" t="s">
        <v>57</v>
      </c>
      <c r="H38" s="35" t="s">
        <v>58</v>
      </c>
      <c r="I38" s="100" t="s">
        <v>59</v>
      </c>
      <c r="J38" s="118"/>
      <c r="K38" s="118"/>
      <c r="L38" s="99" t="s">
        <v>91</v>
      </c>
      <c r="M38" s="99" t="s">
        <v>61</v>
      </c>
      <c r="N38" s="121"/>
      <c r="O38" s="2"/>
      <c r="P38" s="2"/>
      <c r="Q38" s="27"/>
      <c r="R38" s="27" t="s">
        <v>123</v>
      </c>
      <c r="S38" s="2"/>
      <c r="T38" s="2"/>
      <c r="U38" s="2"/>
      <c r="V38" s="2"/>
      <c r="W38" s="2"/>
      <c r="X38" s="2"/>
      <c r="Y38" s="2"/>
      <c r="Z38" s="2"/>
    </row>
    <row r="39" spans="1:26" ht="27.6" x14ac:dyDescent="0.3">
      <c r="A39" s="3" t="s">
        <v>63</v>
      </c>
      <c r="B39" s="4" t="s">
        <v>124</v>
      </c>
      <c r="C39" s="4" t="s">
        <v>125</v>
      </c>
      <c r="D39" s="4"/>
      <c r="E39" s="131" t="s">
        <v>126</v>
      </c>
      <c r="F39" s="132"/>
      <c r="G39" s="14">
        <v>277714</v>
      </c>
      <c r="H39" s="17">
        <v>0</v>
      </c>
      <c r="I39" s="17">
        <v>1</v>
      </c>
      <c r="J39" s="17"/>
      <c r="K39" s="4" t="s">
        <v>56</v>
      </c>
      <c r="L39" s="57">
        <v>43101</v>
      </c>
      <c r="M39" s="57">
        <v>43160</v>
      </c>
      <c r="N39" s="5"/>
      <c r="O39" s="2"/>
      <c r="P39" s="2"/>
      <c r="Q39" s="24"/>
      <c r="R39" s="24"/>
      <c r="S39" s="2"/>
      <c r="T39" s="2"/>
      <c r="U39" s="2"/>
      <c r="V39" s="2"/>
      <c r="W39" s="2"/>
      <c r="X39" s="2"/>
      <c r="Y39" s="2"/>
      <c r="Z39" s="2"/>
    </row>
    <row r="40" spans="1:26" ht="27.6" x14ac:dyDescent="0.3">
      <c r="A40" s="3" t="s">
        <v>63</v>
      </c>
      <c r="B40" s="4" t="s">
        <v>127</v>
      </c>
      <c r="C40" s="4" t="s">
        <v>128</v>
      </c>
      <c r="D40" s="4"/>
      <c r="E40" s="131" t="s">
        <v>126</v>
      </c>
      <c r="F40" s="132"/>
      <c r="G40" s="14">
        <v>171286</v>
      </c>
      <c r="H40" s="17">
        <v>0</v>
      </c>
      <c r="I40" s="17">
        <v>1</v>
      </c>
      <c r="J40" s="17"/>
      <c r="K40" s="4" t="s">
        <v>56</v>
      </c>
      <c r="L40" s="57">
        <v>43101</v>
      </c>
      <c r="M40" s="57">
        <v>43160</v>
      </c>
      <c r="N40" s="5"/>
      <c r="O40" s="2"/>
      <c r="P40" s="2"/>
      <c r="Q40" s="27" t="s">
        <v>129</v>
      </c>
      <c r="R40" s="27" t="s">
        <v>99</v>
      </c>
      <c r="S40" s="2"/>
      <c r="T40" s="2"/>
      <c r="U40" s="2"/>
      <c r="V40" s="2"/>
      <c r="W40" s="2"/>
      <c r="X40" s="2"/>
      <c r="Y40" s="2"/>
      <c r="Z40" s="2"/>
    </row>
    <row r="41" spans="1:26" ht="27.6" x14ac:dyDescent="0.3">
      <c r="A41" s="3" t="s">
        <v>63</v>
      </c>
      <c r="B41" s="4" t="s">
        <v>127</v>
      </c>
      <c r="C41" s="4" t="s">
        <v>130</v>
      </c>
      <c r="D41" s="4"/>
      <c r="E41" s="131" t="s">
        <v>126</v>
      </c>
      <c r="F41" s="132"/>
      <c r="G41" s="14">
        <v>343000</v>
      </c>
      <c r="H41" s="17">
        <v>0</v>
      </c>
      <c r="I41" s="17">
        <v>1</v>
      </c>
      <c r="J41" s="17"/>
      <c r="K41" s="4" t="s">
        <v>56</v>
      </c>
      <c r="L41" s="57">
        <v>43101</v>
      </c>
      <c r="M41" s="57">
        <v>43160</v>
      </c>
      <c r="N41" s="5"/>
      <c r="O41" s="2"/>
      <c r="P41" s="2"/>
      <c r="Q41" s="27" t="s">
        <v>131</v>
      </c>
      <c r="R41" s="27" t="s">
        <v>99</v>
      </c>
      <c r="S41" s="2"/>
      <c r="T41" s="2"/>
      <c r="U41" s="2"/>
      <c r="V41" s="2"/>
      <c r="W41" s="2"/>
      <c r="X41" s="2"/>
      <c r="Y41" s="2"/>
      <c r="Z41" s="2"/>
    </row>
    <row r="42" spans="1:26" s="2" customFormat="1" ht="69" x14ac:dyDescent="0.3">
      <c r="A42" s="3" t="s">
        <v>63</v>
      </c>
      <c r="B42" s="4" t="s">
        <v>132</v>
      </c>
      <c r="C42" s="4" t="s">
        <v>133</v>
      </c>
      <c r="D42" s="4"/>
      <c r="E42" s="131" t="s">
        <v>126</v>
      </c>
      <c r="F42" s="132"/>
      <c r="G42" s="14">
        <v>3322857</v>
      </c>
      <c r="H42" s="17">
        <v>0</v>
      </c>
      <c r="I42" s="17">
        <v>1</v>
      </c>
      <c r="J42" s="17"/>
      <c r="K42" s="4" t="s">
        <v>56</v>
      </c>
      <c r="L42" s="57">
        <v>43101</v>
      </c>
      <c r="M42" s="57">
        <v>43160</v>
      </c>
      <c r="N42" s="5"/>
      <c r="Q42" s="27"/>
      <c r="R42" s="27"/>
    </row>
    <row r="43" spans="1:26" s="2" customFormat="1" ht="28.2" thickBot="1" x14ac:dyDescent="0.35">
      <c r="A43" s="6" t="s">
        <v>63</v>
      </c>
      <c r="B43" s="7" t="s">
        <v>134</v>
      </c>
      <c r="C43" s="7" t="s">
        <v>135</v>
      </c>
      <c r="D43" s="4"/>
      <c r="E43" s="129" t="s">
        <v>126</v>
      </c>
      <c r="F43" s="130"/>
      <c r="G43" s="15">
        <v>124000</v>
      </c>
      <c r="H43" s="18">
        <v>1</v>
      </c>
      <c r="I43" s="18">
        <v>0</v>
      </c>
      <c r="J43" s="18"/>
      <c r="K43" s="4" t="s">
        <v>56</v>
      </c>
      <c r="L43" s="57">
        <v>43101</v>
      </c>
      <c r="M43" s="57">
        <v>43160</v>
      </c>
      <c r="N43" s="8"/>
      <c r="Q43" s="27" t="s">
        <v>136</v>
      </c>
      <c r="R43" s="27" t="s">
        <v>99</v>
      </c>
    </row>
    <row r="44" spans="1:26" s="2" customFormat="1" ht="15" thickBot="1" x14ac:dyDescent="0.35">
      <c r="A44" s="20"/>
      <c r="B44" s="20"/>
      <c r="C44" s="20"/>
      <c r="D44" s="20"/>
      <c r="E44" s="20"/>
      <c r="F44" s="20"/>
      <c r="G44" s="20"/>
      <c r="H44" s="21"/>
      <c r="I44" s="22"/>
      <c r="J44" s="22"/>
      <c r="K44" s="20"/>
      <c r="L44" s="20"/>
      <c r="M44" s="20"/>
      <c r="N44" s="20"/>
      <c r="Q44" s="27"/>
      <c r="R44" s="27"/>
    </row>
    <row r="45" spans="1:26" s="2" customFormat="1" ht="15.75" customHeight="1" x14ac:dyDescent="0.3">
      <c r="A45" s="126" t="s">
        <v>137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Q45" s="27"/>
      <c r="R45" s="27"/>
    </row>
    <row r="46" spans="1:26" s="2" customFormat="1" ht="15.75" customHeight="1" x14ac:dyDescent="0.3">
      <c r="A46" s="117" t="s">
        <v>45</v>
      </c>
      <c r="B46" s="118" t="s">
        <v>46</v>
      </c>
      <c r="C46" s="118" t="s">
        <v>47</v>
      </c>
      <c r="D46" s="118" t="s">
        <v>71</v>
      </c>
      <c r="E46" s="133"/>
      <c r="F46" s="133"/>
      <c r="G46" s="125" t="s">
        <v>51</v>
      </c>
      <c r="H46" s="125"/>
      <c r="I46" s="125"/>
      <c r="J46" s="118" t="s">
        <v>52</v>
      </c>
      <c r="K46" s="118" t="s">
        <v>53</v>
      </c>
      <c r="L46" s="118" t="s">
        <v>54</v>
      </c>
      <c r="M46" s="118"/>
      <c r="N46" s="121" t="s">
        <v>55</v>
      </c>
      <c r="Q46" s="27"/>
      <c r="R46" s="27"/>
    </row>
    <row r="47" spans="1:26" s="2" customFormat="1" ht="41.4" x14ac:dyDescent="0.3">
      <c r="A47" s="117"/>
      <c r="B47" s="118"/>
      <c r="C47" s="118"/>
      <c r="D47" s="118"/>
      <c r="E47" s="118" t="s">
        <v>50</v>
      </c>
      <c r="F47" s="118"/>
      <c r="G47" s="99" t="s">
        <v>57</v>
      </c>
      <c r="H47" s="35" t="s">
        <v>58</v>
      </c>
      <c r="I47" s="100" t="s">
        <v>59</v>
      </c>
      <c r="J47" s="118"/>
      <c r="K47" s="118"/>
      <c r="L47" s="99" t="s">
        <v>91</v>
      </c>
      <c r="M47" s="99" t="s">
        <v>61</v>
      </c>
      <c r="N47" s="121"/>
      <c r="Q47" s="27"/>
      <c r="R47" s="27"/>
    </row>
    <row r="48" spans="1:26" s="2" customFormat="1" ht="15.75" customHeight="1" x14ac:dyDescent="0.3">
      <c r="A48" s="3" t="s">
        <v>63</v>
      </c>
      <c r="B48" s="4" t="s">
        <v>138</v>
      </c>
      <c r="C48" s="4" t="s">
        <v>139</v>
      </c>
      <c r="D48" s="4" t="s">
        <v>86</v>
      </c>
      <c r="E48" s="131"/>
      <c r="F48" s="132"/>
      <c r="G48" s="14">
        <v>90000</v>
      </c>
      <c r="H48" s="17">
        <v>1</v>
      </c>
      <c r="I48" s="17">
        <v>0</v>
      </c>
      <c r="J48" s="17"/>
      <c r="K48" s="4" t="s">
        <v>56</v>
      </c>
      <c r="L48" s="57">
        <v>43101</v>
      </c>
      <c r="M48" s="57">
        <v>43101</v>
      </c>
      <c r="N48" s="5"/>
      <c r="Q48" s="27"/>
      <c r="R48" s="27"/>
    </row>
    <row r="49" spans="1:27" s="2" customFormat="1" x14ac:dyDescent="0.3">
      <c r="A49" s="20"/>
      <c r="B49" s="20"/>
      <c r="C49" s="20"/>
      <c r="D49" s="20"/>
      <c r="E49" s="20"/>
      <c r="F49" s="20"/>
      <c r="G49" s="20"/>
      <c r="H49" s="21"/>
      <c r="I49" s="22"/>
      <c r="J49" s="22"/>
      <c r="K49" s="20"/>
      <c r="L49" s="20"/>
      <c r="M49" s="20"/>
      <c r="N49" s="20"/>
      <c r="Q49" s="27"/>
      <c r="R49" s="27"/>
    </row>
    <row r="50" spans="1:27" ht="15" thickBot="1" x14ac:dyDescent="0.35">
      <c r="A50" s="2"/>
      <c r="B50" s="2"/>
      <c r="C50" s="2"/>
      <c r="D50" s="2"/>
      <c r="E50" s="20"/>
      <c r="F50" s="20"/>
      <c r="G50" s="20"/>
      <c r="H50" s="21"/>
      <c r="I50" s="22"/>
      <c r="J50" s="22"/>
      <c r="K50" s="20"/>
      <c r="L50" s="20"/>
      <c r="M50" s="20"/>
      <c r="N50" s="20"/>
      <c r="O50" s="2"/>
      <c r="P50" s="2"/>
      <c r="Q50" s="27" t="s">
        <v>140</v>
      </c>
      <c r="R50" s="27" t="s">
        <v>99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3">
      <c r="A51" s="126" t="s">
        <v>141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O51" s="2"/>
      <c r="P51" s="2"/>
      <c r="Q51" s="27" t="s">
        <v>142</v>
      </c>
      <c r="R51" s="27" t="s">
        <v>99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ht="15" customHeight="1" x14ac:dyDescent="0.3">
      <c r="A52" s="117" t="s">
        <v>45</v>
      </c>
      <c r="B52" s="118" t="s">
        <v>143</v>
      </c>
      <c r="C52" s="118" t="s">
        <v>47</v>
      </c>
      <c r="D52" s="118"/>
      <c r="E52" s="118" t="s">
        <v>50</v>
      </c>
      <c r="F52" s="118"/>
      <c r="G52" s="125" t="s">
        <v>51</v>
      </c>
      <c r="H52" s="125"/>
      <c r="I52" s="125"/>
      <c r="J52" s="118" t="s">
        <v>52</v>
      </c>
      <c r="K52" s="124" t="s">
        <v>144</v>
      </c>
      <c r="L52" s="118" t="s">
        <v>54</v>
      </c>
      <c r="M52" s="118"/>
      <c r="N52" s="122" t="s">
        <v>145</v>
      </c>
      <c r="O52" s="2"/>
      <c r="P52" s="2"/>
      <c r="Q52" s="27" t="s">
        <v>146</v>
      </c>
      <c r="R52" s="27" t="s">
        <v>99</v>
      </c>
      <c r="S52" s="2"/>
      <c r="T52" s="2"/>
      <c r="U52" s="2"/>
      <c r="V52" s="2"/>
      <c r="W52" s="2"/>
      <c r="X52" s="2"/>
      <c r="Y52" s="2"/>
      <c r="Z52" s="2"/>
      <c r="AA52" s="2"/>
    </row>
    <row r="53" spans="1:27" ht="69" x14ac:dyDescent="0.3">
      <c r="A53" s="117"/>
      <c r="B53" s="118"/>
      <c r="C53" s="118"/>
      <c r="D53" s="118"/>
      <c r="E53" s="118"/>
      <c r="F53" s="118"/>
      <c r="G53" s="99" t="s">
        <v>57</v>
      </c>
      <c r="H53" s="99" t="s">
        <v>58</v>
      </c>
      <c r="I53" s="35" t="s">
        <v>59</v>
      </c>
      <c r="J53" s="118"/>
      <c r="K53" s="124"/>
      <c r="L53" s="99" t="s">
        <v>147</v>
      </c>
      <c r="M53" s="99" t="s">
        <v>148</v>
      </c>
      <c r="N53" s="123"/>
      <c r="O53" s="2"/>
      <c r="P53" s="2"/>
      <c r="Q53" s="27" t="s">
        <v>149</v>
      </c>
      <c r="R53" s="27" t="s">
        <v>99</v>
      </c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3">
      <c r="A54" s="3"/>
      <c r="B54" s="4"/>
      <c r="C54" s="119"/>
      <c r="D54" s="119"/>
      <c r="E54" s="119"/>
      <c r="F54" s="119"/>
      <c r="G54" s="4"/>
      <c r="H54" s="4"/>
      <c r="I54" s="14"/>
      <c r="J54" s="17"/>
      <c r="K54" s="17"/>
      <c r="L54" s="4"/>
      <c r="M54" s="4"/>
      <c r="N54" s="5"/>
      <c r="O54" s="2"/>
      <c r="P54" s="2"/>
      <c r="Q54" s="24"/>
      <c r="R54" s="24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3">
      <c r="A55" s="3"/>
      <c r="B55" s="4"/>
      <c r="C55" s="119"/>
      <c r="D55" s="119"/>
      <c r="E55" s="119"/>
      <c r="F55" s="119"/>
      <c r="G55" s="4"/>
      <c r="H55" s="4"/>
      <c r="I55" s="14"/>
      <c r="J55" s="17"/>
      <c r="K55" s="17"/>
      <c r="L55" s="4"/>
      <c r="M55" s="4"/>
      <c r="N55" s="5"/>
      <c r="O55" s="2"/>
      <c r="P55" s="2"/>
      <c r="Q55" s="27" t="s">
        <v>150</v>
      </c>
      <c r="R55" s="27" t="s">
        <v>104</v>
      </c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3">
      <c r="A56" s="3"/>
      <c r="B56" s="4"/>
      <c r="C56" s="119"/>
      <c r="D56" s="119"/>
      <c r="E56" s="119"/>
      <c r="F56" s="119"/>
      <c r="G56" s="4"/>
      <c r="H56" s="4"/>
      <c r="I56" s="14"/>
      <c r="J56" s="17"/>
      <c r="K56" s="17"/>
      <c r="L56" s="4"/>
      <c r="M56" s="4"/>
      <c r="N56" s="5"/>
      <c r="O56" s="2"/>
      <c r="P56" s="2"/>
      <c r="Q56" s="27" t="s">
        <v>151</v>
      </c>
      <c r="R56" s="27" t="s">
        <v>104</v>
      </c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3">
      <c r="A57" s="3"/>
      <c r="B57" s="4"/>
      <c r="C57" s="119"/>
      <c r="D57" s="119"/>
      <c r="E57" s="119"/>
      <c r="F57" s="119"/>
      <c r="G57" s="4"/>
      <c r="H57" s="4"/>
      <c r="I57" s="14"/>
      <c r="J57" s="17"/>
      <c r="K57" s="17"/>
      <c r="L57" s="4"/>
      <c r="M57" s="4"/>
      <c r="N57" s="5"/>
      <c r="O57" s="2"/>
      <c r="P57" s="2"/>
      <c r="Q57" s="27" t="s">
        <v>152</v>
      </c>
      <c r="R57" s="27" t="s">
        <v>104</v>
      </c>
      <c r="S57" s="2"/>
      <c r="T57" s="2"/>
      <c r="U57" s="2"/>
      <c r="V57" s="2"/>
      <c r="W57" s="2"/>
      <c r="X57" s="2"/>
      <c r="Y57" s="2"/>
      <c r="Z57" s="2"/>
      <c r="AA57" s="2"/>
    </row>
    <row r="58" spans="1:27" ht="15" thickBot="1" x14ac:dyDescent="0.35">
      <c r="A58" s="6"/>
      <c r="B58" s="7"/>
      <c r="C58" s="120"/>
      <c r="D58" s="120"/>
      <c r="E58" s="120"/>
      <c r="F58" s="120"/>
      <c r="G58" s="7"/>
      <c r="H58" s="7"/>
      <c r="I58" s="15"/>
      <c r="J58" s="18"/>
      <c r="K58" s="18"/>
      <c r="L58" s="7"/>
      <c r="M58" s="7"/>
      <c r="N58" s="8"/>
      <c r="O58" s="2"/>
      <c r="P58" s="2"/>
      <c r="Q58" s="27" t="s">
        <v>153</v>
      </c>
      <c r="R58" s="27" t="s">
        <v>104</v>
      </c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3">
      <c r="A59" s="2"/>
      <c r="B59" s="2"/>
      <c r="C59" s="2"/>
      <c r="D59" s="2"/>
      <c r="E59" s="2"/>
      <c r="F59" s="2"/>
      <c r="J59" s="2"/>
      <c r="K59" s="2"/>
      <c r="L59" s="2"/>
      <c r="M59" s="2"/>
      <c r="N59" s="2"/>
      <c r="O59" s="2"/>
      <c r="P59" s="2"/>
      <c r="Q59" s="24"/>
      <c r="R59" s="27" t="s">
        <v>104</v>
      </c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3">
      <c r="A60" s="2"/>
      <c r="B60" s="2"/>
      <c r="C60" s="2"/>
      <c r="D60" s="2"/>
      <c r="E60" s="2"/>
      <c r="F60" s="2"/>
      <c r="J60" s="2"/>
      <c r="K60" s="2"/>
      <c r="L60" s="2"/>
      <c r="M60" s="2"/>
      <c r="N60" s="2"/>
      <c r="O60" s="2"/>
      <c r="P60" s="2"/>
      <c r="Q60" s="24"/>
      <c r="R60" s="27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3">
      <c r="A61" s="2"/>
      <c r="B61" s="2"/>
      <c r="C61" s="2"/>
      <c r="D61" s="2"/>
      <c r="E61" s="2"/>
      <c r="F61" s="2"/>
      <c r="J61" s="2"/>
      <c r="K61" s="2"/>
      <c r="L61" s="2"/>
      <c r="M61" s="2"/>
      <c r="N61" s="2"/>
      <c r="O61" s="2"/>
      <c r="P61" s="2"/>
      <c r="Q61" s="24"/>
      <c r="R61" s="24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3">
      <c r="A62" s="2"/>
      <c r="B62" s="2"/>
      <c r="C62" s="2"/>
      <c r="D62" s="2"/>
      <c r="E62" s="2"/>
      <c r="F62" s="2"/>
      <c r="J62" s="2"/>
      <c r="K62" s="2"/>
      <c r="L62" s="2"/>
      <c r="M62" s="2"/>
      <c r="N62" s="2"/>
      <c r="O62" s="2"/>
      <c r="P62" s="2"/>
      <c r="Q62" s="27" t="s">
        <v>154</v>
      </c>
      <c r="R62" s="27" t="s">
        <v>113</v>
      </c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3">
      <c r="A63" s="2"/>
      <c r="B63" s="2"/>
      <c r="C63" s="2"/>
      <c r="D63" s="2"/>
      <c r="E63" s="2"/>
      <c r="F63" s="2"/>
      <c r="J63" s="2"/>
      <c r="K63" s="2"/>
      <c r="L63" s="2"/>
      <c r="M63" s="2"/>
      <c r="N63" s="2"/>
      <c r="O63" s="2"/>
      <c r="P63" s="2"/>
      <c r="Q63" s="24"/>
      <c r="R63" s="24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3">
      <c r="A64" s="2"/>
      <c r="B64" s="2"/>
      <c r="C64" s="2"/>
      <c r="D64" s="2"/>
      <c r="E64" s="2"/>
      <c r="F64" s="2"/>
      <c r="J64" s="2"/>
      <c r="K64" s="2"/>
      <c r="L64" s="2"/>
      <c r="M64" s="2"/>
      <c r="N64" s="2"/>
      <c r="O64" s="2"/>
      <c r="P64" s="2"/>
      <c r="Q64" s="27" t="s">
        <v>155</v>
      </c>
      <c r="R64" s="27" t="s">
        <v>120</v>
      </c>
      <c r="S64" s="2"/>
      <c r="T64" s="2"/>
      <c r="U64" s="2"/>
      <c r="V64" s="2"/>
      <c r="W64" s="2"/>
      <c r="X64" s="2"/>
      <c r="Y64" s="2"/>
      <c r="Z64" s="2"/>
      <c r="AA64" s="2"/>
    </row>
    <row r="65" spans="17:18" x14ac:dyDescent="0.3">
      <c r="Q65" s="27" t="s">
        <v>156</v>
      </c>
      <c r="R65" s="27" t="s">
        <v>120</v>
      </c>
    </row>
    <row r="66" spans="17:18" x14ac:dyDescent="0.3">
      <c r="Q66" s="24"/>
      <c r="R66" s="24"/>
    </row>
    <row r="67" spans="17:18" x14ac:dyDescent="0.3">
      <c r="Q67" s="26"/>
      <c r="R67" s="26"/>
    </row>
    <row r="68" spans="17:18" x14ac:dyDescent="0.3">
      <c r="Q68" s="27" t="s">
        <v>118</v>
      </c>
      <c r="R68" s="24"/>
    </row>
    <row r="69" spans="17:18" x14ac:dyDescent="0.3">
      <c r="Q69" s="27" t="s">
        <v>122</v>
      </c>
      <c r="R69" s="24"/>
    </row>
    <row r="70" spans="17:18" x14ac:dyDescent="0.3">
      <c r="Q70" s="26"/>
      <c r="R70" s="26"/>
    </row>
    <row r="71" spans="17:18" x14ac:dyDescent="0.3">
      <c r="Q71" s="26"/>
      <c r="R71" s="26"/>
    </row>
    <row r="72" spans="17:18" x14ac:dyDescent="0.3">
      <c r="Q72" s="23" t="s">
        <v>88</v>
      </c>
      <c r="R72" s="24"/>
    </row>
    <row r="73" spans="17:18" x14ac:dyDescent="0.3">
      <c r="Q73" s="23" t="s">
        <v>90</v>
      </c>
      <c r="R73" s="24"/>
    </row>
    <row r="74" spans="17:18" x14ac:dyDescent="0.3">
      <c r="Q74" s="23" t="s">
        <v>109</v>
      </c>
      <c r="R74" s="24"/>
    </row>
    <row r="75" spans="17:18" x14ac:dyDescent="0.3">
      <c r="Q75" s="23" t="s">
        <v>44</v>
      </c>
      <c r="R75" s="26"/>
    </row>
  </sheetData>
  <autoFilter ref="A13:N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11">
    <mergeCell ref="A36:N36"/>
    <mergeCell ref="E39:F39"/>
    <mergeCell ref="K37:K38"/>
    <mergeCell ref="N37:N38"/>
    <mergeCell ref="E40:F40"/>
    <mergeCell ref="J37:J38"/>
    <mergeCell ref="A37:A38"/>
    <mergeCell ref="B37:B38"/>
    <mergeCell ref="C37:C38"/>
    <mergeCell ref="D37:D38"/>
    <mergeCell ref="E37:F37"/>
    <mergeCell ref="G37:I37"/>
    <mergeCell ref="D21:D22"/>
    <mergeCell ref="N29:N30"/>
    <mergeCell ref="A28:N28"/>
    <mergeCell ref="A29:A30"/>
    <mergeCell ref="B29:B30"/>
    <mergeCell ref="C29:C30"/>
    <mergeCell ref="D29:D30"/>
    <mergeCell ref="E29:E30"/>
    <mergeCell ref="I29:I30"/>
    <mergeCell ref="J29:J30"/>
    <mergeCell ref="F29:H29"/>
    <mergeCell ref="K29:K30"/>
    <mergeCell ref="L29:M29"/>
    <mergeCell ref="J21:J22"/>
    <mergeCell ref="G21:I21"/>
    <mergeCell ref="E21:F21"/>
    <mergeCell ref="K8:K9"/>
    <mergeCell ref="N21:N22"/>
    <mergeCell ref="E22:F22"/>
    <mergeCell ref="N8:N9"/>
    <mergeCell ref="G8:I8"/>
    <mergeCell ref="N14:N15"/>
    <mergeCell ref="K21:K22"/>
    <mergeCell ref="A20:N20"/>
    <mergeCell ref="L14:M14"/>
    <mergeCell ref="G14:I14"/>
    <mergeCell ref="K14:K15"/>
    <mergeCell ref="A13:N13"/>
    <mergeCell ref="L8:M8"/>
    <mergeCell ref="L21:M21"/>
    <mergeCell ref="D14:D15"/>
    <mergeCell ref="E14:E15"/>
    <mergeCell ref="F14:F15"/>
    <mergeCell ref="J14:J15"/>
    <mergeCell ref="A14:A15"/>
    <mergeCell ref="B14:B15"/>
    <mergeCell ref="C14:C15"/>
    <mergeCell ref="A21:A22"/>
    <mergeCell ref="B21:B22"/>
    <mergeCell ref="C21:C22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G3:I3"/>
    <mergeCell ref="A7:N7"/>
    <mergeCell ref="A8:A9"/>
    <mergeCell ref="B8:B9"/>
    <mergeCell ref="C8:C9"/>
    <mergeCell ref="D8:D9"/>
    <mergeCell ref="E8:E9"/>
    <mergeCell ref="F8:F9"/>
    <mergeCell ref="J8:J9"/>
    <mergeCell ref="A51:N51"/>
    <mergeCell ref="E43:F43"/>
    <mergeCell ref="E42:F42"/>
    <mergeCell ref="E41:F41"/>
    <mergeCell ref="L37:M37"/>
    <mergeCell ref="E38:F38"/>
    <mergeCell ref="A45:N45"/>
    <mergeCell ref="A46:A47"/>
    <mergeCell ref="B46:B47"/>
    <mergeCell ref="C46:C47"/>
    <mergeCell ref="D46:D47"/>
    <mergeCell ref="E46:F46"/>
    <mergeCell ref="E47:F47"/>
    <mergeCell ref="E48:F48"/>
    <mergeCell ref="G46:I46"/>
    <mergeCell ref="J46:J47"/>
    <mergeCell ref="K46:K47"/>
    <mergeCell ref="L46:M46"/>
    <mergeCell ref="N46:N47"/>
    <mergeCell ref="L52:M52"/>
    <mergeCell ref="N52:N53"/>
    <mergeCell ref="E54:F54"/>
    <mergeCell ref="C54:D54"/>
    <mergeCell ref="J52:J53"/>
    <mergeCell ref="K52:K53"/>
    <mergeCell ref="E52:F53"/>
    <mergeCell ref="G52:I52"/>
    <mergeCell ref="A52:A53"/>
    <mergeCell ref="B52:B53"/>
    <mergeCell ref="C52:D53"/>
    <mergeCell ref="E55:F55"/>
    <mergeCell ref="E56:F56"/>
    <mergeCell ref="E57:F57"/>
    <mergeCell ref="E58:F58"/>
    <mergeCell ref="C55:D55"/>
    <mergeCell ref="C56:D56"/>
    <mergeCell ref="C57:D57"/>
    <mergeCell ref="C58:D58"/>
  </mergeCells>
  <dataValidations count="5">
    <dataValidation type="list" allowBlank="1" showInputMessage="1" showErrorMessage="1" sqref="K49:K50 K44">
      <formula1>$Q$2:$Q$3</formula1>
    </dataValidation>
    <dataValidation type="list" allowBlank="1" showInputMessage="1" showErrorMessage="1" sqref="K31:K34 K48 K5 K10:K11 K16:K18 K39:K43 K23:K26">
      <formula1>$Q$2:$Q$4</formula1>
    </dataValidation>
    <dataValidation type="list" allowBlank="1" showInputMessage="1" showErrorMessage="1" sqref="D23:D26 D48:D49 D16 D39:D44">
      <formula1>$Q$19:$Q$23</formula1>
    </dataValidation>
    <dataValidation type="list" allowBlank="1" showInputMessage="1" showErrorMessage="1" sqref="D31:D34">
      <formula1>$Q$72:$Q$75</formula1>
    </dataValidation>
    <dataValidation type="list" allowBlank="1" showInputMessage="1" showErrorMessage="1" sqref="D17:D18 D10:D11 D5">
      <formula1>$Q$10:$Q$15</formula1>
    </dataValidation>
  </dataValidations>
  <pageMargins left="0.7" right="0.7" top="0.75" bottom="0.75" header="0.3" footer="0.3"/>
  <pageSetup orientation="portrait" r:id="rId1"/>
  <headerFooter>
    <oddHeader>&amp;RREL#5-AR-L1254
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7" sqref="C7"/>
    </sheetView>
  </sheetViews>
  <sheetFormatPr defaultColWidth="115.5546875" defaultRowHeight="15.6" x14ac:dyDescent="0.3"/>
  <cols>
    <col min="1" max="1" width="69.44140625" style="28" customWidth="1"/>
    <col min="2" max="2" width="32.6640625" style="28" bestFit="1" customWidth="1"/>
    <col min="3" max="3" width="44" style="28" bestFit="1" customWidth="1"/>
    <col min="4" max="4" width="17.44140625" style="28" bestFit="1" customWidth="1"/>
    <col min="5" max="16384" width="115.5546875" style="28"/>
  </cols>
  <sheetData>
    <row r="1" spans="1:4" x14ac:dyDescent="0.3">
      <c r="A1" s="36" t="s">
        <v>157</v>
      </c>
      <c r="B1" s="36" t="s">
        <v>158</v>
      </c>
      <c r="C1" s="36" t="s">
        <v>159</v>
      </c>
      <c r="D1" s="36" t="s">
        <v>160</v>
      </c>
    </row>
    <row r="2" spans="1:4" x14ac:dyDescent="0.3">
      <c r="A2" s="37" t="s">
        <v>26</v>
      </c>
      <c r="B2" s="38"/>
      <c r="C2" s="38"/>
      <c r="D2" s="38"/>
    </row>
    <row r="3" spans="1:4" x14ac:dyDescent="0.3">
      <c r="A3" s="44" t="s">
        <v>73</v>
      </c>
      <c r="B3" s="44" t="s">
        <v>75</v>
      </c>
      <c r="C3" s="58">
        <v>43160</v>
      </c>
      <c r="D3" s="45">
        <v>1478000</v>
      </c>
    </row>
    <row r="4" spans="1:4" x14ac:dyDescent="0.3">
      <c r="A4" s="39" t="s">
        <v>25</v>
      </c>
      <c r="B4" s="40"/>
      <c r="C4" s="40"/>
      <c r="D4" s="40"/>
    </row>
    <row r="5" spans="1:4" x14ac:dyDescent="0.3">
      <c r="A5" s="44" t="s">
        <v>161</v>
      </c>
      <c r="B5" s="44" t="s">
        <v>66</v>
      </c>
      <c r="C5" s="58">
        <v>42917</v>
      </c>
      <c r="D5" s="45">
        <v>103939200</v>
      </c>
    </row>
    <row r="6" spans="1:4" x14ac:dyDescent="0.3">
      <c r="A6" s="39" t="s">
        <v>162</v>
      </c>
      <c r="B6" s="40"/>
      <c r="C6" s="40"/>
      <c r="D6" s="40"/>
    </row>
    <row r="7" spans="1:4" ht="27.6" x14ac:dyDescent="0.3">
      <c r="A7" s="44" t="s">
        <v>92</v>
      </c>
      <c r="B7" s="44" t="s">
        <v>94</v>
      </c>
      <c r="C7" s="58">
        <v>43160</v>
      </c>
      <c r="D7" s="45">
        <v>900000</v>
      </c>
    </row>
    <row r="8" spans="1:4" ht="41.4" x14ac:dyDescent="0.3">
      <c r="A8" s="44" t="s">
        <v>163</v>
      </c>
      <c r="B8" s="44" t="s">
        <v>94</v>
      </c>
      <c r="C8" s="58">
        <v>43983</v>
      </c>
      <c r="D8" s="45">
        <v>600000</v>
      </c>
    </row>
  </sheetData>
  <dataValidations count="2">
    <dataValidation type="list" allowBlank="1" showInputMessage="1" showErrorMessage="1" sqref="B7:B8">
      <formula1>#REF!</formula1>
    </dataValidation>
    <dataValidation type="list" allowBlank="1" showInputMessage="1" showErrorMessage="1" sqref="B5 B3">
      <formula1>$Q$6:$Q$8</formula1>
    </dataValidation>
  </dataValidations>
  <hyperlinks>
    <hyperlink ref="B1" location="_ftn1" display="_ftn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18" sqref="B18"/>
    </sheetView>
  </sheetViews>
  <sheetFormatPr defaultColWidth="9.109375" defaultRowHeight="14.4" x14ac:dyDescent="0.3"/>
  <cols>
    <col min="1" max="1" width="52.6640625" style="2" customWidth="1"/>
    <col min="2" max="2" width="35.109375" style="2" customWidth="1"/>
    <col min="3" max="3" width="33.44140625" style="2" customWidth="1"/>
    <col min="4" max="16384" width="9.109375" style="2"/>
  </cols>
  <sheetData>
    <row r="1" spans="1:3" ht="15" thickBot="1" x14ac:dyDescent="0.35">
      <c r="A1" s="114"/>
      <c r="B1" s="114"/>
      <c r="C1" s="114"/>
    </row>
    <row r="2" spans="1:3" ht="15.6" x14ac:dyDescent="0.3">
      <c r="A2" s="137" t="s">
        <v>14</v>
      </c>
      <c r="B2" s="138"/>
      <c r="C2" s="139"/>
    </row>
    <row r="3" spans="1:3" ht="15.6" x14ac:dyDescent="0.3">
      <c r="A3" s="59" t="s">
        <v>15</v>
      </c>
      <c r="B3" s="60" t="s">
        <v>16</v>
      </c>
      <c r="C3" s="61" t="s">
        <v>17</v>
      </c>
    </row>
    <row r="4" spans="1:3" ht="15" thickBot="1" x14ac:dyDescent="0.35">
      <c r="A4" s="9" t="s">
        <v>18</v>
      </c>
      <c r="B4" s="62">
        <v>43101</v>
      </c>
      <c r="C4" s="63">
        <v>43646</v>
      </c>
    </row>
    <row r="5" spans="1:3" ht="15" thickBot="1" x14ac:dyDescent="0.35">
      <c r="A5" s="113"/>
      <c r="B5" s="113"/>
      <c r="C5" s="113"/>
    </row>
    <row r="6" spans="1:3" ht="15.6" x14ac:dyDescent="0.3">
      <c r="A6" s="137" t="s">
        <v>19</v>
      </c>
      <c r="B6" s="138"/>
      <c r="C6" s="139"/>
    </row>
    <row r="7" spans="1:3" ht="15" thickBot="1" x14ac:dyDescent="0.35">
      <c r="A7" s="9" t="s">
        <v>164</v>
      </c>
      <c r="B7" s="115"/>
      <c r="C7" s="116"/>
    </row>
    <row r="8" spans="1:3" ht="15" thickBot="1" x14ac:dyDescent="0.35">
      <c r="A8" s="113"/>
      <c r="B8" s="113"/>
      <c r="C8" s="113"/>
    </row>
    <row r="9" spans="1:3" ht="15.6" x14ac:dyDescent="0.3">
      <c r="A9" s="137" t="s">
        <v>21</v>
      </c>
      <c r="B9" s="138"/>
      <c r="C9" s="139"/>
    </row>
    <row r="10" spans="1:3" ht="31.2" x14ac:dyDescent="0.3">
      <c r="A10" s="59" t="s">
        <v>22</v>
      </c>
      <c r="B10" s="60" t="s">
        <v>23</v>
      </c>
      <c r="C10" s="61" t="s">
        <v>24</v>
      </c>
    </row>
    <row r="11" spans="1:3" x14ac:dyDescent="0.3">
      <c r="A11" s="10" t="s">
        <v>25</v>
      </c>
      <c r="B11" s="11">
        <f>+'[1]Detalle Plan de Adquisiciones'!G5+'[1]Detalle Plan de Adquisiciones'!G6+'[1]Detalle Plan de Adquisiciones'!G7+'[1]Detalle Plan de Adquisiciones'!G8+'[1]Detalle Plan de Adquisiciones'!G9</f>
        <v>0</v>
      </c>
      <c r="C11" s="12">
        <f t="shared" ref="C11:C18" si="0">+B11</f>
        <v>0</v>
      </c>
    </row>
    <row r="12" spans="1:3" x14ac:dyDescent="0.3">
      <c r="A12" s="10" t="s">
        <v>26</v>
      </c>
      <c r="B12" s="11">
        <f>+'[1]Detalle Plan de Adquisiciones'!G14+'[1]Detalle Plan de Adquisiciones'!G15+'[1]Detalle Plan de Adquisiciones'!G16+'[1]Detalle Plan de Adquisiciones'!G17+'[1]Detalle Plan de Adquisiciones'!G18</f>
        <v>168000</v>
      </c>
      <c r="C12" s="12">
        <f t="shared" si="0"/>
        <v>168000</v>
      </c>
    </row>
    <row r="13" spans="1:3" x14ac:dyDescent="0.3">
      <c r="A13" s="10" t="s">
        <v>27</v>
      </c>
      <c r="B13" s="11">
        <f>+'[1]Detalle Plan de Adquisiciones'!G23+'[1]Detalle Plan de Adquisiciones'!G24+'[1]Detalle Plan de Adquisiciones'!G25+'[1]Detalle Plan de Adquisiciones'!G26+'[1]Detalle Plan de Adquisiciones'!G27</f>
        <v>50000</v>
      </c>
      <c r="C13" s="12">
        <f t="shared" si="0"/>
        <v>50000</v>
      </c>
    </row>
    <row r="14" spans="1:3" x14ac:dyDescent="0.3">
      <c r="A14" s="10" t="s">
        <v>28</v>
      </c>
      <c r="B14" s="11">
        <v>0</v>
      </c>
      <c r="C14" s="12">
        <f t="shared" si="0"/>
        <v>0</v>
      </c>
    </row>
    <row r="15" spans="1:3" x14ac:dyDescent="0.3">
      <c r="A15" s="10" t="s">
        <v>29</v>
      </c>
      <c r="B15" s="11">
        <v>246000</v>
      </c>
      <c r="C15" s="12">
        <f t="shared" si="0"/>
        <v>246000</v>
      </c>
    </row>
    <row r="16" spans="1:3" x14ac:dyDescent="0.3">
      <c r="A16" s="10" t="s">
        <v>30</v>
      </c>
      <c r="B16" s="11">
        <f>+'[1]Detalle Plan de Adquisiciones'!G32+'[1]Detalle Plan de Adquisiciones'!G33+'[1]Detalle Plan de Adquisiciones'!G34+'[1]Detalle Plan de Adquisiciones'!G35+'[1]Detalle Plan de Adquisiciones'!G36+'[1]Detalle Plan de Adquisiciones'!G37+'[1]Detalle Plan de Adquisiciones'!F45+'[1]Detalle Plan de Adquisiciones'!F46+'[1]Detalle Plan de Adquisiciones'!F47+'[1]Detalle Plan de Adquisiciones'!F48+'[1]Detalle Plan de Adquisiciones'!G38</f>
        <v>13786000</v>
      </c>
      <c r="C16" s="12">
        <f t="shared" si="0"/>
        <v>13786000</v>
      </c>
    </row>
    <row r="17" spans="1:3" x14ac:dyDescent="0.3">
      <c r="A17" s="13" t="s">
        <v>31</v>
      </c>
      <c r="B17" s="11">
        <f>+'[1]Detalle Plan de Adquisiciones'!G63+'[1]Detalle Plan de Adquisiciones'!G64</f>
        <v>85750000</v>
      </c>
      <c r="C17" s="12">
        <f t="shared" si="0"/>
        <v>85750000</v>
      </c>
    </row>
    <row r="18" spans="1:3" x14ac:dyDescent="0.3">
      <c r="A18" s="10" t="s">
        <v>32</v>
      </c>
      <c r="B18" s="11">
        <v>0</v>
      </c>
      <c r="C18" s="12">
        <f t="shared" si="0"/>
        <v>0</v>
      </c>
    </row>
    <row r="19" spans="1:3" x14ac:dyDescent="0.3">
      <c r="A19" s="13" t="s">
        <v>165</v>
      </c>
      <c r="B19" s="11">
        <v>0</v>
      </c>
      <c r="C19" s="12">
        <v>13000000</v>
      </c>
    </row>
    <row r="20" spans="1:3" ht="16.2" thickBot="1" x14ac:dyDescent="0.35">
      <c r="A20" s="64" t="s">
        <v>34</v>
      </c>
      <c r="B20" s="65">
        <f>SUM(B11:B19)</f>
        <v>100000000</v>
      </c>
      <c r="C20" s="66">
        <f>SUM(C11:C19)</f>
        <v>113000000</v>
      </c>
    </row>
    <row r="21" spans="1:3" ht="15" thickBot="1" x14ac:dyDescent="0.35"/>
    <row r="22" spans="1:3" ht="15.6" x14ac:dyDescent="0.3">
      <c r="A22" s="137" t="s">
        <v>35</v>
      </c>
      <c r="B22" s="138"/>
      <c r="C22" s="139"/>
    </row>
    <row r="23" spans="1:3" ht="31.2" x14ac:dyDescent="0.3">
      <c r="A23" s="59" t="s">
        <v>36</v>
      </c>
      <c r="B23" s="60" t="s">
        <v>23</v>
      </c>
      <c r="C23" s="61" t="s">
        <v>24</v>
      </c>
    </row>
    <row r="24" spans="1:3" x14ac:dyDescent="0.3">
      <c r="A24" s="13" t="s">
        <v>166</v>
      </c>
      <c r="B24" s="11">
        <f>+'[1]Detalle Plan de Adquisiciones'!G5+'[1]Detalle Plan de Adquisiciones'!G14+'[1]Detalle Plan de Adquisiciones'!G15+'[1]Detalle Plan de Adquisiciones'!G16+'[1]Detalle Plan de Adquisiciones'!G23+'[1]Detalle Plan de Adquisiciones'!G24+'[1]Detalle Plan de Adquisiciones'!G32+'[1]Detalle Plan de Adquisiciones'!G33+'[1]Detalle Plan de Adquisiciones'!G34+'[1]Detalle Plan de Adquisiciones'!G35+'[1]Detalle Plan de Adquisiciones'!F45+'[1]Detalle Plan de Adquisiciones'!F46+'[1]Detalle Plan de Adquisiciones'!G63+246000+'[1]Detalle Plan de Adquisiciones'!F48+'[1]Detalle Plan de Adquisiciones'!G38</f>
        <v>98570000</v>
      </c>
      <c r="C24" s="12">
        <f>+B24+13000000</f>
        <v>111570000</v>
      </c>
    </row>
    <row r="25" spans="1:3" x14ac:dyDescent="0.3">
      <c r="A25" s="13" t="s">
        <v>167</v>
      </c>
      <c r="B25" s="11">
        <f>+'[1]Detalle Plan de Adquisiciones'!G36+'[1]Detalle Plan de Adquisiciones'!G37+'[1]Detalle Plan de Adquisiciones'!F47+'[1]Detalle Plan de Adquisiciones'!G64</f>
        <v>1430000</v>
      </c>
      <c r="C25" s="12">
        <f>+B25</f>
        <v>1430000</v>
      </c>
    </row>
    <row r="26" spans="1:3" ht="16.2" thickBot="1" x14ac:dyDescent="0.35">
      <c r="A26" s="64" t="s">
        <v>34</v>
      </c>
      <c r="B26" s="65">
        <f>SUM(B24:B25)</f>
        <v>100000000</v>
      </c>
      <c r="C26" s="66">
        <f>SUM(C24:C25)</f>
        <v>113000000</v>
      </c>
    </row>
  </sheetData>
  <mergeCells count="8">
    <mergeCell ref="A9:C9"/>
    <mergeCell ref="A22:C22"/>
    <mergeCell ref="A1:C1"/>
    <mergeCell ref="A2:C2"/>
    <mergeCell ref="A5:C5"/>
    <mergeCell ref="A6:C6"/>
    <mergeCell ref="B7:C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49" zoomScale="90" zoomScaleNormal="90" workbookViewId="0">
      <selection activeCell="M45" sqref="M45"/>
    </sheetView>
  </sheetViews>
  <sheetFormatPr defaultColWidth="9.109375" defaultRowHeight="14.4" x14ac:dyDescent="0.3"/>
  <cols>
    <col min="1" max="1" width="15.109375" style="2" customWidth="1"/>
    <col min="2" max="2" width="15.6640625" style="2" customWidth="1"/>
    <col min="3" max="3" width="17.88671875" style="2" customWidth="1"/>
    <col min="4" max="4" width="36.6640625" style="2" customWidth="1"/>
    <col min="5" max="6" width="12.88671875" style="2" customWidth="1"/>
    <col min="7" max="7" width="15.6640625" style="16" customWidth="1"/>
    <col min="8" max="9" width="15.6640625" style="19" customWidth="1"/>
    <col min="10" max="10" width="27.5546875" style="2" customWidth="1"/>
    <col min="11" max="11" width="19.5546875" style="2" customWidth="1"/>
    <col min="12" max="12" width="15.5546875" style="2" customWidth="1"/>
    <col min="13" max="13" width="15" style="2" customWidth="1"/>
    <col min="14" max="14" width="14.88671875" style="2" customWidth="1"/>
    <col min="15" max="16" width="9.109375" style="2"/>
    <col min="17" max="17" width="68.5546875" style="2" hidden="1" customWidth="1"/>
    <col min="18" max="18" width="57.44140625" style="2" hidden="1" customWidth="1"/>
    <col min="19" max="16384" width="9.109375" style="2"/>
  </cols>
  <sheetData>
    <row r="1" spans="1:20" ht="16.2" thickBot="1" x14ac:dyDescent="0.3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  <c r="O1" s="67"/>
      <c r="P1" s="67"/>
      <c r="Q1" s="24"/>
      <c r="R1" s="68"/>
      <c r="S1" s="67"/>
      <c r="T1" s="67"/>
    </row>
    <row r="2" spans="1:20" ht="15.6" x14ac:dyDescent="0.3">
      <c r="A2" s="146" t="s">
        <v>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67"/>
      <c r="P2" s="67"/>
      <c r="Q2" s="23" t="s">
        <v>44</v>
      </c>
      <c r="R2" s="68"/>
      <c r="S2" s="67"/>
      <c r="T2" s="67"/>
    </row>
    <row r="3" spans="1:20" x14ac:dyDescent="0.3">
      <c r="A3" s="149" t="s">
        <v>45</v>
      </c>
      <c r="B3" s="150" t="s">
        <v>46</v>
      </c>
      <c r="C3" s="150" t="s">
        <v>47</v>
      </c>
      <c r="D3" s="150" t="s">
        <v>168</v>
      </c>
      <c r="E3" s="150" t="s">
        <v>49</v>
      </c>
      <c r="F3" s="150" t="s">
        <v>50</v>
      </c>
      <c r="G3" s="151" t="s">
        <v>51</v>
      </c>
      <c r="H3" s="151"/>
      <c r="I3" s="151"/>
      <c r="J3" s="150" t="s">
        <v>52</v>
      </c>
      <c r="K3" s="150" t="s">
        <v>169</v>
      </c>
      <c r="L3" s="150" t="s">
        <v>54</v>
      </c>
      <c r="M3" s="150"/>
      <c r="N3" s="155" t="s">
        <v>170</v>
      </c>
      <c r="O3" s="67"/>
      <c r="P3" s="67"/>
      <c r="Q3" s="23" t="s">
        <v>56</v>
      </c>
      <c r="R3" s="68"/>
      <c r="S3" s="67"/>
      <c r="T3" s="67"/>
    </row>
    <row r="4" spans="1:20" ht="33" customHeight="1" x14ac:dyDescent="0.3">
      <c r="A4" s="149"/>
      <c r="B4" s="150"/>
      <c r="C4" s="150"/>
      <c r="D4" s="150"/>
      <c r="E4" s="150"/>
      <c r="F4" s="150"/>
      <c r="G4" s="69" t="s">
        <v>57</v>
      </c>
      <c r="H4" s="102" t="s">
        <v>58</v>
      </c>
      <c r="I4" s="102" t="s">
        <v>59</v>
      </c>
      <c r="J4" s="150"/>
      <c r="K4" s="150"/>
      <c r="L4" s="101" t="s">
        <v>60</v>
      </c>
      <c r="M4" s="101" t="s">
        <v>61</v>
      </c>
      <c r="N4" s="155"/>
      <c r="O4" s="67"/>
      <c r="P4" s="67"/>
      <c r="Q4" s="26" t="s">
        <v>62</v>
      </c>
      <c r="R4" s="68"/>
      <c r="S4" s="67"/>
      <c r="T4" s="67"/>
    </row>
    <row r="5" spans="1:20" x14ac:dyDescent="0.3">
      <c r="A5" s="70"/>
      <c r="B5" s="44"/>
      <c r="C5" s="44"/>
      <c r="D5" s="44"/>
      <c r="E5" s="44"/>
      <c r="F5" s="44"/>
      <c r="G5" s="45"/>
      <c r="H5" s="71"/>
      <c r="I5" s="71"/>
      <c r="J5" s="44"/>
      <c r="K5" s="44"/>
      <c r="L5" s="72"/>
      <c r="M5" s="72"/>
      <c r="N5" s="73"/>
      <c r="O5" s="67"/>
      <c r="P5" s="67"/>
      <c r="Q5" s="23" t="s">
        <v>67</v>
      </c>
      <c r="R5" s="68"/>
      <c r="S5" s="67"/>
      <c r="T5" s="67"/>
    </row>
    <row r="6" spans="1:20" x14ac:dyDescent="0.3">
      <c r="A6" s="70"/>
      <c r="B6" s="44"/>
      <c r="C6" s="44"/>
      <c r="D6" s="44"/>
      <c r="E6" s="44"/>
      <c r="F6" s="44"/>
      <c r="G6" s="45"/>
      <c r="H6" s="71"/>
      <c r="I6" s="71"/>
      <c r="J6" s="44"/>
      <c r="K6" s="44"/>
      <c r="L6" s="44"/>
      <c r="M6" s="44"/>
      <c r="N6" s="73"/>
      <c r="O6" s="67"/>
      <c r="P6" s="67"/>
      <c r="Q6" s="23" t="s">
        <v>171</v>
      </c>
      <c r="R6" s="68"/>
      <c r="S6" s="67"/>
      <c r="T6" s="67"/>
    </row>
    <row r="7" spans="1:20" x14ac:dyDescent="0.3">
      <c r="A7" s="70"/>
      <c r="B7" s="44"/>
      <c r="C7" s="44"/>
      <c r="D7" s="44"/>
      <c r="E7" s="44"/>
      <c r="F7" s="44"/>
      <c r="G7" s="45"/>
      <c r="H7" s="71"/>
      <c r="I7" s="71"/>
      <c r="J7" s="44"/>
      <c r="K7" s="44"/>
      <c r="L7" s="44"/>
      <c r="M7" s="44"/>
      <c r="N7" s="73"/>
      <c r="O7" s="67"/>
      <c r="P7" s="67"/>
      <c r="Q7" s="23" t="s">
        <v>172</v>
      </c>
      <c r="R7" s="68"/>
      <c r="S7" s="67"/>
      <c r="T7" s="67"/>
    </row>
    <row r="8" spans="1:20" x14ac:dyDescent="0.3">
      <c r="A8" s="70"/>
      <c r="B8" s="44"/>
      <c r="C8" s="44"/>
      <c r="D8" s="44"/>
      <c r="E8" s="44"/>
      <c r="F8" s="44"/>
      <c r="G8" s="45"/>
      <c r="H8" s="71"/>
      <c r="I8" s="71"/>
      <c r="J8" s="44"/>
      <c r="K8" s="44"/>
      <c r="L8" s="44"/>
      <c r="M8" s="44"/>
      <c r="N8" s="73"/>
      <c r="O8" s="67"/>
      <c r="P8" s="67"/>
      <c r="Q8" s="23" t="s">
        <v>173</v>
      </c>
      <c r="R8" s="68"/>
      <c r="S8" s="67"/>
      <c r="T8" s="67"/>
    </row>
    <row r="9" spans="1:20" ht="15" thickBot="1" x14ac:dyDescent="0.35">
      <c r="A9" s="74"/>
      <c r="B9" s="75"/>
      <c r="C9" s="75"/>
      <c r="D9" s="75"/>
      <c r="E9" s="75"/>
      <c r="F9" s="75"/>
      <c r="G9" s="76"/>
      <c r="H9" s="77"/>
      <c r="I9" s="77"/>
      <c r="J9" s="75"/>
      <c r="K9" s="75"/>
      <c r="L9" s="75"/>
      <c r="M9" s="75"/>
      <c r="N9" s="78"/>
      <c r="O9" s="67"/>
      <c r="P9" s="67"/>
      <c r="Q9" s="23" t="s">
        <v>174</v>
      </c>
      <c r="R9" s="68"/>
      <c r="S9" s="67"/>
      <c r="T9" s="67"/>
    </row>
    <row r="10" spans="1:20" ht="15" thickBot="1" x14ac:dyDescent="0.35">
      <c r="Q10" s="23" t="s">
        <v>68</v>
      </c>
      <c r="R10" s="26"/>
    </row>
    <row r="11" spans="1:20" ht="15.6" x14ac:dyDescent="0.3">
      <c r="A11" s="146" t="s">
        <v>69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67"/>
      <c r="P11" s="67"/>
      <c r="Q11" s="23" t="s">
        <v>70</v>
      </c>
      <c r="R11" s="68"/>
      <c r="S11" s="67"/>
      <c r="T11" s="67"/>
    </row>
    <row r="12" spans="1:20" ht="15" customHeight="1" x14ac:dyDescent="0.3">
      <c r="A12" s="149" t="s">
        <v>45</v>
      </c>
      <c r="B12" s="150" t="s">
        <v>46</v>
      </c>
      <c r="C12" s="150" t="s">
        <v>47</v>
      </c>
      <c r="D12" s="150" t="s">
        <v>175</v>
      </c>
      <c r="E12" s="150" t="s">
        <v>49</v>
      </c>
      <c r="F12" s="150" t="s">
        <v>50</v>
      </c>
      <c r="G12" s="151" t="s">
        <v>51</v>
      </c>
      <c r="H12" s="151"/>
      <c r="I12" s="151"/>
      <c r="J12" s="150" t="s">
        <v>52</v>
      </c>
      <c r="K12" s="150" t="s">
        <v>169</v>
      </c>
      <c r="L12" s="150" t="s">
        <v>54</v>
      </c>
      <c r="M12" s="150"/>
      <c r="N12" s="155" t="s">
        <v>170</v>
      </c>
      <c r="O12" s="67"/>
      <c r="P12" s="67"/>
      <c r="Q12" s="23" t="s">
        <v>72</v>
      </c>
      <c r="R12" s="68"/>
      <c r="S12" s="67"/>
      <c r="T12" s="67"/>
    </row>
    <row r="13" spans="1:20" ht="36" customHeight="1" x14ac:dyDescent="0.3">
      <c r="A13" s="149"/>
      <c r="B13" s="150"/>
      <c r="C13" s="150"/>
      <c r="D13" s="150"/>
      <c r="E13" s="150"/>
      <c r="F13" s="150"/>
      <c r="G13" s="69" t="s">
        <v>57</v>
      </c>
      <c r="H13" s="102" t="s">
        <v>58</v>
      </c>
      <c r="I13" s="102" t="s">
        <v>59</v>
      </c>
      <c r="J13" s="150"/>
      <c r="K13" s="150"/>
      <c r="L13" s="101" t="s">
        <v>60</v>
      </c>
      <c r="M13" s="101" t="s">
        <v>61</v>
      </c>
      <c r="N13" s="155"/>
      <c r="O13" s="67"/>
      <c r="P13" s="67"/>
      <c r="Q13" s="24"/>
      <c r="R13" s="68"/>
      <c r="S13" s="67"/>
      <c r="T13" s="67"/>
    </row>
    <row r="14" spans="1:20" ht="41.4" x14ac:dyDescent="0.3">
      <c r="A14" s="70" t="s">
        <v>176</v>
      </c>
      <c r="B14" s="44" t="s">
        <v>177</v>
      </c>
      <c r="C14" s="44"/>
      <c r="D14" s="44" t="s">
        <v>75</v>
      </c>
      <c r="E14" s="44">
        <v>1</v>
      </c>
      <c r="F14" s="44">
        <v>1</v>
      </c>
      <c r="G14" s="45">
        <v>108000</v>
      </c>
      <c r="H14" s="71">
        <v>1</v>
      </c>
      <c r="I14" s="71">
        <v>0</v>
      </c>
      <c r="J14" s="44" t="s">
        <v>178</v>
      </c>
      <c r="K14" s="44" t="s">
        <v>62</v>
      </c>
      <c r="L14" s="72">
        <v>43132</v>
      </c>
      <c r="M14" s="72">
        <v>43221</v>
      </c>
      <c r="N14" s="73"/>
      <c r="O14" s="67"/>
      <c r="P14" s="67"/>
      <c r="Q14" s="23" t="s">
        <v>66</v>
      </c>
      <c r="R14" s="68"/>
      <c r="S14" s="67"/>
      <c r="T14" s="67"/>
    </row>
    <row r="15" spans="1:20" ht="27.6" x14ac:dyDescent="0.3">
      <c r="A15" s="70" t="s">
        <v>176</v>
      </c>
      <c r="B15" s="44" t="s">
        <v>179</v>
      </c>
      <c r="C15" s="44"/>
      <c r="D15" s="44" t="s">
        <v>180</v>
      </c>
      <c r="E15" s="44">
        <v>1</v>
      </c>
      <c r="F15" s="44">
        <v>1</v>
      </c>
      <c r="G15" s="45">
        <v>10000</v>
      </c>
      <c r="H15" s="71">
        <v>1</v>
      </c>
      <c r="I15" s="71">
        <v>0</v>
      </c>
      <c r="J15" s="44" t="s">
        <v>178</v>
      </c>
      <c r="K15" s="44" t="s">
        <v>56</v>
      </c>
      <c r="L15" s="72">
        <v>43132</v>
      </c>
      <c r="M15" s="72">
        <v>43174</v>
      </c>
      <c r="N15" s="73"/>
      <c r="O15" s="67"/>
      <c r="P15" s="67"/>
      <c r="Q15" s="23" t="s">
        <v>75</v>
      </c>
      <c r="R15" s="68"/>
      <c r="S15" s="67"/>
      <c r="T15" s="67"/>
    </row>
    <row r="16" spans="1:20" ht="15.75" customHeight="1" x14ac:dyDescent="0.3">
      <c r="A16" s="70" t="s">
        <v>176</v>
      </c>
      <c r="B16" s="44" t="s">
        <v>181</v>
      </c>
      <c r="C16" s="44"/>
      <c r="D16" s="44" t="s">
        <v>180</v>
      </c>
      <c r="E16" s="44">
        <v>1</v>
      </c>
      <c r="F16" s="44">
        <v>1</v>
      </c>
      <c r="G16" s="45">
        <v>50000</v>
      </c>
      <c r="H16" s="71">
        <v>1</v>
      </c>
      <c r="I16" s="71">
        <v>0</v>
      </c>
      <c r="J16" s="44" t="s">
        <v>178</v>
      </c>
      <c r="K16" s="44" t="s">
        <v>56</v>
      </c>
      <c r="L16" s="72">
        <v>43160</v>
      </c>
      <c r="M16" s="72">
        <v>43205</v>
      </c>
      <c r="N16" s="73"/>
      <c r="O16" s="67"/>
      <c r="P16" s="67"/>
      <c r="Q16" s="23" t="s">
        <v>180</v>
      </c>
      <c r="R16" s="68"/>
      <c r="S16" s="67"/>
      <c r="T16" s="67"/>
    </row>
    <row r="17" spans="1:20" x14ac:dyDescent="0.3">
      <c r="A17" s="70"/>
      <c r="B17" s="44"/>
      <c r="C17" s="44"/>
      <c r="D17" s="44"/>
      <c r="E17" s="44"/>
      <c r="F17" s="44"/>
      <c r="G17" s="45"/>
      <c r="H17" s="71"/>
      <c r="I17" s="71"/>
      <c r="J17" s="44"/>
      <c r="K17" s="44"/>
      <c r="L17" s="44"/>
      <c r="M17" s="44"/>
      <c r="N17" s="73"/>
      <c r="O17" s="67"/>
      <c r="P17" s="67"/>
      <c r="Q17" s="23" t="s">
        <v>90</v>
      </c>
      <c r="R17" s="68"/>
      <c r="S17" s="67"/>
      <c r="T17" s="67"/>
    </row>
    <row r="18" spans="1:20" ht="15" thickBot="1" x14ac:dyDescent="0.35">
      <c r="A18" s="74"/>
      <c r="B18" s="75"/>
      <c r="C18" s="75"/>
      <c r="D18" s="75"/>
      <c r="E18" s="75"/>
      <c r="F18" s="75"/>
      <c r="G18" s="76"/>
      <c r="H18" s="77"/>
      <c r="I18" s="77"/>
      <c r="J18" s="75"/>
      <c r="K18" s="75"/>
      <c r="L18" s="75"/>
      <c r="M18" s="75"/>
      <c r="N18" s="78"/>
      <c r="O18" s="67"/>
      <c r="P18" s="67"/>
      <c r="Q18" s="23" t="s">
        <v>44</v>
      </c>
      <c r="R18" s="68"/>
      <c r="S18" s="67"/>
      <c r="T18" s="67"/>
    </row>
    <row r="19" spans="1:20" ht="15" thickBot="1" x14ac:dyDescent="0.35">
      <c r="Q19" s="23" t="s">
        <v>78</v>
      </c>
      <c r="R19" s="26"/>
    </row>
    <row r="20" spans="1:20" ht="15.6" x14ac:dyDescent="0.3">
      <c r="A20" s="146" t="s">
        <v>79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Q20" s="23" t="s">
        <v>80</v>
      </c>
      <c r="R20" s="26"/>
    </row>
    <row r="21" spans="1:20" ht="15" customHeight="1" x14ac:dyDescent="0.3">
      <c r="A21" s="149" t="s">
        <v>45</v>
      </c>
      <c r="B21" s="150" t="s">
        <v>46</v>
      </c>
      <c r="C21" s="150" t="s">
        <v>47</v>
      </c>
      <c r="D21" s="150" t="s">
        <v>175</v>
      </c>
      <c r="E21" s="150" t="s">
        <v>49</v>
      </c>
      <c r="F21" s="150" t="s">
        <v>50</v>
      </c>
      <c r="G21" s="151" t="s">
        <v>51</v>
      </c>
      <c r="H21" s="151"/>
      <c r="I21" s="151"/>
      <c r="J21" s="150" t="s">
        <v>52</v>
      </c>
      <c r="K21" s="150" t="s">
        <v>169</v>
      </c>
      <c r="L21" s="150" t="s">
        <v>54</v>
      </c>
      <c r="M21" s="150"/>
      <c r="N21" s="155" t="s">
        <v>170</v>
      </c>
      <c r="Q21" s="23" t="s">
        <v>81</v>
      </c>
      <c r="R21" s="26"/>
    </row>
    <row r="22" spans="1:20" ht="36.75" customHeight="1" x14ac:dyDescent="0.3">
      <c r="A22" s="149"/>
      <c r="B22" s="150"/>
      <c r="C22" s="150"/>
      <c r="D22" s="150"/>
      <c r="E22" s="150"/>
      <c r="F22" s="150"/>
      <c r="G22" s="69" t="s">
        <v>57</v>
      </c>
      <c r="H22" s="102" t="s">
        <v>58</v>
      </c>
      <c r="I22" s="102" t="s">
        <v>59</v>
      </c>
      <c r="J22" s="150"/>
      <c r="K22" s="150"/>
      <c r="L22" s="101" t="s">
        <v>82</v>
      </c>
      <c r="M22" s="101" t="s">
        <v>61</v>
      </c>
      <c r="N22" s="155"/>
      <c r="Q22" s="23" t="s">
        <v>83</v>
      </c>
      <c r="R22" s="26"/>
    </row>
    <row r="23" spans="1:20" x14ac:dyDescent="0.3">
      <c r="A23" s="70" t="s">
        <v>176</v>
      </c>
      <c r="B23" s="44" t="s">
        <v>182</v>
      </c>
      <c r="C23" s="44"/>
      <c r="D23" s="44" t="s">
        <v>180</v>
      </c>
      <c r="E23" s="44">
        <v>1</v>
      </c>
      <c r="F23" s="44"/>
      <c r="G23" s="45">
        <v>50000</v>
      </c>
      <c r="H23" s="71">
        <v>1</v>
      </c>
      <c r="I23" s="71"/>
      <c r="J23" s="44" t="s">
        <v>178</v>
      </c>
      <c r="K23" s="44" t="s">
        <v>56</v>
      </c>
      <c r="L23" s="72">
        <v>43132</v>
      </c>
      <c r="M23" s="72">
        <v>43174</v>
      </c>
      <c r="N23" s="73"/>
      <c r="Q23" s="24"/>
      <c r="R23" s="26"/>
    </row>
    <row r="24" spans="1:20" x14ac:dyDescent="0.3">
      <c r="A24" s="70"/>
      <c r="B24" s="44"/>
      <c r="C24" s="44"/>
      <c r="D24" s="44"/>
      <c r="E24" s="44"/>
      <c r="F24" s="44"/>
      <c r="G24" s="45"/>
      <c r="H24" s="71"/>
      <c r="I24" s="71"/>
      <c r="J24" s="44"/>
      <c r="K24" s="44"/>
      <c r="L24" s="44"/>
      <c r="M24" s="44"/>
      <c r="N24" s="73"/>
      <c r="Q24" s="24"/>
      <c r="R24" s="26"/>
    </row>
    <row r="25" spans="1:20" x14ac:dyDescent="0.3">
      <c r="A25" s="70"/>
      <c r="B25" s="44"/>
      <c r="C25" s="44"/>
      <c r="D25" s="44"/>
      <c r="E25" s="44"/>
      <c r="F25" s="44"/>
      <c r="G25" s="45"/>
      <c r="H25" s="71"/>
      <c r="I25" s="71"/>
      <c r="J25" s="44"/>
      <c r="K25" s="44"/>
      <c r="L25" s="44"/>
      <c r="M25" s="44"/>
      <c r="N25" s="73"/>
      <c r="Q25" s="24"/>
      <c r="R25" s="26"/>
    </row>
    <row r="26" spans="1:20" x14ac:dyDescent="0.3">
      <c r="A26" s="70"/>
      <c r="B26" s="44"/>
      <c r="C26" s="44"/>
      <c r="D26" s="44"/>
      <c r="E26" s="44"/>
      <c r="F26" s="44"/>
      <c r="G26" s="45"/>
      <c r="H26" s="71"/>
      <c r="I26" s="71"/>
      <c r="J26" s="44"/>
      <c r="K26" s="44"/>
      <c r="L26" s="44"/>
      <c r="M26" s="44"/>
      <c r="N26" s="73"/>
      <c r="Q26" s="23" t="s">
        <v>94</v>
      </c>
      <c r="R26" s="26"/>
    </row>
    <row r="27" spans="1:20" ht="15" thickBot="1" x14ac:dyDescent="0.35">
      <c r="A27" s="74"/>
      <c r="B27" s="75"/>
      <c r="C27" s="75"/>
      <c r="D27" s="75"/>
      <c r="E27" s="75"/>
      <c r="F27" s="75"/>
      <c r="G27" s="76"/>
      <c r="H27" s="77"/>
      <c r="I27" s="77"/>
      <c r="J27" s="75"/>
      <c r="K27" s="75"/>
      <c r="L27" s="75"/>
      <c r="M27" s="75"/>
      <c r="N27" s="78"/>
      <c r="Q27" s="23" t="s">
        <v>183</v>
      </c>
      <c r="R27" s="26"/>
    </row>
    <row r="28" spans="1:20" ht="15" thickBot="1" x14ac:dyDescent="0.35">
      <c r="Q28" s="23" t="s">
        <v>88</v>
      </c>
      <c r="R28" s="26"/>
    </row>
    <row r="29" spans="1:20" ht="15.75" customHeight="1" x14ac:dyDescent="0.3">
      <c r="A29" s="146" t="s">
        <v>89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Q29" s="23" t="s">
        <v>90</v>
      </c>
      <c r="R29" s="26"/>
    </row>
    <row r="30" spans="1:20" ht="15" customHeight="1" x14ac:dyDescent="0.3">
      <c r="A30" s="149" t="s">
        <v>45</v>
      </c>
      <c r="B30" s="150" t="s">
        <v>46</v>
      </c>
      <c r="C30" s="150" t="s">
        <v>47</v>
      </c>
      <c r="D30" s="150" t="s">
        <v>175</v>
      </c>
      <c r="E30" s="156"/>
      <c r="F30" s="156"/>
      <c r="G30" s="151" t="s">
        <v>51</v>
      </c>
      <c r="H30" s="151"/>
      <c r="I30" s="151"/>
      <c r="J30" s="150" t="s">
        <v>52</v>
      </c>
      <c r="K30" s="150" t="s">
        <v>169</v>
      </c>
      <c r="L30" s="150" t="s">
        <v>54</v>
      </c>
      <c r="M30" s="150"/>
      <c r="N30" s="155" t="s">
        <v>170</v>
      </c>
      <c r="Q30" s="23" t="s">
        <v>44</v>
      </c>
      <c r="R30" s="26"/>
    </row>
    <row r="31" spans="1:20" ht="41.4" x14ac:dyDescent="0.3">
      <c r="A31" s="149"/>
      <c r="B31" s="150"/>
      <c r="C31" s="150"/>
      <c r="D31" s="150"/>
      <c r="E31" s="150" t="s">
        <v>50</v>
      </c>
      <c r="F31" s="150"/>
      <c r="G31" s="101" t="s">
        <v>57</v>
      </c>
      <c r="H31" s="69" t="s">
        <v>58</v>
      </c>
      <c r="I31" s="102" t="s">
        <v>59</v>
      </c>
      <c r="J31" s="150"/>
      <c r="K31" s="150"/>
      <c r="L31" s="101" t="s">
        <v>91</v>
      </c>
      <c r="M31" s="101" t="s">
        <v>61</v>
      </c>
      <c r="N31" s="155"/>
      <c r="Q31" s="23" t="s">
        <v>86</v>
      </c>
      <c r="R31" s="26"/>
    </row>
    <row r="32" spans="1:20" ht="27.6" x14ac:dyDescent="0.3">
      <c r="A32" s="70" t="s">
        <v>176</v>
      </c>
      <c r="B32" s="44" t="s">
        <v>184</v>
      </c>
      <c r="C32" s="44"/>
      <c r="D32" s="44" t="s">
        <v>94</v>
      </c>
      <c r="E32" s="44"/>
      <c r="F32" s="44"/>
      <c r="G32" s="45">
        <v>1500000</v>
      </c>
      <c r="H32" s="71">
        <v>1</v>
      </c>
      <c r="I32" s="71">
        <v>0</v>
      </c>
      <c r="J32" s="44" t="s">
        <v>178</v>
      </c>
      <c r="K32" s="44" t="s">
        <v>62</v>
      </c>
      <c r="L32" s="72">
        <v>43344</v>
      </c>
      <c r="M32" s="72">
        <v>43464</v>
      </c>
      <c r="N32" s="73"/>
      <c r="Q32" s="23" t="s">
        <v>87</v>
      </c>
      <c r="R32" s="26"/>
    </row>
    <row r="33" spans="1:18" ht="41.4" x14ac:dyDescent="0.3">
      <c r="A33" s="70" t="s">
        <v>176</v>
      </c>
      <c r="B33" s="44" t="s">
        <v>185</v>
      </c>
      <c r="C33" s="44"/>
      <c r="D33" s="44" t="s">
        <v>94</v>
      </c>
      <c r="E33" s="44"/>
      <c r="F33" s="44"/>
      <c r="G33" s="45">
        <v>320000</v>
      </c>
      <c r="H33" s="71">
        <v>1</v>
      </c>
      <c r="I33" s="71">
        <v>0</v>
      </c>
      <c r="J33" s="44" t="s">
        <v>178</v>
      </c>
      <c r="K33" s="44" t="s">
        <v>62</v>
      </c>
      <c r="L33" s="72">
        <v>43101</v>
      </c>
      <c r="M33" s="72">
        <v>43220</v>
      </c>
      <c r="N33" s="73"/>
      <c r="Q33" s="23"/>
      <c r="R33" s="26"/>
    </row>
    <row r="34" spans="1:18" ht="55.2" x14ac:dyDescent="0.3">
      <c r="A34" s="70" t="s">
        <v>176</v>
      </c>
      <c r="B34" s="44" t="s">
        <v>186</v>
      </c>
      <c r="C34" s="44"/>
      <c r="D34" s="44" t="s">
        <v>94</v>
      </c>
      <c r="E34" s="44"/>
      <c r="F34" s="44"/>
      <c r="G34" s="45">
        <v>1000000</v>
      </c>
      <c r="H34" s="71">
        <v>1</v>
      </c>
      <c r="I34" s="71">
        <v>0</v>
      </c>
      <c r="J34" s="44" t="s">
        <v>178</v>
      </c>
      <c r="K34" s="44" t="s">
        <v>62</v>
      </c>
      <c r="L34" s="72">
        <v>43344</v>
      </c>
      <c r="M34" s="72">
        <v>43464</v>
      </c>
      <c r="N34" s="73"/>
      <c r="Q34" s="23"/>
      <c r="R34" s="26"/>
    </row>
    <row r="35" spans="1:18" ht="55.2" x14ac:dyDescent="0.3">
      <c r="A35" s="70" t="s">
        <v>176</v>
      </c>
      <c r="B35" s="44" t="s">
        <v>187</v>
      </c>
      <c r="C35" s="44"/>
      <c r="D35" s="44" t="s">
        <v>94</v>
      </c>
      <c r="E35" s="44"/>
      <c r="F35" s="44"/>
      <c r="G35" s="45">
        <v>2000000</v>
      </c>
      <c r="H35" s="71">
        <v>1</v>
      </c>
      <c r="I35" s="71">
        <v>0</v>
      </c>
      <c r="J35" s="44" t="s">
        <v>178</v>
      </c>
      <c r="K35" s="44" t="s">
        <v>62</v>
      </c>
      <c r="L35" s="72">
        <v>43101</v>
      </c>
      <c r="M35" s="72">
        <v>43220</v>
      </c>
      <c r="N35" s="73"/>
      <c r="R35" s="24"/>
    </row>
    <row r="36" spans="1:18" ht="41.4" x14ac:dyDescent="0.3">
      <c r="A36" s="70" t="s">
        <v>176</v>
      </c>
      <c r="B36" s="44" t="s">
        <v>188</v>
      </c>
      <c r="C36" s="44"/>
      <c r="D36" s="44" t="s">
        <v>94</v>
      </c>
      <c r="E36" s="44"/>
      <c r="F36" s="44"/>
      <c r="G36" s="45">
        <v>250000</v>
      </c>
      <c r="H36" s="71">
        <v>1</v>
      </c>
      <c r="I36" s="71">
        <v>0</v>
      </c>
      <c r="J36" s="71" t="s">
        <v>189</v>
      </c>
      <c r="K36" s="44" t="s">
        <v>62</v>
      </c>
      <c r="L36" s="72">
        <v>43344</v>
      </c>
      <c r="M36" s="72">
        <v>43464</v>
      </c>
      <c r="N36" s="73"/>
      <c r="R36" s="24"/>
    </row>
    <row r="37" spans="1:18" ht="41.4" x14ac:dyDescent="0.3">
      <c r="A37" s="70" t="s">
        <v>176</v>
      </c>
      <c r="B37" s="44" t="s">
        <v>190</v>
      </c>
      <c r="C37" s="44"/>
      <c r="D37" s="44" t="s">
        <v>88</v>
      </c>
      <c r="E37" s="44"/>
      <c r="F37" s="44"/>
      <c r="G37" s="45">
        <v>150000</v>
      </c>
      <c r="H37" s="71">
        <v>1</v>
      </c>
      <c r="I37" s="71">
        <v>0</v>
      </c>
      <c r="J37" s="71" t="s">
        <v>189</v>
      </c>
      <c r="K37" s="44" t="s">
        <v>62</v>
      </c>
      <c r="L37" s="72">
        <v>43344</v>
      </c>
      <c r="M37" s="72">
        <v>43464</v>
      </c>
      <c r="N37" s="73"/>
      <c r="R37" s="24"/>
    </row>
    <row r="38" spans="1:18" ht="29.25" customHeight="1" x14ac:dyDescent="0.3">
      <c r="A38" s="70"/>
      <c r="B38" s="44" t="s">
        <v>191</v>
      </c>
      <c r="C38" s="44"/>
      <c r="D38" s="44" t="s">
        <v>94</v>
      </c>
      <c r="E38" s="44"/>
      <c r="F38" s="44"/>
      <c r="G38" s="45">
        <v>750000</v>
      </c>
      <c r="H38" s="71">
        <v>1</v>
      </c>
      <c r="I38" s="71">
        <v>0</v>
      </c>
      <c r="J38" s="44" t="s">
        <v>178</v>
      </c>
      <c r="K38" s="44" t="s">
        <v>62</v>
      </c>
      <c r="L38" s="44"/>
      <c r="M38" s="44"/>
      <c r="N38" s="73"/>
      <c r="Q38" s="24"/>
      <c r="R38" s="24"/>
    </row>
    <row r="39" spans="1:18" x14ac:dyDescent="0.3">
      <c r="A39" s="70"/>
      <c r="B39" s="44"/>
      <c r="C39" s="44"/>
      <c r="D39" s="44"/>
      <c r="E39" s="44"/>
      <c r="F39" s="44"/>
      <c r="G39" s="45"/>
      <c r="H39" s="71"/>
      <c r="I39" s="71"/>
      <c r="J39" s="71"/>
      <c r="K39" s="44"/>
      <c r="L39" s="44"/>
      <c r="M39" s="44"/>
      <c r="N39" s="73"/>
      <c r="Q39" s="24"/>
      <c r="R39" s="24"/>
    </row>
    <row r="40" spans="1:18" ht="15" thickBot="1" x14ac:dyDescent="0.35">
      <c r="A40" s="74"/>
      <c r="B40" s="75"/>
      <c r="C40" s="75"/>
      <c r="D40" s="75"/>
      <c r="E40" s="75"/>
      <c r="F40" s="75"/>
      <c r="G40" s="45"/>
      <c r="H40" s="71"/>
      <c r="I40" s="77"/>
      <c r="J40" s="77"/>
      <c r="K40" s="75"/>
      <c r="L40" s="75"/>
      <c r="M40" s="75"/>
      <c r="N40" s="78"/>
      <c r="Q40" s="27" t="s">
        <v>103</v>
      </c>
      <c r="R40" s="27" t="s">
        <v>99</v>
      </c>
    </row>
    <row r="41" spans="1:18" ht="15" thickBot="1" x14ac:dyDescent="0.35">
      <c r="Q41" s="27" t="s">
        <v>98</v>
      </c>
      <c r="R41" s="27" t="s">
        <v>99</v>
      </c>
    </row>
    <row r="42" spans="1:18" ht="15.6" x14ac:dyDescent="0.3">
      <c r="A42" s="146" t="s">
        <v>100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Q42" s="27" t="s">
        <v>101</v>
      </c>
      <c r="R42" s="27" t="s">
        <v>99</v>
      </c>
    </row>
    <row r="43" spans="1:18" ht="15" customHeight="1" x14ac:dyDescent="0.3">
      <c r="A43" s="149" t="s">
        <v>45</v>
      </c>
      <c r="B43" s="150" t="s">
        <v>46</v>
      </c>
      <c r="C43" s="150" t="s">
        <v>47</v>
      </c>
      <c r="D43" s="150" t="s">
        <v>175</v>
      </c>
      <c r="E43" s="150" t="s">
        <v>50</v>
      </c>
      <c r="F43" s="151" t="s">
        <v>51</v>
      </c>
      <c r="G43" s="151"/>
      <c r="H43" s="151"/>
      <c r="I43" s="152" t="s">
        <v>102</v>
      </c>
      <c r="J43" s="150" t="s">
        <v>52</v>
      </c>
      <c r="K43" s="150" t="s">
        <v>169</v>
      </c>
      <c r="L43" s="150" t="s">
        <v>54</v>
      </c>
      <c r="M43" s="150"/>
      <c r="N43" s="155" t="s">
        <v>170</v>
      </c>
      <c r="Q43" s="27" t="s">
        <v>103</v>
      </c>
      <c r="R43" s="27" t="s">
        <v>104</v>
      </c>
    </row>
    <row r="44" spans="1:18" ht="41.4" x14ac:dyDescent="0.3">
      <c r="A44" s="149"/>
      <c r="B44" s="150"/>
      <c r="C44" s="150"/>
      <c r="D44" s="150"/>
      <c r="E44" s="150"/>
      <c r="F44" s="101" t="s">
        <v>57</v>
      </c>
      <c r="G44" s="69" t="s">
        <v>58</v>
      </c>
      <c r="H44" s="102" t="s">
        <v>59</v>
      </c>
      <c r="I44" s="152"/>
      <c r="J44" s="150"/>
      <c r="K44" s="150"/>
      <c r="L44" s="101" t="s">
        <v>105</v>
      </c>
      <c r="M44" s="101" t="s">
        <v>106</v>
      </c>
      <c r="N44" s="155"/>
      <c r="Q44" s="27" t="s">
        <v>98</v>
      </c>
      <c r="R44" s="27" t="s">
        <v>104</v>
      </c>
    </row>
    <row r="45" spans="1:18" ht="27.6" x14ac:dyDescent="0.3">
      <c r="A45" s="70" t="s">
        <v>176</v>
      </c>
      <c r="B45" s="44" t="s">
        <v>192</v>
      </c>
      <c r="C45" s="44"/>
      <c r="D45" s="44" t="s">
        <v>109</v>
      </c>
      <c r="E45" s="44">
        <v>120</v>
      </c>
      <c r="F45" s="45">
        <v>5616000</v>
      </c>
      <c r="G45" s="71">
        <v>1</v>
      </c>
      <c r="H45" s="71">
        <v>0</v>
      </c>
      <c r="I45" s="79">
        <v>120</v>
      </c>
      <c r="J45" s="44" t="s">
        <v>178</v>
      </c>
      <c r="K45" s="44" t="s">
        <v>56</v>
      </c>
      <c r="L45" s="72">
        <v>43070</v>
      </c>
      <c r="M45" s="72">
        <v>43101</v>
      </c>
      <c r="N45" s="73"/>
      <c r="Q45" s="27" t="s">
        <v>110</v>
      </c>
      <c r="R45" s="27" t="s">
        <v>104</v>
      </c>
    </row>
    <row r="46" spans="1:18" ht="27.6" x14ac:dyDescent="0.3">
      <c r="A46" s="70" t="s">
        <v>176</v>
      </c>
      <c r="B46" s="44" t="s">
        <v>193</v>
      </c>
      <c r="C46" s="44"/>
      <c r="D46" s="44" t="s">
        <v>109</v>
      </c>
      <c r="E46" s="44">
        <v>30</v>
      </c>
      <c r="F46" s="45">
        <v>1620000</v>
      </c>
      <c r="G46" s="71">
        <v>1</v>
      </c>
      <c r="H46" s="71">
        <v>0</v>
      </c>
      <c r="I46" s="79">
        <v>30</v>
      </c>
      <c r="J46" s="44" t="s">
        <v>178</v>
      </c>
      <c r="K46" s="44" t="s">
        <v>56</v>
      </c>
      <c r="L46" s="72">
        <v>43070</v>
      </c>
      <c r="M46" s="72">
        <v>43101</v>
      </c>
      <c r="N46" s="73"/>
      <c r="Q46" s="27"/>
      <c r="R46" s="27" t="s">
        <v>113</v>
      </c>
    </row>
    <row r="47" spans="1:18" ht="27.6" x14ac:dyDescent="0.3">
      <c r="A47" s="70" t="s">
        <v>176</v>
      </c>
      <c r="B47" s="44" t="s">
        <v>194</v>
      </c>
      <c r="C47" s="44" t="s">
        <v>195</v>
      </c>
      <c r="D47" s="44" t="s">
        <v>109</v>
      </c>
      <c r="E47" s="44">
        <v>15</v>
      </c>
      <c r="F47" s="45">
        <v>280000</v>
      </c>
      <c r="G47" s="71">
        <v>1</v>
      </c>
      <c r="H47" s="71">
        <v>0</v>
      </c>
      <c r="I47" s="79">
        <v>15</v>
      </c>
      <c r="J47" s="71" t="s">
        <v>189</v>
      </c>
      <c r="K47" s="44" t="s">
        <v>56</v>
      </c>
      <c r="L47" s="72">
        <v>43070</v>
      </c>
      <c r="M47" s="72">
        <v>43101</v>
      </c>
      <c r="N47" s="73"/>
      <c r="Q47" s="27"/>
      <c r="R47" s="27" t="s">
        <v>113</v>
      </c>
    </row>
    <row r="48" spans="1:18" ht="27.6" x14ac:dyDescent="0.3">
      <c r="A48" s="70" t="s">
        <v>176</v>
      </c>
      <c r="B48" s="44" t="s">
        <v>196</v>
      </c>
      <c r="C48" s="44" t="s">
        <v>197</v>
      </c>
      <c r="D48" s="44" t="s">
        <v>109</v>
      </c>
      <c r="E48" s="44">
        <v>10</v>
      </c>
      <c r="F48" s="45">
        <v>300000</v>
      </c>
      <c r="G48" s="71">
        <v>1</v>
      </c>
      <c r="H48" s="71">
        <v>0</v>
      </c>
      <c r="I48" s="79">
        <v>15</v>
      </c>
      <c r="J48" s="71" t="s">
        <v>178</v>
      </c>
      <c r="K48" s="44" t="s">
        <v>56</v>
      </c>
      <c r="L48" s="72">
        <v>43070</v>
      </c>
      <c r="M48" s="72">
        <v>43101</v>
      </c>
      <c r="N48" s="73"/>
      <c r="Q48" s="27"/>
      <c r="R48" s="27" t="s">
        <v>113</v>
      </c>
    </row>
    <row r="49" spans="1:18" ht="15" thickBot="1" x14ac:dyDescent="0.35">
      <c r="A49" s="74"/>
      <c r="B49" s="75"/>
      <c r="C49" s="75"/>
      <c r="D49" s="75"/>
      <c r="E49" s="75"/>
      <c r="F49" s="75"/>
      <c r="G49" s="76"/>
      <c r="H49" s="77"/>
      <c r="I49" s="80"/>
      <c r="J49" s="75"/>
      <c r="K49" s="75"/>
      <c r="L49" s="75"/>
      <c r="M49" s="75"/>
      <c r="N49" s="78"/>
      <c r="Q49" s="27" t="s">
        <v>118</v>
      </c>
      <c r="R49" s="27" t="s">
        <v>120</v>
      </c>
    </row>
    <row r="50" spans="1:18" ht="15" thickBot="1" x14ac:dyDescent="0.35">
      <c r="Q50" s="27" t="s">
        <v>119</v>
      </c>
      <c r="R50" s="27" t="s">
        <v>120</v>
      </c>
    </row>
    <row r="51" spans="1:18" ht="15.75" customHeight="1" x14ac:dyDescent="0.3">
      <c r="A51" s="146" t="s">
        <v>121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  <c r="Q51" s="27" t="s">
        <v>122</v>
      </c>
      <c r="R51" s="27" t="s">
        <v>120</v>
      </c>
    </row>
    <row r="52" spans="1:18" ht="15" customHeight="1" x14ac:dyDescent="0.3">
      <c r="A52" s="149" t="s">
        <v>45</v>
      </c>
      <c r="B52" s="150" t="s">
        <v>46</v>
      </c>
      <c r="C52" s="150" t="s">
        <v>47</v>
      </c>
      <c r="D52" s="150" t="s">
        <v>175</v>
      </c>
      <c r="E52" s="156"/>
      <c r="F52" s="156"/>
      <c r="G52" s="151" t="s">
        <v>51</v>
      </c>
      <c r="H52" s="151"/>
      <c r="I52" s="151"/>
      <c r="J52" s="150" t="s">
        <v>52</v>
      </c>
      <c r="K52" s="150" t="s">
        <v>169</v>
      </c>
      <c r="L52" s="150" t="s">
        <v>54</v>
      </c>
      <c r="M52" s="150"/>
      <c r="N52" s="155" t="s">
        <v>170</v>
      </c>
      <c r="Q52" s="27"/>
      <c r="R52" s="27" t="s">
        <v>123</v>
      </c>
    </row>
    <row r="53" spans="1:18" ht="41.4" x14ac:dyDescent="0.3">
      <c r="A53" s="149"/>
      <c r="B53" s="150"/>
      <c r="C53" s="150"/>
      <c r="D53" s="150"/>
      <c r="E53" s="150" t="s">
        <v>50</v>
      </c>
      <c r="F53" s="150"/>
      <c r="G53" s="101" t="s">
        <v>57</v>
      </c>
      <c r="H53" s="69" t="s">
        <v>58</v>
      </c>
      <c r="I53" s="102" t="s">
        <v>59</v>
      </c>
      <c r="J53" s="150"/>
      <c r="K53" s="150"/>
      <c r="L53" s="101" t="s">
        <v>91</v>
      </c>
      <c r="M53" s="101" t="s">
        <v>61</v>
      </c>
      <c r="N53" s="155"/>
      <c r="Q53" s="27"/>
      <c r="R53" s="27" t="s">
        <v>123</v>
      </c>
    </row>
    <row r="54" spans="1:18" x14ac:dyDescent="0.3">
      <c r="A54" s="70"/>
      <c r="B54" s="44"/>
      <c r="C54" s="44"/>
      <c r="D54" s="44"/>
      <c r="E54" s="142"/>
      <c r="F54" s="143"/>
      <c r="G54" s="44"/>
      <c r="H54" s="45"/>
      <c r="I54" s="71"/>
      <c r="J54" s="71"/>
      <c r="K54" s="44"/>
      <c r="L54" s="44"/>
      <c r="M54" s="44"/>
      <c r="N54" s="73"/>
      <c r="Q54" s="24"/>
      <c r="R54" s="24"/>
    </row>
    <row r="55" spans="1:18" x14ac:dyDescent="0.3">
      <c r="A55" s="70"/>
      <c r="B55" s="44"/>
      <c r="C55" s="44"/>
      <c r="D55" s="44"/>
      <c r="E55" s="142"/>
      <c r="F55" s="143"/>
      <c r="G55" s="44"/>
      <c r="H55" s="45"/>
      <c r="I55" s="71"/>
      <c r="J55" s="71"/>
      <c r="K55" s="44"/>
      <c r="L55" s="44"/>
      <c r="M55" s="44"/>
      <c r="N55" s="73"/>
      <c r="Q55" s="27" t="s">
        <v>129</v>
      </c>
      <c r="R55" s="27" t="s">
        <v>99</v>
      </c>
    </row>
    <row r="56" spans="1:18" x14ac:dyDescent="0.3">
      <c r="A56" s="70"/>
      <c r="B56" s="44"/>
      <c r="C56" s="44"/>
      <c r="D56" s="44"/>
      <c r="E56" s="142"/>
      <c r="F56" s="143"/>
      <c r="G56" s="44"/>
      <c r="H56" s="45"/>
      <c r="I56" s="71"/>
      <c r="J56" s="71"/>
      <c r="K56" s="44"/>
      <c r="L56" s="44"/>
      <c r="M56" s="44"/>
      <c r="N56" s="73"/>
      <c r="Q56" s="27" t="s">
        <v>131</v>
      </c>
      <c r="R56" s="27" t="s">
        <v>99</v>
      </c>
    </row>
    <row r="57" spans="1:18" ht="15" thickBot="1" x14ac:dyDescent="0.35">
      <c r="A57" s="74"/>
      <c r="B57" s="75"/>
      <c r="C57" s="75"/>
      <c r="D57" s="75"/>
      <c r="E57" s="144"/>
      <c r="F57" s="145"/>
      <c r="G57" s="75"/>
      <c r="H57" s="76"/>
      <c r="I57" s="77"/>
      <c r="J57" s="77"/>
      <c r="K57" s="75"/>
      <c r="L57" s="75"/>
      <c r="M57" s="75"/>
      <c r="N57" s="78"/>
      <c r="Q57" s="27" t="s">
        <v>136</v>
      </c>
      <c r="R57" s="27" t="s">
        <v>99</v>
      </c>
    </row>
    <row r="58" spans="1:18" x14ac:dyDescent="0.3">
      <c r="A58" s="81"/>
      <c r="B58" s="81"/>
      <c r="C58" s="81"/>
      <c r="D58" s="81"/>
      <c r="E58" s="81"/>
      <c r="F58" s="81"/>
      <c r="G58" s="81"/>
      <c r="H58" s="82"/>
      <c r="I58" s="83"/>
      <c r="J58" s="83"/>
      <c r="K58" s="81"/>
      <c r="L58" s="81"/>
      <c r="M58" s="81"/>
      <c r="N58" s="81"/>
      <c r="Q58" s="27"/>
      <c r="R58" s="27"/>
    </row>
    <row r="59" spans="1:18" ht="15" thickBot="1" x14ac:dyDescent="0.35">
      <c r="E59" s="81"/>
      <c r="F59" s="81"/>
      <c r="G59" s="81"/>
      <c r="H59" s="82"/>
      <c r="I59" s="83"/>
      <c r="J59" s="83"/>
      <c r="K59" s="81"/>
      <c r="L59" s="81"/>
      <c r="M59" s="81"/>
      <c r="N59" s="81"/>
      <c r="Q59" s="27" t="s">
        <v>140</v>
      </c>
      <c r="R59" s="27" t="s">
        <v>99</v>
      </c>
    </row>
    <row r="60" spans="1:18" ht="15.75" customHeight="1" x14ac:dyDescent="0.3">
      <c r="A60" s="146" t="s">
        <v>198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8"/>
      <c r="Q60" s="27" t="s">
        <v>142</v>
      </c>
      <c r="R60" s="27" t="s">
        <v>99</v>
      </c>
    </row>
    <row r="61" spans="1:18" ht="15" customHeight="1" x14ac:dyDescent="0.3">
      <c r="A61" s="149" t="s">
        <v>45</v>
      </c>
      <c r="B61" s="150" t="s">
        <v>143</v>
      </c>
      <c r="C61" s="150" t="s">
        <v>47</v>
      </c>
      <c r="D61" s="150"/>
      <c r="E61" s="150" t="s">
        <v>50</v>
      </c>
      <c r="F61" s="150"/>
      <c r="G61" s="151" t="s">
        <v>51</v>
      </c>
      <c r="H61" s="151"/>
      <c r="I61" s="151"/>
      <c r="J61" s="150" t="s">
        <v>52</v>
      </c>
      <c r="K61" s="152" t="s">
        <v>144</v>
      </c>
      <c r="L61" s="150" t="s">
        <v>54</v>
      </c>
      <c r="M61" s="150"/>
      <c r="N61" s="153" t="s">
        <v>145</v>
      </c>
      <c r="Q61" s="27" t="s">
        <v>146</v>
      </c>
      <c r="R61" s="27" t="s">
        <v>99</v>
      </c>
    </row>
    <row r="62" spans="1:18" ht="69" x14ac:dyDescent="0.3">
      <c r="A62" s="149"/>
      <c r="B62" s="150"/>
      <c r="C62" s="150"/>
      <c r="D62" s="150"/>
      <c r="E62" s="150"/>
      <c r="F62" s="150"/>
      <c r="G62" s="101" t="s">
        <v>57</v>
      </c>
      <c r="H62" s="101" t="s">
        <v>58</v>
      </c>
      <c r="I62" s="69" t="s">
        <v>59</v>
      </c>
      <c r="J62" s="150"/>
      <c r="K62" s="152"/>
      <c r="L62" s="101" t="s">
        <v>147</v>
      </c>
      <c r="M62" s="101" t="s">
        <v>148</v>
      </c>
      <c r="N62" s="154"/>
      <c r="Q62" s="27" t="s">
        <v>149</v>
      </c>
      <c r="R62" s="27" t="s">
        <v>99</v>
      </c>
    </row>
    <row r="63" spans="1:18" ht="55.2" x14ac:dyDescent="0.3">
      <c r="A63" s="70" t="s">
        <v>176</v>
      </c>
      <c r="B63" s="44" t="s">
        <v>199</v>
      </c>
      <c r="C63" s="141" t="s">
        <v>31</v>
      </c>
      <c r="D63" s="141"/>
      <c r="E63" s="141">
        <v>800</v>
      </c>
      <c r="F63" s="141"/>
      <c r="G63" s="45">
        <v>85000000</v>
      </c>
      <c r="H63" s="71">
        <v>1</v>
      </c>
      <c r="I63" s="71">
        <v>0</v>
      </c>
      <c r="J63" s="44" t="s">
        <v>178</v>
      </c>
      <c r="K63" s="71">
        <v>1</v>
      </c>
      <c r="L63" s="72">
        <v>43101</v>
      </c>
      <c r="M63" s="44"/>
      <c r="N63" s="73"/>
      <c r="Q63" s="24"/>
      <c r="R63" s="24"/>
    </row>
    <row r="64" spans="1:18" ht="27.6" x14ac:dyDescent="0.3">
      <c r="A64" s="70" t="s">
        <v>200</v>
      </c>
      <c r="B64" s="44" t="s">
        <v>201</v>
      </c>
      <c r="C64" s="141" t="s">
        <v>31</v>
      </c>
      <c r="D64" s="141"/>
      <c r="E64" s="141">
        <v>1</v>
      </c>
      <c r="F64" s="141"/>
      <c r="G64" s="45">
        <v>750000</v>
      </c>
      <c r="H64" s="71">
        <v>1</v>
      </c>
      <c r="I64" s="71">
        <v>0</v>
      </c>
      <c r="J64" s="71" t="s">
        <v>189</v>
      </c>
      <c r="K64" s="71">
        <v>1</v>
      </c>
      <c r="L64" s="44"/>
      <c r="M64" s="44"/>
      <c r="N64" s="73"/>
      <c r="Q64" s="27" t="s">
        <v>150</v>
      </c>
      <c r="R64" s="27" t="s">
        <v>104</v>
      </c>
    </row>
    <row r="65" spans="1:18" x14ac:dyDescent="0.3">
      <c r="A65" s="70"/>
      <c r="B65" s="44"/>
      <c r="C65" s="141"/>
      <c r="D65" s="141"/>
      <c r="E65" s="141"/>
      <c r="F65" s="141"/>
      <c r="G65" s="45"/>
      <c r="H65" s="71"/>
      <c r="I65" s="45"/>
      <c r="J65" s="71"/>
      <c r="K65" s="71"/>
      <c r="L65" s="44"/>
      <c r="M65" s="44"/>
      <c r="N65" s="73"/>
      <c r="Q65" s="27" t="s">
        <v>151</v>
      </c>
      <c r="R65" s="27" t="s">
        <v>104</v>
      </c>
    </row>
    <row r="66" spans="1:18" x14ac:dyDescent="0.3">
      <c r="A66" s="70"/>
      <c r="B66" s="44"/>
      <c r="C66" s="141"/>
      <c r="D66" s="141"/>
      <c r="E66" s="141"/>
      <c r="F66" s="141"/>
      <c r="G66" s="45"/>
      <c r="H66" s="71"/>
      <c r="I66" s="45"/>
      <c r="J66" s="71"/>
      <c r="K66" s="71"/>
      <c r="L66" s="44"/>
      <c r="M66" s="44"/>
      <c r="N66" s="73"/>
      <c r="Q66" s="27" t="s">
        <v>152</v>
      </c>
      <c r="R66" s="27" t="s">
        <v>104</v>
      </c>
    </row>
    <row r="67" spans="1:18" ht="15" thickBot="1" x14ac:dyDescent="0.35">
      <c r="A67" s="74"/>
      <c r="B67" s="75"/>
      <c r="C67" s="140"/>
      <c r="D67" s="140"/>
      <c r="E67" s="140"/>
      <c r="F67" s="140"/>
      <c r="G67" s="75"/>
      <c r="H67" s="75"/>
      <c r="I67" s="76"/>
      <c r="J67" s="77"/>
      <c r="K67" s="77"/>
      <c r="L67" s="75"/>
      <c r="M67" s="75"/>
      <c r="N67" s="78"/>
      <c r="Q67" s="27" t="s">
        <v>153</v>
      </c>
      <c r="R67" s="27" t="s">
        <v>104</v>
      </c>
    </row>
    <row r="68" spans="1:18" x14ac:dyDescent="0.3">
      <c r="Q68" s="24"/>
      <c r="R68" s="27" t="s">
        <v>104</v>
      </c>
    </row>
    <row r="69" spans="1:18" x14ac:dyDescent="0.3">
      <c r="Q69" s="24"/>
      <c r="R69" s="27"/>
    </row>
    <row r="70" spans="1:18" x14ac:dyDescent="0.3">
      <c r="Q70" s="24"/>
      <c r="R70" s="24"/>
    </row>
    <row r="71" spans="1:18" x14ac:dyDescent="0.3">
      <c r="Q71" s="27" t="s">
        <v>154</v>
      </c>
      <c r="R71" s="27" t="s">
        <v>113</v>
      </c>
    </row>
    <row r="72" spans="1:18" x14ac:dyDescent="0.3">
      <c r="Q72" s="24"/>
      <c r="R72" s="24"/>
    </row>
    <row r="73" spans="1:18" x14ac:dyDescent="0.3">
      <c r="Q73" s="27" t="s">
        <v>155</v>
      </c>
      <c r="R73" s="27" t="s">
        <v>120</v>
      </c>
    </row>
    <row r="74" spans="1:18" x14ac:dyDescent="0.3">
      <c r="Q74" s="27" t="s">
        <v>156</v>
      </c>
      <c r="R74" s="27" t="s">
        <v>120</v>
      </c>
    </row>
    <row r="75" spans="1:18" x14ac:dyDescent="0.3">
      <c r="Q75" s="24"/>
      <c r="R75" s="24"/>
    </row>
    <row r="76" spans="1:18" x14ac:dyDescent="0.3">
      <c r="Q76" s="26"/>
      <c r="R76" s="26"/>
    </row>
    <row r="77" spans="1:18" x14ac:dyDescent="0.3">
      <c r="Q77" s="27" t="s">
        <v>118</v>
      </c>
      <c r="R77" s="24"/>
    </row>
    <row r="78" spans="1:18" x14ac:dyDescent="0.3">
      <c r="Q78" s="27" t="s">
        <v>122</v>
      </c>
      <c r="R78" s="24"/>
    </row>
    <row r="79" spans="1:18" x14ac:dyDescent="0.3">
      <c r="Q79" s="26"/>
      <c r="R79" s="26"/>
    </row>
    <row r="80" spans="1:18" x14ac:dyDescent="0.3">
      <c r="Q80" s="26"/>
      <c r="R80" s="26"/>
    </row>
    <row r="81" spans="17:18" x14ac:dyDescent="0.3">
      <c r="Q81" s="23" t="s">
        <v>88</v>
      </c>
      <c r="R81" s="24"/>
    </row>
    <row r="82" spans="17:18" x14ac:dyDescent="0.3">
      <c r="Q82" s="23" t="s">
        <v>90</v>
      </c>
      <c r="R82" s="24"/>
    </row>
    <row r="83" spans="17:18" x14ac:dyDescent="0.3">
      <c r="Q83" s="23" t="s">
        <v>109</v>
      </c>
      <c r="R83" s="24"/>
    </row>
    <row r="84" spans="17:18" x14ac:dyDescent="0.3">
      <c r="Q84" s="23" t="s">
        <v>44</v>
      </c>
      <c r="R84" s="26"/>
    </row>
  </sheetData>
  <mergeCells count="97">
    <mergeCell ref="A1:N1"/>
    <mergeCell ref="A2:N2"/>
    <mergeCell ref="A3:A4"/>
    <mergeCell ref="B3:B4"/>
    <mergeCell ref="C3:C4"/>
    <mergeCell ref="D3:D4"/>
    <mergeCell ref="E3:E4"/>
    <mergeCell ref="F3:F4"/>
    <mergeCell ref="G3:I3"/>
    <mergeCell ref="J3:J4"/>
    <mergeCell ref="A20:N20"/>
    <mergeCell ref="K3:K4"/>
    <mergeCell ref="L3:M3"/>
    <mergeCell ref="N3:N4"/>
    <mergeCell ref="A11:N11"/>
    <mergeCell ref="A12:A13"/>
    <mergeCell ref="B12:B13"/>
    <mergeCell ref="C12:C13"/>
    <mergeCell ref="D12:D13"/>
    <mergeCell ref="E12:E13"/>
    <mergeCell ref="F12:F13"/>
    <mergeCell ref="G12:I12"/>
    <mergeCell ref="J12:J13"/>
    <mergeCell ref="K12:K13"/>
    <mergeCell ref="L12:M12"/>
    <mergeCell ref="N12:N13"/>
    <mergeCell ref="A29:N29"/>
    <mergeCell ref="A21:A22"/>
    <mergeCell ref="B21:B22"/>
    <mergeCell ref="C21:C22"/>
    <mergeCell ref="D21:D22"/>
    <mergeCell ref="E21:E22"/>
    <mergeCell ref="F21:F22"/>
    <mergeCell ref="G21:I21"/>
    <mergeCell ref="J21:J22"/>
    <mergeCell ref="K21:K22"/>
    <mergeCell ref="L21:M21"/>
    <mergeCell ref="N21:N22"/>
    <mergeCell ref="A42:N42"/>
    <mergeCell ref="A30:A31"/>
    <mergeCell ref="B30:B31"/>
    <mergeCell ref="C30:C31"/>
    <mergeCell ref="D30:D31"/>
    <mergeCell ref="E30:F30"/>
    <mergeCell ref="G30:I30"/>
    <mergeCell ref="J30:J31"/>
    <mergeCell ref="K30:K31"/>
    <mergeCell ref="L30:M30"/>
    <mergeCell ref="N30:N31"/>
    <mergeCell ref="E31:F31"/>
    <mergeCell ref="A51:N51"/>
    <mergeCell ref="A43:A44"/>
    <mergeCell ref="B43:B44"/>
    <mergeCell ref="C43:C44"/>
    <mergeCell ref="D43:D44"/>
    <mergeCell ref="E43:E44"/>
    <mergeCell ref="F43:H43"/>
    <mergeCell ref="I43:I44"/>
    <mergeCell ref="J43:J44"/>
    <mergeCell ref="K43:K44"/>
    <mergeCell ref="L43:M43"/>
    <mergeCell ref="N43:N44"/>
    <mergeCell ref="E54:F54"/>
    <mergeCell ref="A52:A53"/>
    <mergeCell ref="B52:B53"/>
    <mergeCell ref="C52:C53"/>
    <mergeCell ref="D52:D53"/>
    <mergeCell ref="E52:F52"/>
    <mergeCell ref="J52:J53"/>
    <mergeCell ref="K52:K53"/>
    <mergeCell ref="L52:M52"/>
    <mergeCell ref="N52:N53"/>
    <mergeCell ref="E53:F53"/>
    <mergeCell ref="G52:I52"/>
    <mergeCell ref="E55:F55"/>
    <mergeCell ref="E56:F56"/>
    <mergeCell ref="E57:F57"/>
    <mergeCell ref="A60:N60"/>
    <mergeCell ref="A61:A62"/>
    <mergeCell ref="B61:B62"/>
    <mergeCell ref="C61:D62"/>
    <mergeCell ref="E61:F62"/>
    <mergeCell ref="G61:I61"/>
    <mergeCell ref="J61:J62"/>
    <mergeCell ref="K61:K62"/>
    <mergeCell ref="L61:M61"/>
    <mergeCell ref="N61:N62"/>
    <mergeCell ref="C67:D67"/>
    <mergeCell ref="E67:F67"/>
    <mergeCell ref="E63:F63"/>
    <mergeCell ref="C65:D65"/>
    <mergeCell ref="E65:F65"/>
    <mergeCell ref="C66:D66"/>
    <mergeCell ref="E66:F66"/>
    <mergeCell ref="C64:D64"/>
    <mergeCell ref="E64:F64"/>
    <mergeCell ref="C63:D63"/>
  </mergeCells>
  <dataValidations count="6">
    <dataValidation type="list" allowBlank="1" showInputMessage="1" showErrorMessage="1" sqref="D32:D40">
      <formula1>$Q$26:$Q$32</formula1>
    </dataValidation>
    <dataValidation type="list" allowBlank="1" showInputMessage="1" showErrorMessage="1" sqref="D54:D58">
      <formula1>$Q$28:$Q$32</formula1>
    </dataValidation>
    <dataValidation type="list" allowBlank="1" showInputMessage="1" showErrorMessage="1" sqref="K5:K9 K14:K18 K23:K27 K32:K40 K54:K57 K45:K49">
      <formula1>$Q$2:$Q$4</formula1>
    </dataValidation>
    <dataValidation type="list" allowBlank="1" showInputMessage="1" showErrorMessage="1" sqref="D5:D9 D14:D18 D23:D27">
      <formula1>$Q$14:$Q$22</formula1>
    </dataValidation>
    <dataValidation type="list" allowBlank="1" showInputMessage="1" showErrorMessage="1" sqref="K58:K59">
      <formula1>$Q$2:$Q$3</formula1>
    </dataValidation>
    <dataValidation type="list" allowBlank="1" showInputMessage="1" showErrorMessage="1" sqref="D45:D49">
      <formula1>$Q$81:$Q$84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7" sqref="B17"/>
    </sheetView>
  </sheetViews>
  <sheetFormatPr defaultColWidth="9.109375" defaultRowHeight="15.6" x14ac:dyDescent="0.3"/>
  <cols>
    <col min="1" max="1" width="43.44140625" style="28" customWidth="1"/>
    <col min="2" max="2" width="24.44140625" style="28" customWidth="1"/>
    <col min="3" max="3" width="28.88671875" style="28" customWidth="1"/>
    <col min="4" max="4" width="26.33203125" style="28" customWidth="1"/>
    <col min="5" max="16384" width="9.109375" style="28"/>
  </cols>
  <sheetData>
    <row r="1" spans="1:4" ht="44.25" customHeight="1" x14ac:dyDescent="0.3">
      <c r="A1" s="84" t="s">
        <v>157</v>
      </c>
      <c r="B1" s="84" t="s">
        <v>158</v>
      </c>
      <c r="C1" s="84" t="s">
        <v>159</v>
      </c>
      <c r="D1" s="85" t="s">
        <v>160</v>
      </c>
    </row>
    <row r="2" spans="1:4" ht="16.2" thickBot="1" x14ac:dyDescent="0.35">
      <c r="A2" s="86" t="s">
        <v>26</v>
      </c>
      <c r="B2" s="87"/>
      <c r="C2" s="87"/>
      <c r="D2" s="87"/>
    </row>
    <row r="3" spans="1:4" ht="16.2" thickBot="1" x14ac:dyDescent="0.35">
      <c r="A3" s="88" t="s">
        <v>202</v>
      </c>
      <c r="B3" s="89" t="s">
        <v>203</v>
      </c>
      <c r="C3" s="90">
        <v>43132</v>
      </c>
      <c r="D3" s="91">
        <v>108000</v>
      </c>
    </row>
    <row r="4" spans="1:4" ht="16.2" thickBot="1" x14ac:dyDescent="0.35">
      <c r="A4" s="88"/>
      <c r="B4" s="89"/>
      <c r="C4" s="89"/>
      <c r="D4" s="91"/>
    </row>
    <row r="5" spans="1:4" ht="16.2" thickBot="1" x14ac:dyDescent="0.35">
      <c r="A5" s="92" t="s">
        <v>25</v>
      </c>
      <c r="B5" s="93"/>
      <c r="C5" s="93"/>
      <c r="D5" s="94"/>
    </row>
    <row r="6" spans="1:4" ht="16.2" thickBot="1" x14ac:dyDescent="0.35">
      <c r="A6" s="95"/>
      <c r="B6" s="89"/>
      <c r="C6" s="90"/>
      <c r="D6" s="91"/>
    </row>
    <row r="7" spans="1:4" ht="16.2" thickBot="1" x14ac:dyDescent="0.35">
      <c r="A7" s="95"/>
      <c r="B7" s="89"/>
      <c r="C7" s="89"/>
      <c r="D7" s="91"/>
    </row>
    <row r="8" spans="1:4" ht="16.2" thickBot="1" x14ac:dyDescent="0.35">
      <c r="A8" s="92" t="s">
        <v>204</v>
      </c>
      <c r="B8" s="93"/>
      <c r="C8" s="93"/>
      <c r="D8" s="94"/>
    </row>
    <row r="9" spans="1:4" ht="16.2" thickBot="1" x14ac:dyDescent="0.35">
      <c r="A9" s="95"/>
      <c r="B9" s="89"/>
      <c r="C9" s="90"/>
      <c r="D9" s="91"/>
    </row>
    <row r="10" spans="1:4" ht="16.2" thickBot="1" x14ac:dyDescent="0.35">
      <c r="A10" s="95"/>
      <c r="B10" s="89"/>
      <c r="C10" s="89"/>
      <c r="D10" s="91"/>
    </row>
    <row r="11" spans="1:4" ht="16.2" thickBot="1" x14ac:dyDescent="0.35">
      <c r="A11" s="92" t="s">
        <v>162</v>
      </c>
      <c r="B11" s="93"/>
      <c r="C11" s="93"/>
      <c r="D11" s="94"/>
    </row>
    <row r="12" spans="1:4" ht="16.2" thickBot="1" x14ac:dyDescent="0.35">
      <c r="A12" s="88" t="s">
        <v>184</v>
      </c>
      <c r="B12" s="89" t="s">
        <v>205</v>
      </c>
      <c r="C12" s="90">
        <v>43344</v>
      </c>
      <c r="D12" s="91">
        <v>1500000</v>
      </c>
    </row>
    <row r="13" spans="1:4" ht="16.2" thickBot="1" x14ac:dyDescent="0.35">
      <c r="A13" s="95"/>
      <c r="B13" s="89"/>
      <c r="C13" s="89"/>
      <c r="D13" s="91"/>
    </row>
    <row r="14" spans="1:4" ht="16.2" thickBot="1" x14ac:dyDescent="0.35">
      <c r="A14" s="92" t="s">
        <v>206</v>
      </c>
      <c r="B14" s="93"/>
      <c r="C14" s="93"/>
      <c r="D14" s="94"/>
    </row>
    <row r="15" spans="1:4" ht="16.2" thickBot="1" x14ac:dyDescent="0.35">
      <c r="A15" s="88" t="s">
        <v>207</v>
      </c>
      <c r="B15" s="89" t="s">
        <v>109</v>
      </c>
      <c r="C15" s="90">
        <v>43070</v>
      </c>
      <c r="D15" s="91">
        <v>5616000</v>
      </c>
    </row>
    <row r="16" spans="1:4" ht="16.2" thickBot="1" x14ac:dyDescent="0.35">
      <c r="A16" s="88"/>
      <c r="B16" s="89"/>
      <c r="C16" s="89"/>
      <c r="D16" s="91"/>
    </row>
    <row r="19" spans="1:1" x14ac:dyDescent="0.3">
      <c r="A19" s="96"/>
    </row>
  </sheetData>
  <hyperlinks>
    <hyperlink ref="B1" location="_ftn1" display="_ftn1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C314DFF95E84B808D3D93DA5931AC" ma:contentTypeVersion="" ma:contentTypeDescription="Create a new document." ma:contentTypeScope="" ma:versionID="1ccc2c4f127bb805551ad7240ac8765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ABC020-F354-47B8-AB9D-9EB2CEF5C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3DB4B7-F973-4C43-9F33-22FA1158D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23F2F-1F6C-4676-B294-5AF864F9F05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Estructura del Proyecto</vt:lpstr>
      <vt:lpstr>Plan de Adquisiciones MED</vt:lpstr>
      <vt:lpstr>Detalle Plan de Adq. MED</vt:lpstr>
      <vt:lpstr>Adquisiciones principales MED</vt:lpstr>
      <vt:lpstr>Plan de Adquisiciones MDS</vt:lpstr>
      <vt:lpstr>Detalle Plan de Adq. MDS</vt:lpstr>
      <vt:lpstr>Adquisiciones principales MDS</vt:lpstr>
      <vt:lpstr>'Adquisiciones principales MDS'!_ftn1</vt:lpstr>
      <vt:lpstr>'Adquisiciones principales MDS'!_ftnref1</vt:lpstr>
      <vt:lpstr>'Adquisiciones principales MED'!_ftnref1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Silveira, Sheyla</cp:lastModifiedBy>
  <cp:revision/>
  <dcterms:created xsi:type="dcterms:W3CDTF">2011-03-30T14:45:37Z</dcterms:created>
  <dcterms:modified xsi:type="dcterms:W3CDTF">2017-06-29T16:13:34Z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0x010100FDEC314DFF95E84B808D3D93DA5931AC</vt:lpwstr>
  </property>
</Properties>
</file>