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idbg-my.sharepoint.com/personal/fernandas_iadb_org/Documents/Transporte/Carteira de Transporte/Planos de Aquisições/"/>
    </mc:Choice>
  </mc:AlternateContent>
  <bookViews>
    <workbookView xWindow="0" yWindow="0" windowWidth="21600" windowHeight="9516" tabRatio="428" activeTab="1"/>
  </bookViews>
  <sheets>
    <sheet name="Resumo Plano de Aquisições " sheetId="8" r:id="rId1"/>
    <sheet name="Detalhe Plano de Aquisições " sheetId="7" r:id="rId2"/>
  </sheets>
  <externalReferences>
    <externalReference r:id="rId3"/>
    <externalReference r:id="rId4"/>
  </externalReferences>
  <definedNames>
    <definedName name="_xlnm._FilterDatabase" localSheetId="1" hidden="1">'Detalhe Plano de Aquisições '!$D$36:$D$74</definedName>
    <definedName name="capacitacao">'[1]Detalhes Plano de Aquisições'!$E$155:$E$163</definedName>
    <definedName name="_xlnm.Criteria" localSheetId="1">'Detalhe Plano de Aquisições '!#REF!</definedName>
    <definedName name="new" localSheetId="0">'Resumo Plano de Aquisições '!$A$1:$C$25</definedName>
    <definedName name="_xlnm.Print_Area" localSheetId="1">'Detalhe Plano de Aquisições '!$A$1:$P$84</definedName>
    <definedName name="_xlnm.Print_Area" localSheetId="0">'Resumo Plano de Aquisições '!$A$1:$D$27</definedName>
    <definedName name="Tabela_Tarefas" localSheetId="1">#REF!</definedName>
    <definedName name="Tabela_Tarefas" localSheetId="0">#REF!</definedName>
    <definedName name="Tabela_Tarefa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7" l="1"/>
  <c r="G53" i="7" s="1"/>
  <c r="B15" i="8" s="1"/>
  <c r="C15" i="8" s="1"/>
  <c r="G32" i="7"/>
  <c r="G83" i="7"/>
  <c r="F77" i="7"/>
  <c r="G21" i="7"/>
  <c r="G16" i="7"/>
  <c r="B12" i="8"/>
  <c r="B11" i="8"/>
  <c r="B10" i="8"/>
  <c r="C10" i="8"/>
  <c r="F89" i="8"/>
  <c r="B25" i="8"/>
  <c r="C24" i="8"/>
  <c r="A24" i="8"/>
  <c r="C23" i="8"/>
  <c r="A23" i="8"/>
  <c r="C22" i="8"/>
  <c r="A22" i="8"/>
  <c r="C21" i="8"/>
  <c r="C25" i="8" s="1"/>
  <c r="A21" i="8"/>
  <c r="C16" i="8"/>
  <c r="C12" i="8"/>
  <c r="B13" i="8"/>
  <c r="C13" i="8"/>
  <c r="C14" i="8"/>
  <c r="F45" i="7"/>
  <c r="B17" i="8" l="1"/>
  <c r="C11" i="8"/>
  <c r="C17" i="8" s="1"/>
</calcChain>
</file>

<file path=xl/sharedStrings.xml><?xml version="1.0" encoding="utf-8"?>
<sst xmlns="http://schemas.openxmlformats.org/spreadsheetml/2006/main" count="527" uniqueCount="246">
  <si>
    <t>2.1.1</t>
  </si>
  <si>
    <t>Locação de pista de prova para ensaios de fatores de emissão</t>
  </si>
  <si>
    <t>2.1.2</t>
  </si>
  <si>
    <t>3.1.2</t>
  </si>
  <si>
    <t>3.2.1</t>
  </si>
  <si>
    <t>3.3.3</t>
  </si>
  <si>
    <t>4.1</t>
  </si>
  <si>
    <t>4.2</t>
  </si>
  <si>
    <t>1.1.2</t>
  </si>
  <si>
    <t>BRASIL</t>
  </si>
  <si>
    <t>Programa:  Mobilidade Urbana com Baixas Emissões de Carbono em Grandes Cidades</t>
  </si>
  <si>
    <t xml:space="preserve">PLANO DE AQUISIÇÕES (PA) </t>
  </si>
  <si>
    <t>Unidade Executora</t>
  </si>
  <si>
    <t>Atividade</t>
  </si>
  <si>
    <t>Descrição adicional:</t>
  </si>
  <si>
    <t>Quantidade de Lotes:</t>
  </si>
  <si>
    <t>Número de Processo:</t>
  </si>
  <si>
    <t xml:space="preserve">Montante Estimado </t>
  </si>
  <si>
    <t>Categoria de Investimento:</t>
  </si>
  <si>
    <t>Método de Revisão (Selecionar uma das opções):</t>
  </si>
  <si>
    <t>Datas</t>
  </si>
  <si>
    <t>Comentários - para Sistema Nacional incluir método de Seleção</t>
  </si>
  <si>
    <t>Numero PRISM</t>
  </si>
  <si>
    <t>Status</t>
  </si>
  <si>
    <t>Montante Estimado em US$:</t>
  </si>
  <si>
    <t>Montante Estimado % BID:</t>
  </si>
  <si>
    <t>Montante Estimado % Contrapartida:</t>
  </si>
  <si>
    <t>Publicação do Anúncio</t>
  </si>
  <si>
    <t>Assinatura do Contrato</t>
  </si>
  <si>
    <t>Unidade Executora:</t>
  </si>
  <si>
    <t>Método de Aquisição
(Selecionar uma das opções):</t>
  </si>
  <si>
    <t>IEMA</t>
  </si>
  <si>
    <t>Ex-Post</t>
  </si>
  <si>
    <t>Previsto</t>
  </si>
  <si>
    <t>Publicação Documento de Licitação</t>
  </si>
  <si>
    <t>Ex-Ante</t>
  </si>
  <si>
    <t>Qtde</t>
  </si>
  <si>
    <t>Publicação  Manifestação de Interesse</t>
  </si>
  <si>
    <t>Processo em curso</t>
  </si>
  <si>
    <t xml:space="preserve">IEMA </t>
  </si>
  <si>
    <t>Consultoria EAD (desenvolvimento material instrucional / produção web)</t>
  </si>
  <si>
    <t xml:space="preserve">Descrição adicional </t>
  </si>
  <si>
    <t>Quantidade Estimada de Consultores:</t>
  </si>
  <si>
    <t>Não Objeção aos  TDR da Atividade</t>
  </si>
  <si>
    <t>Assinatura Contrato</t>
  </si>
  <si>
    <t>Contrato em Execução</t>
  </si>
  <si>
    <t xml:space="preserve"> Publicação  Manifestação de Interesse</t>
  </si>
  <si>
    <t>Ex-post</t>
  </si>
  <si>
    <t>Licitação Pública Nacional </t>
  </si>
  <si>
    <t>Contrato Terminado</t>
  </si>
  <si>
    <t>01 - OBRAS</t>
  </si>
  <si>
    <t>02 - BENS</t>
  </si>
  <si>
    <t>03 - SERVIÇOS QUE NÃO SÃO DE CONSULTORIA</t>
  </si>
  <si>
    <t>04 - FIRMAS CONSULTORAS</t>
  </si>
  <si>
    <t>05 - CONSULTORIA INDIVIDUAL</t>
  </si>
  <si>
    <t>06 -CAPACITAÇÃO</t>
  </si>
  <si>
    <t xml:space="preserve">SEINF  - Prefeitura de Fortaleza </t>
  </si>
  <si>
    <t>Plano de Aquisições GRT/FM 14717 BR (BR G 1006)</t>
  </si>
  <si>
    <t>Vigência do Plano de Aquisições:</t>
  </si>
  <si>
    <t>3. Tipos de Gasto</t>
  </si>
  <si>
    <t>Obras</t>
  </si>
  <si>
    <t>Gastos Operativos</t>
  </si>
  <si>
    <t>Consultoría (firmas + individuos)</t>
  </si>
  <si>
    <t>Transferencias</t>
  </si>
  <si>
    <t>Total</t>
  </si>
  <si>
    <t>4. Componentes</t>
  </si>
  <si>
    <r>
      <t xml:space="preserve">Método de Seleção/Aquisição
</t>
    </r>
    <r>
      <rPr>
        <i/>
        <sz val="11"/>
        <color indexed="9"/>
        <rFont val="Calibri"/>
        <family val="2"/>
      </rPr>
      <t>(Selecionar uma das Opções)</t>
    </r>
    <r>
      <rPr>
        <sz val="11"/>
        <color indexed="9"/>
        <rFont val="Calibri"/>
        <family val="2"/>
      </rPr>
      <t>:</t>
    </r>
  </si>
  <si>
    <t>05.01</t>
  </si>
  <si>
    <t>Processo</t>
  </si>
  <si>
    <t>05.02</t>
  </si>
  <si>
    <t>Contrato de Financiamento Não Reembolsável de Investimento GEF (BR G 1006)  Nº GRT/FM  -14717-BR</t>
  </si>
  <si>
    <t>05.03</t>
  </si>
  <si>
    <t>05.04</t>
  </si>
  <si>
    <t>Auditoria do Programa</t>
  </si>
  <si>
    <t xml:space="preserve">1. </t>
  </si>
  <si>
    <t xml:space="preserve">Despesas operacionais ref. desenvolvimento produtos </t>
  </si>
  <si>
    <t xml:space="preserve">Passagens aéreas, hospedagens e outras despesas de locomoção e alimentação para reuniões de planejamento e execução </t>
  </si>
  <si>
    <t>06.01</t>
  </si>
  <si>
    <t>06.02</t>
  </si>
  <si>
    <t>Serviços técnicos especializados sobre análise multicritério /trechos ciclovia Fortaleza</t>
  </si>
  <si>
    <t>Revisões gramaticais e ortográficas dos CTRs, relatórios técnicos e outras publicações</t>
  </si>
  <si>
    <t>Início</t>
  </si>
  <si>
    <t>não se aplica</t>
  </si>
  <si>
    <t>Planejamento e pesquisa de transportes e mobilidade urbana para desenvolvimento estratégia TDM BH</t>
  </si>
  <si>
    <t>05.05</t>
  </si>
  <si>
    <t>03.02</t>
  </si>
  <si>
    <t>04.04</t>
  </si>
  <si>
    <t>03.03</t>
  </si>
  <si>
    <t>03.04</t>
  </si>
  <si>
    <t>02.01</t>
  </si>
  <si>
    <t>04.02</t>
  </si>
  <si>
    <t>Bens</t>
  </si>
  <si>
    <t>Serviços que não são Consultoria</t>
  </si>
  <si>
    <t>Capacitação</t>
  </si>
  <si>
    <t xml:space="preserve">22/09/2016
08/11/2016
18/01/2017
16/10/2016
07/11/2016
</t>
  </si>
  <si>
    <t xml:space="preserve">08/12/2016
04/01/2017
15/03/2017
14/12/2016
16/12/2016
</t>
  </si>
  <si>
    <t>05.06</t>
  </si>
  <si>
    <r>
      <rPr>
        <b/>
        <sz val="11"/>
        <color theme="1"/>
        <rFont val="Calibri"/>
        <family val="2"/>
        <scheme val="minor"/>
      </rPr>
      <t>Período:</t>
    </r>
    <r>
      <rPr>
        <sz val="11"/>
        <color theme="1"/>
        <rFont val="Calibri"/>
        <family val="2"/>
        <scheme val="minor"/>
      </rPr>
      <t xml:space="preserve"> 08/04/2015 a 07/04/2018</t>
    </r>
  </si>
  <si>
    <t>05/2015</t>
  </si>
  <si>
    <t>02/2016</t>
  </si>
  <si>
    <t>04/08/2016
30/06/207</t>
  </si>
  <si>
    <t>26/09/2016
31/08/2017</t>
  </si>
  <si>
    <t>07/12/2015
13/09/2016</t>
  </si>
  <si>
    <t>02/2015</t>
  </si>
  <si>
    <t>BR 11231</t>
  </si>
  <si>
    <t>Consultoria jurídica para especificação processo de doação Prefeitura Fortaleza</t>
  </si>
  <si>
    <t>Data</t>
  </si>
  <si>
    <t>Término</t>
  </si>
  <si>
    <t>2. Versão do Plano de Adquisições</t>
  </si>
  <si>
    <t>Categoria de Aquisição</t>
  </si>
  <si>
    <t xml:space="preserve">Total de Financiamento Banco </t>
  </si>
  <si>
    <t>Total de Financiamento do Projeto (inclui contrapartida)</t>
  </si>
  <si>
    <t>Componente</t>
  </si>
  <si>
    <t>Total de Financiamento Banco</t>
  </si>
  <si>
    <t>Equipamentos e softwares de informática para ECarbono</t>
  </si>
  <si>
    <t>1.1.1, 2.1.1, 2.2.1,  2.2.2., 2.3.1</t>
  </si>
  <si>
    <t>1.2.1,1.2.2,1.2.3,1.2.4,1.2.5,1.2.6, 2.1.1, 2.1.4,2.2.1,2.2.2, 2.3.1, 3.1, 3.2, 3.3</t>
  </si>
  <si>
    <t>Base de dados de licenciamento de veículos pesados novos do DENATRAN - Base de 2012 a 2016 e artigos técnicos relacionados as tecnologias para veículos pesados</t>
  </si>
  <si>
    <t>2.2.1</t>
  </si>
  <si>
    <t>2.1.1, 2.1.4</t>
  </si>
  <si>
    <t xml:space="preserve">Instrumentação, coleta e análise de dados em rotas selecionadas </t>
  </si>
  <si>
    <t>2.1.3, 2.1.4</t>
  </si>
  <si>
    <t>2.3.1.</t>
  </si>
  <si>
    <t>2.3.1</t>
  </si>
  <si>
    <t>2.3.2, 2.3.3</t>
  </si>
  <si>
    <t>1.2.6, 1.3.2, 3.1.1</t>
  </si>
  <si>
    <t>1.2.1 1.2.2, 1.2.3, 1.2.4, 1.2.5, 1.2.6</t>
  </si>
  <si>
    <t>05/2016</t>
  </si>
  <si>
    <t>03.01</t>
  </si>
  <si>
    <t>03.05</t>
  </si>
  <si>
    <t>04.01</t>
  </si>
  <si>
    <t>04.03</t>
  </si>
  <si>
    <t>04.05</t>
  </si>
  <si>
    <t>04.06</t>
  </si>
  <si>
    <t>04.08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</si>
  <si>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</si>
  <si>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</si>
  <si>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</si>
  <si>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</si>
  <si>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</si>
  <si>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</si>
  <si>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</si>
  <si>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</si>
  <si>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</si>
  <si>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 xml:space="preserve">Serviços Técnicos de engenharia automotiva para apoio técnico fatores de  emissão </t>
  </si>
  <si>
    <t xml:space="preserve">Serviços de desing gráfico (identidade visual) para desenvolvimento dos produtos </t>
  </si>
  <si>
    <t>Serviços para realização das reuniões técnicas / elaboração CTRs</t>
  </si>
  <si>
    <t>Avaliações do Programa</t>
  </si>
  <si>
    <t>Desenvolvimento do software/interface ECarbono</t>
  </si>
  <si>
    <t>Projeto basico/executivo  para a implantação de um projeto-piloto de ciclovia em Fortaleza</t>
  </si>
  <si>
    <t>Quantidade:</t>
  </si>
  <si>
    <t xml:space="preserve">Planejamento e pesquisa de transportes e mobilidade urbana para desenvolvimento e revisões dos CTRs, pesquisas e estudos </t>
  </si>
  <si>
    <t>Traduções de documentos técnicos produzidos  e para difusão do Programa em eventos</t>
  </si>
  <si>
    <t>03/2015
04/2016</t>
  </si>
  <si>
    <t>1.3.1, 3.1.1, 3.3.1, 3.3.2</t>
  </si>
  <si>
    <t xml:space="preserve">Serviços para capacitações e seminários </t>
  </si>
  <si>
    <t>Papel e impressão dos CTRS</t>
  </si>
  <si>
    <t>Serviços técnicos especializados de fatores de emissão de  veículos elétricos e híbridos e outros que utilizem combustíveis alternativos /ciclos de vida</t>
  </si>
  <si>
    <t xml:space="preserve"> Especialistas em mobilidade urbana e emissões</t>
  </si>
  <si>
    <t xml:space="preserve">Especialista em gestão pública </t>
  </si>
  <si>
    <t>Identificação e Classificação de Condições Operacionais de Ônibus em Grandes Cidades Brasileiras</t>
  </si>
  <si>
    <t>07/2016</t>
  </si>
  <si>
    <t xml:space="preserve">Assessoria de comunicação para Difusão do Programa </t>
  </si>
  <si>
    <t>3.2.1, 33</t>
  </si>
  <si>
    <t>3.2.1, 3.3</t>
  </si>
  <si>
    <t>Serviços técnicos especializados em consultoria EaD / projeto pedagógico</t>
  </si>
  <si>
    <t>05.07</t>
  </si>
  <si>
    <t>09/2016</t>
  </si>
  <si>
    <t>1.2.2; 1.2.5; 2.2.2; 2.3.1</t>
  </si>
  <si>
    <t>Implantação e gerenciamento de obra cicloviária em Fortaleza/CE</t>
  </si>
  <si>
    <t>01.01</t>
  </si>
  <si>
    <t>Qualificação técnica (QT)</t>
  </si>
  <si>
    <t>Qualidade e preço (QP)</t>
  </si>
  <si>
    <t>Qualidade (CQ)</t>
  </si>
  <si>
    <t>Contratação Direta  (CD)</t>
  </si>
  <si>
    <t>Qualidade (Q)</t>
  </si>
  <si>
    <t xml:space="preserve">Corodenador de Execução e Articulação Institucional </t>
  </si>
  <si>
    <t>Coordenador de Execução Técnica</t>
  </si>
  <si>
    <t>Coordenadora Financeira</t>
  </si>
  <si>
    <t>Assessora Administrativa e Financeira de Projetos</t>
  </si>
  <si>
    <t>2.1</t>
  </si>
  <si>
    <t xml:space="preserve">1.1, 1.2, 1.3, 2.1, 2.2, 2.3, 3.1, 3.2, 3.3 </t>
  </si>
  <si>
    <t xml:space="preserve">1.1, 1.2, 1.3, 2.2, 2.3, 3.1, 3.2, 3.3 </t>
  </si>
  <si>
    <t>1.1, 1.2, 1.3, 2.2, 2.3, 3.1, 3.2, 3.4</t>
  </si>
  <si>
    <t>Metodologia ex-post  e Aplicação</t>
  </si>
  <si>
    <t>Estudo sobre metodologias ex-post aplicados em projetos de BRT</t>
  </si>
  <si>
    <t xml:space="preserve"> BR 11060</t>
  </si>
  <si>
    <t>CI_GEF 01/2015</t>
  </si>
  <si>
    <t>CI_GEF 02/2015</t>
  </si>
  <si>
    <t>BR 11061</t>
  </si>
  <si>
    <t>BR 11063</t>
  </si>
  <si>
    <t>GI_GEF 04/2015</t>
  </si>
  <si>
    <t>Coordenador de Execução Geral UEP</t>
  </si>
  <si>
    <t>05.08</t>
  </si>
  <si>
    <t>05.09</t>
  </si>
  <si>
    <t>05.10</t>
  </si>
  <si>
    <t>05.11</t>
  </si>
  <si>
    <t>05.12</t>
  </si>
  <si>
    <t>05.13</t>
  </si>
  <si>
    <t>05.14</t>
  </si>
  <si>
    <t>05.16</t>
  </si>
  <si>
    <t>Coordenadora de Execução Técnica ECarbono</t>
  </si>
  <si>
    <t xml:space="preserve">Coordenador de Estudos e Projetos </t>
  </si>
  <si>
    <t>BR 11064</t>
  </si>
  <si>
    <t>GI_GEF 05/2015</t>
  </si>
  <si>
    <t>05.17</t>
  </si>
  <si>
    <t>Analista de Projetos</t>
  </si>
  <si>
    <t>GI_GEF 06/2015</t>
  </si>
  <si>
    <t>BR 11062</t>
  </si>
  <si>
    <t>GI_GEF 03/2015</t>
  </si>
  <si>
    <t>GI_GEF 07/2015</t>
  </si>
  <si>
    <t>2.1.3</t>
  </si>
  <si>
    <t>BR  11066</t>
  </si>
  <si>
    <t>BR 11065</t>
  </si>
  <si>
    <t>10/2016</t>
  </si>
  <si>
    <t>05.18</t>
  </si>
  <si>
    <t>diversos</t>
  </si>
  <si>
    <t>2.2.2.</t>
  </si>
  <si>
    <t xml:space="preserve">Serviços de pesquisa para subsídio dos produtos </t>
  </si>
  <si>
    <t>CC  06/2016</t>
  </si>
  <si>
    <t>Serviço técnico para acompanhamento projeto piloto TNM DF</t>
  </si>
  <si>
    <t>Imagens,  fotografias e diagramação/editoração eletrônica dos  CTRS e outros relatórios</t>
  </si>
  <si>
    <t>03/09/2016 01/07/2017</t>
  </si>
  <si>
    <t>04/10/2016 e 01/08/2017</t>
  </si>
  <si>
    <t>27/01/2016
19/12/2016</t>
  </si>
  <si>
    <t xml:space="preserve">Serviços técnicos especializados em transporte cicloviário / projetos funcional, basico e executivo </t>
  </si>
  <si>
    <r>
      <t>Preparação e realização dos ensaios em pista com equipamentos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onboard </t>
    </r>
    <r>
      <rPr>
        <i/>
        <sz val="11"/>
        <color indexed="8"/>
        <rFont val="Calibri"/>
        <family val="2"/>
      </rPr>
      <t xml:space="preserve"> (inclui locação de equipamentos, insumos e  logística)</t>
    </r>
  </si>
  <si>
    <t>05.15</t>
  </si>
  <si>
    <t>05.19</t>
  </si>
  <si>
    <t>05.20</t>
  </si>
  <si>
    <t>04.07</t>
  </si>
  <si>
    <t>Apoio Técnico Comp. 1, 2 e 3</t>
  </si>
  <si>
    <t>1.2.3</t>
  </si>
  <si>
    <t xml:space="preserve">07/04/2016
</t>
  </si>
  <si>
    <t xml:space="preserve">04/10/2016
</t>
  </si>
  <si>
    <t>01/2016</t>
  </si>
  <si>
    <t>06/2016
08/2016
03/2016</t>
  </si>
  <si>
    <t xml:space="preserve">1.2.1;1.2.2; 1.2.4, 1.2.5, 2.1.4, 2.2.2  </t>
  </si>
  <si>
    <t>Atualização Nº: 07</t>
  </si>
  <si>
    <t>US$ = R$ 3,25</t>
  </si>
  <si>
    <t>Insumos para a realização dos ensaios de fatores de emissões</t>
  </si>
  <si>
    <t>Atualizado em: 18/08/2017</t>
  </si>
  <si>
    <r>
      <t xml:space="preserve">Versão </t>
    </r>
    <r>
      <rPr>
        <sz val="10"/>
        <rFont val="Calibri"/>
        <family val="2"/>
        <scheme val="minor"/>
      </rPr>
      <t>: 18/08/2017</t>
    </r>
  </si>
  <si>
    <t>03.06</t>
  </si>
  <si>
    <t>03.07</t>
  </si>
  <si>
    <t>Serviços acessórios para a execução dos ensaios de fatores de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</si>
</sst>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* #,##0_-;\-* #,##0_-;_-* &quot;-&quot;??_-;_-@_-"/>
    <numFmt numFmtId="167" formatCode="[$USD]\ #,##0"/>
    <numFmt numFmtId="168" formatCode="[$USD]\ #,##0.00"/>
    <numFmt numFmtId="169" formatCode="_(&quot;R$ &quot;* #,##0.00_);_(&quot;R$ &quot;* \(#,##0.00\);_(&quot;R$ 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23" borderId="14" applyNumberFormat="0" applyAlignment="0" applyProtection="0"/>
    <xf numFmtId="0" fontId="18" fillId="23" borderId="14" applyNumberFormat="0" applyAlignment="0" applyProtection="0"/>
    <xf numFmtId="0" fontId="18" fillId="23" borderId="14" applyNumberFormat="0" applyAlignment="0" applyProtection="0"/>
    <xf numFmtId="0" fontId="19" fillId="24" borderId="15" applyNumberFormat="0" applyAlignment="0" applyProtection="0"/>
    <xf numFmtId="0" fontId="19" fillId="24" borderId="15" applyNumberFormat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9" fillId="24" borderId="15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1" fillId="10" borderId="14" applyNumberFormat="0" applyAlignment="0" applyProtection="0"/>
    <xf numFmtId="0" fontId="21" fillId="10" borderId="14" applyNumberFormat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1" fillId="10" borderId="14" applyNumberFormat="0" applyAlignment="0" applyProtection="0"/>
    <xf numFmtId="0" fontId="20" fillId="0" borderId="16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" fillId="0" borderId="0"/>
    <xf numFmtId="0" fontId="2" fillId="26" borderId="20" applyNumberFormat="0" applyFont="0" applyAlignment="0" applyProtection="0"/>
    <xf numFmtId="0" fontId="2" fillId="26" borderId="20" applyNumberFormat="0" applyFont="0" applyAlignment="0" applyProtection="0"/>
    <xf numFmtId="0" fontId="2" fillId="26" borderId="20" applyNumberFormat="0" applyFont="0" applyAlignment="0" applyProtection="0"/>
    <xf numFmtId="0" fontId="2" fillId="26" borderId="20" applyNumberFormat="0" applyFont="0" applyAlignment="0" applyProtection="0"/>
    <xf numFmtId="0" fontId="27" fillId="23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23" borderId="21" applyNumberFormat="0" applyAlignment="0" applyProtection="0"/>
    <xf numFmtId="0" fontId="27" fillId="23" borderId="21" applyNumberFormat="0" applyAlignment="0" applyProtection="0"/>
    <xf numFmtId="165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ont="1"/>
    <xf numFmtId="4" fontId="0" fillId="0" borderId="0" xfId="0" applyNumberFormat="1" applyFont="1"/>
    <xf numFmtId="10" fontId="0" fillId="0" borderId="0" xfId="0" applyNumberFormat="1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6" fillId="0" borderId="0" xfId="3" applyFont="1"/>
    <xf numFmtId="0" fontId="11" fillId="0" borderId="4" xfId="3" applyFont="1" applyFill="1" applyBorder="1" applyAlignment="1">
      <alignment vertical="center" wrapText="1"/>
    </xf>
    <xf numFmtId="0" fontId="11" fillId="0" borderId="5" xfId="3" applyFont="1" applyFill="1" applyBorder="1" applyAlignment="1">
      <alignment vertical="center" wrapText="1"/>
    </xf>
    <xf numFmtId="0" fontId="11" fillId="0" borderId="6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 wrapText="1"/>
    </xf>
    <xf numFmtId="10" fontId="11" fillId="0" borderId="0" xfId="3" applyNumberFormat="1" applyFont="1" applyFill="1" applyBorder="1" applyAlignment="1">
      <alignment vertical="center" wrapText="1"/>
    </xf>
    <xf numFmtId="9" fontId="11" fillId="0" borderId="5" xfId="3" applyNumberFormat="1" applyFont="1" applyFill="1" applyBorder="1" applyAlignment="1">
      <alignment horizontal="center" vertical="center" wrapText="1"/>
    </xf>
    <xf numFmtId="0" fontId="11" fillId="0" borderId="0" xfId="0" applyFont="1"/>
    <xf numFmtId="166" fontId="5" fillId="3" borderId="0" xfId="1" applyNumberFormat="1" applyFont="1" applyFill="1" applyBorder="1" applyAlignment="1">
      <alignment vertical="center" wrapText="1"/>
    </xf>
    <xf numFmtId="0" fontId="11" fillId="0" borderId="2" xfId="3" applyFont="1" applyFill="1" applyBorder="1" applyAlignment="1">
      <alignment vertical="center" wrapText="1"/>
    </xf>
    <xf numFmtId="9" fontId="11" fillId="0" borderId="2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vertical="center" wrapText="1"/>
    </xf>
    <xf numFmtId="166" fontId="5" fillId="3" borderId="0" xfId="3" applyNumberFormat="1" applyFont="1" applyFill="1" applyBorder="1" applyAlignment="1">
      <alignment vertical="center" wrapText="1"/>
    </xf>
    <xf numFmtId="0" fontId="11" fillId="0" borderId="2" xfId="3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left" vertical="center" wrapText="1"/>
    </xf>
    <xf numFmtId="166" fontId="11" fillId="2" borderId="2" xfId="1" applyNumberFormat="1" applyFont="1" applyFill="1" applyBorder="1" applyAlignment="1">
      <alignment vertical="center" wrapText="1"/>
    </xf>
    <xf numFmtId="9" fontId="11" fillId="2" borderId="2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0" fillId="2" borderId="0" xfId="0" applyFont="1" applyFill="1"/>
    <xf numFmtId="165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166" fontId="13" fillId="2" borderId="2" xfId="1" applyNumberFormat="1" applyFont="1" applyFill="1" applyBorder="1" applyAlignment="1">
      <alignment horizontal="center" vertical="center" wrapText="1"/>
    </xf>
    <xf numFmtId="9" fontId="11" fillId="2" borderId="2" xfId="2" applyFont="1" applyFill="1" applyBorder="1" applyAlignment="1">
      <alignment horizontal="center" vertical="center" wrapText="1"/>
    </xf>
    <xf numFmtId="0" fontId="11" fillId="2" borderId="0" xfId="0" applyFont="1" applyFill="1"/>
    <xf numFmtId="3" fontId="11" fillId="0" borderId="2" xfId="3" applyNumberFormat="1" applyFont="1" applyFill="1" applyBorder="1" applyAlignment="1">
      <alignment vertical="center" wrapText="1"/>
    </xf>
    <xf numFmtId="166" fontId="11" fillId="2" borderId="2" xfId="1" applyNumberFormat="1" applyFont="1" applyFill="1" applyBorder="1" applyAlignment="1">
      <alignment horizontal="center" vertical="center" wrapText="1"/>
    </xf>
    <xf numFmtId="166" fontId="11" fillId="2" borderId="2" xfId="3" applyNumberFormat="1" applyFont="1" applyFill="1" applyBorder="1" applyAlignment="1">
      <alignment vertical="center" wrapText="1"/>
    </xf>
    <xf numFmtId="0" fontId="0" fillId="2" borderId="2" xfId="0" applyFont="1" applyFill="1" applyBorder="1"/>
    <xf numFmtId="166" fontId="11" fillId="0" borderId="2" xfId="1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 wrapText="1"/>
    </xf>
    <xf numFmtId="165" fontId="11" fillId="0" borderId="0" xfId="1" applyFont="1" applyFill="1" applyBorder="1" applyAlignment="1">
      <alignment vertical="center" wrapText="1"/>
    </xf>
    <xf numFmtId="165" fontId="0" fillId="0" borderId="0" xfId="1" applyFont="1"/>
    <xf numFmtId="0" fontId="0" fillId="0" borderId="0" xfId="0" applyFont="1" applyAlignment="1">
      <alignment horizontal="center"/>
    </xf>
    <xf numFmtId="165" fontId="11" fillId="0" borderId="2" xfId="3" applyNumberFormat="1" applyFont="1" applyFill="1" applyBorder="1" applyAlignment="1">
      <alignment horizontal="center" vertical="center" wrapText="1"/>
    </xf>
    <xf numFmtId="166" fontId="11" fillId="2" borderId="2" xfId="3" applyNumberFormat="1" applyFont="1" applyFill="1" applyBorder="1" applyAlignment="1">
      <alignment horizontal="center" vertical="center" wrapText="1"/>
    </xf>
    <xf numFmtId="9" fontId="11" fillId="0" borderId="2" xfId="3" applyNumberFormat="1" applyFont="1" applyFill="1" applyBorder="1" applyAlignment="1">
      <alignment horizontal="right" vertical="center" wrapText="1"/>
    </xf>
    <xf numFmtId="165" fontId="11" fillId="2" borderId="2" xfId="3" applyNumberFormat="1" applyFont="1" applyFill="1" applyBorder="1" applyAlignment="1">
      <alignment horizontal="center" vertical="center" wrapText="1"/>
    </xf>
    <xf numFmtId="16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6" fontId="11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1" fillId="2" borderId="2" xfId="3" applyNumberFormat="1" applyFont="1" applyFill="1" applyBorder="1" applyAlignment="1">
      <alignment horizontal="center" vertical="center" wrapText="1"/>
    </xf>
    <xf numFmtId="14" fontId="11" fillId="0" borderId="2" xfId="3" applyNumberFormat="1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4" fontId="8" fillId="27" borderId="2" xfId="3" applyNumberFormat="1" applyFont="1" applyFill="1" applyBorder="1" applyAlignment="1">
      <alignment horizontal="center" vertical="center" wrapText="1"/>
    </xf>
    <xf numFmtId="10" fontId="8" fillId="27" borderId="2" xfId="3" applyNumberFormat="1" applyFont="1" applyFill="1" applyBorder="1" applyAlignment="1">
      <alignment horizontal="center" vertical="center" wrapText="1"/>
    </xf>
    <xf numFmtId="0" fontId="8" fillId="27" borderId="2" xfId="3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3" fillId="27" borderId="7" xfId="4" applyFont="1" applyFill="1" applyBorder="1" applyAlignment="1">
      <alignment horizontal="center" vertical="center" wrapText="1"/>
    </xf>
    <xf numFmtId="0" fontId="33" fillId="27" borderId="8" xfId="4" applyFont="1" applyFill="1" applyBorder="1" applyAlignment="1">
      <alignment horizontal="center" vertical="center" wrapText="1"/>
    </xf>
    <xf numFmtId="0" fontId="33" fillId="27" borderId="9" xfId="4" applyFont="1" applyFill="1" applyBorder="1" applyAlignment="1">
      <alignment horizontal="center" vertical="center" wrapText="1"/>
    </xf>
    <xf numFmtId="0" fontId="33" fillId="27" borderId="1" xfId="4" applyFont="1" applyFill="1" applyBorder="1" applyAlignment="1">
      <alignment horizontal="center" vertical="center" wrapText="1"/>
    </xf>
    <xf numFmtId="0" fontId="33" fillId="27" borderId="2" xfId="4" applyFont="1" applyFill="1" applyBorder="1" applyAlignment="1">
      <alignment horizontal="center" vertical="center" wrapText="1"/>
    </xf>
    <xf numFmtId="0" fontId="33" fillId="27" borderId="3" xfId="4" applyFont="1" applyFill="1" applyBorder="1" applyAlignment="1">
      <alignment horizontal="center" vertical="center" wrapText="1"/>
    </xf>
    <xf numFmtId="0" fontId="34" fillId="0" borderId="4" xfId="4" applyFont="1" applyFill="1" applyBorder="1" applyAlignment="1">
      <alignment horizontal="left" vertical="center" wrapText="1"/>
    </xf>
    <xf numFmtId="14" fontId="35" fillId="0" borderId="5" xfId="4" applyNumberFormat="1" applyFont="1" applyFill="1" applyBorder="1" applyAlignment="1">
      <alignment horizontal="center" vertical="center" wrapText="1"/>
    </xf>
    <xf numFmtId="14" fontId="35" fillId="0" borderId="6" xfId="4" applyNumberFormat="1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0" fontId="35" fillId="0" borderId="6" xfId="4" applyFont="1" applyFill="1" applyBorder="1" applyAlignment="1">
      <alignment horizontal="center" vertical="center" wrapText="1"/>
    </xf>
    <xf numFmtId="0" fontId="34" fillId="0" borderId="12" xfId="4" applyFont="1" applyFill="1" applyBorder="1" applyAlignment="1">
      <alignment horizontal="center" vertical="center" wrapText="1"/>
    </xf>
    <xf numFmtId="167" fontId="35" fillId="0" borderId="1" xfId="4" quotePrefix="1" applyNumberFormat="1" applyFont="1" applyBorder="1" applyAlignment="1" applyProtection="1"/>
    <xf numFmtId="167" fontId="35" fillId="0" borderId="2" xfId="4" applyNumberFormat="1" applyFont="1" applyFill="1" applyBorder="1" applyAlignment="1">
      <alignment horizontal="right" vertical="center" wrapText="1"/>
    </xf>
    <xf numFmtId="167" fontId="35" fillId="0" borderId="3" xfId="4" applyNumberFormat="1" applyFont="1" applyFill="1" applyBorder="1" applyAlignment="1">
      <alignment horizontal="right" vertical="center" wrapText="1"/>
    </xf>
    <xf numFmtId="167" fontId="35" fillId="0" borderId="1" xfId="4" applyNumberFormat="1" applyFont="1" applyBorder="1" applyAlignment="1" applyProtection="1"/>
    <xf numFmtId="165" fontId="32" fillId="0" borderId="0" xfId="1" applyFont="1"/>
    <xf numFmtId="165" fontId="33" fillId="27" borderId="7" xfId="1" applyFont="1" applyFill="1" applyBorder="1" applyAlignment="1">
      <alignment horizontal="center" vertical="center" wrapText="1"/>
    </xf>
    <xf numFmtId="166" fontId="33" fillId="27" borderId="8" xfId="1" applyNumberFormat="1" applyFont="1" applyFill="1" applyBorder="1" applyAlignment="1">
      <alignment horizontal="center" vertical="center" wrapText="1"/>
    </xf>
    <xf numFmtId="166" fontId="33" fillId="27" borderId="9" xfId="1" applyNumberFormat="1" applyFont="1" applyFill="1" applyBorder="1" applyAlignment="1">
      <alignment horizontal="center" vertical="center" wrapText="1"/>
    </xf>
    <xf numFmtId="168" fontId="32" fillId="0" borderId="0" xfId="0" applyNumberFormat="1" applyFont="1"/>
    <xf numFmtId="167" fontId="32" fillId="0" borderId="0" xfId="0" applyNumberFormat="1" applyFont="1"/>
    <xf numFmtId="166" fontId="33" fillId="27" borderId="2" xfId="1" applyNumberFormat="1" applyFont="1" applyFill="1" applyBorder="1" applyAlignment="1">
      <alignment horizontal="center" vertical="center" wrapText="1"/>
    </xf>
    <xf numFmtId="166" fontId="33" fillId="27" borderId="3" xfId="1" applyNumberFormat="1" applyFont="1" applyFill="1" applyBorder="1" applyAlignment="1">
      <alignment horizontal="center" vertical="center" wrapText="1"/>
    </xf>
    <xf numFmtId="9" fontId="32" fillId="0" borderId="0" xfId="2" applyFont="1"/>
    <xf numFmtId="49" fontId="11" fillId="2" borderId="2" xfId="1" applyNumberFormat="1" applyFont="1" applyFill="1" applyBorder="1" applyAlignment="1">
      <alignment horizontal="center" vertical="center" wrapText="1"/>
    </xf>
    <xf numFmtId="166" fontId="11" fillId="2" borderId="5" xfId="1" applyNumberFormat="1" applyFont="1" applyFill="1" applyBorder="1" applyAlignment="1">
      <alignment vertical="center" wrapText="1"/>
    </xf>
    <xf numFmtId="9" fontId="11" fillId="0" borderId="0" xfId="3" applyNumberFormat="1" applyFont="1" applyFill="1" applyBorder="1" applyAlignment="1">
      <alignment horizontal="center" vertical="center" wrapText="1"/>
    </xf>
    <xf numFmtId="166" fontId="12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left" vertical="center" wrapText="1"/>
    </xf>
    <xf numFmtId="166" fontId="0" fillId="0" borderId="0" xfId="0" applyNumberFormat="1" applyFont="1"/>
    <xf numFmtId="165" fontId="11" fillId="2" borderId="0" xfId="0" applyNumberFormat="1" applyFont="1" applyFill="1"/>
    <xf numFmtId="0" fontId="0" fillId="2" borderId="0" xfId="0" applyFont="1" applyFill="1" applyAlignment="1">
      <alignment vertical="center" wrapText="1"/>
    </xf>
    <xf numFmtId="165" fontId="32" fillId="0" borderId="0" xfId="2" applyNumberFormat="1" applyFont="1"/>
    <xf numFmtId="166" fontId="11" fillId="0" borderId="5" xfId="3" applyNumberFormat="1" applyFont="1" applyFill="1" applyBorder="1" applyAlignment="1">
      <alignment vertical="center" wrapText="1"/>
    </xf>
    <xf numFmtId="0" fontId="11" fillId="2" borderId="25" xfId="0" applyFont="1" applyFill="1" applyBorder="1"/>
    <xf numFmtId="49" fontId="11" fillId="2" borderId="0" xfId="3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25" xfId="3" applyFont="1" applyFill="1" applyBorder="1" applyAlignment="1">
      <alignment horizontal="center" vertical="center" wrapText="1"/>
    </xf>
    <xf numFmtId="14" fontId="11" fillId="2" borderId="25" xfId="3" applyNumberFormat="1" applyFont="1" applyFill="1" applyBorder="1" applyAlignment="1">
      <alignment horizontal="center" vertical="center" wrapText="1"/>
    </xf>
    <xf numFmtId="165" fontId="12" fillId="2" borderId="25" xfId="0" applyNumberFormat="1" applyFont="1" applyFill="1" applyBorder="1" applyAlignment="1">
      <alignment horizontal="center" vertical="center" wrapText="1"/>
    </xf>
    <xf numFmtId="0" fontId="11" fillId="2" borderId="25" xfId="3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left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3" fontId="5" fillId="3" borderId="0" xfId="3" applyNumberFormat="1" applyFont="1" applyFill="1" applyBorder="1" applyAlignment="1">
      <alignment vertical="center" wrapText="1"/>
    </xf>
    <xf numFmtId="165" fontId="0" fillId="0" borderId="0" xfId="0" applyNumberFormat="1" applyFont="1" applyAlignment="1">
      <alignment horizontal="center" vertical="center"/>
    </xf>
    <xf numFmtId="166" fontId="11" fillId="2" borderId="0" xfId="0" applyNumberFormat="1" applyFont="1" applyFill="1"/>
    <xf numFmtId="166" fontId="0" fillId="0" borderId="0" xfId="0" applyNumberFormat="1" applyFont="1" applyAlignment="1">
      <alignment horizontal="center" vertical="center"/>
    </xf>
    <xf numFmtId="16" fontId="12" fillId="2" borderId="2" xfId="0" applyNumberFormat="1" applyFont="1" applyFill="1" applyBorder="1" applyAlignment="1">
      <alignment horizontal="center" vertical="center" wrapText="1"/>
    </xf>
    <xf numFmtId="166" fontId="13" fillId="2" borderId="25" xfId="1" applyNumberFormat="1" applyFont="1" applyFill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right" vertical="center" wrapText="1"/>
    </xf>
    <xf numFmtId="166" fontId="13" fillId="2" borderId="25" xfId="1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1" fillId="2" borderId="2" xfId="3" applyNumberFormat="1" applyFont="1" applyFill="1" applyBorder="1" applyAlignment="1">
      <alignment vertical="center" wrapText="1"/>
    </xf>
    <xf numFmtId="14" fontId="11" fillId="2" borderId="2" xfId="3" applyNumberFormat="1" applyFont="1" applyFill="1" applyBorder="1" applyAlignment="1">
      <alignment vertical="center" wrapText="1"/>
    </xf>
    <xf numFmtId="0" fontId="12" fillId="2" borderId="2" xfId="0" quotePrefix="1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0" xfId="0" applyFont="1" applyFill="1"/>
    <xf numFmtId="166" fontId="0" fillId="0" borderId="0" xfId="0" applyNumberFormat="1" applyFont="1" applyFill="1"/>
    <xf numFmtId="165" fontId="11" fillId="0" borderId="0" xfId="1" applyFont="1" applyFill="1"/>
    <xf numFmtId="165" fontId="11" fillId="0" borderId="0" xfId="0" applyNumberFormat="1" applyFont="1" applyFill="1"/>
    <xf numFmtId="166" fontId="11" fillId="0" borderId="2" xfId="3" applyNumberFormat="1" applyFont="1" applyFill="1" applyBorder="1" applyAlignment="1">
      <alignment horizontal="center" vertical="center" wrapText="1"/>
    </xf>
    <xf numFmtId="14" fontId="35" fillId="2" borderId="2" xfId="3" applyNumberFormat="1" applyFont="1" applyFill="1" applyBorder="1" applyAlignment="1">
      <alignment horizontal="center" vertical="center" wrapText="1"/>
    </xf>
    <xf numFmtId="0" fontId="31" fillId="4" borderId="10" xfId="104" applyFont="1" applyFill="1" applyBorder="1" applyAlignment="1">
      <alignment horizontal="center" vertical="center" wrapText="1"/>
    </xf>
    <xf numFmtId="0" fontId="31" fillId="4" borderId="13" xfId="104" applyFont="1" applyFill="1" applyBorder="1" applyAlignment="1">
      <alignment horizontal="center" vertical="center" wrapText="1"/>
    </xf>
    <xf numFmtId="0" fontId="31" fillId="4" borderId="11" xfId="104" applyFont="1" applyFill="1" applyBorder="1" applyAlignment="1">
      <alignment horizontal="center" vertical="center" wrapText="1"/>
    </xf>
    <xf numFmtId="0" fontId="11" fillId="0" borderId="23" xfId="3" applyFont="1" applyFill="1" applyBorder="1" applyAlignment="1">
      <alignment horizontal="center" vertical="center" wrapText="1"/>
    </xf>
    <xf numFmtId="0" fontId="11" fillId="0" borderId="24" xfId="3" applyFont="1" applyFill="1" applyBorder="1" applyAlignment="1">
      <alignment horizontal="center" vertical="center" wrapText="1"/>
    </xf>
    <xf numFmtId="0" fontId="8" fillId="27" borderId="2" xfId="3" applyFont="1" applyFill="1" applyBorder="1" applyAlignment="1">
      <alignment horizontal="center" vertical="center" wrapText="1"/>
    </xf>
    <xf numFmtId="0" fontId="7" fillId="27" borderId="2" xfId="3" applyFont="1" applyFill="1" applyBorder="1" applyAlignment="1">
      <alignment horizontal="left" vertical="center" wrapText="1"/>
    </xf>
    <xf numFmtId="0" fontId="8" fillId="27" borderId="2" xfId="3" applyFont="1" applyFill="1" applyBorder="1" applyAlignment="1">
      <alignment horizontal="center" vertical="center"/>
    </xf>
    <xf numFmtId="0" fontId="8" fillId="27" borderId="23" xfId="3" applyFont="1" applyFill="1" applyBorder="1" applyAlignment="1">
      <alignment horizontal="center" vertical="center" wrapText="1"/>
    </xf>
    <xf numFmtId="0" fontId="8" fillId="27" borderId="24" xfId="3" applyFont="1" applyFill="1" applyBorder="1" applyAlignment="1">
      <alignment horizontal="center" vertical="center" wrapText="1"/>
    </xf>
    <xf numFmtId="10" fontId="8" fillId="27" borderId="2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82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20% - Ênfase1 2" xfId="19"/>
    <cellStyle name="20% - Ênfase1 3" xfId="18"/>
    <cellStyle name="20% - Ênfase2 2" xfId="21"/>
    <cellStyle name="20% - Ênfase2 3" xfId="20"/>
    <cellStyle name="20% - Ênfase3 2" xfId="23"/>
    <cellStyle name="20% - Ênfase3 3" xfId="22"/>
    <cellStyle name="20% - Ênfase4 2" xfId="25"/>
    <cellStyle name="20% - Ênfase4 3" xfId="24"/>
    <cellStyle name="20% - Ênfase5 2" xfId="27"/>
    <cellStyle name="20% - Ênfase5 3" xfId="26"/>
    <cellStyle name="20% - Ênfase6 2" xfId="29"/>
    <cellStyle name="20% - Ênfase6 3" xfId="28"/>
    <cellStyle name="40% - Accent1" xfId="30"/>
    <cellStyle name="40% - Accent1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5" xfId="38"/>
    <cellStyle name="40% - Accent5 2" xfId="39"/>
    <cellStyle name="40% - Accent6" xfId="40"/>
    <cellStyle name="40% - Accent6 2" xfId="41"/>
    <cellStyle name="40% - Ênfase1 2" xfId="43"/>
    <cellStyle name="40% - Ênfase1 3" xfId="42"/>
    <cellStyle name="40% - Ênfase2 2" xfId="45"/>
    <cellStyle name="40% - Ênfase2 3" xfId="44"/>
    <cellStyle name="40% - Ênfase3 2" xfId="47"/>
    <cellStyle name="40% - Ênfase3 3" xfId="46"/>
    <cellStyle name="40% - Ênfase4 2" xfId="49"/>
    <cellStyle name="40% - Ênfase4 3" xfId="48"/>
    <cellStyle name="40% - Ênfase5 2" xfId="51"/>
    <cellStyle name="40% - Ênfase5 3" xfId="50"/>
    <cellStyle name="40% - Ênfase6 2" xfId="53"/>
    <cellStyle name="40% - Ênfase6 3" xfId="52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Ênfase1 2" xfId="61"/>
    <cellStyle name="60% - Ênfase1 3" xfId="60"/>
    <cellStyle name="60% - Ênfase2 2" xfId="63"/>
    <cellStyle name="60% - Ênfase2 3" xfId="62"/>
    <cellStyle name="60% - Ênfase3 2" xfId="65"/>
    <cellStyle name="60% - Ênfase3 3" xfId="64"/>
    <cellStyle name="60% - Ênfase4 2" xfId="67"/>
    <cellStyle name="60% - Ênfase4 3" xfId="66"/>
    <cellStyle name="60% - Ênfase5 2" xfId="69"/>
    <cellStyle name="60% - Ênfase5 3" xfId="68"/>
    <cellStyle name="60% - Ênfase6 2" xfId="71"/>
    <cellStyle name="60% - Ênfase6 3" xfId="70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Bom 2" xfId="80"/>
    <cellStyle name="Bom 3" xfId="79"/>
    <cellStyle name="Calculation" xfId="81"/>
    <cellStyle name="Cálculo 2" xfId="83"/>
    <cellStyle name="Cálculo 3" xfId="82"/>
    <cellStyle name="Célula de Verificação 2" xfId="85"/>
    <cellStyle name="Célula de Verificação 3" xfId="84"/>
    <cellStyle name="Célula Vinculada 2" xfId="87"/>
    <cellStyle name="Célula Vinculada 3" xfId="86"/>
    <cellStyle name="Check Cell" xfId="88"/>
    <cellStyle name="Comma" xfId="1" builtinId="3"/>
    <cellStyle name="Ênfase1 2" xfId="90"/>
    <cellStyle name="Ênfase1 3" xfId="89"/>
    <cellStyle name="Ênfase2 2" xfId="92"/>
    <cellStyle name="Ênfase2 3" xfId="91"/>
    <cellStyle name="Ênfase3 2" xfId="94"/>
    <cellStyle name="Ênfase3 3" xfId="93"/>
    <cellStyle name="Ênfase4 2" xfId="96"/>
    <cellStyle name="Ênfase4 3" xfId="95"/>
    <cellStyle name="Ênfase5 2" xfId="98"/>
    <cellStyle name="Ênfase5 3" xfId="97"/>
    <cellStyle name="Ênfase6 2" xfId="100"/>
    <cellStyle name="Ênfase6 3" xfId="99"/>
    <cellStyle name="Entrada 2" xfId="102"/>
    <cellStyle name="Entrada 3" xfId="101"/>
    <cellStyle name="Explanatory Text" xfId="103"/>
    <cellStyle name="Good" xfId="104" builtinId="26"/>
    <cellStyle name="Heading 1" xfId="105"/>
    <cellStyle name="Heading 2" xfId="106"/>
    <cellStyle name="Heading 3" xfId="107"/>
    <cellStyle name="Heading 4" xfId="108"/>
    <cellStyle name="Incorreto 2" xfId="110"/>
    <cellStyle name="Incorreto 3" xfId="109"/>
    <cellStyle name="Input" xfId="111"/>
    <cellStyle name="Linked Cell" xfId="112"/>
    <cellStyle name="Moeda 2" xfId="114"/>
    <cellStyle name="Moeda 2 2" xfId="156"/>
    <cellStyle name="Moeda 2 3" xfId="151"/>
    <cellStyle name="Moeda 3" xfId="113"/>
    <cellStyle name="Moeda 3 2" xfId="163"/>
    <cellStyle name="Moeda 4" xfId="155"/>
    <cellStyle name="Neutra 2" xfId="116"/>
    <cellStyle name="Neutra 3" xfId="115"/>
    <cellStyle name="Neutral" xfId="117"/>
    <cellStyle name="Normal" xfId="0" builtinId="0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49"/>
    <cellStyle name="Normal 16 2" xfId="179"/>
    <cellStyle name="Normal 17" xfId="177"/>
    <cellStyle name="Normal 18" xfId="150"/>
    <cellStyle name="Normal 2" xfId="3"/>
    <cellStyle name="Normal 2 2" xfId="5"/>
    <cellStyle name="Normal 2 2 2" xfId="157"/>
    <cellStyle name="Normal 2 3" xfId="152"/>
    <cellStyle name="Normal 3" xfId="4"/>
    <cellStyle name="Normal 3 2" xfId="118"/>
    <cellStyle name="Normal 4" xfId="153"/>
    <cellStyle name="Normal 5" xfId="154"/>
    <cellStyle name="Normal 5 2" xfId="158"/>
    <cellStyle name="Normal 6" xfId="164"/>
    <cellStyle name="Normal 7" xfId="165"/>
    <cellStyle name="Normal 8" xfId="167"/>
    <cellStyle name="Normal 9" xfId="168"/>
    <cellStyle name="Nota 2" xfId="120"/>
    <cellStyle name="Nota 3" xfId="119"/>
    <cellStyle name="Note" xfId="121"/>
    <cellStyle name="Note 2" xfId="122"/>
    <cellStyle name="Output" xfId="123"/>
    <cellStyle name="Percent" xfId="2" builtinId="5"/>
    <cellStyle name="Percentagem 2" xfId="178"/>
    <cellStyle name="Porcentagem 2" xfId="125"/>
    <cellStyle name="Porcentagem 2 2" xfId="160"/>
    <cellStyle name="Porcentagem 3" xfId="126"/>
    <cellStyle name="Porcentagem 3 2" xfId="159"/>
    <cellStyle name="Porcentagem 4" xfId="124"/>
    <cellStyle name="Porcentagem 4 2" xfId="166"/>
    <cellStyle name="Porcentagem 5" xfId="176"/>
    <cellStyle name="Saída 2" xfId="128"/>
    <cellStyle name="Saída 3" xfId="127"/>
    <cellStyle name="Separador de milhares 2" xfId="129"/>
    <cellStyle name="Texto de Aviso 2" xfId="131"/>
    <cellStyle name="Texto de Aviso 3" xfId="130"/>
    <cellStyle name="Texto Explicativo 2" xfId="133"/>
    <cellStyle name="Texto Explicativo 3" xfId="132"/>
    <cellStyle name="Title" xfId="134"/>
    <cellStyle name="Título 1 2" xfId="137"/>
    <cellStyle name="Título 1 3" xfId="136"/>
    <cellStyle name="Título 2 2" xfId="139"/>
    <cellStyle name="Título 2 3" xfId="138"/>
    <cellStyle name="Título 3 2" xfId="141"/>
    <cellStyle name="Título 3 3" xfId="140"/>
    <cellStyle name="Título 4 2" xfId="143"/>
    <cellStyle name="Título 4 3" xfId="142"/>
    <cellStyle name="Título 5" xfId="144"/>
    <cellStyle name="Título 6" xfId="135"/>
    <cellStyle name="Total 2" xfId="146"/>
    <cellStyle name="Total 3" xfId="145"/>
    <cellStyle name="Vírgula 2" xfId="147"/>
    <cellStyle name="Vírgula 2 2" xfId="162"/>
    <cellStyle name="Vírgula 3" xfId="161"/>
    <cellStyle name="Vírgula 4" xfId="175"/>
    <cellStyle name="Vírgula 4 2" xfId="180"/>
    <cellStyle name="Vírgula 5" xfId="181"/>
    <cellStyle name="Warning Text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165230</xdr:rowOff>
    </xdr:from>
    <xdr:to>
      <xdr:col>1</xdr:col>
      <xdr:colOff>734362</xdr:colOff>
      <xdr:row>2</xdr:row>
      <xdr:rowOff>68036</xdr:rowOff>
    </xdr:to>
    <xdr:pic>
      <xdr:nvPicPr>
        <xdr:cNvPr id="2" name="Picture 1" descr="logo_email_portugues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704" y="165230"/>
          <a:ext cx="1138883" cy="531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ta.aquino\Downloads\Plano_de_Aquisi&#231;&#245;es_(BR-L1215_CAESB)_-_Jun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ID\PREPARA&#199;&#195;O\DOCS_CONDI&#199;&#213;ES%20PR&#201;VIAS\PA%202015%2007%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/>
      <sheetData sheetId="1">
        <row r="155">
          <cell r="E155" t="str">
            <v>Seleção Baseada na Qualidade e Custo (SBQC)</v>
          </cell>
        </row>
        <row r="156">
          <cell r="E156" t="str">
            <v>Seleção Baseada na Qualidade (SBQ)</v>
          </cell>
        </row>
        <row r="157">
          <cell r="E157" t="str">
            <v>Seleção Baseada nas Qualificações do Consultor (SQC)</v>
          </cell>
        </row>
        <row r="158">
          <cell r="E158" t="str">
            <v>Contratação Direta (CD)</v>
          </cell>
        </row>
        <row r="159">
          <cell r="E159" t="str">
            <v>Sistema Nacional (SN)</v>
          </cell>
        </row>
        <row r="160">
          <cell r="E160" t="str">
            <v>Seleção Baseada no Menor Custo (SBMC) </v>
          </cell>
        </row>
        <row r="161">
          <cell r="E161" t="str">
            <v>Seleção Baseada em Orçamento Fixo (SBOF)</v>
          </cell>
        </row>
        <row r="162">
          <cell r="E162" t="str">
            <v>Licitação Pública Nacional (LPN)</v>
          </cell>
        </row>
        <row r="163">
          <cell r="E163" t="str">
            <v>Comparação de Preços (CP)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versão 2"/>
      <sheetName val="PA- versão 1"/>
      <sheetName val="Estructura del Proyecto"/>
      <sheetName val="Crono financeiro"/>
      <sheetName val="Instruções"/>
      <sheetName val="Plan de Adquisiciones"/>
      <sheetName val="Detalhe Plano de Aquisições"/>
    </sheetNames>
    <sheetDataSet>
      <sheetData sheetId="0" refreshError="1"/>
      <sheetData sheetId="1" refreshError="1"/>
      <sheetData sheetId="2">
        <row r="14">
          <cell r="C14" t="str">
            <v>Componente 1 - Marco Normativo para a Mobilidade Urbana Sustentável de Grandes Cidades Brasileiras</v>
          </cell>
        </row>
        <row r="15">
          <cell r="C15" t="str">
            <v>Componente 2 - Projetos -Piloto</v>
          </cell>
        </row>
        <row r="16">
          <cell r="C16" t="str">
            <v>Componente 3 - Capacitação e Disseminação de Conhecimento</v>
          </cell>
        </row>
        <row r="17">
          <cell r="C17" t="str">
            <v>Componente 4 - Administração e Auditoria</v>
          </cell>
        </row>
      </sheetData>
      <sheetData sheetId="3">
        <row r="7">
          <cell r="BC7">
            <v>11428.199999999999</v>
          </cell>
        </row>
      </sheetData>
      <sheetData sheetId="4" refreshError="1"/>
      <sheetData sheetId="5" refreshError="1"/>
      <sheetData sheetId="6">
        <row r="19"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70" zoomScaleNormal="100" zoomScaleSheetLayoutView="70" workbookViewId="0">
      <selection activeCell="H21" sqref="H21"/>
    </sheetView>
  </sheetViews>
  <sheetFormatPr defaultColWidth="9.109375" defaultRowHeight="13.8" x14ac:dyDescent="0.3"/>
  <cols>
    <col min="1" max="1" width="85.44140625" style="56" customWidth="1"/>
    <col min="2" max="2" width="35.109375" style="56" customWidth="1"/>
    <col min="3" max="3" width="41.33203125" style="56" customWidth="1"/>
    <col min="4" max="4" width="9.109375" style="56"/>
    <col min="5" max="5" width="18.33203125" style="56" customWidth="1"/>
    <col min="6" max="16384" width="9.109375" style="56"/>
  </cols>
  <sheetData>
    <row r="1" spans="1:5" ht="31.5" customHeight="1" thickBot="1" x14ac:dyDescent="0.35">
      <c r="A1" s="122" t="s">
        <v>57</v>
      </c>
      <c r="B1" s="123"/>
      <c r="C1" s="124"/>
    </row>
    <row r="2" spans="1:5" x14ac:dyDescent="0.3">
      <c r="A2" s="57" t="s">
        <v>74</v>
      </c>
      <c r="B2" s="58"/>
      <c r="C2" s="59"/>
    </row>
    <row r="3" spans="1:5" x14ac:dyDescent="0.3">
      <c r="A3" s="60" t="s">
        <v>106</v>
      </c>
      <c r="B3" s="61" t="s">
        <v>81</v>
      </c>
      <c r="C3" s="62" t="s">
        <v>107</v>
      </c>
    </row>
    <row r="4" spans="1:5" ht="14.4" thickBot="1" x14ac:dyDescent="0.35">
      <c r="A4" s="63" t="s">
        <v>58</v>
      </c>
      <c r="B4" s="64">
        <v>42102</v>
      </c>
      <c r="C4" s="65">
        <v>43197</v>
      </c>
    </row>
    <row r="5" spans="1:5" x14ac:dyDescent="0.3">
      <c r="A5" s="57" t="s">
        <v>108</v>
      </c>
      <c r="B5" s="58"/>
      <c r="C5" s="59"/>
    </row>
    <row r="6" spans="1:5" ht="14.4" thickBot="1" x14ac:dyDescent="0.35">
      <c r="A6" s="63" t="s">
        <v>242</v>
      </c>
      <c r="B6" s="66">
        <v>7</v>
      </c>
      <c r="C6" s="67"/>
    </row>
    <row r="7" spans="1:5" ht="14.4" thickBot="1" x14ac:dyDescent="0.35">
      <c r="A7" s="68"/>
      <c r="B7" s="68"/>
      <c r="C7" s="68"/>
    </row>
    <row r="8" spans="1:5" x14ac:dyDescent="0.3">
      <c r="A8" s="57" t="s">
        <v>59</v>
      </c>
      <c r="B8" s="58"/>
      <c r="C8" s="59"/>
    </row>
    <row r="9" spans="1:5" ht="27.6" x14ac:dyDescent="0.3">
      <c r="A9" s="60" t="s">
        <v>109</v>
      </c>
      <c r="B9" s="61" t="s">
        <v>110</v>
      </c>
      <c r="C9" s="62" t="s">
        <v>111</v>
      </c>
    </row>
    <row r="10" spans="1:5" x14ac:dyDescent="0.3">
      <c r="A10" s="69" t="s">
        <v>60</v>
      </c>
      <c r="B10" s="70">
        <f>'Detalhe Plano de Aquisições '!G16</f>
        <v>1110275.00374892</v>
      </c>
      <c r="C10" s="71">
        <f>'Detalhe Plano de Aquisições '!G16</f>
        <v>1110275.00374892</v>
      </c>
    </row>
    <row r="11" spans="1:5" x14ac:dyDescent="0.3">
      <c r="A11" s="69" t="s">
        <v>91</v>
      </c>
      <c r="B11" s="70">
        <f>'Detalhe Plano de Aquisições '!G21</f>
        <v>6973.85</v>
      </c>
      <c r="C11" s="71">
        <f t="shared" ref="C11:C16" si="0">B11</f>
        <v>6973.85</v>
      </c>
    </row>
    <row r="12" spans="1:5" x14ac:dyDescent="0.3">
      <c r="A12" s="69" t="s">
        <v>92</v>
      </c>
      <c r="B12" s="70">
        <f>'Detalhe Plano de Aquisições '!G32</f>
        <v>890315.5</v>
      </c>
      <c r="C12" s="71">
        <f t="shared" si="0"/>
        <v>890315.5</v>
      </c>
    </row>
    <row r="13" spans="1:5" x14ac:dyDescent="0.3">
      <c r="A13" s="69" t="s">
        <v>93</v>
      </c>
      <c r="B13" s="70">
        <f>'Detalhe Plano de Aquisições '!G83</f>
        <v>128505.4788440796</v>
      </c>
      <c r="C13" s="71">
        <f t="shared" si="0"/>
        <v>128505.4788440796</v>
      </c>
    </row>
    <row r="14" spans="1:5" x14ac:dyDescent="0.3">
      <c r="A14" s="69" t="s">
        <v>61</v>
      </c>
      <c r="B14" s="70">
        <v>0</v>
      </c>
      <c r="C14" s="71">
        <f t="shared" si="0"/>
        <v>0</v>
      </c>
    </row>
    <row r="15" spans="1:5" x14ac:dyDescent="0.3">
      <c r="A15" s="69" t="s">
        <v>62</v>
      </c>
      <c r="B15" s="70">
        <f>SUM('Detalhe Plano de Aquisições '!G53+'Detalhe Plano de Aquisições '!F77)</f>
        <v>3796924.011102417</v>
      </c>
      <c r="C15" s="71">
        <f t="shared" si="0"/>
        <v>3796924.011102417</v>
      </c>
    </row>
    <row r="16" spans="1:5" ht="14.4" thickBot="1" x14ac:dyDescent="0.35">
      <c r="A16" s="72" t="s">
        <v>63</v>
      </c>
      <c r="B16" s="70">
        <v>0</v>
      </c>
      <c r="C16" s="71">
        <f t="shared" si="0"/>
        <v>0</v>
      </c>
      <c r="E16" s="73"/>
    </row>
    <row r="17" spans="1:6" x14ac:dyDescent="0.3">
      <c r="A17" s="74" t="s">
        <v>64</v>
      </c>
      <c r="B17" s="75">
        <f>SUM(B10:B16)</f>
        <v>5932993.843695417</v>
      </c>
      <c r="C17" s="76">
        <f>SUM(C10:C16)</f>
        <v>5932993.843695417</v>
      </c>
      <c r="E17" s="77"/>
    </row>
    <row r="18" spans="1:6" x14ac:dyDescent="0.3">
      <c r="A18" s="78"/>
      <c r="B18" s="78"/>
      <c r="C18" s="78"/>
      <c r="E18" s="77"/>
    </row>
    <row r="19" spans="1:6" x14ac:dyDescent="0.3">
      <c r="A19" s="60" t="s">
        <v>65</v>
      </c>
      <c r="B19" s="79"/>
      <c r="C19" s="80"/>
    </row>
    <row r="20" spans="1:6" ht="27.6" x14ac:dyDescent="0.3">
      <c r="A20" s="60" t="s">
        <v>112</v>
      </c>
      <c r="B20" s="61" t="s">
        <v>113</v>
      </c>
      <c r="C20" s="62" t="s">
        <v>111</v>
      </c>
    </row>
    <row r="21" spans="1:6" x14ac:dyDescent="0.3">
      <c r="A21" s="72" t="str">
        <f>'[2]Estructura del Proyecto'!C14</f>
        <v>Componente 1 - Marco Normativo para a Mobilidade Urbana Sustentável de Grandes Cidades Brasileiras</v>
      </c>
      <c r="B21" s="70">
        <v>1076330</v>
      </c>
      <c r="C21" s="71">
        <f>B21</f>
        <v>1076330</v>
      </c>
      <c r="E21" s="78"/>
      <c r="F21" s="81"/>
    </row>
    <row r="22" spans="1:6" x14ac:dyDescent="0.3">
      <c r="A22" s="72" t="str">
        <f>'[2]Estructura del Proyecto'!C15</f>
        <v>Componente 2 - Projetos -Piloto</v>
      </c>
      <c r="B22" s="70">
        <v>3955809</v>
      </c>
      <c r="C22" s="71">
        <f>B22</f>
        <v>3955809</v>
      </c>
      <c r="E22" s="78"/>
      <c r="F22" s="81"/>
    </row>
    <row r="23" spans="1:6" x14ac:dyDescent="0.3">
      <c r="A23" s="72" t="str">
        <f>'[2]Estructura del Proyecto'!C16</f>
        <v>Componente 3 - Capacitação e Disseminação de Conhecimento</v>
      </c>
      <c r="B23" s="70">
        <v>610431</v>
      </c>
      <c r="C23" s="71">
        <f>B23</f>
        <v>610431</v>
      </c>
      <c r="E23" s="78"/>
      <c r="F23" s="81"/>
    </row>
    <row r="24" spans="1:6" x14ac:dyDescent="0.3">
      <c r="A24" s="72" t="str">
        <f>'[2]Estructura del Proyecto'!C17</f>
        <v>Componente 4 - Administração e Auditoria</v>
      </c>
      <c r="B24" s="70">
        <v>357430</v>
      </c>
      <c r="C24" s="71">
        <f>B24</f>
        <v>357430</v>
      </c>
      <c r="E24" s="78"/>
      <c r="F24" s="81"/>
    </row>
    <row r="25" spans="1:6" x14ac:dyDescent="0.3">
      <c r="A25" s="60" t="s">
        <v>64</v>
      </c>
      <c r="B25" s="79">
        <f>SUM(B21:B24)</f>
        <v>6000000</v>
      </c>
      <c r="C25" s="80">
        <f>SUM(C21:C24)</f>
        <v>6000000</v>
      </c>
    </row>
    <row r="27" spans="1:6" x14ac:dyDescent="0.3">
      <c r="B27" s="91"/>
    </row>
    <row r="28" spans="1:6" x14ac:dyDescent="0.3">
      <c r="B28" s="78"/>
    </row>
    <row r="29" spans="1:6" x14ac:dyDescent="0.3">
      <c r="B29" s="78"/>
    </row>
    <row r="89" spans="6:6" x14ac:dyDescent="0.3">
      <c r="F89" s="56" t="e">
        <f>'Resumo Plano de Aquisições '!B=284429.94</f>
        <v>#NAME?</v>
      </c>
    </row>
  </sheetData>
  <mergeCells count="1">
    <mergeCell ref="A1:C1"/>
  </mergeCells>
  <printOptions horizontalCentered="1" verticalCentered="1"/>
  <pageMargins left="0.19685039370078741" right="0.11811023622047245" top="0.35433070866141736" bottom="0.35433070866141736" header="0.31496062992125984" footer="0.31496062992125984"/>
  <pageSetup paperSize="9" scale="7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view="pageBreakPreview" zoomScale="70" zoomScaleNormal="80" zoomScaleSheetLayoutView="70" workbookViewId="0">
      <selection activeCell="J7" sqref="J7"/>
    </sheetView>
  </sheetViews>
  <sheetFormatPr defaultColWidth="9.109375" defaultRowHeight="24.9" customHeight="1" x14ac:dyDescent="0.3"/>
  <cols>
    <col min="1" max="1" width="13.5546875" style="1" customWidth="1"/>
    <col min="2" max="2" width="15.88671875" style="1" customWidth="1"/>
    <col min="3" max="3" width="51.109375" style="1" customWidth="1"/>
    <col min="4" max="4" width="38" style="1" customWidth="1"/>
    <col min="5" max="5" width="11.109375" style="1" customWidth="1"/>
    <col min="6" max="6" width="14.5546875" style="40" customWidth="1"/>
    <col min="7" max="7" width="16.33203125" style="2" customWidth="1"/>
    <col min="8" max="8" width="18.6640625" style="3" customWidth="1"/>
    <col min="9" max="9" width="15.109375" style="3" customWidth="1"/>
    <col min="10" max="10" width="41.44140625" style="48" customWidth="1"/>
    <col min="11" max="11" width="18.88671875" style="1" customWidth="1"/>
    <col min="12" max="12" width="16.6640625" style="1" customWidth="1"/>
    <col min="13" max="13" width="21.5546875" style="1" bestFit="1" customWidth="1"/>
    <col min="14" max="14" width="58.33203125" style="1" hidden="1" customWidth="1"/>
    <col min="15" max="15" width="22.109375" style="1" customWidth="1"/>
    <col min="16" max="16" width="20.88671875" style="1" bestFit="1" customWidth="1"/>
    <col min="17" max="17" width="9.109375" style="115"/>
    <col min="18" max="18" width="12.6640625" style="115" bestFit="1" customWidth="1"/>
    <col min="19" max="19" width="12.109375" style="115" bestFit="1" customWidth="1"/>
    <col min="20" max="16384" width="9.109375" style="115"/>
  </cols>
  <sheetData>
    <row r="1" spans="1:18" s="1" customFormat="1" ht="24.9" customHeight="1" x14ac:dyDescent="0.3">
      <c r="F1" s="40"/>
      <c r="G1" s="2"/>
      <c r="H1" s="3"/>
      <c r="I1" s="3"/>
      <c r="J1" s="48"/>
    </row>
    <row r="2" spans="1:18" s="1" customFormat="1" ht="24.9" customHeight="1" x14ac:dyDescent="0.3">
      <c r="F2" s="40"/>
      <c r="G2" s="2"/>
      <c r="H2" s="3"/>
      <c r="I2" s="3"/>
      <c r="J2" s="48"/>
    </row>
    <row r="3" spans="1:18" s="1" customFormat="1" ht="24.9" customHeight="1" x14ac:dyDescent="0.3">
      <c r="F3" s="40"/>
      <c r="G3" s="2"/>
      <c r="H3" s="3"/>
      <c r="I3" s="3"/>
      <c r="J3" s="48"/>
    </row>
    <row r="4" spans="1:18" s="1" customFormat="1" ht="20.100000000000001" customHeight="1" x14ac:dyDescent="0.3">
      <c r="A4" s="133" t="s">
        <v>9</v>
      </c>
      <c r="B4" s="133"/>
      <c r="F4" s="40"/>
      <c r="G4" s="2"/>
      <c r="H4" s="3"/>
      <c r="I4" s="3"/>
      <c r="J4" s="48"/>
    </row>
    <row r="5" spans="1:18" s="1" customFormat="1" ht="20.100000000000001" customHeight="1" x14ac:dyDescent="0.3">
      <c r="A5" s="4" t="s">
        <v>10</v>
      </c>
      <c r="D5" s="46" t="s">
        <v>239</v>
      </c>
      <c r="F5" s="40"/>
      <c r="G5" s="2"/>
      <c r="H5" s="3"/>
      <c r="I5" s="3"/>
      <c r="J5" s="48"/>
    </row>
    <row r="6" spans="1:18" s="1" customFormat="1" ht="20.100000000000001" customHeight="1" x14ac:dyDescent="0.3">
      <c r="A6" s="4" t="s">
        <v>70</v>
      </c>
      <c r="F6" s="40"/>
      <c r="G6" s="2"/>
      <c r="H6" s="3"/>
      <c r="I6" s="3"/>
      <c r="J6" s="48"/>
    </row>
    <row r="7" spans="1:18" s="1" customFormat="1" ht="20.100000000000001" customHeight="1" x14ac:dyDescent="0.3">
      <c r="A7" s="4" t="s">
        <v>11</v>
      </c>
      <c r="F7" s="40"/>
      <c r="G7" s="2"/>
      <c r="H7" s="3"/>
      <c r="I7" s="3"/>
      <c r="J7" s="48"/>
    </row>
    <row r="8" spans="1:18" s="1" customFormat="1" ht="20.100000000000001" customHeight="1" x14ac:dyDescent="0.3">
      <c r="A8" s="5"/>
      <c r="F8" s="40"/>
      <c r="G8" s="2"/>
      <c r="H8" s="3"/>
      <c r="I8" s="3"/>
      <c r="J8" s="48"/>
    </row>
    <row r="9" spans="1:18" s="1" customFormat="1" ht="20.100000000000001" customHeight="1" x14ac:dyDescent="0.3">
      <c r="A9" s="4" t="s">
        <v>241</v>
      </c>
      <c r="F9" s="40"/>
      <c r="G9" s="2"/>
      <c r="H9" s="3"/>
      <c r="I9" s="3"/>
      <c r="J9" s="48"/>
    </row>
    <row r="10" spans="1:18" s="1" customFormat="1" ht="20.100000000000001" customHeight="1" x14ac:dyDescent="0.3">
      <c r="A10" s="4" t="s">
        <v>238</v>
      </c>
      <c r="C10" s="1" t="s">
        <v>97</v>
      </c>
      <c r="F10" s="40"/>
      <c r="G10" s="2"/>
      <c r="H10" s="3"/>
      <c r="I10" s="3"/>
      <c r="J10" s="48"/>
    </row>
    <row r="11" spans="1:18" s="1" customFormat="1" ht="24.9" customHeight="1" x14ac:dyDescent="0.3">
      <c r="F11" s="40"/>
      <c r="G11" s="2"/>
      <c r="H11" s="3"/>
      <c r="I11" s="3"/>
      <c r="J11" s="48"/>
    </row>
    <row r="12" spans="1:18" s="1" customFormat="1" ht="24.9" customHeight="1" x14ac:dyDescent="0.3">
      <c r="A12" s="128" t="s">
        <v>50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6"/>
      <c r="R12" s="6"/>
    </row>
    <row r="13" spans="1:18" s="1" customFormat="1" ht="24.9" customHeight="1" x14ac:dyDescent="0.3">
      <c r="A13" s="127" t="s">
        <v>12</v>
      </c>
      <c r="B13" s="127" t="s">
        <v>13</v>
      </c>
      <c r="C13" s="127" t="s">
        <v>14</v>
      </c>
      <c r="D13" s="127" t="s">
        <v>66</v>
      </c>
      <c r="E13" s="127" t="s">
        <v>15</v>
      </c>
      <c r="F13" s="127" t="s">
        <v>16</v>
      </c>
      <c r="G13" s="129" t="s">
        <v>17</v>
      </c>
      <c r="H13" s="129"/>
      <c r="I13" s="129"/>
      <c r="J13" s="127" t="s">
        <v>18</v>
      </c>
      <c r="K13" s="127" t="s">
        <v>19</v>
      </c>
      <c r="L13" s="127" t="s">
        <v>20</v>
      </c>
      <c r="M13" s="127"/>
      <c r="N13" s="127" t="s">
        <v>21</v>
      </c>
      <c r="O13" s="127" t="s">
        <v>22</v>
      </c>
      <c r="P13" s="127" t="s">
        <v>23</v>
      </c>
      <c r="Q13" s="6"/>
      <c r="R13" s="6"/>
    </row>
    <row r="14" spans="1:18" s="1" customFormat="1" ht="24.9" customHeight="1" x14ac:dyDescent="0.3">
      <c r="A14" s="127"/>
      <c r="B14" s="127"/>
      <c r="C14" s="127"/>
      <c r="D14" s="127"/>
      <c r="E14" s="127"/>
      <c r="F14" s="127"/>
      <c r="G14" s="52" t="s">
        <v>24</v>
      </c>
      <c r="H14" s="53" t="s">
        <v>25</v>
      </c>
      <c r="I14" s="53" t="s">
        <v>26</v>
      </c>
      <c r="J14" s="127"/>
      <c r="K14" s="127"/>
      <c r="L14" s="54" t="s">
        <v>27</v>
      </c>
      <c r="M14" s="54" t="s">
        <v>28</v>
      </c>
      <c r="N14" s="127"/>
      <c r="O14" s="127"/>
      <c r="P14" s="127"/>
      <c r="Q14" s="6"/>
      <c r="R14" s="6"/>
    </row>
    <row r="15" spans="1:18" s="1" customFormat="1" ht="42.75" customHeight="1" thickBot="1" x14ac:dyDescent="0.35">
      <c r="A15" s="7" t="s">
        <v>56</v>
      </c>
      <c r="B15" s="51" t="s">
        <v>170</v>
      </c>
      <c r="C15" s="8" t="s">
        <v>169</v>
      </c>
      <c r="D15" s="8" t="s">
        <v>48</v>
      </c>
      <c r="E15" s="92"/>
      <c r="F15" s="8"/>
      <c r="G15" s="83">
        <v>1110275.00374892</v>
      </c>
      <c r="H15" s="12">
        <v>1</v>
      </c>
      <c r="I15" s="12">
        <v>0</v>
      </c>
      <c r="J15" s="51" t="s">
        <v>124</v>
      </c>
      <c r="K15" s="8" t="s">
        <v>35</v>
      </c>
      <c r="L15" s="121">
        <v>43070</v>
      </c>
      <c r="M15" s="121">
        <v>76017</v>
      </c>
      <c r="N15" s="8"/>
      <c r="O15" s="8"/>
      <c r="P15" s="9" t="s">
        <v>33</v>
      </c>
    </row>
    <row r="16" spans="1:18" s="1" customFormat="1" ht="24.9" customHeight="1" x14ac:dyDescent="0.3">
      <c r="A16" s="10"/>
      <c r="B16" s="10"/>
      <c r="C16" s="10"/>
      <c r="D16" s="10"/>
      <c r="E16" s="10"/>
      <c r="F16" s="37"/>
      <c r="G16" s="102">
        <f>G15</f>
        <v>1110275.00374892</v>
      </c>
      <c r="H16" s="11"/>
      <c r="I16" s="11"/>
      <c r="J16" s="37"/>
      <c r="K16" s="10"/>
      <c r="L16" s="10"/>
      <c r="M16" s="10"/>
      <c r="N16" s="10"/>
      <c r="O16" s="10"/>
      <c r="P16" s="10"/>
      <c r="Q16" s="6"/>
      <c r="R16" s="6"/>
    </row>
    <row r="17" spans="1:18" s="1" customFormat="1" ht="24.9" customHeight="1" x14ac:dyDescent="0.3">
      <c r="A17" s="128" t="s">
        <v>51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6"/>
      <c r="R17" s="6"/>
    </row>
    <row r="18" spans="1:18" s="1" customFormat="1" ht="24.9" customHeight="1" x14ac:dyDescent="0.3">
      <c r="A18" s="127" t="s">
        <v>29</v>
      </c>
      <c r="B18" s="127" t="s">
        <v>13</v>
      </c>
      <c r="C18" s="127" t="s">
        <v>14</v>
      </c>
      <c r="D18" s="127" t="s">
        <v>30</v>
      </c>
      <c r="E18" s="127" t="s">
        <v>150</v>
      </c>
      <c r="F18" s="127" t="s">
        <v>16</v>
      </c>
      <c r="G18" s="129" t="s">
        <v>17</v>
      </c>
      <c r="H18" s="129"/>
      <c r="I18" s="129"/>
      <c r="J18" s="127" t="s">
        <v>18</v>
      </c>
      <c r="K18" s="127" t="s">
        <v>19</v>
      </c>
      <c r="L18" s="127" t="s">
        <v>20</v>
      </c>
      <c r="M18" s="127"/>
      <c r="N18" s="127" t="s">
        <v>21</v>
      </c>
      <c r="O18" s="127" t="s">
        <v>22</v>
      </c>
      <c r="P18" s="127" t="s">
        <v>23</v>
      </c>
      <c r="Q18" s="6"/>
      <c r="R18" s="6"/>
    </row>
    <row r="19" spans="1:18" s="1" customFormat="1" ht="24.9" customHeight="1" x14ac:dyDescent="0.3">
      <c r="A19" s="127"/>
      <c r="B19" s="127"/>
      <c r="C19" s="127"/>
      <c r="D19" s="127"/>
      <c r="E19" s="127"/>
      <c r="F19" s="127"/>
      <c r="G19" s="52" t="s">
        <v>24</v>
      </c>
      <c r="H19" s="53" t="s">
        <v>25</v>
      </c>
      <c r="I19" s="53" t="s">
        <v>26</v>
      </c>
      <c r="J19" s="127"/>
      <c r="K19" s="127"/>
      <c r="L19" s="54" t="s">
        <v>27</v>
      </c>
      <c r="M19" s="54" t="s">
        <v>28</v>
      </c>
      <c r="N19" s="127"/>
      <c r="O19" s="127"/>
      <c r="P19" s="127"/>
      <c r="Q19" s="6"/>
      <c r="R19" s="6"/>
    </row>
    <row r="20" spans="1:18" s="13" customFormat="1" ht="29.25" customHeight="1" x14ac:dyDescent="0.3">
      <c r="A20" s="15" t="s">
        <v>31</v>
      </c>
      <c r="B20" s="41" t="s">
        <v>89</v>
      </c>
      <c r="C20" s="15" t="s">
        <v>114</v>
      </c>
      <c r="D20" s="111" t="s">
        <v>172</v>
      </c>
      <c r="E20" s="15">
        <v>2</v>
      </c>
      <c r="F20" s="19"/>
      <c r="G20" s="31">
        <v>6973.85</v>
      </c>
      <c r="H20" s="16">
        <v>1</v>
      </c>
      <c r="I20" s="16">
        <v>0</v>
      </c>
      <c r="J20" s="41" t="s">
        <v>0</v>
      </c>
      <c r="K20" s="15" t="s">
        <v>32</v>
      </c>
      <c r="L20" s="121">
        <v>42449</v>
      </c>
      <c r="M20" s="121">
        <v>42473</v>
      </c>
      <c r="N20" s="15"/>
      <c r="O20" s="15"/>
      <c r="P20" s="15" t="s">
        <v>49</v>
      </c>
      <c r="Q20" s="6"/>
      <c r="R20" s="6"/>
    </row>
    <row r="21" spans="1:18" s="1" customFormat="1" ht="24.9" customHeight="1" x14ac:dyDescent="0.3">
      <c r="A21" s="10"/>
      <c r="B21" s="10"/>
      <c r="C21" s="10"/>
      <c r="D21" s="10"/>
      <c r="E21" s="10"/>
      <c r="F21" s="37"/>
      <c r="G21" s="14">
        <f>SUM(G20)</f>
        <v>6973.85</v>
      </c>
      <c r="H21" s="11"/>
      <c r="I21" s="11"/>
      <c r="J21" s="37"/>
      <c r="K21" s="10"/>
      <c r="L21" s="10"/>
      <c r="M21" s="10"/>
      <c r="N21" s="10"/>
      <c r="O21" s="10"/>
      <c r="P21" s="10"/>
      <c r="Q21" s="6"/>
      <c r="R21" s="6"/>
    </row>
    <row r="22" spans="1:18" s="1" customFormat="1" ht="24.9" customHeight="1" x14ac:dyDescent="0.3">
      <c r="A22" s="128" t="s">
        <v>52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8" ht="24.9" customHeight="1" x14ac:dyDescent="0.3">
      <c r="A23" s="127" t="s">
        <v>29</v>
      </c>
      <c r="B23" s="127" t="s">
        <v>13</v>
      </c>
      <c r="C23" s="127" t="s">
        <v>14</v>
      </c>
      <c r="D23" s="127" t="s">
        <v>30</v>
      </c>
      <c r="E23" s="127" t="s">
        <v>15</v>
      </c>
      <c r="F23" s="127" t="s">
        <v>16</v>
      </c>
      <c r="G23" s="129" t="s">
        <v>17</v>
      </c>
      <c r="H23" s="129"/>
      <c r="I23" s="129"/>
      <c r="J23" s="127" t="s">
        <v>18</v>
      </c>
      <c r="K23" s="127" t="s">
        <v>19</v>
      </c>
      <c r="L23" s="127" t="s">
        <v>20</v>
      </c>
      <c r="M23" s="127"/>
      <c r="N23" s="127" t="s">
        <v>21</v>
      </c>
      <c r="O23" s="127" t="s">
        <v>22</v>
      </c>
      <c r="P23" s="127" t="s">
        <v>23</v>
      </c>
    </row>
    <row r="24" spans="1:18" ht="51.75" customHeight="1" x14ac:dyDescent="0.3">
      <c r="A24" s="127"/>
      <c r="B24" s="127"/>
      <c r="C24" s="127"/>
      <c r="D24" s="127"/>
      <c r="E24" s="127"/>
      <c r="F24" s="127"/>
      <c r="G24" s="52" t="s">
        <v>24</v>
      </c>
      <c r="H24" s="53" t="s">
        <v>25</v>
      </c>
      <c r="I24" s="53" t="s">
        <v>26</v>
      </c>
      <c r="J24" s="127"/>
      <c r="K24" s="127"/>
      <c r="L24" s="54" t="s">
        <v>34</v>
      </c>
      <c r="M24" s="54" t="s">
        <v>28</v>
      </c>
      <c r="N24" s="127"/>
      <c r="O24" s="127"/>
      <c r="P24" s="127"/>
    </row>
    <row r="25" spans="1:18" ht="46.5" customHeight="1" x14ac:dyDescent="0.3">
      <c r="A25" s="17" t="s">
        <v>31</v>
      </c>
      <c r="B25" s="114" t="s">
        <v>128</v>
      </c>
      <c r="C25" s="27" t="s">
        <v>76</v>
      </c>
      <c r="D25" s="111" t="s">
        <v>172</v>
      </c>
      <c r="E25" s="17"/>
      <c r="F25" s="42"/>
      <c r="G25" s="32">
        <v>99199.11</v>
      </c>
      <c r="H25" s="23">
        <v>1</v>
      </c>
      <c r="I25" s="23">
        <v>0</v>
      </c>
      <c r="J25" s="24" t="s">
        <v>115</v>
      </c>
      <c r="K25" s="17" t="s">
        <v>32</v>
      </c>
      <c r="L25" s="121" t="s">
        <v>82</v>
      </c>
      <c r="M25" s="121" t="s">
        <v>216</v>
      </c>
      <c r="N25" s="17"/>
      <c r="O25" s="17"/>
      <c r="P25" s="17" t="s">
        <v>45</v>
      </c>
    </row>
    <row r="26" spans="1:18" ht="36.75" customHeight="1" x14ac:dyDescent="0.3">
      <c r="A26" s="17" t="s">
        <v>31</v>
      </c>
      <c r="B26" s="114" t="s">
        <v>85</v>
      </c>
      <c r="C26" s="27" t="s">
        <v>75</v>
      </c>
      <c r="D26" s="111" t="s">
        <v>172</v>
      </c>
      <c r="E26" s="17"/>
      <c r="F26" s="24"/>
      <c r="G26" s="32">
        <v>94527.39</v>
      </c>
      <c r="H26" s="23">
        <v>1</v>
      </c>
      <c r="I26" s="23">
        <v>0</v>
      </c>
      <c r="J26" s="24" t="s">
        <v>116</v>
      </c>
      <c r="K26" s="17" t="s">
        <v>32</v>
      </c>
      <c r="L26" s="121" t="s">
        <v>82</v>
      </c>
      <c r="M26" s="121" t="s">
        <v>216</v>
      </c>
      <c r="N26" s="17"/>
      <c r="O26" s="17"/>
      <c r="P26" s="17" t="s">
        <v>45</v>
      </c>
    </row>
    <row r="27" spans="1:18" s="116" customFormat="1" ht="45" customHeight="1" x14ac:dyDescent="0.3">
      <c r="A27" s="17" t="s">
        <v>31</v>
      </c>
      <c r="B27" s="114" t="s">
        <v>87</v>
      </c>
      <c r="C27" s="27" t="s">
        <v>117</v>
      </c>
      <c r="D27" s="111" t="s">
        <v>174</v>
      </c>
      <c r="E27" s="17">
        <v>1</v>
      </c>
      <c r="F27" s="24"/>
      <c r="G27" s="32">
        <v>2505</v>
      </c>
      <c r="H27" s="23">
        <v>1</v>
      </c>
      <c r="I27" s="23">
        <v>0</v>
      </c>
      <c r="J27" s="26" t="s">
        <v>0</v>
      </c>
      <c r="K27" s="17" t="s">
        <v>32</v>
      </c>
      <c r="L27" s="121" t="s">
        <v>82</v>
      </c>
      <c r="M27" s="121">
        <v>42614</v>
      </c>
      <c r="N27" s="17"/>
      <c r="O27" s="17"/>
      <c r="P27" s="17" t="s">
        <v>49</v>
      </c>
    </row>
    <row r="28" spans="1:18" s="116" customFormat="1" ht="29.25" customHeight="1" x14ac:dyDescent="0.3">
      <c r="A28" s="17" t="s">
        <v>31</v>
      </c>
      <c r="B28" s="114" t="s">
        <v>88</v>
      </c>
      <c r="C28" s="87" t="s">
        <v>1</v>
      </c>
      <c r="D28" s="111" t="s">
        <v>172</v>
      </c>
      <c r="E28" s="17">
        <v>1</v>
      </c>
      <c r="F28" s="24"/>
      <c r="G28" s="32">
        <v>70000</v>
      </c>
      <c r="H28" s="23">
        <v>1</v>
      </c>
      <c r="I28" s="23">
        <v>0</v>
      </c>
      <c r="J28" s="26" t="s">
        <v>0</v>
      </c>
      <c r="K28" s="17" t="s">
        <v>32</v>
      </c>
      <c r="L28" s="121">
        <v>42826</v>
      </c>
      <c r="M28" s="121">
        <v>42949</v>
      </c>
      <c r="N28" s="17"/>
      <c r="O28" s="17"/>
      <c r="P28" s="17" t="s">
        <v>33</v>
      </c>
    </row>
    <row r="29" spans="1:18" s="116" customFormat="1" ht="27" customHeight="1" x14ac:dyDescent="0.3">
      <c r="A29" s="17" t="s">
        <v>31</v>
      </c>
      <c r="B29" s="114" t="s">
        <v>129</v>
      </c>
      <c r="C29" s="87" t="s">
        <v>156</v>
      </c>
      <c r="D29" s="111" t="s">
        <v>172</v>
      </c>
      <c r="E29" s="17">
        <v>6</v>
      </c>
      <c r="F29" s="24"/>
      <c r="G29" s="32">
        <v>124084</v>
      </c>
      <c r="H29" s="23">
        <v>1</v>
      </c>
      <c r="I29" s="23">
        <v>0</v>
      </c>
      <c r="J29" s="26" t="s">
        <v>4</v>
      </c>
      <c r="K29" s="17" t="s">
        <v>32</v>
      </c>
      <c r="L29" s="121">
        <v>42957</v>
      </c>
      <c r="M29" s="121">
        <v>43024</v>
      </c>
      <c r="N29" s="17"/>
      <c r="O29" s="17"/>
      <c r="P29" s="17" t="s">
        <v>33</v>
      </c>
    </row>
    <row r="30" spans="1:18" s="116" customFormat="1" ht="27" customHeight="1" x14ac:dyDescent="0.3">
      <c r="A30" s="17" t="s">
        <v>31</v>
      </c>
      <c r="B30" s="114" t="s">
        <v>243</v>
      </c>
      <c r="C30" s="87" t="s">
        <v>245</v>
      </c>
      <c r="D30" s="111" t="s">
        <v>172</v>
      </c>
      <c r="E30" s="17">
        <v>11</v>
      </c>
      <c r="F30" s="24"/>
      <c r="G30" s="32">
        <v>450000</v>
      </c>
      <c r="H30" s="23">
        <v>1</v>
      </c>
      <c r="I30" s="23">
        <v>0</v>
      </c>
      <c r="J30" s="26" t="s">
        <v>0</v>
      </c>
      <c r="K30" s="17" t="s">
        <v>32</v>
      </c>
      <c r="L30" s="121" t="s">
        <v>82</v>
      </c>
      <c r="M30" s="121" t="s">
        <v>216</v>
      </c>
      <c r="N30" s="17"/>
      <c r="O30" s="17"/>
      <c r="P30" s="17" t="s">
        <v>33</v>
      </c>
    </row>
    <row r="31" spans="1:18" s="116" customFormat="1" ht="27" customHeight="1" x14ac:dyDescent="0.3">
      <c r="A31" s="17" t="s">
        <v>31</v>
      </c>
      <c r="B31" s="114" t="s">
        <v>244</v>
      </c>
      <c r="C31" s="87" t="s">
        <v>240</v>
      </c>
      <c r="D31" s="111" t="s">
        <v>172</v>
      </c>
      <c r="E31" s="17"/>
      <c r="F31" s="24"/>
      <c r="G31" s="32">
        <v>50000</v>
      </c>
      <c r="H31" s="23">
        <v>1</v>
      </c>
      <c r="I31" s="23">
        <v>0</v>
      </c>
      <c r="J31" s="26" t="s">
        <v>0</v>
      </c>
      <c r="K31" s="17" t="s">
        <v>32</v>
      </c>
      <c r="L31" s="121" t="s">
        <v>82</v>
      </c>
      <c r="M31" s="121" t="s">
        <v>216</v>
      </c>
      <c r="N31" s="17"/>
      <c r="O31" s="17"/>
      <c r="P31" s="17" t="s">
        <v>33</v>
      </c>
    </row>
    <row r="32" spans="1:18" ht="27" customHeight="1" x14ac:dyDescent="0.3">
      <c r="G32" s="18">
        <f>SUM(G25:G31)</f>
        <v>890315.5</v>
      </c>
      <c r="I32" s="39"/>
      <c r="J32" s="103"/>
    </row>
    <row r="33" spans="1:19" ht="24.9" customHeight="1" x14ac:dyDescent="0.3">
      <c r="A33" s="128" t="s">
        <v>53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</row>
    <row r="34" spans="1:19" ht="24.9" customHeight="1" x14ac:dyDescent="0.3">
      <c r="A34" s="127" t="s">
        <v>29</v>
      </c>
      <c r="B34" s="127" t="s">
        <v>13</v>
      </c>
      <c r="C34" s="127" t="s">
        <v>14</v>
      </c>
      <c r="D34" s="127" t="s">
        <v>30</v>
      </c>
      <c r="E34" s="127" t="s">
        <v>36</v>
      </c>
      <c r="F34" s="127" t="s">
        <v>68</v>
      </c>
      <c r="G34" s="129" t="s">
        <v>17</v>
      </c>
      <c r="H34" s="129"/>
      <c r="I34" s="129"/>
      <c r="J34" s="127" t="s">
        <v>18</v>
      </c>
      <c r="K34" s="127" t="s">
        <v>19</v>
      </c>
      <c r="L34" s="127" t="s">
        <v>20</v>
      </c>
      <c r="M34" s="127"/>
      <c r="N34" s="127" t="s">
        <v>21</v>
      </c>
      <c r="O34" s="127" t="s">
        <v>22</v>
      </c>
      <c r="P34" s="127" t="s">
        <v>23</v>
      </c>
    </row>
    <row r="35" spans="1:19" ht="24.9" customHeight="1" x14ac:dyDescent="0.3">
      <c r="A35" s="127"/>
      <c r="B35" s="127"/>
      <c r="C35" s="127"/>
      <c r="D35" s="127"/>
      <c r="E35" s="127"/>
      <c r="F35" s="127"/>
      <c r="G35" s="54" t="s">
        <v>24</v>
      </c>
      <c r="H35" s="52" t="s">
        <v>25</v>
      </c>
      <c r="I35" s="53" t="s">
        <v>26</v>
      </c>
      <c r="J35" s="127"/>
      <c r="K35" s="127"/>
      <c r="L35" s="54" t="s">
        <v>37</v>
      </c>
      <c r="M35" s="54" t="s">
        <v>28</v>
      </c>
      <c r="N35" s="127"/>
      <c r="O35" s="127"/>
      <c r="P35" s="127"/>
    </row>
    <row r="36" spans="1:19" ht="44.25" customHeight="1" x14ac:dyDescent="0.3">
      <c r="A36" s="17" t="s">
        <v>31</v>
      </c>
      <c r="B36" s="110" t="s">
        <v>130</v>
      </c>
      <c r="C36" s="111" t="s">
        <v>151</v>
      </c>
      <c r="D36" s="111" t="s">
        <v>175</v>
      </c>
      <c r="E36" s="17">
        <v>6</v>
      </c>
      <c r="F36" s="82" t="s">
        <v>236</v>
      </c>
      <c r="G36" s="22">
        <v>809251.09537500003</v>
      </c>
      <c r="H36" s="23">
        <v>1</v>
      </c>
      <c r="I36" s="23">
        <v>0</v>
      </c>
      <c r="J36" s="24" t="s">
        <v>237</v>
      </c>
      <c r="K36" s="17" t="s">
        <v>32</v>
      </c>
      <c r="L36" s="49" t="s">
        <v>94</v>
      </c>
      <c r="M36" s="49" t="s">
        <v>95</v>
      </c>
      <c r="N36" s="17"/>
      <c r="O36" s="17"/>
      <c r="P36" s="17" t="s">
        <v>33</v>
      </c>
    </row>
    <row r="37" spans="1:19" ht="48" customHeight="1" x14ac:dyDescent="0.3">
      <c r="A37" s="17" t="s">
        <v>31</v>
      </c>
      <c r="B37" s="110" t="s">
        <v>90</v>
      </c>
      <c r="C37" s="111" t="s">
        <v>151</v>
      </c>
      <c r="D37" s="111" t="s">
        <v>172</v>
      </c>
      <c r="E37" s="17">
        <v>1</v>
      </c>
      <c r="F37" s="82" t="s">
        <v>235</v>
      </c>
      <c r="G37" s="22">
        <v>205400</v>
      </c>
      <c r="H37" s="23">
        <v>1</v>
      </c>
      <c r="I37" s="23">
        <v>0</v>
      </c>
      <c r="J37" s="110" t="s">
        <v>232</v>
      </c>
      <c r="K37" s="17" t="s">
        <v>32</v>
      </c>
      <c r="L37" s="49" t="s">
        <v>233</v>
      </c>
      <c r="M37" s="49" t="s">
        <v>234</v>
      </c>
      <c r="N37" s="17"/>
      <c r="O37" s="17"/>
      <c r="P37" s="17" t="s">
        <v>45</v>
      </c>
    </row>
    <row r="38" spans="1:19" ht="39.9" customHeight="1" x14ac:dyDescent="0.3">
      <c r="A38" s="17" t="s">
        <v>31</v>
      </c>
      <c r="B38" s="110" t="s">
        <v>131</v>
      </c>
      <c r="C38" s="111" t="s">
        <v>83</v>
      </c>
      <c r="D38" s="111" t="s">
        <v>172</v>
      </c>
      <c r="E38" s="17">
        <v>1</v>
      </c>
      <c r="F38" s="82" t="s">
        <v>98</v>
      </c>
      <c r="G38" s="22">
        <v>163166.33777777801</v>
      </c>
      <c r="H38" s="23">
        <v>1</v>
      </c>
      <c r="I38" s="23">
        <v>0</v>
      </c>
      <c r="J38" s="110" t="s">
        <v>118</v>
      </c>
      <c r="K38" s="17" t="s">
        <v>32</v>
      </c>
      <c r="L38" s="49">
        <v>42397</v>
      </c>
      <c r="M38" s="49">
        <v>42471</v>
      </c>
      <c r="N38" s="17"/>
      <c r="O38" s="17"/>
      <c r="P38" s="17" t="s">
        <v>45</v>
      </c>
    </row>
    <row r="39" spans="1:19" ht="39.9" customHeight="1" x14ac:dyDescent="0.3">
      <c r="A39" s="17" t="s">
        <v>31</v>
      </c>
      <c r="B39" s="110" t="s">
        <v>86</v>
      </c>
      <c r="C39" s="111" t="s">
        <v>120</v>
      </c>
      <c r="D39" s="111" t="s">
        <v>172</v>
      </c>
      <c r="E39" s="17">
        <v>2</v>
      </c>
      <c r="F39" s="32"/>
      <c r="G39" s="22">
        <v>98760</v>
      </c>
      <c r="H39" s="23">
        <v>1</v>
      </c>
      <c r="I39" s="23">
        <v>0</v>
      </c>
      <c r="J39" s="20" t="s">
        <v>119</v>
      </c>
      <c r="K39" s="17" t="s">
        <v>32</v>
      </c>
      <c r="L39" s="49">
        <v>42813</v>
      </c>
      <c r="M39" s="49">
        <v>42835</v>
      </c>
      <c r="N39" s="17"/>
      <c r="O39" s="17"/>
      <c r="P39" s="17" t="s">
        <v>33</v>
      </c>
    </row>
    <row r="40" spans="1:19" ht="39.9" customHeight="1" x14ac:dyDescent="0.3">
      <c r="A40" s="17" t="s">
        <v>31</v>
      </c>
      <c r="B40" s="110" t="s">
        <v>132</v>
      </c>
      <c r="C40" s="21" t="s">
        <v>160</v>
      </c>
      <c r="D40" s="111" t="s">
        <v>175</v>
      </c>
      <c r="E40" s="17">
        <v>1</v>
      </c>
      <c r="F40" s="82" t="s">
        <v>161</v>
      </c>
      <c r="G40" s="22">
        <v>130000</v>
      </c>
      <c r="H40" s="23">
        <v>1</v>
      </c>
      <c r="I40" s="23">
        <v>0</v>
      </c>
      <c r="J40" s="20" t="s">
        <v>0</v>
      </c>
      <c r="K40" s="17" t="s">
        <v>32</v>
      </c>
      <c r="L40" s="49">
        <v>42737</v>
      </c>
      <c r="M40" s="49">
        <v>42779</v>
      </c>
      <c r="N40" s="17"/>
      <c r="O40" s="17"/>
      <c r="P40" s="17" t="s">
        <v>33</v>
      </c>
      <c r="S40" s="117"/>
    </row>
    <row r="41" spans="1:19" ht="48" customHeight="1" x14ac:dyDescent="0.3">
      <c r="A41" s="17" t="s">
        <v>31</v>
      </c>
      <c r="B41" s="110" t="s">
        <v>133</v>
      </c>
      <c r="C41" s="21" t="s">
        <v>226</v>
      </c>
      <c r="D41" s="111" t="s">
        <v>172</v>
      </c>
      <c r="E41" s="15">
        <v>1</v>
      </c>
      <c r="F41" s="82"/>
      <c r="G41" s="22">
        <f>721889-G30-G31</f>
        <v>221889</v>
      </c>
      <c r="H41" s="23">
        <v>1</v>
      </c>
      <c r="I41" s="23">
        <v>0</v>
      </c>
      <c r="J41" s="20" t="s">
        <v>0</v>
      </c>
      <c r="K41" s="17" t="s">
        <v>32</v>
      </c>
      <c r="L41" s="49">
        <v>42904</v>
      </c>
      <c r="M41" s="49">
        <v>42960</v>
      </c>
      <c r="N41" s="17"/>
      <c r="O41" s="17"/>
      <c r="P41" s="17" t="s">
        <v>33</v>
      </c>
    </row>
    <row r="42" spans="1:19" s="116" customFormat="1" ht="39.9" customHeight="1" x14ac:dyDescent="0.3">
      <c r="A42" s="17" t="s">
        <v>31</v>
      </c>
      <c r="B42" s="110" t="s">
        <v>230</v>
      </c>
      <c r="C42" s="27" t="s">
        <v>148</v>
      </c>
      <c r="D42" s="111" t="s">
        <v>172</v>
      </c>
      <c r="E42" s="17">
        <v>1</v>
      </c>
      <c r="F42" s="32"/>
      <c r="G42" s="28">
        <v>136169.32999999999</v>
      </c>
      <c r="H42" s="29">
        <v>1</v>
      </c>
      <c r="I42" s="23">
        <v>0</v>
      </c>
      <c r="J42" s="26" t="s">
        <v>2</v>
      </c>
      <c r="K42" s="17" t="s">
        <v>32</v>
      </c>
      <c r="L42" s="49">
        <v>42926</v>
      </c>
      <c r="M42" s="49">
        <v>43023</v>
      </c>
      <c r="N42" s="17"/>
      <c r="O42" s="17"/>
      <c r="P42" s="17" t="s">
        <v>33</v>
      </c>
    </row>
    <row r="43" spans="1:19" s="116" customFormat="1" ht="27.75" customHeight="1" x14ac:dyDescent="0.3">
      <c r="A43" s="17" t="s">
        <v>31</v>
      </c>
      <c r="B43" s="110" t="s">
        <v>134</v>
      </c>
      <c r="C43" s="27" t="s">
        <v>184</v>
      </c>
      <c r="D43" s="111" t="s">
        <v>175</v>
      </c>
      <c r="E43" s="17">
        <v>1</v>
      </c>
      <c r="F43" s="32"/>
      <c r="G43" s="28">
        <v>146481</v>
      </c>
      <c r="H43" s="29">
        <v>1</v>
      </c>
      <c r="I43" s="23">
        <v>0</v>
      </c>
      <c r="J43" s="26" t="s">
        <v>121</v>
      </c>
      <c r="K43" s="17" t="s">
        <v>32</v>
      </c>
      <c r="L43" s="49">
        <v>42851</v>
      </c>
      <c r="M43" s="49">
        <v>42895</v>
      </c>
      <c r="N43" s="17"/>
      <c r="O43" s="17"/>
      <c r="P43" s="17" t="s">
        <v>33</v>
      </c>
    </row>
    <row r="44" spans="1:19" ht="39.9" customHeight="1" x14ac:dyDescent="0.3">
      <c r="A44" s="17" t="s">
        <v>31</v>
      </c>
      <c r="B44" s="110" t="s">
        <v>135</v>
      </c>
      <c r="C44" s="111" t="s">
        <v>149</v>
      </c>
      <c r="D44" s="111" t="s">
        <v>172</v>
      </c>
      <c r="E44" s="17">
        <v>1</v>
      </c>
      <c r="F44" s="82" t="s">
        <v>167</v>
      </c>
      <c r="G44" s="28">
        <v>201400</v>
      </c>
      <c r="H44" s="29">
        <v>1</v>
      </c>
      <c r="I44" s="23">
        <v>0</v>
      </c>
      <c r="J44" s="110" t="s">
        <v>123</v>
      </c>
      <c r="K44" s="17" t="s">
        <v>32</v>
      </c>
      <c r="L44" s="49">
        <v>42719</v>
      </c>
      <c r="M44" s="49">
        <v>42755</v>
      </c>
      <c r="N44" s="17"/>
      <c r="O44" s="17"/>
      <c r="P44" s="17" t="s">
        <v>33</v>
      </c>
    </row>
    <row r="45" spans="1:19" s="116" customFormat="1" ht="39.9" customHeight="1" x14ac:dyDescent="0.3">
      <c r="A45" s="17" t="s">
        <v>31</v>
      </c>
      <c r="B45" s="110" t="s">
        <v>136</v>
      </c>
      <c r="C45" s="17" t="s">
        <v>105</v>
      </c>
      <c r="D45" s="111" t="s">
        <v>173</v>
      </c>
      <c r="E45" s="17">
        <v>1</v>
      </c>
      <c r="F45" s="89">
        <f>F43-F42</f>
        <v>0</v>
      </c>
      <c r="G45" s="28">
        <v>16000</v>
      </c>
      <c r="H45" s="29">
        <v>1</v>
      </c>
      <c r="I45" s="23">
        <v>0</v>
      </c>
      <c r="J45" s="86" t="s">
        <v>123</v>
      </c>
      <c r="K45" s="17" t="s">
        <v>32</v>
      </c>
      <c r="L45" s="49">
        <v>42807</v>
      </c>
      <c r="M45" s="49">
        <v>42838</v>
      </c>
      <c r="N45" s="17"/>
      <c r="O45" s="17"/>
      <c r="P45" s="17" t="s">
        <v>33</v>
      </c>
    </row>
    <row r="46" spans="1:19" ht="39.9" customHeight="1" x14ac:dyDescent="0.3">
      <c r="A46" s="17" t="s">
        <v>31</v>
      </c>
      <c r="B46" s="110" t="s">
        <v>137</v>
      </c>
      <c r="C46" s="111" t="s">
        <v>40</v>
      </c>
      <c r="D46" s="111" t="s">
        <v>172</v>
      </c>
      <c r="E46" s="17">
        <v>1</v>
      </c>
      <c r="F46" s="32"/>
      <c r="G46" s="28">
        <v>111857.65999999999</v>
      </c>
      <c r="H46" s="29">
        <v>1</v>
      </c>
      <c r="I46" s="23">
        <v>0</v>
      </c>
      <c r="J46" s="24" t="s">
        <v>3</v>
      </c>
      <c r="K46" s="17" t="s">
        <v>32</v>
      </c>
      <c r="L46" s="49">
        <v>42784</v>
      </c>
      <c r="M46" s="49">
        <v>42826</v>
      </c>
      <c r="N46" s="17"/>
      <c r="O46" s="17"/>
      <c r="P46" s="17" t="s">
        <v>33</v>
      </c>
    </row>
    <row r="47" spans="1:19" ht="39.9" customHeight="1" x14ac:dyDescent="0.3">
      <c r="A47" s="17" t="s">
        <v>31</v>
      </c>
      <c r="B47" s="110" t="s">
        <v>138</v>
      </c>
      <c r="C47" s="27" t="s">
        <v>80</v>
      </c>
      <c r="D47" s="27" t="s">
        <v>171</v>
      </c>
      <c r="E47" s="112">
        <v>9</v>
      </c>
      <c r="F47" s="24"/>
      <c r="G47" s="22">
        <v>27946</v>
      </c>
      <c r="H47" s="23">
        <v>1</v>
      </c>
      <c r="I47" s="23">
        <v>0</v>
      </c>
      <c r="J47" s="24" t="s">
        <v>4</v>
      </c>
      <c r="K47" s="17" t="s">
        <v>32</v>
      </c>
      <c r="L47" s="49">
        <v>42882</v>
      </c>
      <c r="M47" s="49">
        <v>42943</v>
      </c>
      <c r="N47" s="113"/>
      <c r="O47" s="17"/>
      <c r="P47" s="17" t="s">
        <v>33</v>
      </c>
    </row>
    <row r="48" spans="1:19" s="116" customFormat="1" ht="39.9" customHeight="1" x14ac:dyDescent="0.3">
      <c r="A48" s="17" t="s">
        <v>31</v>
      </c>
      <c r="B48" s="110" t="s">
        <v>139</v>
      </c>
      <c r="C48" s="27" t="s">
        <v>152</v>
      </c>
      <c r="D48" s="111" t="s">
        <v>172</v>
      </c>
      <c r="E48" s="17">
        <v>6</v>
      </c>
      <c r="F48" s="24"/>
      <c r="G48" s="32">
        <v>12500</v>
      </c>
      <c r="H48" s="23">
        <v>1</v>
      </c>
      <c r="I48" s="23">
        <v>0</v>
      </c>
      <c r="J48" s="24" t="s">
        <v>6</v>
      </c>
      <c r="K48" s="17" t="s">
        <v>32</v>
      </c>
      <c r="L48" s="49" t="s">
        <v>216</v>
      </c>
      <c r="M48" s="49" t="s">
        <v>216</v>
      </c>
      <c r="N48" s="17"/>
      <c r="O48" s="17"/>
      <c r="P48" s="17" t="s">
        <v>45</v>
      </c>
    </row>
    <row r="49" spans="1:19" ht="39.9" customHeight="1" x14ac:dyDescent="0.3">
      <c r="A49" s="17" t="s">
        <v>31</v>
      </c>
      <c r="B49" s="110" t="s">
        <v>140</v>
      </c>
      <c r="C49" s="17" t="s">
        <v>162</v>
      </c>
      <c r="D49" s="111" t="s">
        <v>172</v>
      </c>
      <c r="E49" s="17">
        <v>1</v>
      </c>
      <c r="F49" s="82" t="s">
        <v>127</v>
      </c>
      <c r="G49" s="33">
        <v>40585.5</v>
      </c>
      <c r="H49" s="29">
        <v>1</v>
      </c>
      <c r="I49" s="29">
        <v>0</v>
      </c>
      <c r="J49" s="24" t="s">
        <v>5</v>
      </c>
      <c r="K49" s="17" t="s">
        <v>32</v>
      </c>
      <c r="L49" s="49">
        <v>42619</v>
      </c>
      <c r="M49" s="49">
        <v>42750</v>
      </c>
      <c r="N49" s="34"/>
      <c r="O49" s="17"/>
      <c r="P49" s="17" t="s">
        <v>33</v>
      </c>
      <c r="Q49" s="116"/>
    </row>
    <row r="50" spans="1:19" ht="39.9" customHeight="1" x14ac:dyDescent="0.3">
      <c r="A50" s="17" t="s">
        <v>31</v>
      </c>
      <c r="B50" s="110" t="s">
        <v>141</v>
      </c>
      <c r="C50" s="90" t="s">
        <v>221</v>
      </c>
      <c r="D50" s="111" t="s">
        <v>172</v>
      </c>
      <c r="E50" s="17">
        <v>7</v>
      </c>
      <c r="F50" s="25"/>
      <c r="G50" s="33">
        <v>105360.20000000004</v>
      </c>
      <c r="H50" s="29">
        <v>1</v>
      </c>
      <c r="I50" s="29">
        <v>0</v>
      </c>
      <c r="J50" s="42" t="s">
        <v>164</v>
      </c>
      <c r="K50" s="17" t="s">
        <v>32</v>
      </c>
      <c r="L50" s="49" t="s">
        <v>100</v>
      </c>
      <c r="M50" s="49" t="s">
        <v>101</v>
      </c>
      <c r="N50" s="34"/>
      <c r="O50" s="17"/>
      <c r="P50" s="17" t="s">
        <v>33</v>
      </c>
      <c r="Q50" s="10"/>
    </row>
    <row r="51" spans="1:19" ht="39.9" customHeight="1" x14ac:dyDescent="0.3">
      <c r="A51" s="17" t="s">
        <v>31</v>
      </c>
      <c r="B51" s="110" t="s">
        <v>142</v>
      </c>
      <c r="C51" s="17" t="s">
        <v>145</v>
      </c>
      <c r="D51" s="111" t="s">
        <v>172</v>
      </c>
      <c r="E51" s="17">
        <v>9</v>
      </c>
      <c r="F51" s="82" t="s">
        <v>99</v>
      </c>
      <c r="G51" s="33">
        <v>25193.54</v>
      </c>
      <c r="H51" s="29">
        <v>1</v>
      </c>
      <c r="I51" s="29">
        <v>0</v>
      </c>
      <c r="J51" s="42" t="s">
        <v>163</v>
      </c>
      <c r="K51" s="17" t="s">
        <v>32</v>
      </c>
      <c r="L51" s="49" t="s">
        <v>222</v>
      </c>
      <c r="M51" s="49" t="s">
        <v>223</v>
      </c>
      <c r="N51" s="34"/>
      <c r="O51" s="17"/>
      <c r="P51" s="17" t="s">
        <v>45</v>
      </c>
      <c r="Q51" s="10"/>
    </row>
    <row r="52" spans="1:19" ht="29.25" customHeight="1" x14ac:dyDescent="0.3">
      <c r="A52" s="17" t="s">
        <v>31</v>
      </c>
      <c r="B52" s="110" t="s">
        <v>143</v>
      </c>
      <c r="C52" s="111" t="s">
        <v>73</v>
      </c>
      <c r="D52" s="111" t="s">
        <v>172</v>
      </c>
      <c r="E52" s="17">
        <v>2</v>
      </c>
      <c r="F52" s="32" t="s">
        <v>153</v>
      </c>
      <c r="G52" s="28">
        <v>27000</v>
      </c>
      <c r="H52" s="23">
        <v>1</v>
      </c>
      <c r="I52" s="23">
        <v>0</v>
      </c>
      <c r="J52" s="42" t="s">
        <v>7</v>
      </c>
      <c r="K52" s="17" t="s">
        <v>35</v>
      </c>
      <c r="L52" s="49" t="s">
        <v>102</v>
      </c>
      <c r="M52" s="49" t="s">
        <v>224</v>
      </c>
      <c r="N52" s="17"/>
      <c r="O52" s="17"/>
      <c r="P52" s="17" t="s">
        <v>38</v>
      </c>
      <c r="R52" s="117"/>
    </row>
    <row r="53" spans="1:19" s="116" customFormat="1" ht="29.25" customHeight="1" x14ac:dyDescent="0.3">
      <c r="A53" s="30"/>
      <c r="B53" s="30"/>
      <c r="C53" s="30"/>
      <c r="D53" s="30"/>
      <c r="E53" s="30"/>
      <c r="F53" s="30"/>
      <c r="G53" s="18">
        <f>SUM(G36:G52)</f>
        <v>2478959.6631527785</v>
      </c>
      <c r="H53" s="30"/>
      <c r="I53" s="104"/>
      <c r="J53" s="104"/>
      <c r="K53" s="104"/>
      <c r="L53" s="30"/>
      <c r="M53" s="30"/>
      <c r="N53" s="30"/>
      <c r="O53" s="30"/>
      <c r="P53" s="30"/>
    </row>
    <row r="54" spans="1:19" ht="24.9" customHeight="1" x14ac:dyDescent="0.3">
      <c r="A54" s="128" t="s">
        <v>54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</row>
    <row r="55" spans="1:19" ht="24.9" customHeight="1" x14ac:dyDescent="0.3">
      <c r="A55" s="127" t="s">
        <v>29</v>
      </c>
      <c r="B55" s="127" t="s">
        <v>13</v>
      </c>
      <c r="C55" s="127" t="s">
        <v>41</v>
      </c>
      <c r="D55" s="127" t="s">
        <v>30</v>
      </c>
      <c r="E55" s="127" t="s">
        <v>16</v>
      </c>
      <c r="F55" s="129" t="s">
        <v>17</v>
      </c>
      <c r="G55" s="129"/>
      <c r="H55" s="129"/>
      <c r="I55" s="132" t="s">
        <v>42</v>
      </c>
      <c r="J55" s="127" t="s">
        <v>18</v>
      </c>
      <c r="K55" s="127" t="s">
        <v>19</v>
      </c>
      <c r="L55" s="127" t="s">
        <v>20</v>
      </c>
      <c r="M55" s="127"/>
      <c r="N55" s="127" t="s">
        <v>21</v>
      </c>
      <c r="O55" s="127" t="s">
        <v>22</v>
      </c>
      <c r="P55" s="127" t="s">
        <v>23</v>
      </c>
    </row>
    <row r="56" spans="1:19" ht="24.9" customHeight="1" x14ac:dyDescent="0.3">
      <c r="A56" s="127"/>
      <c r="B56" s="127"/>
      <c r="C56" s="127"/>
      <c r="D56" s="127"/>
      <c r="E56" s="127"/>
      <c r="F56" s="54" t="s">
        <v>24</v>
      </c>
      <c r="G56" s="52" t="s">
        <v>25</v>
      </c>
      <c r="H56" s="53" t="s">
        <v>26</v>
      </c>
      <c r="I56" s="132"/>
      <c r="J56" s="127"/>
      <c r="K56" s="127"/>
      <c r="L56" s="54" t="s">
        <v>43</v>
      </c>
      <c r="M56" s="54" t="s">
        <v>44</v>
      </c>
      <c r="N56" s="127"/>
      <c r="O56" s="127"/>
      <c r="P56" s="127"/>
    </row>
    <row r="57" spans="1:19" s="116" customFormat="1" ht="30.75" customHeight="1" x14ac:dyDescent="0.3">
      <c r="A57" s="17" t="s">
        <v>31</v>
      </c>
      <c r="B57" s="106" t="s">
        <v>67</v>
      </c>
      <c r="C57" s="27" t="s">
        <v>159</v>
      </c>
      <c r="D57" s="27" t="s">
        <v>171</v>
      </c>
      <c r="E57" s="33"/>
      <c r="F57" s="32">
        <v>22476.51</v>
      </c>
      <c r="G57" s="29">
        <v>1</v>
      </c>
      <c r="H57" s="23">
        <v>0</v>
      </c>
      <c r="I57" s="42">
        <v>1</v>
      </c>
      <c r="J57" s="24" t="s">
        <v>8</v>
      </c>
      <c r="K57" s="17" t="s">
        <v>32</v>
      </c>
      <c r="L57" s="49">
        <v>42865</v>
      </c>
      <c r="M57" s="49">
        <v>42887</v>
      </c>
      <c r="N57" s="17"/>
      <c r="O57" s="17"/>
      <c r="P57" s="17" t="s">
        <v>33</v>
      </c>
    </row>
    <row r="58" spans="1:19" s="116" customFormat="1" ht="30.75" customHeight="1" x14ac:dyDescent="0.3">
      <c r="A58" s="17" t="s">
        <v>31</v>
      </c>
      <c r="B58" s="106" t="s">
        <v>69</v>
      </c>
      <c r="C58" s="27" t="s">
        <v>158</v>
      </c>
      <c r="D58" s="27" t="s">
        <v>171</v>
      </c>
      <c r="E58" s="17"/>
      <c r="F58" s="32">
        <v>88538.579999999987</v>
      </c>
      <c r="G58" s="29">
        <v>1</v>
      </c>
      <c r="H58" s="23">
        <v>0</v>
      </c>
      <c r="I58" s="42">
        <v>4</v>
      </c>
      <c r="J58" s="44" t="s">
        <v>125</v>
      </c>
      <c r="K58" s="17" t="s">
        <v>32</v>
      </c>
      <c r="L58" s="49">
        <v>42847</v>
      </c>
      <c r="M58" s="49">
        <v>42873</v>
      </c>
      <c r="N58" s="17"/>
      <c r="O58" s="17"/>
      <c r="P58" s="17" t="s">
        <v>33</v>
      </c>
    </row>
    <row r="59" spans="1:19" s="116" customFormat="1" ht="44.25" customHeight="1" x14ac:dyDescent="0.3">
      <c r="A59" s="17" t="s">
        <v>39</v>
      </c>
      <c r="B59" s="106" t="s">
        <v>71</v>
      </c>
      <c r="C59" s="27" t="s">
        <v>79</v>
      </c>
      <c r="D59" s="27" t="s">
        <v>171</v>
      </c>
      <c r="E59" s="17"/>
      <c r="F59" s="85">
        <v>1150</v>
      </c>
      <c r="G59" s="29">
        <v>1</v>
      </c>
      <c r="H59" s="23">
        <v>0</v>
      </c>
      <c r="I59" s="42">
        <v>1</v>
      </c>
      <c r="J59" s="86" t="s">
        <v>123</v>
      </c>
      <c r="K59" s="17" t="s">
        <v>47</v>
      </c>
      <c r="L59" s="49">
        <v>42938</v>
      </c>
      <c r="M59" s="49">
        <v>42938</v>
      </c>
      <c r="N59" s="17"/>
      <c r="O59" s="17"/>
      <c r="P59" s="17" t="s">
        <v>49</v>
      </c>
    </row>
    <row r="60" spans="1:19" s="116" customFormat="1" ht="42.75" customHeight="1" x14ac:dyDescent="0.3">
      <c r="A60" s="17" t="s">
        <v>31</v>
      </c>
      <c r="B60" s="106" t="s">
        <v>72</v>
      </c>
      <c r="C60" s="27" t="s">
        <v>144</v>
      </c>
      <c r="D60" s="27" t="s">
        <v>171</v>
      </c>
      <c r="E60" s="55" t="s">
        <v>103</v>
      </c>
      <c r="F60" s="32">
        <v>85311.777949638432</v>
      </c>
      <c r="G60" s="29">
        <v>1</v>
      </c>
      <c r="H60" s="23">
        <v>0</v>
      </c>
      <c r="I60" s="42">
        <v>1</v>
      </c>
      <c r="J60" s="44" t="s">
        <v>0</v>
      </c>
      <c r="K60" s="17" t="s">
        <v>35</v>
      </c>
      <c r="L60" s="49">
        <v>42321</v>
      </c>
      <c r="M60" s="49">
        <v>42402</v>
      </c>
      <c r="N60" s="17"/>
      <c r="O60" s="24" t="s">
        <v>104</v>
      </c>
      <c r="P60" s="17" t="s">
        <v>45</v>
      </c>
      <c r="R60" s="118"/>
      <c r="S60" s="119"/>
    </row>
    <row r="61" spans="1:19" s="116" customFormat="1" ht="47.25" customHeight="1" x14ac:dyDescent="0.3">
      <c r="A61" s="17" t="s">
        <v>31</v>
      </c>
      <c r="B61" s="106" t="s">
        <v>84</v>
      </c>
      <c r="C61" s="87" t="s">
        <v>157</v>
      </c>
      <c r="D61" s="27" t="s">
        <v>171</v>
      </c>
      <c r="E61" s="33"/>
      <c r="F61" s="22">
        <v>30000</v>
      </c>
      <c r="G61" s="23">
        <v>1</v>
      </c>
      <c r="H61" s="23">
        <v>0</v>
      </c>
      <c r="I61" s="120">
        <v>2</v>
      </c>
      <c r="J61" s="26" t="s">
        <v>0</v>
      </c>
      <c r="K61" s="17" t="s">
        <v>32</v>
      </c>
      <c r="L61" s="49">
        <v>42705</v>
      </c>
      <c r="M61" s="49">
        <v>42739</v>
      </c>
      <c r="N61" s="17"/>
      <c r="O61" s="17"/>
      <c r="P61" s="17" t="s">
        <v>33</v>
      </c>
    </row>
    <row r="62" spans="1:19" s="116" customFormat="1" ht="39.9" customHeight="1" x14ac:dyDescent="0.3">
      <c r="A62" s="17" t="s">
        <v>31</v>
      </c>
      <c r="B62" s="106" t="s">
        <v>96</v>
      </c>
      <c r="C62" s="100" t="s">
        <v>185</v>
      </c>
      <c r="D62" s="27" t="s">
        <v>171</v>
      </c>
      <c r="E62" s="99"/>
      <c r="F62" s="107">
        <v>20000</v>
      </c>
      <c r="G62" s="29">
        <v>1</v>
      </c>
      <c r="H62" s="23">
        <v>0</v>
      </c>
      <c r="I62" s="42">
        <v>1</v>
      </c>
      <c r="J62" s="98" t="s">
        <v>211</v>
      </c>
      <c r="K62" s="17" t="s">
        <v>32</v>
      </c>
      <c r="L62" s="97">
        <v>42750</v>
      </c>
      <c r="M62" s="97">
        <v>42781</v>
      </c>
      <c r="N62" s="99"/>
      <c r="O62" s="99"/>
      <c r="P62" s="17" t="s">
        <v>33</v>
      </c>
    </row>
    <row r="63" spans="1:19" s="116" customFormat="1" ht="33" customHeight="1" x14ac:dyDescent="0.3">
      <c r="A63" s="17" t="s">
        <v>31</v>
      </c>
      <c r="B63" s="106" t="s">
        <v>166</v>
      </c>
      <c r="C63" s="87" t="s">
        <v>165</v>
      </c>
      <c r="D63" s="27" t="s">
        <v>171</v>
      </c>
      <c r="E63" s="24" t="s">
        <v>219</v>
      </c>
      <c r="F63" s="22">
        <v>5281.25</v>
      </c>
      <c r="G63" s="23">
        <v>1</v>
      </c>
      <c r="H63" s="23">
        <v>0</v>
      </c>
      <c r="I63" s="42">
        <v>2</v>
      </c>
      <c r="J63" s="26" t="s">
        <v>3</v>
      </c>
      <c r="K63" s="17" t="s">
        <v>32</v>
      </c>
      <c r="L63" s="49">
        <v>42583</v>
      </c>
      <c r="M63" s="49">
        <v>42636</v>
      </c>
      <c r="N63" s="17"/>
      <c r="O63" s="17"/>
      <c r="P63" s="17"/>
    </row>
    <row r="64" spans="1:19" s="116" customFormat="1" ht="32.25" customHeight="1" x14ac:dyDescent="0.3">
      <c r="A64" s="17" t="s">
        <v>31</v>
      </c>
      <c r="B64" s="106" t="s">
        <v>193</v>
      </c>
      <c r="C64" s="27" t="s">
        <v>218</v>
      </c>
      <c r="D64" s="27" t="s">
        <v>171</v>
      </c>
      <c r="E64" s="17"/>
      <c r="F64" s="32">
        <v>30219</v>
      </c>
      <c r="G64" s="23">
        <v>1</v>
      </c>
      <c r="H64" s="23">
        <v>0</v>
      </c>
      <c r="I64" s="42">
        <v>1</v>
      </c>
      <c r="J64" s="86" t="s">
        <v>168</v>
      </c>
      <c r="K64" s="17" t="s">
        <v>32</v>
      </c>
      <c r="L64" s="49">
        <v>42573</v>
      </c>
      <c r="M64" s="49">
        <v>42587</v>
      </c>
      <c r="N64" s="17"/>
      <c r="O64" s="17"/>
      <c r="P64" s="17" t="s">
        <v>33</v>
      </c>
    </row>
    <row r="65" spans="1:16" s="116" customFormat="1" ht="24.9" customHeight="1" x14ac:dyDescent="0.3">
      <c r="A65" s="17" t="s">
        <v>31</v>
      </c>
      <c r="B65" s="106" t="s">
        <v>194</v>
      </c>
      <c r="C65" s="27" t="s">
        <v>192</v>
      </c>
      <c r="D65" s="27" t="s">
        <v>171</v>
      </c>
      <c r="E65" s="24" t="s">
        <v>187</v>
      </c>
      <c r="F65" s="28">
        <v>117766</v>
      </c>
      <c r="G65" s="23">
        <v>1</v>
      </c>
      <c r="H65" s="23">
        <v>0</v>
      </c>
      <c r="I65" s="17">
        <v>1</v>
      </c>
      <c r="J65" s="24" t="s">
        <v>181</v>
      </c>
      <c r="K65" s="17" t="s">
        <v>32</v>
      </c>
      <c r="L65" s="49"/>
      <c r="M65" s="49">
        <v>42102</v>
      </c>
      <c r="N65" s="17"/>
      <c r="O65" s="24" t="s">
        <v>186</v>
      </c>
      <c r="P65" s="17" t="s">
        <v>45</v>
      </c>
    </row>
    <row r="66" spans="1:16" s="116" customFormat="1" ht="24.9" customHeight="1" x14ac:dyDescent="0.3">
      <c r="A66" s="17" t="s">
        <v>31</v>
      </c>
      <c r="B66" s="106" t="s">
        <v>195</v>
      </c>
      <c r="C66" s="27" t="s">
        <v>201</v>
      </c>
      <c r="D66" s="27" t="s">
        <v>171</v>
      </c>
      <c r="E66" s="24" t="s">
        <v>188</v>
      </c>
      <c r="F66" s="107">
        <v>43097</v>
      </c>
      <c r="G66" s="23">
        <v>1</v>
      </c>
      <c r="H66" s="23">
        <v>0</v>
      </c>
      <c r="I66" s="99">
        <v>1</v>
      </c>
      <c r="J66" s="96" t="s">
        <v>180</v>
      </c>
      <c r="K66" s="17" t="s">
        <v>32</v>
      </c>
      <c r="L66" s="97"/>
      <c r="M66" s="97">
        <v>42102</v>
      </c>
      <c r="N66" s="99"/>
      <c r="O66" s="96" t="s">
        <v>189</v>
      </c>
      <c r="P66" s="99" t="s">
        <v>49</v>
      </c>
    </row>
    <row r="67" spans="1:16" s="116" customFormat="1" ht="32.25" customHeight="1" x14ac:dyDescent="0.3">
      <c r="A67" s="17" t="s">
        <v>31</v>
      </c>
      <c r="B67" s="106" t="s">
        <v>196</v>
      </c>
      <c r="C67" s="27" t="s">
        <v>176</v>
      </c>
      <c r="D67" s="27" t="s">
        <v>171</v>
      </c>
      <c r="E67" s="24" t="s">
        <v>191</v>
      </c>
      <c r="F67" s="108">
        <v>201195</v>
      </c>
      <c r="G67" s="23">
        <v>1</v>
      </c>
      <c r="H67" s="23">
        <v>0</v>
      </c>
      <c r="I67" s="17">
        <v>1</v>
      </c>
      <c r="J67" s="24" t="s">
        <v>181</v>
      </c>
      <c r="K67" s="17" t="s">
        <v>32</v>
      </c>
      <c r="L67" s="49"/>
      <c r="M67" s="49">
        <v>42125</v>
      </c>
      <c r="N67" s="17"/>
      <c r="O67" s="96" t="s">
        <v>190</v>
      </c>
      <c r="P67" s="17" t="s">
        <v>45</v>
      </c>
    </row>
    <row r="68" spans="1:16" s="116" customFormat="1" ht="24.9" customHeight="1" x14ac:dyDescent="0.3">
      <c r="A68" s="17" t="s">
        <v>31</v>
      </c>
      <c r="B68" s="106" t="s">
        <v>197</v>
      </c>
      <c r="C68" s="27" t="s">
        <v>202</v>
      </c>
      <c r="D68" s="27" t="s">
        <v>171</v>
      </c>
      <c r="E68" s="24" t="s">
        <v>204</v>
      </c>
      <c r="F68" s="108">
        <v>135190</v>
      </c>
      <c r="G68" s="23">
        <v>1</v>
      </c>
      <c r="H68" s="23">
        <v>0</v>
      </c>
      <c r="I68" s="17">
        <v>1</v>
      </c>
      <c r="J68" s="24" t="s">
        <v>180</v>
      </c>
      <c r="K68" s="17" t="s">
        <v>32</v>
      </c>
      <c r="L68" s="49"/>
      <c r="M68" s="49">
        <v>42125</v>
      </c>
      <c r="N68" s="17"/>
      <c r="O68" s="24" t="s">
        <v>203</v>
      </c>
      <c r="P68" s="17" t="s">
        <v>45</v>
      </c>
    </row>
    <row r="69" spans="1:16" s="116" customFormat="1" ht="24.9" customHeight="1" x14ac:dyDescent="0.3">
      <c r="A69" s="17" t="s">
        <v>31</v>
      </c>
      <c r="B69" s="106" t="s">
        <v>198</v>
      </c>
      <c r="C69" s="27" t="s">
        <v>206</v>
      </c>
      <c r="D69" s="27" t="s">
        <v>171</v>
      </c>
      <c r="E69" s="96" t="s">
        <v>207</v>
      </c>
      <c r="F69" s="109">
        <v>76887</v>
      </c>
      <c r="G69" s="23">
        <v>1</v>
      </c>
      <c r="H69" s="23">
        <v>0</v>
      </c>
      <c r="I69" s="17">
        <v>1</v>
      </c>
      <c r="J69" s="24" t="s">
        <v>182</v>
      </c>
      <c r="K69" s="17" t="s">
        <v>32</v>
      </c>
      <c r="L69" s="97"/>
      <c r="M69" s="97">
        <v>42125</v>
      </c>
      <c r="N69" s="99"/>
      <c r="O69" s="96" t="s">
        <v>213</v>
      </c>
      <c r="P69" s="99" t="s">
        <v>49</v>
      </c>
    </row>
    <row r="70" spans="1:16" s="116" customFormat="1" ht="24.9" customHeight="1" x14ac:dyDescent="0.3">
      <c r="A70" s="17" t="s">
        <v>31</v>
      </c>
      <c r="B70" s="106" t="s">
        <v>199</v>
      </c>
      <c r="C70" s="27" t="s">
        <v>177</v>
      </c>
      <c r="D70" s="27" t="s">
        <v>171</v>
      </c>
      <c r="E70" s="17"/>
      <c r="F70" s="108">
        <v>132253</v>
      </c>
      <c r="G70" s="23">
        <v>1</v>
      </c>
      <c r="H70" s="23">
        <v>0</v>
      </c>
      <c r="I70" s="17">
        <v>1</v>
      </c>
      <c r="J70" s="24" t="s">
        <v>182</v>
      </c>
      <c r="K70" s="17" t="s">
        <v>32</v>
      </c>
      <c r="L70" s="49"/>
      <c r="M70" s="49">
        <v>42661</v>
      </c>
      <c r="N70" s="17"/>
      <c r="O70" s="17"/>
      <c r="P70" s="17" t="s">
        <v>45</v>
      </c>
    </row>
    <row r="71" spans="1:16" s="116" customFormat="1" ht="24.9" customHeight="1" x14ac:dyDescent="0.3">
      <c r="A71" s="17" t="s">
        <v>31</v>
      </c>
      <c r="B71" s="106" t="s">
        <v>227</v>
      </c>
      <c r="C71" s="27" t="s">
        <v>231</v>
      </c>
      <c r="D71" s="27" t="s">
        <v>171</v>
      </c>
      <c r="E71" s="17"/>
      <c r="F71" s="28">
        <v>41425</v>
      </c>
      <c r="G71" s="23">
        <v>1</v>
      </c>
      <c r="H71" s="23">
        <v>0</v>
      </c>
      <c r="I71" s="17">
        <v>2</v>
      </c>
      <c r="J71" s="24" t="s">
        <v>183</v>
      </c>
      <c r="K71" s="17" t="s">
        <v>32</v>
      </c>
      <c r="L71" s="49"/>
      <c r="M71" s="49">
        <v>42737</v>
      </c>
      <c r="N71" s="17"/>
      <c r="O71" s="17"/>
      <c r="P71" s="17" t="s">
        <v>33</v>
      </c>
    </row>
    <row r="72" spans="1:16" s="116" customFormat="1" ht="24.9" customHeight="1" x14ac:dyDescent="0.3">
      <c r="A72" s="17" t="s">
        <v>31</v>
      </c>
      <c r="B72" s="106" t="s">
        <v>200</v>
      </c>
      <c r="C72" s="27" t="s">
        <v>178</v>
      </c>
      <c r="D72" s="27" t="s">
        <v>171</v>
      </c>
      <c r="E72" s="24" t="s">
        <v>209</v>
      </c>
      <c r="F72" s="108">
        <v>27663</v>
      </c>
      <c r="G72" s="23">
        <v>1</v>
      </c>
      <c r="H72" s="23">
        <v>0</v>
      </c>
      <c r="I72" s="17">
        <v>1</v>
      </c>
      <c r="J72" s="42" t="s">
        <v>6</v>
      </c>
      <c r="K72" s="17" t="s">
        <v>32</v>
      </c>
      <c r="L72" s="49"/>
      <c r="M72" s="49">
        <v>42102</v>
      </c>
      <c r="N72" s="17"/>
      <c r="O72" s="24" t="s">
        <v>208</v>
      </c>
      <c r="P72" s="17" t="s">
        <v>45</v>
      </c>
    </row>
    <row r="73" spans="1:16" s="116" customFormat="1" ht="30.75" customHeight="1" x14ac:dyDescent="0.3">
      <c r="A73" s="17" t="s">
        <v>31</v>
      </c>
      <c r="B73" s="106" t="s">
        <v>205</v>
      </c>
      <c r="C73" s="27" t="s">
        <v>179</v>
      </c>
      <c r="D73" s="27" t="s">
        <v>171</v>
      </c>
      <c r="E73" s="24" t="s">
        <v>210</v>
      </c>
      <c r="F73" s="108">
        <v>185811.23</v>
      </c>
      <c r="G73" s="23">
        <v>1</v>
      </c>
      <c r="H73" s="23">
        <v>0</v>
      </c>
      <c r="I73" s="17">
        <v>1</v>
      </c>
      <c r="J73" s="42" t="s">
        <v>6</v>
      </c>
      <c r="K73" s="17" t="s">
        <v>32</v>
      </c>
      <c r="L73" s="49">
        <v>42095</v>
      </c>
      <c r="M73" s="49">
        <v>42128</v>
      </c>
      <c r="N73" s="17"/>
      <c r="O73" s="24" t="s">
        <v>212</v>
      </c>
      <c r="P73" s="17" t="s">
        <v>49</v>
      </c>
    </row>
    <row r="74" spans="1:16" s="116" customFormat="1" ht="30.75" customHeight="1" x14ac:dyDescent="0.3">
      <c r="A74" s="17" t="s">
        <v>31</v>
      </c>
      <c r="B74" s="106" t="s">
        <v>215</v>
      </c>
      <c r="C74" s="27" t="s">
        <v>147</v>
      </c>
      <c r="D74" s="27" t="s">
        <v>171</v>
      </c>
      <c r="E74" s="55" t="s">
        <v>214</v>
      </c>
      <c r="F74" s="28">
        <v>37450</v>
      </c>
      <c r="G74" s="23">
        <v>1</v>
      </c>
      <c r="H74" s="23">
        <v>0</v>
      </c>
      <c r="I74" s="17">
        <v>1</v>
      </c>
      <c r="J74" s="30"/>
      <c r="K74" s="17" t="s">
        <v>32</v>
      </c>
      <c r="L74" s="49">
        <v>42719</v>
      </c>
      <c r="M74" s="49">
        <v>42750</v>
      </c>
      <c r="N74" s="17"/>
      <c r="O74" s="17"/>
      <c r="P74" s="17" t="s">
        <v>33</v>
      </c>
    </row>
    <row r="75" spans="1:16" s="116" customFormat="1" ht="36" customHeight="1" x14ac:dyDescent="0.3">
      <c r="A75" s="17" t="s">
        <v>31</v>
      </c>
      <c r="B75" s="106" t="s">
        <v>228</v>
      </c>
      <c r="C75" s="27" t="s">
        <v>225</v>
      </c>
      <c r="D75" s="27" t="s">
        <v>171</v>
      </c>
      <c r="E75" s="93"/>
      <c r="F75" s="85">
        <v>25000</v>
      </c>
      <c r="G75" s="29">
        <v>1</v>
      </c>
      <c r="H75" s="23">
        <v>0</v>
      </c>
      <c r="I75" s="17">
        <v>2</v>
      </c>
      <c r="J75" s="86" t="s">
        <v>122</v>
      </c>
      <c r="K75" s="17" t="s">
        <v>32</v>
      </c>
      <c r="L75" s="49">
        <v>42598</v>
      </c>
      <c r="M75" s="49">
        <v>42810</v>
      </c>
      <c r="N75" s="17"/>
      <c r="O75" s="17"/>
      <c r="P75" s="17" t="s">
        <v>33</v>
      </c>
    </row>
    <row r="76" spans="1:16" s="116" customFormat="1" ht="34.5" customHeight="1" x14ac:dyDescent="0.3">
      <c r="A76" s="17" t="s">
        <v>31</v>
      </c>
      <c r="B76" s="106" t="s">
        <v>229</v>
      </c>
      <c r="C76" s="27" t="s">
        <v>220</v>
      </c>
      <c r="D76" s="27" t="s">
        <v>171</v>
      </c>
      <c r="E76" s="93"/>
      <c r="F76" s="28">
        <v>11250</v>
      </c>
      <c r="G76" s="29">
        <v>1</v>
      </c>
      <c r="H76" s="23">
        <v>0</v>
      </c>
      <c r="I76" s="17">
        <v>1</v>
      </c>
      <c r="J76" s="86" t="s">
        <v>217</v>
      </c>
      <c r="K76" s="17" t="s">
        <v>32</v>
      </c>
      <c r="L76" s="49">
        <v>42795</v>
      </c>
      <c r="M76" s="49">
        <v>42826</v>
      </c>
      <c r="N76" s="93"/>
      <c r="O76" s="93"/>
      <c r="P76" s="93" t="s">
        <v>33</v>
      </c>
    </row>
    <row r="77" spans="1:16" s="116" customFormat="1" ht="24.75" customHeight="1" x14ac:dyDescent="0.3">
      <c r="A77" s="10"/>
      <c r="B77" s="101"/>
      <c r="C77" s="95"/>
      <c r="D77" s="95"/>
      <c r="E77" s="94"/>
      <c r="F77" s="18">
        <f>SUM(F57:F76)</f>
        <v>1317964.3479496385</v>
      </c>
      <c r="G77" s="3"/>
      <c r="H77" s="88"/>
      <c r="I77" s="105"/>
      <c r="J77" s="88"/>
      <c r="K77" s="88"/>
      <c r="L77" s="1"/>
      <c r="M77" s="1"/>
      <c r="N77" s="1"/>
      <c r="O77" s="1"/>
      <c r="P77" s="10"/>
    </row>
    <row r="78" spans="1:16" ht="24.9" customHeight="1" x14ac:dyDescent="0.3">
      <c r="A78" s="128" t="s">
        <v>55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</row>
    <row r="79" spans="1:16" ht="24.9" customHeight="1" x14ac:dyDescent="0.3">
      <c r="A79" s="127" t="s">
        <v>29</v>
      </c>
      <c r="B79" s="127" t="s">
        <v>13</v>
      </c>
      <c r="C79" s="127" t="s">
        <v>14</v>
      </c>
      <c r="D79" s="127" t="s">
        <v>30</v>
      </c>
      <c r="E79" s="128"/>
      <c r="F79" s="128"/>
      <c r="G79" s="129" t="s">
        <v>17</v>
      </c>
      <c r="H79" s="129"/>
      <c r="I79" s="129"/>
      <c r="J79" s="127" t="s">
        <v>18</v>
      </c>
      <c r="K79" s="127" t="s">
        <v>19</v>
      </c>
      <c r="L79" s="127" t="s">
        <v>20</v>
      </c>
      <c r="M79" s="127"/>
      <c r="N79" s="127" t="s">
        <v>21</v>
      </c>
      <c r="O79" s="127" t="s">
        <v>22</v>
      </c>
      <c r="P79" s="127" t="s">
        <v>23</v>
      </c>
    </row>
    <row r="80" spans="1:16" ht="24.9" customHeight="1" x14ac:dyDescent="0.3">
      <c r="A80" s="127"/>
      <c r="B80" s="127"/>
      <c r="C80" s="127"/>
      <c r="D80" s="127"/>
      <c r="E80" s="130" t="s">
        <v>16</v>
      </c>
      <c r="F80" s="131"/>
      <c r="G80" s="54" t="s">
        <v>24</v>
      </c>
      <c r="H80" s="52" t="s">
        <v>25</v>
      </c>
      <c r="I80" s="53" t="s">
        <v>26</v>
      </c>
      <c r="J80" s="127"/>
      <c r="K80" s="127"/>
      <c r="L80" s="54" t="s">
        <v>46</v>
      </c>
      <c r="M80" s="54" t="s">
        <v>28</v>
      </c>
      <c r="N80" s="127"/>
      <c r="O80" s="127"/>
      <c r="P80" s="127"/>
    </row>
    <row r="81" spans="1:16" ht="36.75" customHeight="1" x14ac:dyDescent="0.3">
      <c r="A81" s="15" t="s">
        <v>31</v>
      </c>
      <c r="B81" s="45" t="s">
        <v>77</v>
      </c>
      <c r="C81" s="15" t="s">
        <v>146</v>
      </c>
      <c r="D81" s="111" t="s">
        <v>172</v>
      </c>
      <c r="E81" s="125"/>
      <c r="F81" s="126"/>
      <c r="G81" s="35">
        <v>34990.478844079596</v>
      </c>
      <c r="H81" s="16">
        <v>1</v>
      </c>
      <c r="I81" s="43">
        <v>0</v>
      </c>
      <c r="J81" s="19" t="s">
        <v>126</v>
      </c>
      <c r="K81" s="15" t="s">
        <v>47</v>
      </c>
      <c r="L81" s="50">
        <v>42260</v>
      </c>
      <c r="M81" s="50">
        <v>42691</v>
      </c>
      <c r="N81" s="15"/>
      <c r="O81" s="15"/>
      <c r="P81" s="15" t="s">
        <v>38</v>
      </c>
    </row>
    <row r="82" spans="1:16" ht="34.5" customHeight="1" x14ac:dyDescent="0.3">
      <c r="A82" s="15" t="s">
        <v>31</v>
      </c>
      <c r="B82" s="45" t="s">
        <v>78</v>
      </c>
      <c r="C82" s="15" t="s">
        <v>155</v>
      </c>
      <c r="D82" s="111" t="s">
        <v>172</v>
      </c>
      <c r="E82" s="125"/>
      <c r="F82" s="126"/>
      <c r="G82" s="35">
        <v>93515</v>
      </c>
      <c r="H82" s="16">
        <v>1</v>
      </c>
      <c r="I82" s="43">
        <v>0</v>
      </c>
      <c r="J82" s="41" t="s">
        <v>154</v>
      </c>
      <c r="K82" s="15" t="s">
        <v>32</v>
      </c>
      <c r="L82" s="50">
        <v>42649</v>
      </c>
      <c r="M82" s="50">
        <v>42684</v>
      </c>
      <c r="N82" s="15"/>
      <c r="O82" s="15"/>
      <c r="P82" s="15" t="s">
        <v>33</v>
      </c>
    </row>
    <row r="83" spans="1:16" ht="24.9" customHeight="1" x14ac:dyDescent="0.3">
      <c r="A83" s="10"/>
      <c r="B83" s="36"/>
      <c r="C83" s="10"/>
      <c r="D83" s="10"/>
      <c r="E83" s="37"/>
      <c r="F83" s="37"/>
      <c r="G83" s="14">
        <f>SUM(G81:G82)</f>
        <v>128505.4788440796</v>
      </c>
      <c r="H83" s="84"/>
      <c r="I83" s="38"/>
      <c r="J83" s="47"/>
      <c r="K83" s="10"/>
      <c r="L83" s="10"/>
      <c r="M83" s="10"/>
      <c r="N83" s="10"/>
      <c r="O83" s="10"/>
      <c r="P83" s="10"/>
    </row>
  </sheetData>
  <mergeCells count="87">
    <mergeCell ref="P13:P14"/>
    <mergeCell ref="A17:P17"/>
    <mergeCell ref="A4:B4"/>
    <mergeCell ref="A12:P12"/>
    <mergeCell ref="A13:A14"/>
    <mergeCell ref="B13:B14"/>
    <mergeCell ref="C13:C14"/>
    <mergeCell ref="D13:D14"/>
    <mergeCell ref="E13:E14"/>
    <mergeCell ref="F13:F14"/>
    <mergeCell ref="G13:I13"/>
    <mergeCell ref="J13:J14"/>
    <mergeCell ref="F18:F19"/>
    <mergeCell ref="K13:K14"/>
    <mergeCell ref="L13:M13"/>
    <mergeCell ref="N13:N14"/>
    <mergeCell ref="O13:O14"/>
    <mergeCell ref="A18:A19"/>
    <mergeCell ref="B18:B19"/>
    <mergeCell ref="C18:C19"/>
    <mergeCell ref="D18:D19"/>
    <mergeCell ref="E18:E19"/>
    <mergeCell ref="P18:P19"/>
    <mergeCell ref="A22:P22"/>
    <mergeCell ref="A23:A24"/>
    <mergeCell ref="B23:B24"/>
    <mergeCell ref="C23:C24"/>
    <mergeCell ref="D23:D24"/>
    <mergeCell ref="E23:E24"/>
    <mergeCell ref="F23:F24"/>
    <mergeCell ref="G23:I23"/>
    <mergeCell ref="J23:J24"/>
    <mergeCell ref="G18:I18"/>
    <mergeCell ref="J18:J19"/>
    <mergeCell ref="K18:K19"/>
    <mergeCell ref="L18:M18"/>
    <mergeCell ref="N18:N19"/>
    <mergeCell ref="O18:O19"/>
    <mergeCell ref="K23:K24"/>
    <mergeCell ref="L23:M23"/>
    <mergeCell ref="N23:N24"/>
    <mergeCell ref="O23:O24"/>
    <mergeCell ref="P23:P24"/>
    <mergeCell ref="O34:O35"/>
    <mergeCell ref="A33:P33"/>
    <mergeCell ref="A34:A35"/>
    <mergeCell ref="B34:B35"/>
    <mergeCell ref="C34:C35"/>
    <mergeCell ref="D34:D35"/>
    <mergeCell ref="E34:E35"/>
    <mergeCell ref="F34:F35"/>
    <mergeCell ref="A78:P78"/>
    <mergeCell ref="P34:P35"/>
    <mergeCell ref="A54:P54"/>
    <mergeCell ref="A55:A56"/>
    <mergeCell ref="B55:B56"/>
    <mergeCell ref="C55:C56"/>
    <mergeCell ref="D55:D56"/>
    <mergeCell ref="E55:E56"/>
    <mergeCell ref="F55:H55"/>
    <mergeCell ref="I55:I56"/>
    <mergeCell ref="J55:J56"/>
    <mergeCell ref="G34:I34"/>
    <mergeCell ref="J34:J35"/>
    <mergeCell ref="K34:K35"/>
    <mergeCell ref="L34:M34"/>
    <mergeCell ref="N34:N35"/>
    <mergeCell ref="K55:K56"/>
    <mergeCell ref="L55:M55"/>
    <mergeCell ref="N55:N56"/>
    <mergeCell ref="O55:O56"/>
    <mergeCell ref="P55:P56"/>
    <mergeCell ref="P79:P80"/>
    <mergeCell ref="A79:A80"/>
    <mergeCell ref="B79:B80"/>
    <mergeCell ref="C79:C80"/>
    <mergeCell ref="D79:D80"/>
    <mergeCell ref="E79:F79"/>
    <mergeCell ref="G79:I79"/>
    <mergeCell ref="J79:J80"/>
    <mergeCell ref="K79:K80"/>
    <mergeCell ref="E80:F80"/>
    <mergeCell ref="E81:F81"/>
    <mergeCell ref="E82:F82"/>
    <mergeCell ref="L79:M79"/>
    <mergeCell ref="N79:N80"/>
    <mergeCell ref="O79:O80"/>
  </mergeCells>
  <dataValidations count="1">
    <dataValidation type="list" allowBlank="1" showInputMessage="1" showErrorMessage="1" sqref="D15:D16 D83 D21 P25:P31 K27:K31 P48 P36:P46 P20:P21 P81:P83 P50:P52 P77 P57:P75 P15:P16 K36:K52 K82:K83 K15:K16 K57:K76 K20:K21">
      <formula1>#REF!</formula1>
    </dataValidation>
  </dataValidations>
  <printOptions horizontalCentered="1"/>
  <pageMargins left="0.19685039370078741" right="0.19685039370078741" top="0.15748031496062992" bottom="0.15748031496062992" header="0.31496062992125984" footer="0.31496062992125984"/>
  <pageSetup paperSize="9" scale="40" fitToHeight="0" orientation="landscape" horizontalDpi="4294967293" verticalDpi="4294967293" r:id="rId1"/>
  <rowBreaks count="1" manualBreakCount="1">
    <brk id="5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Resumo Plano de Aquisições </vt:lpstr>
      <vt:lpstr>Detalhe Plano de Aquisições </vt:lpstr>
      <vt:lpstr>'Resumo Plano de Aquisições '!new</vt:lpstr>
      <vt:lpstr>'Detalhe Plano de Aquisições '!Print_Area</vt:lpstr>
      <vt:lpstr>'Resumo Plano de Aquisições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Carlota Aquino</dc:creator>
  <cp:lastModifiedBy>Schukkel, Fernanda do Vale Caribe</cp:lastModifiedBy>
  <cp:lastPrinted>2016-11-21T13:08:03Z</cp:lastPrinted>
  <dcterms:created xsi:type="dcterms:W3CDTF">2016-07-19T11:44:14Z</dcterms:created>
  <dcterms:modified xsi:type="dcterms:W3CDTF">2017-08-23T20:30:04Z</dcterms:modified>
</cp:coreProperties>
</file>