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/>
  <bookViews>
    <workbookView xWindow="360" yWindow="15" windowWidth="11340" windowHeight="6540" tabRatio="599" activeTab="2"/>
  </bookViews>
  <sheets>
    <sheet name="PROGRAMA" sheetId="23" r:id="rId1"/>
    <sheet name="D. Ejecutiva " sheetId="22" r:id="rId2"/>
    <sheet name="Subdere " sheetId="21" r:id="rId3"/>
    <sheet name="Minsal" sheetId="19" r:id="rId4"/>
    <sheet name="Subtel" sheetId="18" r:id="rId5"/>
    <sheet name="Mineduc" sheetId="17" r:id="rId6"/>
    <sheet name="Chilecompra" sheetId="16" r:id="rId7"/>
    <sheet name="Segpres 1.2 B" sheetId="15" r:id="rId8"/>
    <sheet name="Segpres 1.2 A" sheetId="14" r:id="rId9"/>
    <sheet name="Segpres 1.1" sheetId="13" r:id="rId10"/>
  </sheets>
  <externalReferences>
    <externalReference r:id="rId13"/>
    <externalReference r:id="rId14"/>
  </externalReferences>
  <definedNames>
    <definedName name="_xlnm.Print_Area" localSheetId="6">'Chilecompra'!$A$1:$O$114</definedName>
  </definedNames>
  <calcPr calcId="92512"/>
</workbook>
</file>

<file path=xl/comments5.xml><?xml version="1.0" encoding="utf-8"?>
<comments xmlns="http://schemas.openxmlformats.org/spreadsheetml/2006/main">
  <authors>
    <author>gamigo</author>
  </authors>
  <commentList>
    <comment ref="D39" authorId="0">
      <text>
        <r>
          <rPr>
            <b/>
            <sz val="8"/>
            <rFont val="Tahoma"/>
            <family val="2"/>
          </rPr>
          <t>habia 10,597,-
De donde salio esta cifra?, según el ultimo POA se ajusto a ese valor…a no ser que yo tenga un POA distinto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John Moreno</author>
    <author>JohnMoreno</author>
  </authors>
  <commentList>
    <comment ref="B21" authorId="0">
      <text>
        <r>
          <rPr>
            <b/>
            <sz val="8"/>
            <rFont val="Tahoma"/>
            <family val="2"/>
          </rPr>
          <t>John Moreno:</t>
        </r>
        <r>
          <rPr>
            <sz val="8"/>
            <rFont val="Tahoma"/>
            <family val="2"/>
          </rPr>
          <t xml:space="preserve">
TEST GROUP (01)</t>
        </r>
      </text>
    </comment>
    <comment ref="B22" authorId="0">
      <text>
        <r>
          <rPr>
            <b/>
            <sz val="8"/>
            <rFont val="Tahoma"/>
            <family val="2"/>
          </rPr>
          <t>John Moreno:</t>
        </r>
        <r>
          <rPr>
            <sz val="8"/>
            <rFont val="Tahoma"/>
            <family val="2"/>
          </rPr>
          <t xml:space="preserve">
ARIS (04)</t>
        </r>
      </text>
    </comment>
    <comment ref="B23" authorId="0">
      <text>
        <r>
          <rPr>
            <b/>
            <sz val="8"/>
            <rFont val="Tahoma"/>
            <family val="2"/>
          </rPr>
          <t>John Moreno:</t>
        </r>
        <r>
          <rPr>
            <sz val="8"/>
            <rFont val="Tahoma"/>
            <family val="2"/>
          </rPr>
          <t xml:space="preserve">
IVAN MUÑOZ
</t>
        </r>
      </text>
    </comment>
    <comment ref="B24" authorId="0">
      <text>
        <r>
          <rPr>
            <b/>
            <sz val="8"/>
            <rFont val="Tahoma"/>
            <family val="2"/>
          </rPr>
          <t>John Moreno:</t>
        </r>
        <r>
          <rPr>
            <sz val="8"/>
            <rFont val="Tahoma"/>
            <family val="2"/>
          </rPr>
          <t xml:space="preserve">
JUAN NUÑEZ</t>
        </r>
      </text>
    </comment>
    <comment ref="B25" authorId="0">
      <text>
        <r>
          <rPr>
            <b/>
            <sz val="8"/>
            <rFont val="Tahoma"/>
            <family val="2"/>
          </rPr>
          <t>John Moreno:</t>
        </r>
        <r>
          <rPr>
            <sz val="8"/>
            <rFont val="Tahoma"/>
            <family val="2"/>
          </rPr>
          <t xml:space="preserve">
CAROLYN GAJARDO</t>
        </r>
      </text>
    </comment>
    <comment ref="B26" authorId="0">
      <text>
        <r>
          <rPr>
            <b/>
            <sz val="8"/>
            <rFont val="Tahoma"/>
            <family val="2"/>
          </rPr>
          <t>John Moreno:</t>
        </r>
        <r>
          <rPr>
            <sz val="8"/>
            <rFont val="Tahoma"/>
            <family val="2"/>
          </rPr>
          <t xml:space="preserve">
OPERADOR SENIOR (01)</t>
        </r>
      </text>
    </comment>
    <comment ref="B27" authorId="0">
      <text>
        <r>
          <rPr>
            <b/>
            <sz val="8"/>
            <rFont val="Tahoma"/>
            <family val="2"/>
          </rPr>
          <t>John Moreno:</t>
        </r>
        <r>
          <rPr>
            <sz val="8"/>
            <rFont val="Tahoma"/>
            <family val="2"/>
          </rPr>
          <t xml:space="preserve">
JEFE CALIDAD SOFTWARE (01)</t>
        </r>
      </text>
    </comment>
    <comment ref="B28" authorId="0">
      <text>
        <r>
          <rPr>
            <b/>
            <sz val="8"/>
            <rFont val="Tahoma"/>
            <family val="2"/>
          </rPr>
          <t>John Moreno:</t>
        </r>
        <r>
          <rPr>
            <sz val="8"/>
            <rFont val="Tahoma"/>
            <family val="2"/>
          </rPr>
          <t xml:space="preserve">
Magliona</t>
        </r>
      </text>
    </comment>
    <comment ref="B29" authorId="0">
      <text>
        <r>
          <rPr>
            <b/>
            <sz val="8"/>
            <rFont val="Tahoma"/>
            <family val="2"/>
          </rPr>
          <t>John Moreno:</t>
        </r>
        <r>
          <rPr>
            <sz val="8"/>
            <rFont val="Tahoma"/>
            <family val="2"/>
          </rPr>
          <t xml:space="preserve">
DESARROLLADOR JUNIOR (02)</t>
        </r>
      </text>
    </comment>
    <comment ref="B30" authorId="0">
      <text>
        <r>
          <rPr>
            <b/>
            <sz val="8"/>
            <rFont val="Tahoma"/>
            <family val="2"/>
          </rPr>
          <t>John Moreno:</t>
        </r>
        <r>
          <rPr>
            <sz val="8"/>
            <rFont val="Tahoma"/>
            <family val="2"/>
          </rPr>
          <t xml:space="preserve">
DESARROLLADOR SENIOR (01)</t>
        </r>
      </text>
    </comment>
    <comment ref="C31" authorId="0">
      <text>
        <r>
          <rPr>
            <b/>
            <sz val="8"/>
            <rFont val="Tahoma"/>
            <family val="2"/>
          </rPr>
          <t>John Moreno:</t>
        </r>
        <r>
          <rPr>
            <sz val="8"/>
            <rFont val="Tahoma"/>
            <family val="2"/>
          </rPr>
          <t xml:space="preserve">
RENE OTERO</t>
        </r>
      </text>
    </comment>
    <comment ref="B35" authorId="0">
      <text>
        <r>
          <rPr>
            <b/>
            <sz val="8"/>
            <rFont val="Tahoma"/>
            <family val="2"/>
          </rPr>
          <t>John Moreno:</t>
        </r>
        <r>
          <rPr>
            <sz val="8"/>
            <rFont val="Tahoma"/>
            <family val="2"/>
          </rPr>
          <t xml:space="preserve">
LORETO ACEITON</t>
        </r>
      </text>
    </comment>
    <comment ref="B47" authorId="1">
      <text>
        <r>
          <rPr>
            <b/>
            <sz val="8"/>
            <rFont val="Tahoma"/>
            <family val="2"/>
          </rPr>
          <t>JohnMoreno:</t>
        </r>
        <r>
          <rPr>
            <sz val="8"/>
            <rFont val="Tahoma"/>
            <family val="2"/>
          </rPr>
          <t xml:space="preserve">
DAVID ESCOBAR</t>
        </r>
      </text>
    </comment>
  </commentList>
</comments>
</file>

<file path=xl/sharedStrings.xml><?xml version="1.0" encoding="utf-8"?>
<sst xmlns="http://schemas.openxmlformats.org/spreadsheetml/2006/main" count="2232" uniqueCount="455">
  <si>
    <t>Préstamo BID 1585/OC-CH</t>
  </si>
  <si>
    <t>Programa "Fortalecimiento de la Estrategia Digital de Chile</t>
  </si>
  <si>
    <t>A) Consultores individuales</t>
  </si>
  <si>
    <t>A), 1) Consultores individuales Grupo Proyecto o Dirección Ejecutiva</t>
  </si>
  <si>
    <t>Proceso de Selección / Licitación</t>
  </si>
  <si>
    <t>Cantidad (3)</t>
  </si>
  <si>
    <t>Monto USD (4)</t>
  </si>
  <si>
    <t>(5) Fuente Financiamiento</t>
  </si>
  <si>
    <t>Método de adquisición (6)</t>
  </si>
  <si>
    <t>Precalificación  SI/NO           (7)</t>
  </si>
  <si>
    <t>Aviso específico de Públicación (8)</t>
  </si>
  <si>
    <t>Estatus   (9)</t>
  </si>
  <si>
    <t xml:space="preserve"> (10) Proceso de Selección/Licitación</t>
  </si>
  <si>
    <t>Contrato (11)</t>
  </si>
  <si>
    <t xml:space="preserve"> Número (1)</t>
  </si>
  <si>
    <t>Descripción (2)</t>
  </si>
  <si>
    <t xml:space="preserve"> %   BID</t>
  </si>
  <si>
    <t xml:space="preserve"> % Local</t>
  </si>
  <si>
    <t>SI/NO</t>
  </si>
  <si>
    <t>Fecha Tentativa</t>
  </si>
  <si>
    <t>Desde</t>
  </si>
  <si>
    <t>Hasta</t>
  </si>
  <si>
    <t>Fecha Inicio</t>
  </si>
  <si>
    <t>Fecha Final</t>
  </si>
  <si>
    <t>A/1</t>
  </si>
  <si>
    <t>Fortalecimiento y promoción de la institucionalidad regional, I región</t>
  </si>
  <si>
    <t>RE</t>
  </si>
  <si>
    <t>NO</t>
  </si>
  <si>
    <t>Adjudicado</t>
  </si>
  <si>
    <t>A/2</t>
  </si>
  <si>
    <t>Fortalecimiento y promoción de la institucionalidad regional, II región</t>
  </si>
  <si>
    <t>A/3</t>
  </si>
  <si>
    <t>Fortalecimiento y promoción de la institucionalidad regional, III región</t>
  </si>
  <si>
    <t>CO</t>
  </si>
  <si>
    <t>Pendiente</t>
  </si>
  <si>
    <t>A/4</t>
  </si>
  <si>
    <t>Fortalecimiento y promoción de la institucionalidad regional, IV región</t>
  </si>
  <si>
    <t>A/5</t>
  </si>
  <si>
    <t>Fortalecimiento y promoción de la institucionalidad regional, V región</t>
  </si>
  <si>
    <t>A/6</t>
  </si>
  <si>
    <t>Fortalecimiento y promoción de la institucionalidad regional, VI región</t>
  </si>
  <si>
    <t>A/7</t>
  </si>
  <si>
    <t>Fortalecimiento y promoción de la institucionalidad regional,VII región</t>
  </si>
  <si>
    <t>A/8</t>
  </si>
  <si>
    <t>Fortalecimiento y promoción de la institucionalidad regional, VIII región</t>
  </si>
  <si>
    <t>A/9</t>
  </si>
  <si>
    <t>Fortalecimiento y promoción de la institucionalidad regional, IX región</t>
  </si>
  <si>
    <t>A/10</t>
  </si>
  <si>
    <t>Fortalecimiento y promoción de la institucionalidad regional, X región</t>
  </si>
  <si>
    <t>A/11</t>
  </si>
  <si>
    <t>Fortalecimiento y promoción de la institucionalidad regional, XI región</t>
  </si>
  <si>
    <t>A/12</t>
  </si>
  <si>
    <t>Fortalecimiento y promoción de la institucionalidad regional, XII región</t>
  </si>
  <si>
    <t>A/13</t>
  </si>
  <si>
    <t>Fortalecimiento y promoción de la institucionalidad regional, Región Metropolitana</t>
  </si>
  <si>
    <t>A/14</t>
  </si>
  <si>
    <t>Jefe Proyecto</t>
  </si>
  <si>
    <t>A/15</t>
  </si>
  <si>
    <t>Sub Jefe Proyecto (Planificación y Gestión)</t>
  </si>
  <si>
    <t>A/16</t>
  </si>
  <si>
    <t xml:space="preserve">Secretaría Técnica </t>
  </si>
  <si>
    <t>A/17</t>
  </si>
  <si>
    <t xml:space="preserve">Asesor 1:  Licitaciones, Administración y Finanzas </t>
  </si>
  <si>
    <t>A/18</t>
  </si>
  <si>
    <t xml:space="preserve">Asesor 2: Informático </t>
  </si>
  <si>
    <t>SUBTOTAL CONSULTORES INDIVIDUALES Grupo Proyecto o Dirección Ejecutiva</t>
  </si>
  <si>
    <t>A), 2) Consultores individuales Estudios o Proyectos</t>
  </si>
  <si>
    <t>Elaborar una estrategia y modo de funcionamiento para la instalación de un fondo concursable para la sustentabilidad de los infocentros</t>
  </si>
  <si>
    <t>SUBTOTAL CONSULTORES INDIVIDUALES Estudios o Proyectos</t>
  </si>
  <si>
    <t xml:space="preserve">TOTAL CONSULTORES INDIVIDUALES </t>
  </si>
  <si>
    <t>B) Empresas consultoras</t>
  </si>
  <si>
    <t>LP</t>
  </si>
  <si>
    <t>Implementación y ejecucion programa de capacitación en regiones, Zona norte (I a V regiones)</t>
  </si>
  <si>
    <t>Implementación y ejecucion programa de capacitación en regiones, Zona central (VI, VII y RM)</t>
  </si>
  <si>
    <t>Implementación y ejecucion programa de capacitación en regiones, Zona sur (VIII a XII)</t>
  </si>
  <si>
    <t>Desarrollo del Sistema de Evaluación y Control de Gestión de los Infocentros</t>
  </si>
  <si>
    <t>Selección y de difusión de experiencias exitosas (buenas prácticas) de la Red Nacional de Infocentros</t>
  </si>
  <si>
    <t>OT</t>
  </si>
  <si>
    <t>TOTAL EMPRESAS CONSULTORAS</t>
  </si>
  <si>
    <t>C</t>
  </si>
  <si>
    <t xml:space="preserve">C), 1) EQUIPOS, SOFTWARE Y MOBILIARIO </t>
  </si>
  <si>
    <t xml:space="preserve">SUBTOTAL BIENES Y SERVICIOS  (EQUIPOS, SOFTWARE Y MOBILIARIO) </t>
  </si>
  <si>
    <t>C) Bienes y Servicios</t>
  </si>
  <si>
    <t xml:space="preserve">C), 2) ARRIENDO, PASAJES, VIATICOS, PUBLICACIONES Y OTROS </t>
  </si>
  <si>
    <t>Viáticos</t>
  </si>
  <si>
    <t>Pasajes</t>
  </si>
  <si>
    <t>SUBTOTAL BIENES Y SERVICIOS  (ARRIENDO, PASAJES, VIATICOS, PUBLICACIONES Y OTROS)</t>
  </si>
  <si>
    <t>TOTAL BIENES Y SERVICIOS</t>
  </si>
  <si>
    <t>TOTAL SUBCOMPONENTE ___________________________________</t>
  </si>
  <si>
    <t>Cantidad</t>
  </si>
  <si>
    <t>Monto USD</t>
  </si>
  <si>
    <t>Fuente Financiamiento</t>
  </si>
  <si>
    <t>Método de adquisición</t>
  </si>
  <si>
    <t>Precalificación  SI/NO</t>
  </si>
  <si>
    <t>Aviso específico de Públicación</t>
  </si>
  <si>
    <t>Estatus</t>
  </si>
  <si>
    <t>Proceso de Selección/Licitación</t>
  </si>
  <si>
    <t>Contrato</t>
  </si>
  <si>
    <t>Número</t>
  </si>
  <si>
    <t>Descripción</t>
  </si>
  <si>
    <t xml:space="preserve"> Proceso de Selección/Licitación</t>
  </si>
  <si>
    <t>LPN</t>
  </si>
  <si>
    <t>TOTAL SUBCOMPONENTE GOBIERNO ELECTRÓNICO LOCAL</t>
  </si>
  <si>
    <t>A1/01</t>
  </si>
  <si>
    <t>Director</t>
  </si>
  <si>
    <t>A1/02</t>
  </si>
  <si>
    <t>Encargada de Finanzas</t>
  </si>
  <si>
    <t>A1/03</t>
  </si>
  <si>
    <t>Encargada de Adquisiciones</t>
  </si>
  <si>
    <t>A1/04</t>
  </si>
  <si>
    <t>Secretaria Gerencia</t>
  </si>
  <si>
    <t>A1/05</t>
  </si>
  <si>
    <t>Secretaria Recepcionista</t>
  </si>
  <si>
    <t>A1/06</t>
  </si>
  <si>
    <t>Auxiliar</t>
  </si>
  <si>
    <t>A1/07</t>
  </si>
  <si>
    <t>Asesor Jurídico</t>
  </si>
  <si>
    <t>A1/08</t>
  </si>
  <si>
    <t>Subgerente Operaciones</t>
  </si>
  <si>
    <t>A1/09</t>
  </si>
  <si>
    <t>Subgerente Desarrollo</t>
  </si>
  <si>
    <t>A1/10</t>
  </si>
  <si>
    <t>Jefe de Proyecto</t>
  </si>
  <si>
    <t>USD 2006</t>
  </si>
  <si>
    <t>A2/01</t>
  </si>
  <si>
    <t>C1/01</t>
  </si>
  <si>
    <t>CM</t>
  </si>
  <si>
    <t>C1/02</t>
  </si>
  <si>
    <t>C2/01</t>
  </si>
  <si>
    <t>Arriendo Inmueble</t>
  </si>
  <si>
    <t>C2/02</t>
  </si>
  <si>
    <t>Gastos Comunes</t>
  </si>
  <si>
    <t>CD</t>
  </si>
  <si>
    <t>C2/03</t>
  </si>
  <si>
    <t>Luz</t>
  </si>
  <si>
    <t>C2/04</t>
  </si>
  <si>
    <t>C2/05</t>
  </si>
  <si>
    <t>C2/06</t>
  </si>
  <si>
    <t>C2/07</t>
  </si>
  <si>
    <t>Capacitación (talleres, seminarios, jornadas,etc.)</t>
  </si>
  <si>
    <t>C2/08</t>
  </si>
  <si>
    <t>Servicio Activo Fijo Aseo</t>
  </si>
  <si>
    <r>
      <t>Componente:</t>
    </r>
    <r>
      <rPr>
        <b/>
        <sz val="8"/>
        <rFont val="Arial"/>
        <family val="2"/>
      </rPr>
      <t xml:space="preserve"> N°1  Fortalecimiento Institucional Transversal Para la Gestión del Gobierno Electrónico</t>
    </r>
  </si>
  <si>
    <r>
      <t xml:space="preserve">Subcomponente: </t>
    </r>
    <r>
      <rPr>
        <b/>
        <sz val="8"/>
        <rFont val="Arial"/>
        <family val="2"/>
      </rPr>
      <t>N°1.2 B Apoyo a la Puesta en Marcha de la Ley de Procedimientos Administrativos (Plataforma Integrada de Servicios Electrónicos del Estado y Mejora de Procesos)</t>
    </r>
  </si>
  <si>
    <r>
      <t>Componente:</t>
    </r>
    <r>
      <rPr>
        <b/>
        <sz val="8"/>
        <rFont val="Arial"/>
        <family val="2"/>
      </rPr>
      <t xml:space="preserve"> N°1 Fortalecimiento Instittucional Transversal para la Gestión del Gobierno Electrónico</t>
    </r>
  </si>
  <si>
    <r>
      <t xml:space="preserve">Subcomponente: </t>
    </r>
    <r>
      <rPr>
        <b/>
        <sz val="8"/>
        <rFont val="Arial"/>
        <family val="2"/>
      </rPr>
      <t>N°1.2 A Apoyo a la Puesta en Marcha de la Ley de Procedimiento Administrativo (Plataforma Integrada de Servicios Electrónicos del Estado y Mejora de Procesos)</t>
    </r>
  </si>
  <si>
    <t>Encargada Comité de Normas</t>
  </si>
  <si>
    <t>22/062005</t>
  </si>
  <si>
    <t>22/092005</t>
  </si>
  <si>
    <t>Web Master</t>
  </si>
  <si>
    <t>Coordinador Comunidad Informática</t>
  </si>
  <si>
    <t>Periodista</t>
  </si>
  <si>
    <t>A2/02</t>
  </si>
  <si>
    <t>C1/03</t>
  </si>
  <si>
    <r>
      <t>Componente:</t>
    </r>
    <r>
      <rPr>
        <b/>
        <sz val="8"/>
        <rFont val="Arial"/>
        <family val="2"/>
      </rPr>
      <t xml:space="preserve"> N°1 Fortalecimiento Institucional Transversal para la Gestión del Gobierno Electrónico</t>
    </r>
  </si>
  <si>
    <r>
      <t xml:space="preserve">Subcomponente: </t>
    </r>
    <r>
      <rPr>
        <b/>
        <sz val="8"/>
        <rFont val="Arial"/>
        <family val="2"/>
      </rPr>
      <t>N°1.1 Apoyo (Arquitectura Institucional) del Gobierno Electrónico</t>
    </r>
  </si>
  <si>
    <t>1) Consultores individuales Grupo Proyecto o Dirección Ejecutiva</t>
  </si>
  <si>
    <t>Experiencia exitosa en Salud</t>
  </si>
  <si>
    <t>Experto en gestión de transformación</t>
  </si>
  <si>
    <t>Analista en gestión del cambio nodo central</t>
  </si>
  <si>
    <t>Estudios de estandares sobre plataformas</t>
  </si>
  <si>
    <t>Experto en Registro de prestadores</t>
  </si>
  <si>
    <t>Apoyo a la gestión financiera del Programa</t>
  </si>
  <si>
    <t>Apoyo a la gestión de Adquisición</t>
  </si>
  <si>
    <t>Administrativo</t>
  </si>
  <si>
    <t>Apoyo técnico de evaluación y seguimiento</t>
  </si>
  <si>
    <t>Secretaria</t>
  </si>
  <si>
    <t>2) Consultores individuales Estudios o Proyectos</t>
  </si>
  <si>
    <t>B/01</t>
  </si>
  <si>
    <t>Implementación de experiencia SIVEP</t>
  </si>
  <si>
    <t>B/02</t>
  </si>
  <si>
    <t>Implementación de experiencia SICARYO</t>
  </si>
  <si>
    <t>B/03</t>
  </si>
  <si>
    <t>Implementación de capacitación Diplomado</t>
  </si>
  <si>
    <t>B/04</t>
  </si>
  <si>
    <t>B/05</t>
  </si>
  <si>
    <t>B/10</t>
  </si>
  <si>
    <t>Complementación Software Autorización Sanitaria</t>
  </si>
  <si>
    <t>C) BIENES Y SERVICIOS</t>
  </si>
  <si>
    <t xml:space="preserve">1) EQUIPOS, SOFTWARE Y MOBILIARIO </t>
  </si>
  <si>
    <t xml:space="preserve">2) ARRIENDO, PASAJES, VIATICOS, PUBLICACIONES Y OTROS </t>
  </si>
  <si>
    <t>Arriendo equipos informáticos y fotocopiado</t>
  </si>
  <si>
    <t>Materiales de uso y consumo</t>
  </si>
  <si>
    <t>Publicación de manuales y libro azul</t>
  </si>
  <si>
    <t>Arriendo Local para talleres y seminarios</t>
  </si>
  <si>
    <t>Pasajes y Movilización</t>
  </si>
  <si>
    <t>TOTAL SUBCOMPONENTE SALUD DIGITAL</t>
  </si>
  <si>
    <r>
      <t>Componente:</t>
    </r>
    <r>
      <rPr>
        <b/>
        <sz val="8"/>
        <rFont val="Arial"/>
        <family val="2"/>
      </rPr>
      <t xml:space="preserve"> N° 3 APOYO A PROYECTOS ESTRATÉGICOS - PILOTO EN GOBIERNO ELECTRÓNICO</t>
    </r>
  </si>
  <si>
    <t>Asistencia Técnica estratégica para la Gerencia de la Campaña Nacional de Alfabetización Digital</t>
  </si>
  <si>
    <t>Asistencia Técnica Administrativa para la Gerencia de la Campaña Nacional de Alfabetización Digital</t>
  </si>
  <si>
    <t>Asistencia Técnica comunicacional y de marketing para la Gerencia de la Campaña Nacional de Alfabetización Digital</t>
  </si>
  <si>
    <t>Construcción de espacio de colaboración virtual entre los capacitadores de la CNAD</t>
  </si>
  <si>
    <t>Desarrollo y producción de batería de cursos (o módulos) específicos pertinentes en el uso cuidadano de TIC</t>
  </si>
  <si>
    <t>Desarrollo y mantención de Sistema Integrado de Información de la CNAD</t>
  </si>
  <si>
    <t>C/01</t>
  </si>
  <si>
    <t>Arriendo Equipamiento computacional para la Gerencia de la Campaña Nacional de Alfabetización Digital</t>
  </si>
  <si>
    <t>DIRECCION EJECUTIVA DEL PROGRAMA</t>
  </si>
  <si>
    <t>Director Ejecutivo</t>
  </si>
  <si>
    <t>Coordinador de Operaciones</t>
  </si>
  <si>
    <t>Encargado Financiero</t>
  </si>
  <si>
    <t>Encargado de Adquisiciones</t>
  </si>
  <si>
    <t>Encargada de Administración Interna</t>
  </si>
  <si>
    <t>Contador</t>
  </si>
  <si>
    <t>Apoyo Componentes</t>
  </si>
  <si>
    <t>C1</t>
  </si>
  <si>
    <t>Pasajes, Viáticos y Capacitación</t>
  </si>
  <si>
    <t>C2</t>
  </si>
  <si>
    <t>Materiales de Oficina e Insumos Computación</t>
  </si>
  <si>
    <t>C3</t>
  </si>
  <si>
    <t>Gastos de Operación y Otros</t>
  </si>
  <si>
    <t>A1 / 1</t>
  </si>
  <si>
    <t>Consultoría Profesional de Apoyo para Ejecución de Programa BID</t>
  </si>
  <si>
    <t>PEND</t>
  </si>
  <si>
    <t>A2 / 1</t>
  </si>
  <si>
    <t>A2 / 2</t>
  </si>
  <si>
    <t xml:space="preserve">Mejoramiento de Sistema de Clasificador de rubros y Categoría Quinto Nivel </t>
  </si>
  <si>
    <t>A2 / 3</t>
  </si>
  <si>
    <t>A2 / 4</t>
  </si>
  <si>
    <t>A2 / 5</t>
  </si>
  <si>
    <t>A2 / 6</t>
  </si>
  <si>
    <t>A2 / 7</t>
  </si>
  <si>
    <t>Consultoría Coordinación Ciclo de Talleres Regionales</t>
  </si>
  <si>
    <t>ADJUD</t>
  </si>
  <si>
    <t>A2 / 8</t>
  </si>
  <si>
    <t>A2 / 9</t>
  </si>
  <si>
    <t>A2 / 10</t>
  </si>
  <si>
    <t>A2 / 11</t>
  </si>
  <si>
    <t>A2 / 12</t>
  </si>
  <si>
    <t>A2 / 13</t>
  </si>
  <si>
    <t>Ciclo Talleres Temáticos Etica y Probidad Pública</t>
  </si>
  <si>
    <t>A2 / 14</t>
  </si>
  <si>
    <t>Ciclo Talleres Temáticos en Gestión de Abastecimiento</t>
  </si>
  <si>
    <t>A2 / 15</t>
  </si>
  <si>
    <t>Ciclo de Talleres Normativa Vigente</t>
  </si>
  <si>
    <t>A2 / 16</t>
  </si>
  <si>
    <t>Diseño e implantación de Programa de Fidelización de proveedores al sistema de compras públicas</t>
  </si>
  <si>
    <t>A2 / 17</t>
  </si>
  <si>
    <t>A2 / 18</t>
  </si>
  <si>
    <t>A2 / 19</t>
  </si>
  <si>
    <t>Mejoramiento de Procesos Comparativo de Precios: Diseño y Construcción de Observatorio de Precios de CM</t>
  </si>
  <si>
    <t>A2 / 20</t>
  </si>
  <si>
    <t>A2 / 21</t>
  </si>
  <si>
    <t>A2 / 22</t>
  </si>
  <si>
    <t>A2 / 23</t>
  </si>
  <si>
    <t>A2 / 24</t>
  </si>
  <si>
    <t>A2 / 25</t>
  </si>
  <si>
    <t>Servicio de Administración de Catálogo Electrónico</t>
  </si>
  <si>
    <t>A2 / 26</t>
  </si>
  <si>
    <t>A2 / 27</t>
  </si>
  <si>
    <t>Consultoría en Diseño y Programación de Aplicación para Automatización de Reportes</t>
  </si>
  <si>
    <t>A2 / 28</t>
  </si>
  <si>
    <t>A2 / 29</t>
  </si>
  <si>
    <t>B 1</t>
  </si>
  <si>
    <t>B 2</t>
  </si>
  <si>
    <t>B 3</t>
  </si>
  <si>
    <t>Rediseño Funcionalidad Chilecompra</t>
  </si>
  <si>
    <t>Desarrollo de Aplicación de Cotizaciones y Remate Inverso en Catálogo Electrónico</t>
  </si>
  <si>
    <t>Consultoría para Estudios de Industrias</t>
  </si>
  <si>
    <t>Integración con ERP de Compradores y Proveedores</t>
  </si>
  <si>
    <t>C2 / 1</t>
  </si>
  <si>
    <t>Pasajes para conocimientos de otros mercados de compras públicas</t>
  </si>
  <si>
    <t>C2 / 2</t>
  </si>
  <si>
    <t>Viáticos para conocimientos de otros mercados de compras públicas</t>
  </si>
  <si>
    <t>C2 / 3</t>
  </si>
  <si>
    <t>Servicio de Alojamiento Hotel para conocimientos de otros mercados de compras públicas</t>
  </si>
  <si>
    <t>C2 / 4</t>
  </si>
  <si>
    <t>C2 / 5</t>
  </si>
  <si>
    <t>Arriendo de Salas para Taller de Preparación de Equipo para implementación Programa de Asistencia Técnica</t>
  </si>
  <si>
    <t>C2 / 6</t>
  </si>
  <si>
    <t>Servicio de Alojamiento Hotel para Taller de Preparación de Equipo para implementación Programa de Asistencia Técnica</t>
  </si>
  <si>
    <t>C2 / 7</t>
  </si>
  <si>
    <t>Diseño y Puesta en marcha de Puntos de Atención Usuarios</t>
  </si>
  <si>
    <t>C2 / 8</t>
  </si>
  <si>
    <t>Pasajes Ciclo Talleres Regionales</t>
  </si>
  <si>
    <t>C2 / 9</t>
  </si>
  <si>
    <t>Viáticos Ciclo Talleres Regionales</t>
  </si>
  <si>
    <t>C2 / 10</t>
  </si>
  <si>
    <t>Arriendo Salas Ciclo de Talleres Regionales</t>
  </si>
  <si>
    <t>C2 / 11</t>
  </si>
  <si>
    <t>Servicio de Alojamiento Hotel Ciclo de Talleres Regionales</t>
  </si>
  <si>
    <t>C2 / 12</t>
  </si>
  <si>
    <t>Alimentación Ciclo de Talleres Regionales</t>
  </si>
  <si>
    <t>C2 / 13</t>
  </si>
  <si>
    <t>Diseño y Producción de Materiales para Apoyo de Talleres</t>
  </si>
  <si>
    <t>C2 / 14</t>
  </si>
  <si>
    <t>C2 / 15</t>
  </si>
  <si>
    <t>C2 / 16</t>
  </si>
  <si>
    <t>C2 / 17</t>
  </si>
  <si>
    <t>Servicio de Alojamiento Hotel Ciclo de Talleres a Proveedores</t>
  </si>
  <si>
    <t>C2 / 18</t>
  </si>
  <si>
    <t>Viáticos Ciclo de talleres a proveedores : Cómo venderle al Estado</t>
  </si>
  <si>
    <t>C2 / 19</t>
  </si>
  <si>
    <t>C2 / 20</t>
  </si>
  <si>
    <t>Pasajes Ciclo de Talleres Normativa para Proveedores</t>
  </si>
  <si>
    <t>C2 / 21</t>
  </si>
  <si>
    <t>Servicio de Alojamiento Hotel Ciclo de Talleres Normativa Proveedores</t>
  </si>
  <si>
    <t>C2 / 22</t>
  </si>
  <si>
    <t>Viáticos Ciclo de Talleres Normativa para Proveedores</t>
  </si>
  <si>
    <t>C2 / 23</t>
  </si>
  <si>
    <t>C2 / 24</t>
  </si>
  <si>
    <t>TOTAL SUBCOMPONENTE __________________________</t>
  </si>
  <si>
    <r>
      <t xml:space="preserve">Subcomponente: </t>
    </r>
    <r>
      <rPr>
        <b/>
        <sz val="10"/>
        <rFont val="Arial"/>
        <family val="2"/>
      </rPr>
      <t>N° 1.3. PROGRAMA DE FORTALECIMIENTO DE LA TRANSPAENCIA Y EFICIENCIA EN LAS COMPRAS PÚBLICAS</t>
    </r>
  </si>
  <si>
    <t>Plan Adquisiciones Primer Semestre 2007</t>
  </si>
  <si>
    <t>Consultor para la confección de Manual para sitios web de Gobierno que fomente la interoperabilidad entre ellos, que establesca el cumplimiento de estándares técnicos (W3C)</t>
  </si>
  <si>
    <t>Contratación de consultoría para instalación de repositorio Web de proyectos de desarrollo de software (Sourceforge) y para la generación de un catálogo de sistemas existentes (web y/o impreso) y su código fuente, basado en la información generada en el c</t>
  </si>
  <si>
    <t>Apoyo Técnico para la implementación y evaluación de desarrollo y uso de los proyectos de Gobierno Electrónico que las Instituciones Públicas reportan al PRYME</t>
  </si>
  <si>
    <t>Consultoría para implementar modelo de autoevaluación de usabilidad y accesibilidad de sitios web y trámites públicos (w3c) y análisis heurístico.</t>
  </si>
  <si>
    <t>Elaborar el diseño y una estrategia de puesta en marcha de una campaña publicitaria que tenga como objetivo la sensibilización y posicionamiento de algunos servicios electrónicos disponibles a los ciudadanos y/u organizaciones complementando y sinergiando</t>
  </si>
  <si>
    <t>Catastro de Necesidades de Software</t>
  </si>
  <si>
    <t>Diseño y empaquetado de cursos para plataforma e-learning</t>
  </si>
  <si>
    <t>Contratación para la producción del congreso tecnológico (incluye productos gráficos, merchandising y equipos audiovisuales), arriendo local</t>
  </si>
  <si>
    <t>Contratación para la producción para la ejecución de talleres</t>
  </si>
  <si>
    <t>Contratación de servicio para la puesta en marcha de una plataforma de e-learning para que se integre al actual sitio de la Comunidad Tecnológica</t>
  </si>
  <si>
    <t>Pasajes para charlistas internacionales en el marco de la Comunidad Tecnológica</t>
  </si>
  <si>
    <t>Viáticos para charlistas internacionales en el marco de la Comunidad Tecnológica</t>
  </si>
  <si>
    <t>A/01</t>
  </si>
  <si>
    <t>Consultor Senior de Apoyo Técnico a la Gestión del proyecto quien opera con la contraparte</t>
  </si>
  <si>
    <t>Capacitación, sistematización y jerarquización de procedimientos administrativos afectos a  la Ley de Bases de Procedimientos Administrativos</t>
  </si>
  <si>
    <t>Comunicaciones y gestión del cambio Fase 1 (Imagen y Difusión del Proyecto)</t>
  </si>
  <si>
    <t>Estudios Complementarios de Modelos de Organización</t>
  </si>
  <si>
    <t>Normalización y Estandarización de Datos</t>
  </si>
  <si>
    <t>Diseño de un modelo de medición de la madurez de capacidades de implementación de Gobierno electrónico en las instituciones del Estado. Aplicación del modelo a una muestra de instituciones públicas.</t>
  </si>
  <si>
    <t>Consultoría para la gestión de proyectos</t>
  </si>
  <si>
    <t>Comunicaciones y Gestión del Cambio Fase 1 (Imagen y Difusión del Proyecto) Materiales Publicitarios.</t>
  </si>
  <si>
    <t>Comunicaciones Telefonía Convenio Fotocopiadora</t>
  </si>
  <si>
    <t>Publicaciones Períodico</t>
  </si>
  <si>
    <t>Plan Adquisiciones 2 semestre 2006</t>
  </si>
  <si>
    <t xml:space="preserve">Habilitación implantación metodológica de Fábrica de Software </t>
  </si>
  <si>
    <t>Diseño y mejoras de arquitectura de plataforma</t>
  </si>
  <si>
    <t>Documentación y casos de uso de módulo de adquisiciones</t>
  </si>
  <si>
    <t>Documentación y casos de uso de módulo de ofertas</t>
  </si>
  <si>
    <t>Documentación y casos de uso de módulo de ambiente público y escritorios personalizados</t>
  </si>
  <si>
    <t>Configuración e Integración de sistemas con Chilecompra</t>
  </si>
  <si>
    <t>Aseguramiento de Calidad de Software</t>
  </si>
  <si>
    <t>Estudios Jurídicos relativas a materias vinculadas a propiedad de sistemas electrónicos de contratación Pública</t>
  </si>
  <si>
    <t>Desarrollo de Plan de Compras, PMG y Jefe de Servicios: Aplicaciones</t>
  </si>
  <si>
    <t>Verificación de códigos de softwares aplicativos</t>
  </si>
  <si>
    <t>Migración e incorporación de otras catalogaciones en el sistema de compras-Arquitectura Núcleo y Maestro de Materiales Chilecompra</t>
  </si>
  <si>
    <t>31-04-2006</t>
  </si>
  <si>
    <t>Primera Etapa de Interoperabilidad: Construcción de un portal para una futura integración de la Región</t>
  </si>
  <si>
    <t>Asesoría en Gestión de Abastecimiento: Cuenta de Fuerzas Armadas</t>
  </si>
  <si>
    <t>Asesoría en Gestión de Abastecimiento: Cuenta de MOP y MINVU</t>
  </si>
  <si>
    <t>Asesoría en Gestión de Abastecimiento: Cuenta de SSPP Regionales</t>
  </si>
  <si>
    <t>Asesoría en Gestión de Abastecimiento: Cuenta de Gobierno Central</t>
  </si>
  <si>
    <t xml:space="preserve">Asesoría en Gestión de Abastecimiento: Cuenta de Sector Municipal </t>
  </si>
  <si>
    <t>Asesoría en Gestión de Abastecimiento: Cuenta de Sector Salud</t>
  </si>
  <si>
    <t>Asesoría en Gestión de Abastecimiento: Cuenta de Proveedores</t>
  </si>
  <si>
    <t>31/09/2006</t>
  </si>
  <si>
    <t>Estudios de Satisfacción de Usuarios Compradores y Calidad de Servicios</t>
  </si>
  <si>
    <t>CD-LPN</t>
  </si>
  <si>
    <t>Diplomas, Diplomados y realización de Talleres Temáticos en Gestión de Abastecimiento: especialización compras públicas</t>
  </si>
  <si>
    <t>CM-CD</t>
  </si>
  <si>
    <t>LPN-CD</t>
  </si>
  <si>
    <t>Arriendo de Salas y Equipos para Programa de Acreditación de Usuarios</t>
  </si>
  <si>
    <t>Pasajes Programa de Acreditación de Usuarios</t>
  </si>
  <si>
    <t>Viáticos Programa de Acreditación de Usuarios</t>
  </si>
  <si>
    <t>Alojamiento Programa de Acreditación de Usuarios</t>
  </si>
  <si>
    <t>Alimentación Programa de Acreditación de Usuarios</t>
  </si>
  <si>
    <t>Arriendo de Salas Ciclo de talleres a proveedores : Cómo venderle al Estado</t>
  </si>
  <si>
    <t>Pasajes Ciclo de talleres a proveedores : Cómo venderle al Estado</t>
  </si>
  <si>
    <t>Alimentación para Ciclo de Talleres a Proveedores: Cómo venderle al Estado</t>
  </si>
  <si>
    <t>Arriendo de Salas y Equipos para Ciclo de Talleres Normativa para Proveedores</t>
  </si>
  <si>
    <t>C2 / 25</t>
  </si>
  <si>
    <t>C2 / 26</t>
  </si>
  <si>
    <t>C2 / 27</t>
  </si>
  <si>
    <t>C2 / 28</t>
  </si>
  <si>
    <r>
      <t>Componente:</t>
    </r>
    <r>
      <rPr>
        <b/>
        <sz val="10"/>
        <rFont val="Arial"/>
        <family val="2"/>
      </rPr>
      <t xml:space="preserve"> N° 1 Fortalecimiento Inst. Transversal para la Gestión Gbo. Electrónico Local</t>
    </r>
  </si>
  <si>
    <t>Plan Adquisiciones 2º semestre 2006</t>
  </si>
  <si>
    <t>Asistencia Técnica en Desarrollo de Contenidos y Mantención y Web Master de Observatorio Digital y Páginas Asociadas</t>
  </si>
  <si>
    <t>B/1</t>
  </si>
  <si>
    <t>B/2</t>
  </si>
  <si>
    <t>Diseño y Produción material gráfico para la Campaña Nacional de Alfabetización Digital</t>
  </si>
  <si>
    <t>B/3</t>
  </si>
  <si>
    <t>B/5</t>
  </si>
  <si>
    <t>Administración, soporte y mantenciónde sitio Web y Plataformas</t>
  </si>
  <si>
    <t>B/6</t>
  </si>
  <si>
    <t>B/7</t>
  </si>
  <si>
    <t>Desarrollo y Mantención, Soporte de plataforma de colaboración de tutores, formación de usuarios y repositorio de recursos</t>
  </si>
  <si>
    <t>B/8</t>
  </si>
  <si>
    <t>Construcción de perfil, modelo y herramientas de formación y certificación.</t>
  </si>
  <si>
    <t>B/9</t>
  </si>
  <si>
    <t>Definición y Desarrollo de un Observatorio Digital para la CNAD</t>
  </si>
  <si>
    <t>Convenio Marco</t>
  </si>
  <si>
    <r>
      <t>Componente:</t>
    </r>
    <r>
      <rPr>
        <b/>
        <sz val="10"/>
        <rFont val="Arial"/>
        <family val="2"/>
      </rPr>
      <t xml:space="preserve"> Nº 2 Generación de Capital Social para la sociedad de la Información</t>
    </r>
  </si>
  <si>
    <r>
      <t xml:space="preserve">Subcomponente: </t>
    </r>
    <r>
      <rPr>
        <b/>
        <sz val="10"/>
        <rFont val="Arial"/>
        <family val="2"/>
      </rPr>
      <t>N° 2.1 Alfabetización Digital</t>
    </r>
  </si>
  <si>
    <t>Plan Adquisiciones Segundo semestre 2006</t>
  </si>
  <si>
    <t>31/04/2006</t>
  </si>
  <si>
    <t>B/4</t>
  </si>
  <si>
    <t>C/1</t>
  </si>
  <si>
    <t>Adquisición de servidor</t>
  </si>
  <si>
    <t>C/2</t>
  </si>
  <si>
    <r>
      <t>Componente:</t>
    </r>
    <r>
      <rPr>
        <b/>
        <sz val="8"/>
        <rFont val="Arial"/>
        <family val="2"/>
      </rPr>
      <t xml:space="preserve"> N°2  Generación de capital social para la sociedad de la información</t>
    </r>
  </si>
  <si>
    <r>
      <t xml:space="preserve">Subcomponente: </t>
    </r>
    <r>
      <rPr>
        <b/>
        <sz val="8"/>
        <rFont val="Arial"/>
        <family val="2"/>
      </rPr>
      <t>N° 2.2   Infocentros</t>
    </r>
  </si>
  <si>
    <t>Plan Adquisiciones 2° semestre 2006</t>
  </si>
  <si>
    <t>A/02</t>
  </si>
  <si>
    <t>A/03</t>
  </si>
  <si>
    <t>A/04</t>
  </si>
  <si>
    <t>Experto en Estrategia Comunicacional</t>
  </si>
  <si>
    <t>A/05</t>
  </si>
  <si>
    <t>A/06</t>
  </si>
  <si>
    <t>Profesional de apoyo en gestión del Sistema de Información en Redes asistenciales</t>
  </si>
  <si>
    <t>A/07</t>
  </si>
  <si>
    <t>Profesional administrador Proceso de Sistema Información Redes Asistenciales</t>
  </si>
  <si>
    <t>A/08</t>
  </si>
  <si>
    <t>A/09</t>
  </si>
  <si>
    <t>Experto para apoyo informático</t>
  </si>
  <si>
    <t>Preparacion de bases de licitacion SIRA</t>
  </si>
  <si>
    <r>
      <t>Subcomponente:</t>
    </r>
    <r>
      <rPr>
        <b/>
        <sz val="8"/>
        <rFont val="Arial"/>
        <family val="2"/>
      </rPr>
      <t xml:space="preserve">  3.1 SALUD DIGITAL</t>
    </r>
  </si>
  <si>
    <t>PLAN DE ADQUISICIONES
SEGUNDO SEMESTRE 2006</t>
  </si>
  <si>
    <t xml:space="preserve">Préstamo </t>
  </si>
  <si>
    <t>BID 1585 / OC - CH</t>
  </si>
  <si>
    <t xml:space="preserve">Programa </t>
  </si>
  <si>
    <t>FORTALECIMIENTO DE LA ESTRATEGIA DIGITAL DE CHILE</t>
  </si>
  <si>
    <t xml:space="preserve">Componente N° 3: </t>
  </si>
  <si>
    <t>APOYO A PROYECTOS ESTRATÉGICOS - PILOTOS EN GOBIERNO ELECTRÓNICO</t>
  </si>
  <si>
    <t xml:space="preserve">Subcomponente N° 3.2: </t>
  </si>
  <si>
    <t>SUBCOMPONENTE GOBIERNO ELECTRÓNICO LOCAL</t>
  </si>
  <si>
    <t>N°</t>
  </si>
  <si>
    <t>A2/1</t>
  </si>
  <si>
    <t>Elaboración Plan de Supervisión de la Ventanilla de Trámites Municipales</t>
  </si>
  <si>
    <t>-</t>
  </si>
  <si>
    <t>Campaña de Difusión del Proyecto en Municipalidades</t>
  </si>
  <si>
    <t>C1/1</t>
  </si>
  <si>
    <t>Software y Hardware para soporte de la aplicación Web de la Subdere</t>
  </si>
  <si>
    <t>C2/1</t>
  </si>
  <si>
    <t>Potenciamiento del Data Center y Hosting de la Aplicación VTM</t>
  </si>
  <si>
    <t>C2/2</t>
  </si>
  <si>
    <t>Arriendo nuevas Licencias de Software para la Aplicación Web de la Ventanilla de Trámites Municipales</t>
  </si>
  <si>
    <t>A1/1</t>
  </si>
  <si>
    <t>A1/2</t>
  </si>
  <si>
    <t>A1/3</t>
  </si>
  <si>
    <t>A1/4</t>
  </si>
  <si>
    <t>A1/5</t>
  </si>
  <si>
    <t>A1/6</t>
  </si>
  <si>
    <t>A1/7</t>
  </si>
  <si>
    <t>A1/8</t>
  </si>
  <si>
    <t>A1/9</t>
  </si>
  <si>
    <t>Encargado Técnico</t>
  </si>
  <si>
    <t>A2/2</t>
  </si>
  <si>
    <t>Plan Adquisiciones primer semestre 2007</t>
  </si>
  <si>
    <t>PROGRAMA/COMPONENTE/SUBCOMPONENTE</t>
  </si>
  <si>
    <t xml:space="preserve">Monto Total USD </t>
  </si>
  <si>
    <t>TOTAL COMPONENTE 1 FORTALECIMIENTO DE LA INSTITUCIONALIDAD TRANSVERSAL PARA LA GESTION DEL GOBIERNO ELECTRONICO (GE)</t>
  </si>
  <si>
    <t>TOTAL SUBCOMPONENTE 1.1 Apoyo a la gestión (Arquitectura institucional) del GE</t>
  </si>
  <si>
    <t>TOTAL SUBCOMPONENTE 1.2 Apoyo a la puesta en marcha de la Ley de Procedimientos administrativos (Plataforma Integrada de los Servicios Electrónicos del Estado y Mejora de los Procesos)</t>
  </si>
  <si>
    <t>TOTAL SUBCOMPONENTE 1.3 Programa de Fortalecimiento de la Transparencia y Eficiencia en las Compras Públicas.</t>
  </si>
  <si>
    <t>TOTAL COMPONENTE 2 GENERACION DE CAPITAL SOCIAL PARA LA SOCIEDAD DE LA INFORMACION</t>
  </si>
  <si>
    <t>TOTAL SUBCOMPONENTE 2.1 Campaña de Alfabetización Digital.</t>
  </si>
  <si>
    <t>TOTAL SUBCOMPONENTE 2.2 Infocentros.</t>
  </si>
  <si>
    <t>TOTAL COMPONENTE 3 APOYO A PROYECTOS ESTRATEGICOS-PILOTO EN GOBIERNO ELECTRONICO</t>
  </si>
  <si>
    <t>TOTAL SUBCOMPONENTE 3.1 Salud Digital</t>
  </si>
  <si>
    <t>TOTAL SUBCOMPONENTE 3.2 Gobierno Local</t>
  </si>
  <si>
    <t>TOTAL COMPONENTES 1 AL 3</t>
  </si>
  <si>
    <t xml:space="preserve">TOTAL DIRECCION EJECUTIVA </t>
  </si>
  <si>
    <t>TOTAL PROGRAMA</t>
  </si>
</sst>
</file>

<file path=xl/styles.xml><?xml version="1.0" encoding="utf-8"?>
<styleSheet xmlns="http://schemas.openxmlformats.org/spreadsheetml/2006/main">
  <numFmts count="11">
    <numFmt numFmtId="43" formatCode="_(* #,##0.00_);_(* \(#,##0.00\);_(* &quot;-&quot;??_);_(@_)"/>
    <numFmt numFmtId="164" formatCode="_-* #,##0_-;\-* #,##0_-;_-* &quot;-&quot;_-;_-@_-"/>
    <numFmt numFmtId="166" formatCode="&quot;$&quot;\ #,##0;[Red]&quot;$&quot;\ \-#,##0"/>
    <numFmt numFmtId="167" formatCode="_-* #,##0_-;\-* #,##0_-;_-* &quot;-&quot;??_-;_-@_-"/>
    <numFmt numFmtId="168" formatCode="dd/mm/yy"/>
    <numFmt numFmtId="169" formatCode="dd/mm/yy;@"/>
    <numFmt numFmtId="183" formatCode="_-* #,##0\ _€_-;\-* #,##0\ _€_-;_-* &quot;-&quot;\ _€_-;_-@_-"/>
    <numFmt numFmtId="185" formatCode="_-* #,##0.00\ _€_-;\-* #,##0.00\ _€_-;_-* &quot;-&quot;??\ _€_-;_-@_-"/>
    <numFmt numFmtId="187" formatCode="_-[$€]\ * #,##0.00_-;\-[$€]\ * #,##0.00_-;_-[$€]\ * &quot;-&quot;??_-;_-@_-"/>
    <numFmt numFmtId="188" formatCode="[$$-340A]\ #,##0"/>
    <numFmt numFmtId="189" formatCode="#,##0\ _p_t_a"/>
  </numFmts>
  <fonts count="27">
    <font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i/>
      <sz val="10"/>
      <name val="Arial"/>
      <family val="2"/>
    </font>
    <font>
      <sz val="9"/>
      <name val="Trebuchet MS"/>
      <family val="2"/>
    </font>
    <font>
      <b/>
      <sz val="10"/>
      <name val="Verdana"/>
      <family val="2"/>
    </font>
    <font>
      <sz val="10"/>
      <name val="Verdana"/>
      <family val="2"/>
    </font>
    <font>
      <b/>
      <u val="single"/>
      <sz val="10"/>
      <name val="Verdana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6"/>
      <name val="Verdana"/>
      <family val="2"/>
    </font>
    <font>
      <b/>
      <u val="single"/>
      <sz val="12"/>
      <name val="Verdana"/>
      <family val="2"/>
    </font>
    <font>
      <b/>
      <i/>
      <sz val="12"/>
      <name val="Arial"/>
      <family val="2"/>
    </font>
    <font>
      <i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medium"/>
      <top style="thin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 style="thin"/>
      <right/>
      <top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3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66" fontId="2" fillId="0" borderId="0" xfId="0" applyNumberFormat="1" applyFont="1" applyAlignment="1">
      <alignment horizontal="center" vertical="center"/>
    </xf>
    <xf numFmtId="0" fontId="0" fillId="0" borderId="1" xfId="0" applyBorder="1"/>
    <xf numFmtId="0" fontId="6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166" fontId="3" fillId="2" borderId="18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166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19" xfId="0" applyBorder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0" fontId="0" fillId="0" borderId="19" xfId="0" applyBorder="1"/>
    <xf numFmtId="168" fontId="0" fillId="0" borderId="19" xfId="0" applyNumberFormat="1" applyBorder="1"/>
    <xf numFmtId="168" fontId="0" fillId="0" borderId="5" xfId="0" applyNumberFormat="1" applyBorder="1"/>
    <xf numFmtId="164" fontId="0" fillId="0" borderId="0" xfId="0" applyNumberFormat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4" fontId="0" fillId="0" borderId="19" xfId="0" applyNumberFormat="1" applyBorder="1"/>
    <xf numFmtId="167" fontId="0" fillId="0" borderId="0" xfId="23" applyNumberFormat="1" applyBorder="1"/>
    <xf numFmtId="14" fontId="0" fillId="0" borderId="12" xfId="0" applyNumberFormat="1" applyBorder="1"/>
    <xf numFmtId="14" fontId="0" fillId="0" borderId="21" xfId="0" applyNumberFormat="1" applyBorder="1"/>
    <xf numFmtId="168" fontId="0" fillId="0" borderId="12" xfId="0" applyNumberFormat="1" applyBorder="1"/>
    <xf numFmtId="168" fontId="0" fillId="0" borderId="21" xfId="0" applyNumberFormat="1" applyBorder="1"/>
    <xf numFmtId="0" fontId="0" fillId="0" borderId="25" xfId="0" applyBorder="1"/>
    <xf numFmtId="14" fontId="0" fillId="0" borderId="22" xfId="0" applyNumberFormat="1" applyBorder="1"/>
    <xf numFmtId="14" fontId="0" fillId="0" borderId="23" xfId="0" applyNumberFormat="1" applyBorder="1"/>
    <xf numFmtId="0" fontId="0" fillId="0" borderId="26" xfId="0" applyBorder="1"/>
    <xf numFmtId="0" fontId="0" fillId="0" borderId="27" xfId="0" applyBorder="1"/>
    <xf numFmtId="16" fontId="0" fillId="0" borderId="16" xfId="0" applyNumberFormat="1" applyBorder="1"/>
    <xf numFmtId="16" fontId="0" fillId="0" borderId="24" xfId="0" applyNumberFormat="1" applyBorder="1"/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19" xfId="0" applyFont="1" applyBorder="1" applyAlignment="1">
      <alignment horizontal="center"/>
    </xf>
    <xf numFmtId="0" fontId="8" fillId="0" borderId="5" xfId="0" applyFont="1" applyBorder="1"/>
    <xf numFmtId="0" fontId="8" fillId="0" borderId="19" xfId="0" applyFont="1" applyBorder="1"/>
    <xf numFmtId="0" fontId="8" fillId="0" borderId="7" xfId="0" applyFont="1" applyBorder="1"/>
    <xf numFmtId="0" fontId="8" fillId="0" borderId="6" xfId="0" applyFont="1" applyBorder="1"/>
    <xf numFmtId="166" fontId="7" fillId="2" borderId="18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166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/>
    <xf numFmtId="0" fontId="8" fillId="0" borderId="22" xfId="0" applyFont="1" applyBorder="1"/>
    <xf numFmtId="0" fontId="8" fillId="0" borderId="24" xfId="0" applyFont="1" applyBorder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vertical="center" wrapText="1"/>
    </xf>
    <xf numFmtId="3" fontId="8" fillId="0" borderId="22" xfId="0" applyNumberFormat="1" applyFont="1" applyBorder="1" applyAlignment="1">
      <alignment horizontal="center" vertical="center" wrapText="1"/>
    </xf>
    <xf numFmtId="9" fontId="8" fillId="0" borderId="16" xfId="0" applyNumberFormat="1" applyFont="1" applyBorder="1" applyAlignment="1">
      <alignment vertical="center" wrapText="1"/>
    </xf>
    <xf numFmtId="9" fontId="8" fillId="0" borderId="24" xfId="0" applyNumberFormat="1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14" fontId="8" fillId="0" borderId="16" xfId="0" applyNumberFormat="1" applyFont="1" applyBorder="1" applyAlignment="1">
      <alignment vertical="center" wrapText="1"/>
    </xf>
    <xf numFmtId="14" fontId="8" fillId="0" borderId="24" xfId="0" applyNumberFormat="1" applyFont="1" applyBorder="1" applyAlignment="1">
      <alignment vertical="center" wrapText="1"/>
    </xf>
    <xf numFmtId="0" fontId="7" fillId="2" borderId="28" xfId="0" applyFont="1" applyFill="1" applyBorder="1" applyAlignment="1">
      <alignment horizontal="left" vertical="center"/>
    </xf>
    <xf numFmtId="0" fontId="7" fillId="2" borderId="29" xfId="0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left" vertical="center"/>
    </xf>
    <xf numFmtId="3" fontId="8" fillId="0" borderId="0" xfId="0" applyNumberFormat="1" applyFont="1" applyAlignment="1">
      <alignment horizontal="right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vertical="center" wrapText="1"/>
    </xf>
    <xf numFmtId="9" fontId="8" fillId="0" borderId="31" xfId="0" applyNumberFormat="1" applyFont="1" applyBorder="1" applyAlignment="1">
      <alignment vertical="center" wrapText="1"/>
    </xf>
    <xf numFmtId="9" fontId="8" fillId="0" borderId="32" xfId="0" applyNumberFormat="1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166" fontId="7" fillId="2" borderId="33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right" vertical="center"/>
    </xf>
    <xf numFmtId="166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14" fontId="2" fillId="0" borderId="5" xfId="0" applyNumberFormat="1" applyFont="1" applyBorder="1"/>
    <xf numFmtId="0" fontId="2" fillId="0" borderId="12" xfId="0" applyFont="1" applyBorder="1" applyAlignment="1">
      <alignment horizontal="center"/>
    </xf>
    <xf numFmtId="0" fontId="2" fillId="0" borderId="20" xfId="0" applyFont="1" applyBorder="1"/>
    <xf numFmtId="0" fontId="2" fillId="0" borderId="20" xfId="0" applyFont="1" applyBorder="1" applyAlignment="1">
      <alignment horizontal="center"/>
    </xf>
    <xf numFmtId="3" fontId="2" fillId="0" borderId="20" xfId="0" applyNumberFormat="1" applyFont="1" applyFill="1" applyBorder="1"/>
    <xf numFmtId="14" fontId="2" fillId="0" borderId="20" xfId="0" applyNumberFormat="1" applyFont="1" applyBorder="1"/>
    <xf numFmtId="14" fontId="2" fillId="0" borderId="21" xfId="0" applyNumberFormat="1" applyFont="1" applyBorder="1"/>
    <xf numFmtId="0" fontId="2" fillId="0" borderId="20" xfId="0" applyFont="1" applyFill="1" applyBorder="1"/>
    <xf numFmtId="14" fontId="2" fillId="0" borderId="24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Border="1"/>
    <xf numFmtId="3" fontId="2" fillId="0" borderId="0" xfId="0" applyNumberFormat="1" applyFont="1" applyBorder="1"/>
    <xf numFmtId="0" fontId="2" fillId="0" borderId="34" xfId="0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0" fontId="2" fillId="0" borderId="27" xfId="0" applyFont="1" applyBorder="1"/>
    <xf numFmtId="0" fontId="2" fillId="0" borderId="1" xfId="0" applyFont="1" applyBorder="1"/>
    <xf numFmtId="0" fontId="2" fillId="0" borderId="35" xfId="0" applyFont="1" applyBorder="1"/>
    <xf numFmtId="0" fontId="2" fillId="0" borderId="16" xfId="0" applyFont="1" applyBorder="1"/>
    <xf numFmtId="0" fontId="2" fillId="0" borderId="5" xfId="0" applyFont="1" applyBorder="1"/>
    <xf numFmtId="0" fontId="2" fillId="0" borderId="7" xfId="0" applyFont="1" applyBorder="1" applyAlignment="1">
      <alignment horizontal="center"/>
    </xf>
    <xf numFmtId="0" fontId="2" fillId="0" borderId="15" xfId="0" applyFont="1" applyBorder="1"/>
    <xf numFmtId="0" fontId="2" fillId="0" borderId="7" xfId="0" applyFont="1" applyBorder="1"/>
    <xf numFmtId="0" fontId="2" fillId="0" borderId="24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5" xfId="0" applyFont="1" applyBorder="1" applyAlignment="1">
      <alignment wrapText="1"/>
    </xf>
    <xf numFmtId="3" fontId="2" fillId="0" borderId="5" xfId="0" applyNumberFormat="1" applyFont="1" applyFill="1" applyBorder="1"/>
    <xf numFmtId="0" fontId="2" fillId="0" borderId="19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14" fontId="2" fillId="0" borderId="19" xfId="0" applyNumberFormat="1" applyFont="1" applyFill="1" applyBorder="1"/>
    <xf numFmtId="14" fontId="2" fillId="0" borderId="5" xfId="0" applyNumberFormat="1" applyFont="1" applyFill="1" applyBorder="1"/>
    <xf numFmtId="0" fontId="2" fillId="0" borderId="12" xfId="0" applyFont="1" applyBorder="1"/>
    <xf numFmtId="0" fontId="2" fillId="0" borderId="21" xfId="0" applyFont="1" applyBorder="1"/>
    <xf numFmtId="3" fontId="2" fillId="0" borderId="21" xfId="0" applyNumberFormat="1" applyFont="1" applyBorder="1"/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2" xfId="0" applyFont="1" applyBorder="1" applyAlignment="1">
      <alignment horizontal="center"/>
    </xf>
    <xf numFmtId="3" fontId="2" fillId="0" borderId="23" xfId="0" applyNumberFormat="1" applyFont="1" applyBorder="1"/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/>
    <xf numFmtId="0" fontId="2" fillId="0" borderId="19" xfId="0" applyFont="1" applyBorder="1" applyAlignment="1">
      <alignment horizontal="left"/>
    </xf>
    <xf numFmtId="3" fontId="2" fillId="0" borderId="20" xfId="0" applyNumberFormat="1" applyFont="1" applyBorder="1"/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/>
    <xf numFmtId="0" fontId="2" fillId="0" borderId="36" xfId="0" applyFont="1" applyBorder="1"/>
    <xf numFmtId="0" fontId="2" fillId="0" borderId="20" xfId="0" applyFont="1" applyBorder="1" applyAlignment="1">
      <alignment horizontal="left"/>
    </xf>
    <xf numFmtId="0" fontId="2" fillId="0" borderId="37" xfId="0" applyFont="1" applyBorder="1"/>
    <xf numFmtId="0" fontId="2" fillId="0" borderId="25" xfId="0" applyFont="1" applyBorder="1"/>
    <xf numFmtId="0" fontId="2" fillId="0" borderId="38" xfId="0" applyFont="1" applyBorder="1"/>
    <xf numFmtId="166" fontId="3" fillId="2" borderId="33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Border="1"/>
    <xf numFmtId="9" fontId="2" fillId="0" borderId="5" xfId="0" applyNumberFormat="1" applyFont="1" applyBorder="1"/>
    <xf numFmtId="14" fontId="2" fillId="0" borderId="19" xfId="0" applyNumberFormat="1" applyFont="1" applyBorder="1"/>
    <xf numFmtId="14" fontId="2" fillId="0" borderId="16" xfId="0" applyNumberFormat="1" applyFont="1" applyBorder="1"/>
    <xf numFmtId="0" fontId="2" fillId="0" borderId="39" xfId="0" applyFont="1" applyBorder="1"/>
    <xf numFmtId="0" fontId="2" fillId="0" borderId="40" xfId="0" applyFont="1" applyBorder="1"/>
    <xf numFmtId="0" fontId="2" fillId="0" borderId="41" xfId="0" applyFont="1" applyBorder="1"/>
    <xf numFmtId="0" fontId="2" fillId="0" borderId="33" xfId="0" applyFont="1" applyBorder="1"/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wrapText="1"/>
    </xf>
    <xf numFmtId="14" fontId="2" fillId="0" borderId="2" xfId="0" applyNumberFormat="1" applyFont="1" applyBorder="1"/>
    <xf numFmtId="0" fontId="2" fillId="0" borderId="33" xfId="0" applyFont="1" applyFill="1" applyBorder="1" applyAlignment="1">
      <alignment horizontal="center"/>
    </xf>
    <xf numFmtId="9" fontId="2" fillId="0" borderId="20" xfId="0" applyNumberFormat="1" applyFont="1" applyBorder="1"/>
    <xf numFmtId="14" fontId="2" fillId="0" borderId="20" xfId="0" applyNumberFormat="1" applyFont="1" applyFill="1" applyBorder="1"/>
    <xf numFmtId="0" fontId="2" fillId="0" borderId="23" xfId="0" applyFont="1" applyBorder="1" applyAlignment="1">
      <alignment wrapText="1"/>
    </xf>
    <xf numFmtId="9" fontId="2" fillId="0" borderId="23" xfId="0" applyNumberFormat="1" applyFont="1" applyBorder="1"/>
    <xf numFmtId="0" fontId="2" fillId="0" borderId="42" xfId="0" applyFont="1" applyBorder="1" applyAlignment="1">
      <alignment horizontal="center"/>
    </xf>
    <xf numFmtId="0" fontId="2" fillId="0" borderId="43" xfId="0" applyFont="1" applyBorder="1"/>
    <xf numFmtId="14" fontId="2" fillId="3" borderId="22" xfId="0" applyNumberFormat="1" applyFont="1" applyFill="1" applyBorder="1"/>
    <xf numFmtId="14" fontId="2" fillId="3" borderId="23" xfId="0" applyNumberFormat="1" applyFont="1" applyFill="1" applyBorder="1"/>
    <xf numFmtId="0" fontId="2" fillId="0" borderId="20" xfId="0" applyFont="1" applyBorder="1" applyAlignment="1">
      <alignment wrapText="1"/>
    </xf>
    <xf numFmtId="9" fontId="2" fillId="0" borderId="20" xfId="0" applyNumberFormat="1" applyFont="1" applyFill="1" applyBorder="1"/>
    <xf numFmtId="0" fontId="2" fillId="0" borderId="35" xfId="0" applyFont="1" applyFill="1" applyBorder="1" applyAlignment="1">
      <alignment wrapText="1"/>
    </xf>
    <xf numFmtId="0" fontId="2" fillId="0" borderId="34" xfId="0" applyFont="1" applyBorder="1" applyAlignment="1">
      <alignment horizontal="center"/>
    </xf>
    <xf numFmtId="3" fontId="2" fillId="0" borderId="35" xfId="0" applyNumberFormat="1" applyFont="1" applyFill="1" applyBorder="1"/>
    <xf numFmtId="9" fontId="2" fillId="0" borderId="35" xfId="0" applyNumberFormat="1" applyFont="1" applyBorder="1"/>
    <xf numFmtId="14" fontId="2" fillId="3" borderId="34" xfId="0" applyNumberFormat="1" applyFont="1" applyFill="1" applyBorder="1"/>
    <xf numFmtId="14" fontId="2" fillId="3" borderId="35" xfId="0" applyNumberFormat="1" applyFont="1" applyFill="1" applyBorder="1"/>
    <xf numFmtId="3" fontId="2" fillId="0" borderId="23" xfId="0" applyNumberFormat="1" applyFont="1" applyFill="1" applyBorder="1"/>
    <xf numFmtId="0" fontId="2" fillId="0" borderId="10" xfId="0" applyFont="1" applyBorder="1"/>
    <xf numFmtId="169" fontId="0" fillId="0" borderId="0" xfId="0" applyNumberFormat="1"/>
    <xf numFmtId="169" fontId="0" fillId="0" borderId="0" xfId="0" applyNumberFormat="1" applyAlignment="1">
      <alignment/>
    </xf>
    <xf numFmtId="169" fontId="4" fillId="0" borderId="0" xfId="0" applyNumberFormat="1" applyFont="1" applyAlignment="1">
      <alignment horizontal="left" vertical="center"/>
    </xf>
    <xf numFmtId="169" fontId="4" fillId="0" borderId="0" xfId="0" applyNumberFormat="1" applyFont="1" applyAlignment="1">
      <alignment horizontal="right" vertical="center"/>
    </xf>
    <xf numFmtId="169" fontId="2" fillId="0" borderId="0" xfId="0" applyNumberFormat="1" applyFont="1" applyAlignment="1">
      <alignment horizontal="left" vertical="center"/>
    </xf>
    <xf numFmtId="169" fontId="2" fillId="0" borderId="0" xfId="0" applyNumberFormat="1" applyFont="1" applyAlignment="1">
      <alignment horizontal="right" vertical="center"/>
    </xf>
    <xf numFmtId="0" fontId="10" fillId="0" borderId="0" xfId="0" applyFont="1"/>
    <xf numFmtId="0" fontId="10" fillId="0" borderId="19" xfId="0" applyFont="1" applyBorder="1" applyAlignment="1">
      <alignment horizontal="center"/>
    </xf>
    <xf numFmtId="0" fontId="10" fillId="0" borderId="44" xfId="0" applyFont="1" applyBorder="1"/>
    <xf numFmtId="0" fontId="10" fillId="0" borderId="44" xfId="0" applyFont="1" applyBorder="1" applyAlignment="1">
      <alignment horizontal="center"/>
    </xf>
    <xf numFmtId="14" fontId="10" fillId="0" borderId="44" xfId="0" applyNumberFormat="1" applyFont="1" applyBorder="1" applyAlignment="1">
      <alignment horizontal="center"/>
    </xf>
    <xf numFmtId="169" fontId="10" fillId="0" borderId="44" xfId="0" applyNumberFormat="1" applyFont="1" applyBorder="1" applyAlignment="1">
      <alignment horizontal="center"/>
    </xf>
    <xf numFmtId="169" fontId="10" fillId="0" borderId="5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14" fontId="10" fillId="0" borderId="20" xfId="0" applyNumberFormat="1" applyFont="1" applyBorder="1" applyAlignment="1">
      <alignment horizontal="center"/>
    </xf>
    <xf numFmtId="169" fontId="10" fillId="0" borderId="20" xfId="0" applyNumberFormat="1" applyFont="1" applyBorder="1" applyAlignment="1">
      <alignment horizontal="center"/>
    </xf>
    <xf numFmtId="169" fontId="10" fillId="0" borderId="21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14" fontId="10" fillId="0" borderId="45" xfId="0" applyNumberFormat="1" applyFont="1" applyBorder="1" applyAlignment="1">
      <alignment horizontal="center"/>
    </xf>
    <xf numFmtId="169" fontId="10" fillId="0" borderId="45" xfId="0" applyNumberFormat="1" applyFont="1" applyBorder="1" applyAlignment="1">
      <alignment horizontal="center"/>
    </xf>
    <xf numFmtId="169" fontId="10" fillId="0" borderId="24" xfId="0" applyNumberFormat="1" applyFont="1" applyBorder="1" applyAlignment="1">
      <alignment horizontal="center"/>
    </xf>
    <xf numFmtId="166" fontId="3" fillId="2" borderId="32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Fill="1" applyBorder="1" applyAlignment="1">
      <alignment horizontal="left" vertical="center" wrapText="1"/>
    </xf>
    <xf numFmtId="0" fontId="10" fillId="0" borderId="44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0" fillId="0" borderId="20" xfId="0" applyBorder="1"/>
    <xf numFmtId="0" fontId="0" fillId="0" borderId="45" xfId="0" applyBorder="1"/>
    <xf numFmtId="169" fontId="0" fillId="0" borderId="45" xfId="0" applyNumberFormat="1" applyBorder="1"/>
    <xf numFmtId="169" fontId="0" fillId="0" borderId="24" xfId="0" applyNumberFormat="1" applyBorder="1"/>
    <xf numFmtId="0" fontId="0" fillId="0" borderId="44" xfId="0" applyBorder="1"/>
    <xf numFmtId="169" fontId="2" fillId="0" borderId="0" xfId="0" applyNumberFormat="1" applyFont="1" applyFill="1" applyBorder="1" applyAlignment="1">
      <alignment horizontal="center" vertical="center"/>
    </xf>
    <xf numFmtId="169" fontId="2" fillId="0" borderId="0" xfId="0" applyNumberFormat="1" applyFont="1" applyFill="1" applyBorder="1" applyAlignment="1">
      <alignment horizontal="right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19" xfId="0" applyNumberFormat="1" applyBorder="1" applyAlignment="1" quotePrefix="1">
      <alignment horizontal="center"/>
    </xf>
    <xf numFmtId="0" fontId="0" fillId="0" borderId="5" xfId="0" applyBorder="1" applyAlignment="1">
      <alignment horizontal="center" vertical="center" wrapText="1"/>
    </xf>
    <xf numFmtId="9" fontId="0" fillId="0" borderId="19" xfId="0" applyNumberFormat="1" applyBorder="1"/>
    <xf numFmtId="9" fontId="0" fillId="0" borderId="5" xfId="0" applyNumberFormat="1" applyBorder="1"/>
    <xf numFmtId="0" fontId="0" fillId="0" borderId="4" xfId="0" applyBorder="1" applyAlignment="1" quotePrefix="1">
      <alignment horizontal="center"/>
    </xf>
    <xf numFmtId="0" fontId="0" fillId="0" borderId="9" xfId="0" applyBorder="1" applyAlignment="1">
      <alignment horizontal="center" vertical="center" wrapText="1"/>
    </xf>
    <xf numFmtId="9" fontId="0" fillId="0" borderId="4" xfId="0" applyNumberFormat="1" applyBorder="1"/>
    <xf numFmtId="9" fontId="0" fillId="0" borderId="9" xfId="0" applyNumberFormat="1" applyBorder="1"/>
    <xf numFmtId="168" fontId="0" fillId="0" borderId="4" xfId="0" applyNumberFormat="1" applyBorder="1"/>
    <xf numFmtId="168" fontId="0" fillId="0" borderId="9" xfId="0" applyNumberFormat="1" applyBorder="1"/>
    <xf numFmtId="0" fontId="12" fillId="0" borderId="23" xfId="0" applyFont="1" applyBorder="1"/>
    <xf numFmtId="166" fontId="13" fillId="2" borderId="18" xfId="0" applyNumberFormat="1" applyFont="1" applyFill="1" applyBorder="1" applyAlignment="1">
      <alignment horizontal="right" vertical="center" wrapText="1"/>
    </xf>
    <xf numFmtId="0" fontId="12" fillId="0" borderId="0" xfId="0" applyFont="1"/>
    <xf numFmtId="0" fontId="14" fillId="0" borderId="0" xfId="0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 quotePrefix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ill="1" applyBorder="1"/>
    <xf numFmtId="9" fontId="0" fillId="0" borderId="20" xfId="15" applyFill="1" applyBorder="1"/>
    <xf numFmtId="168" fontId="0" fillId="0" borderId="20" xfId="0" applyNumberFormat="1" applyFill="1" applyBorder="1"/>
    <xf numFmtId="0" fontId="11" fillId="0" borderId="0" xfId="0" applyFont="1" applyFill="1"/>
    <xf numFmtId="0" fontId="0" fillId="0" borderId="0" xfId="0" applyFill="1"/>
    <xf numFmtId="168" fontId="0" fillId="0" borderId="21" xfId="0" applyNumberFormat="1" applyFont="1" applyFill="1" applyBorder="1"/>
    <xf numFmtId="168" fontId="0" fillId="0" borderId="20" xfId="0" applyNumberFormat="1" applyFont="1" applyFill="1" applyBorder="1"/>
    <xf numFmtId="0" fontId="0" fillId="0" borderId="45" xfId="0" applyFill="1" applyBorder="1"/>
    <xf numFmtId="166" fontId="13" fillId="2" borderId="33" xfId="0" applyNumberFormat="1" applyFont="1" applyFill="1" applyBorder="1" applyAlignment="1">
      <alignment horizontal="right" vertical="center" wrapText="1"/>
    </xf>
    <xf numFmtId="0" fontId="0" fillId="0" borderId="19" xfId="0" applyBorder="1" applyAlignment="1" quotePrefix="1">
      <alignment horizontal="center"/>
    </xf>
    <xf numFmtId="0" fontId="12" fillId="0" borderId="5" xfId="0" applyFont="1" applyBorder="1"/>
    <xf numFmtId="0" fontId="0" fillId="0" borderId="10" xfId="0" applyFill="1" applyBorder="1"/>
    <xf numFmtId="168" fontId="0" fillId="0" borderId="10" xfId="0" applyNumberFormat="1" applyFill="1" applyBorder="1"/>
    <xf numFmtId="168" fontId="0" fillId="0" borderId="4" xfId="0" applyNumberFormat="1" applyFill="1" applyBorder="1"/>
    <xf numFmtId="168" fontId="0" fillId="0" borderId="9" xfId="0" applyNumberFormat="1" applyFill="1" applyBorder="1"/>
    <xf numFmtId="168" fontId="0" fillId="0" borderId="4" xfId="0" applyNumberFormat="1" applyFont="1" applyFill="1" applyBorder="1"/>
    <xf numFmtId="168" fontId="0" fillId="0" borderId="9" xfId="0" applyNumberFormat="1" applyFont="1" applyFill="1" applyBorder="1"/>
    <xf numFmtId="166" fontId="14" fillId="2" borderId="18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center" vertical="center" wrapText="1"/>
    </xf>
    <xf numFmtId="3" fontId="8" fillId="0" borderId="44" xfId="0" applyNumberFormat="1" applyFont="1" applyFill="1" applyBorder="1" applyAlignment="1">
      <alignment horizontal="right" vertical="center" wrapText="1"/>
    </xf>
    <xf numFmtId="9" fontId="8" fillId="0" borderId="44" xfId="15" applyFont="1" applyFill="1" applyBorder="1" applyAlignment="1">
      <alignment horizontal="center" vertical="center" wrapText="1"/>
    </xf>
    <xf numFmtId="14" fontId="8" fillId="0" borderId="44" xfId="0" applyNumberFormat="1" applyFont="1" applyFill="1" applyBorder="1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right" vertical="center" wrapText="1"/>
    </xf>
    <xf numFmtId="9" fontId="8" fillId="0" borderId="20" xfId="15" applyFont="1" applyFill="1" applyBorder="1" applyAlignment="1">
      <alignment horizontal="center" vertical="center" wrapText="1"/>
    </xf>
    <xf numFmtId="14" fontId="8" fillId="0" borderId="20" xfId="0" applyNumberFormat="1" applyFont="1" applyFill="1" applyBorder="1" applyAlignment="1">
      <alignment horizontal="center" vertical="center" wrapText="1"/>
    </xf>
    <xf numFmtId="14" fontId="8" fillId="0" borderId="21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45" xfId="0" applyFont="1" applyBorder="1"/>
    <xf numFmtId="0" fontId="8" fillId="0" borderId="20" xfId="0" applyFont="1" applyFill="1" applyBorder="1" applyAlignment="1">
      <alignment vertical="center" wrapText="1"/>
    </xf>
    <xf numFmtId="3" fontId="8" fillId="0" borderId="20" xfId="0" applyNumberFormat="1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vertical="center" wrapText="1"/>
    </xf>
    <xf numFmtId="169" fontId="8" fillId="0" borderId="20" xfId="0" applyNumberFormat="1" applyFont="1" applyFill="1" applyBorder="1" applyAlignment="1">
      <alignment vertical="center" wrapText="1"/>
    </xf>
    <xf numFmtId="14" fontId="8" fillId="0" borderId="21" xfId="0" applyNumberFormat="1" applyFont="1" applyFill="1" applyBorder="1" applyAlignment="1">
      <alignment vertical="center" wrapText="1"/>
    </xf>
    <xf numFmtId="0" fontId="7" fillId="2" borderId="46" xfId="0" applyFont="1" applyFill="1" applyBorder="1" applyAlignment="1">
      <alignment horizontal="left" vertical="center"/>
    </xf>
    <xf numFmtId="0" fontId="7" fillId="2" borderId="47" xfId="0" applyFont="1" applyFill="1" applyBorder="1" applyAlignment="1">
      <alignment horizontal="left" vertical="center"/>
    </xf>
    <xf numFmtId="0" fontId="7" fillId="2" borderId="41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center" vertical="center" wrapText="1"/>
    </xf>
    <xf numFmtId="3" fontId="8" fillId="0" borderId="45" xfId="0" applyNumberFormat="1" applyFont="1" applyBorder="1" applyAlignment="1">
      <alignment vertical="center" wrapText="1"/>
    </xf>
    <xf numFmtId="9" fontId="8" fillId="0" borderId="45" xfId="0" applyNumberFormat="1" applyFont="1" applyBorder="1" applyAlignment="1">
      <alignment vertical="center" wrapText="1"/>
    </xf>
    <xf numFmtId="14" fontId="8" fillId="0" borderId="45" xfId="0" applyNumberFormat="1" applyFont="1" applyBorder="1" applyAlignment="1">
      <alignment vertical="center" wrapText="1"/>
    </xf>
    <xf numFmtId="169" fontId="8" fillId="0" borderId="45" xfId="0" applyNumberFormat="1" applyFont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left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4" borderId="3" xfId="0" applyFont="1" applyFill="1" applyBorder="1" applyAlignment="1">
      <alignment horizontal="left" vertical="center"/>
    </xf>
    <xf numFmtId="0" fontId="16" fillId="4" borderId="6" xfId="0" applyFont="1" applyFill="1" applyBorder="1" applyAlignment="1">
      <alignment horizontal="left" vertical="center"/>
    </xf>
    <xf numFmtId="0" fontId="0" fillId="0" borderId="18" xfId="0" applyFill="1" applyBorder="1" applyAlignment="1">
      <alignment wrapText="1"/>
    </xf>
    <xf numFmtId="0" fontId="0" fillId="0" borderId="19" xfId="0" applyFill="1" applyBorder="1" applyAlignment="1">
      <alignment horizontal="center"/>
    </xf>
    <xf numFmtId="3" fontId="0" fillId="0" borderId="5" xfId="0" applyNumberFormat="1" applyFill="1" applyBorder="1"/>
    <xf numFmtId="9" fontId="0" fillId="0" borderId="31" xfId="15" applyFill="1" applyBorder="1"/>
    <xf numFmtId="166" fontId="16" fillId="2" borderId="18" xfId="0" applyNumberFormat="1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wrapText="1"/>
    </xf>
    <xf numFmtId="0" fontId="0" fillId="0" borderId="7" xfId="0" applyFill="1" applyBorder="1" applyAlignment="1">
      <alignment horizontal="center"/>
    </xf>
    <xf numFmtId="3" fontId="0" fillId="0" borderId="6" xfId="0" applyNumberFormat="1" applyFill="1" applyBorder="1"/>
    <xf numFmtId="0" fontId="0" fillId="0" borderId="7" xfId="0" applyBorder="1" applyAlignment="1">
      <alignment horizontal="center"/>
    </xf>
    <xf numFmtId="0" fontId="0" fillId="0" borderId="14" xfId="0" applyFon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3" fontId="0" fillId="0" borderId="13" xfId="0" applyNumberFormat="1" applyFill="1" applyBorder="1"/>
    <xf numFmtId="0" fontId="0" fillId="0" borderId="14" xfId="0" applyFont="1" applyFill="1" applyBorder="1" applyAlignment="1">
      <alignment vertical="top" wrapText="1"/>
    </xf>
    <xf numFmtId="9" fontId="0" fillId="0" borderId="12" xfId="15" applyFill="1" applyBorder="1"/>
    <xf numFmtId="0" fontId="0" fillId="0" borderId="17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3" fontId="0" fillId="0" borderId="15" xfId="0" applyNumberFormat="1" applyFill="1" applyBorder="1"/>
    <xf numFmtId="0" fontId="0" fillId="0" borderId="17" xfId="0" applyBorder="1" applyAlignment="1">
      <alignment horizontal="center"/>
    </xf>
    <xf numFmtId="0" fontId="16" fillId="2" borderId="48" xfId="0" applyFont="1" applyFill="1" applyBorder="1" applyAlignment="1">
      <alignment horizontal="left" vertical="center"/>
    </xf>
    <xf numFmtId="0" fontId="16" fillId="2" borderId="49" xfId="0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2" borderId="28" xfId="0" applyFont="1" applyFill="1" applyBorder="1" applyAlignment="1">
      <alignment horizontal="left" vertical="center"/>
    </xf>
    <xf numFmtId="0" fontId="16" fillId="2" borderId="29" xfId="0" applyFont="1" applyFill="1" applyBorder="1" applyAlignment="1">
      <alignment horizontal="left" vertical="center"/>
    </xf>
    <xf numFmtId="0" fontId="16" fillId="2" borderId="30" xfId="0" applyFont="1" applyFill="1" applyBorder="1" applyAlignment="1">
      <alignment horizontal="left" vertical="center"/>
    </xf>
    <xf numFmtId="166" fontId="16" fillId="2" borderId="33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left" vertical="center"/>
    </xf>
    <xf numFmtId="0" fontId="16" fillId="4" borderId="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0" xfId="0" applyFont="1" applyAlignment="1">
      <alignment horizontal="center" vertical="center"/>
    </xf>
    <xf numFmtId="9" fontId="2" fillId="0" borderId="50" xfId="0" applyNumberFormat="1" applyFont="1" applyBorder="1"/>
    <xf numFmtId="9" fontId="2" fillId="0" borderId="51" xfId="0" applyNumberFormat="1" applyFont="1" applyBorder="1"/>
    <xf numFmtId="0" fontId="2" fillId="0" borderId="7" xfId="0" applyFont="1" applyFill="1" applyBorder="1" applyAlignment="1">
      <alignment horizontal="center"/>
    </xf>
    <xf numFmtId="0" fontId="2" fillId="0" borderId="52" xfId="0" applyFont="1" applyBorder="1"/>
    <xf numFmtId="0" fontId="2" fillId="0" borderId="5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9" fontId="2" fillId="0" borderId="53" xfId="0" applyNumberFormat="1" applyFont="1" applyBorder="1"/>
    <xf numFmtId="0" fontId="2" fillId="0" borderId="48" xfId="0" applyFont="1" applyBorder="1"/>
    <xf numFmtId="0" fontId="2" fillId="0" borderId="14" xfId="0" applyFont="1" applyFill="1" applyBorder="1" applyAlignment="1">
      <alignment horizontal="center"/>
    </xf>
    <xf numFmtId="0" fontId="2" fillId="0" borderId="49" xfId="0" applyFont="1" applyBorder="1"/>
    <xf numFmtId="14" fontId="2" fillId="0" borderId="53" xfId="0" applyNumberFormat="1" applyFont="1" applyBorder="1"/>
    <xf numFmtId="14" fontId="2" fillId="0" borderId="12" xfId="0" applyNumberFormat="1" applyFont="1" applyBorder="1"/>
    <xf numFmtId="9" fontId="2" fillId="0" borderId="37" xfId="0" applyNumberFormat="1" applyFont="1" applyBorder="1"/>
    <xf numFmtId="0" fontId="2" fillId="0" borderId="54" xfId="0" applyFont="1" applyBorder="1"/>
    <xf numFmtId="0" fontId="2" fillId="0" borderId="55" xfId="0" applyFont="1" applyBorder="1"/>
    <xf numFmtId="14" fontId="2" fillId="0" borderId="37" xfId="0" applyNumberFormat="1" applyFont="1" applyBorder="1"/>
    <xf numFmtId="14" fontId="2" fillId="0" borderId="23" xfId="0" applyNumberFormat="1" applyFont="1" applyBorder="1"/>
    <xf numFmtId="14" fontId="2" fillId="0" borderId="22" xfId="0" applyNumberFormat="1" applyFont="1" applyBorder="1"/>
    <xf numFmtId="0" fontId="2" fillId="0" borderId="56" xfId="0" applyFont="1" applyBorder="1" applyAlignment="1">
      <alignment horizontal="left"/>
    </xf>
    <xf numFmtId="3" fontId="2" fillId="0" borderId="56" xfId="0" applyNumberFormat="1" applyFont="1" applyBorder="1"/>
    <xf numFmtId="9" fontId="2" fillId="0" borderId="38" xfId="0" applyNumberFormat="1" applyFont="1" applyBorder="1"/>
    <xf numFmtId="0" fontId="2" fillId="0" borderId="57" xfId="0" applyFont="1" applyBorder="1"/>
    <xf numFmtId="0" fontId="2" fillId="0" borderId="17" xfId="0" applyFont="1" applyFill="1" applyBorder="1" applyAlignment="1">
      <alignment horizontal="center"/>
    </xf>
    <xf numFmtId="0" fontId="2" fillId="0" borderId="58" xfId="0" applyFont="1" applyBorder="1"/>
    <xf numFmtId="14" fontId="2" fillId="0" borderId="59" xfId="0" applyNumberFormat="1" applyFont="1" applyBorder="1"/>
    <xf numFmtId="14" fontId="2" fillId="0" borderId="9" xfId="0" applyNumberFormat="1" applyFont="1" applyBorder="1"/>
    <xf numFmtId="189" fontId="3" fillId="2" borderId="18" xfId="0" applyNumberFormat="1" applyFont="1" applyFill="1" applyBorder="1" applyAlignment="1">
      <alignment horizontal="right" vertical="center" wrapText="1"/>
    </xf>
    <xf numFmtId="0" fontId="2" fillId="0" borderId="22" xfId="0" applyFont="1" applyFill="1" applyBorder="1"/>
    <xf numFmtId="0" fontId="2" fillId="0" borderId="22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14" fontId="2" fillId="0" borderId="4" xfId="0" applyNumberFormat="1" applyFont="1" applyFill="1" applyBorder="1"/>
    <xf numFmtId="14" fontId="2" fillId="0" borderId="9" xfId="0" applyNumberFormat="1" applyFont="1" applyFill="1" applyBorder="1"/>
    <xf numFmtId="14" fontId="2" fillId="0" borderId="22" xfId="0" applyNumberFormat="1" applyFont="1" applyFill="1" applyBorder="1"/>
    <xf numFmtId="14" fontId="2" fillId="0" borderId="23" xfId="0" applyNumberFormat="1" applyFont="1" applyFill="1" applyBorder="1"/>
    <xf numFmtId="9" fontId="2" fillId="0" borderId="22" xfId="0" applyNumberFormat="1" applyFont="1" applyFill="1" applyBorder="1"/>
    <xf numFmtId="9" fontId="2" fillId="0" borderId="23" xfId="0" applyNumberFormat="1" applyFont="1" applyFill="1" applyBorder="1"/>
    <xf numFmtId="0" fontId="2" fillId="3" borderId="22" xfId="0" applyFont="1" applyFill="1" applyBorder="1"/>
    <xf numFmtId="9" fontId="2" fillId="3" borderId="23" xfId="0" applyNumberFormat="1" applyFont="1" applyFill="1" applyBorder="1"/>
    <xf numFmtId="9" fontId="2" fillId="0" borderId="22" xfId="0" applyNumberFormat="1" applyFont="1" applyBorder="1"/>
    <xf numFmtId="0" fontId="2" fillId="0" borderId="54" xfId="0" applyFont="1" applyBorder="1" applyAlignment="1">
      <alignment wrapText="1"/>
    </xf>
    <xf numFmtId="0" fontId="2" fillId="0" borderId="56" xfId="0" applyFont="1" applyBorder="1"/>
    <xf numFmtId="0" fontId="2" fillId="0" borderId="56" xfId="0" applyFont="1" applyBorder="1" applyAlignment="1">
      <alignment wrapText="1"/>
    </xf>
    <xf numFmtId="0" fontId="2" fillId="0" borderId="56" xfId="0" applyFont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left" vertical="center" wrapText="1"/>
    </xf>
    <xf numFmtId="3" fontId="2" fillId="0" borderId="9" xfId="0" applyNumberFormat="1" applyFont="1" applyBorder="1"/>
    <xf numFmtId="0" fontId="2" fillId="0" borderId="4" xfId="0" applyFont="1" applyBorder="1"/>
    <xf numFmtId="14" fontId="2" fillId="0" borderId="4" xfId="0" applyNumberFormat="1" applyFont="1" applyBorder="1"/>
    <xf numFmtId="0" fontId="2" fillId="0" borderId="60" xfId="0" applyFont="1" applyBorder="1" applyAlignment="1">
      <alignment wrapText="1"/>
    </xf>
    <xf numFmtId="0" fontId="2" fillId="0" borderId="61" xfId="0" applyFont="1" applyBorder="1"/>
    <xf numFmtId="0" fontId="2" fillId="0" borderId="56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wrapText="1"/>
    </xf>
    <xf numFmtId="3" fontId="2" fillId="0" borderId="48" xfId="0" applyNumberFormat="1" applyFont="1" applyBorder="1"/>
    <xf numFmtId="14" fontId="2" fillId="0" borderId="20" xfId="0" applyNumberFormat="1" applyFont="1" applyBorder="1" applyAlignment="1">
      <alignment horizontal="center"/>
    </xf>
    <xf numFmtId="3" fontId="2" fillId="0" borderId="54" xfId="0" applyNumberFormat="1" applyFont="1" applyBorder="1"/>
    <xf numFmtId="3" fontId="2" fillId="0" borderId="20" xfId="15" applyNumberFormat="1" applyFont="1" applyBorder="1"/>
    <xf numFmtId="0" fontId="2" fillId="0" borderId="19" xfId="0" applyFont="1" applyFill="1" applyBorder="1" applyAlignment="1">
      <alignment horizontal="left"/>
    </xf>
    <xf numFmtId="3" fontId="2" fillId="0" borderId="5" xfId="0" applyNumberFormat="1" applyFont="1" applyBorder="1" applyAlignment="1">
      <alignment/>
    </xf>
    <xf numFmtId="9" fontId="2" fillId="0" borderId="19" xfId="0" applyNumberFormat="1" applyFont="1" applyBorder="1"/>
    <xf numFmtId="0" fontId="2" fillId="0" borderId="21" xfId="0" applyFont="1" applyBorder="1" applyAlignment="1">
      <alignment wrapText="1"/>
    </xf>
    <xf numFmtId="3" fontId="2" fillId="0" borderId="21" xfId="0" applyNumberFormat="1" applyFont="1" applyBorder="1" applyAlignment="1">
      <alignment/>
    </xf>
    <xf numFmtId="9" fontId="2" fillId="0" borderId="12" xfId="0" applyNumberFormat="1" applyFont="1" applyBorder="1"/>
    <xf numFmtId="0" fontId="2" fillId="0" borderId="19" xfId="0" applyFont="1" applyFill="1" applyBorder="1" applyAlignment="1">
      <alignment horizontal="center"/>
    </xf>
    <xf numFmtId="0" fontId="2" fillId="0" borderId="5" xfId="0" applyFont="1" applyFill="1" applyBorder="1" applyAlignment="1">
      <alignment wrapText="1"/>
    </xf>
    <xf numFmtId="0" fontId="2" fillId="0" borderId="19" xfId="0" applyFont="1" applyFill="1" applyBorder="1"/>
    <xf numFmtId="0" fontId="2" fillId="0" borderId="5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7" xfId="0" applyFont="1" applyFill="1" applyBorder="1"/>
    <xf numFmtId="167" fontId="0" fillId="0" borderId="0" xfId="0" applyNumberFormat="1"/>
    <xf numFmtId="3" fontId="2" fillId="0" borderId="2" xfId="0" applyNumberFormat="1" applyFont="1" applyFill="1" applyBorder="1"/>
    <xf numFmtId="188" fontId="3" fillId="2" borderId="18" xfId="0" applyNumberFormat="1" applyFont="1" applyFill="1" applyBorder="1" applyAlignment="1">
      <alignment horizontal="right" vertical="center" wrapText="1"/>
    </xf>
    <xf numFmtId="3" fontId="2" fillId="0" borderId="0" xfId="0" applyNumberFormat="1" applyFont="1"/>
    <xf numFmtId="0" fontId="2" fillId="0" borderId="51" xfId="0" applyFont="1" applyBorder="1" applyAlignment="1">
      <alignment wrapText="1"/>
    </xf>
    <xf numFmtId="3" fontId="2" fillId="0" borderId="7" xfId="0" applyNumberFormat="1" applyFont="1" applyBorder="1"/>
    <xf numFmtId="0" fontId="2" fillId="0" borderId="50" xfId="0" applyFont="1" applyBorder="1"/>
    <xf numFmtId="0" fontId="2" fillId="0" borderId="48" xfId="0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3" fontId="2" fillId="0" borderId="14" xfId="0" applyNumberFormat="1" applyFont="1" applyBorder="1"/>
    <xf numFmtId="9" fontId="2" fillId="0" borderId="21" xfId="0" applyNumberFormat="1" applyFont="1" applyBorder="1"/>
    <xf numFmtId="0" fontId="2" fillId="0" borderId="42" xfId="0" applyFont="1" applyBorder="1"/>
    <xf numFmtId="3" fontId="2" fillId="0" borderId="42" xfId="0" applyNumberFormat="1" applyFont="1" applyBorder="1"/>
    <xf numFmtId="0" fontId="2" fillId="0" borderId="11" xfId="0" applyFont="1" applyBorder="1"/>
    <xf numFmtId="0" fontId="2" fillId="0" borderId="17" xfId="0" applyFont="1" applyBorder="1" applyAlignment="1">
      <alignment wrapText="1"/>
    </xf>
    <xf numFmtId="3" fontId="2" fillId="0" borderId="17" xfId="0" applyNumberFormat="1" applyFont="1" applyBorder="1"/>
    <xf numFmtId="3" fontId="2" fillId="3" borderId="20" xfId="0" applyNumberFormat="1" applyFont="1" applyFill="1" applyBorder="1"/>
    <xf numFmtId="0" fontId="0" fillId="0" borderId="11" xfId="0" applyFill="1" applyBorder="1" applyAlignment="1">
      <alignment horizontal="center"/>
    </xf>
    <xf numFmtId="9" fontId="0" fillId="0" borderId="32" xfId="15" applyFill="1" applyBorder="1"/>
    <xf numFmtId="0" fontId="0" fillId="0" borderId="18" xfId="0" applyFill="1" applyBorder="1" applyAlignment="1">
      <alignment horizontal="center"/>
    </xf>
    <xf numFmtId="14" fontId="0" fillId="0" borderId="31" xfId="0" applyNumberFormat="1" applyFill="1" applyBorder="1"/>
    <xf numFmtId="14" fontId="0" fillId="0" borderId="32" xfId="0" applyNumberFormat="1" applyFill="1" applyBorder="1"/>
    <xf numFmtId="0" fontId="0" fillId="0" borderId="3" xfId="0" applyFill="1" applyBorder="1" applyAlignment="1">
      <alignment horizontal="center"/>
    </xf>
    <xf numFmtId="9" fontId="0" fillId="0" borderId="19" xfId="15" applyFill="1" applyBorder="1"/>
    <xf numFmtId="9" fontId="0" fillId="0" borderId="5" xfId="15" applyFill="1" applyBorder="1"/>
    <xf numFmtId="14" fontId="0" fillId="0" borderId="19" xfId="0" applyNumberFormat="1" applyFill="1" applyBorder="1" applyAlignment="1">
      <alignment horizontal="center"/>
    </xf>
    <xf numFmtId="14" fontId="0" fillId="0" borderId="5" xfId="0" applyNumberFormat="1" applyFill="1" applyBorder="1"/>
    <xf numFmtId="14" fontId="0" fillId="0" borderId="5" xfId="0" applyNumberFormat="1" applyFill="1" applyBorder="1" applyAlignment="1">
      <alignment horizontal="center"/>
    </xf>
    <xf numFmtId="9" fontId="0" fillId="0" borderId="21" xfId="15" applyFill="1" applyBorder="1"/>
    <xf numFmtId="14" fontId="0" fillId="0" borderId="12" xfId="0" applyNumberFormat="1" applyFill="1" applyBorder="1" applyAlignment="1">
      <alignment horizontal="center"/>
    </xf>
    <xf numFmtId="14" fontId="0" fillId="0" borderId="21" xfId="0" applyNumberFormat="1" applyFill="1" applyBorder="1"/>
    <xf numFmtId="14" fontId="0" fillId="0" borderId="21" xfId="0" applyNumberForma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3" fontId="0" fillId="0" borderId="10" xfId="0" applyNumberFormat="1" applyFill="1" applyBorder="1"/>
    <xf numFmtId="9" fontId="0" fillId="0" borderId="4" xfId="15" applyFill="1" applyBorder="1"/>
    <xf numFmtId="9" fontId="0" fillId="0" borderId="9" xfId="15" applyFill="1" applyBorder="1"/>
    <xf numFmtId="0" fontId="0" fillId="0" borderId="21" xfId="0" applyFill="1" applyBorder="1"/>
    <xf numFmtId="0" fontId="0" fillId="0" borderId="13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9" fontId="0" fillId="0" borderId="16" xfId="15" applyFill="1" applyBorder="1"/>
    <xf numFmtId="9" fontId="0" fillId="0" borderId="24" xfId="15" applyFill="1" applyBorder="1"/>
    <xf numFmtId="0" fontId="0" fillId="0" borderId="15" xfId="0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3" fontId="0" fillId="0" borderId="0" xfId="0" applyNumberFormat="1"/>
    <xf numFmtId="0" fontId="16" fillId="0" borderId="0" xfId="0" applyFont="1" applyFill="1" applyBorder="1" applyAlignment="1">
      <alignment horizontal="left" vertical="center"/>
    </xf>
    <xf numFmtId="166" fontId="16" fillId="0" borderId="0" xfId="0" applyNumberFormat="1" applyFont="1" applyFill="1" applyBorder="1" applyAlignment="1">
      <alignment horizontal="right" vertical="center" wrapText="1"/>
    </xf>
    <xf numFmtId="16" fontId="0" fillId="0" borderId="15" xfId="0" applyNumberFormat="1" applyFill="1" applyBorder="1" applyAlignment="1">
      <alignment horizontal="center"/>
    </xf>
    <xf numFmtId="0" fontId="16" fillId="2" borderId="46" xfId="0" applyFont="1" applyFill="1" applyBorder="1" applyAlignment="1">
      <alignment horizontal="left" vertical="center"/>
    </xf>
    <xf numFmtId="0" fontId="16" fillId="2" borderId="47" xfId="0" applyFont="1" applyFill="1" applyBorder="1" applyAlignment="1">
      <alignment horizontal="left" vertical="center"/>
    </xf>
    <xf numFmtId="0" fontId="16" fillId="2" borderId="41" xfId="0" applyFont="1" applyFill="1" applyBorder="1" applyAlignment="1">
      <alignment horizontal="left" vertical="center"/>
    </xf>
    <xf numFmtId="0" fontId="0" fillId="0" borderId="6" xfId="0" applyFill="1" applyBorder="1" applyAlignment="1">
      <alignment wrapText="1"/>
    </xf>
    <xf numFmtId="3" fontId="0" fillId="0" borderId="50" xfId="0" applyNumberFormat="1" applyFill="1" applyBorder="1"/>
    <xf numFmtId="0" fontId="0" fillId="0" borderId="6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42" xfId="0" applyFill="1" applyBorder="1" applyAlignment="1">
      <alignment horizontal="center"/>
    </xf>
    <xf numFmtId="3" fontId="0" fillId="0" borderId="25" xfId="0" applyNumberFormat="1" applyFill="1" applyBorder="1"/>
    <xf numFmtId="0" fontId="0" fillId="0" borderId="25" xfId="0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14" fontId="0" fillId="0" borderId="22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6" fontId="0" fillId="0" borderId="13" xfId="0" applyNumberFormat="1" applyFill="1" applyBorder="1" applyAlignment="1">
      <alignment horizontal="center"/>
    </xf>
    <xf numFmtId="3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left" vertical="center"/>
    </xf>
    <xf numFmtId="183" fontId="12" fillId="0" borderId="5" xfId="20" applyFont="1" applyBorder="1"/>
    <xf numFmtId="183" fontId="12" fillId="0" borderId="9" xfId="20" applyFont="1" applyBorder="1"/>
    <xf numFmtId="166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9" fontId="0" fillId="0" borderId="63" xfId="0" applyNumberFormat="1" applyBorder="1"/>
    <xf numFmtId="9" fontId="0" fillId="0" borderId="64" xfId="0" applyNumberFormat="1" applyBorder="1"/>
    <xf numFmtId="0" fontId="0" fillId="0" borderId="52" xfId="0" applyBorder="1"/>
    <xf numFmtId="0" fontId="0" fillId="0" borderId="43" xfId="0" applyBorder="1"/>
    <xf numFmtId="168" fontId="0" fillId="0" borderId="63" xfId="0" applyNumberFormat="1" applyBorder="1"/>
    <xf numFmtId="168" fontId="0" fillId="0" borderId="64" xfId="0" applyNumberFormat="1" applyBorder="1"/>
    <xf numFmtId="183" fontId="12" fillId="0" borderId="60" xfId="20" applyFont="1" applyBorder="1"/>
    <xf numFmtId="9" fontId="0" fillId="0" borderId="20" xfId="0" applyNumberFormat="1" applyBorder="1"/>
    <xf numFmtId="0" fontId="0" fillId="0" borderId="10" xfId="0" applyBorder="1" applyAlignment="1">
      <alignment horizontal="center"/>
    </xf>
    <xf numFmtId="0" fontId="0" fillId="0" borderId="65" xfId="0" applyBorder="1"/>
    <xf numFmtId="0" fontId="0" fillId="0" borderId="58" xfId="0" applyBorder="1"/>
    <xf numFmtId="183" fontId="0" fillId="0" borderId="0" xfId="20"/>
    <xf numFmtId="0" fontId="0" fillId="0" borderId="12" xfId="0" applyNumberFormat="1" applyFill="1" applyBorder="1" applyAlignment="1">
      <alignment horizontal="center"/>
    </xf>
    <xf numFmtId="183" fontId="12" fillId="0" borderId="20" xfId="20" applyFont="1" applyFill="1" applyBorder="1"/>
    <xf numFmtId="0" fontId="0" fillId="0" borderId="20" xfId="0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183" fontId="2" fillId="0" borderId="0" xfId="0" applyNumberFormat="1" applyFont="1" applyAlignment="1">
      <alignment vertical="center"/>
    </xf>
    <xf numFmtId="0" fontId="0" fillId="0" borderId="18" xfId="0" applyBorder="1"/>
    <xf numFmtId="1" fontId="0" fillId="0" borderId="4" xfId="0" applyNumberFormat="1" applyBorder="1" applyAlignment="1">
      <alignment horizontal="center"/>
    </xf>
    <xf numFmtId="14" fontId="0" fillId="0" borderId="5" xfId="20" applyNumberFormat="1" applyBorder="1"/>
    <xf numFmtId="168" fontId="0" fillId="0" borderId="5" xfId="20" applyNumberFormat="1" applyBorder="1"/>
    <xf numFmtId="14" fontId="0" fillId="0" borderId="9" xfId="20" applyNumberFormat="1" applyBorder="1"/>
    <xf numFmtId="168" fontId="0" fillId="0" borderId="9" xfId="20" applyNumberFormat="1" applyBorder="1"/>
    <xf numFmtId="14" fontId="0" fillId="0" borderId="9" xfId="20" applyNumberFormat="1" applyFont="1" applyBorder="1"/>
    <xf numFmtId="14" fontId="0" fillId="0" borderId="9" xfId="20" applyNumberFormat="1" applyFont="1" applyBorder="1" applyAlignment="1">
      <alignment horizontal="right"/>
    </xf>
    <xf numFmtId="183" fontId="0" fillId="0" borderId="14" xfId="20" applyBorder="1"/>
    <xf numFmtId="183" fontId="0" fillId="0" borderId="9" xfId="20" applyFont="1" applyFill="1" applyBorder="1"/>
    <xf numFmtId="167" fontId="0" fillId="0" borderId="0" xfId="21" applyNumberFormat="1" applyFill="1" applyBorder="1"/>
    <xf numFmtId="183" fontId="0" fillId="0" borderId="7" xfId="20" applyFill="1" applyBorder="1"/>
    <xf numFmtId="14" fontId="0" fillId="0" borderId="9" xfId="20" applyNumberFormat="1" applyFont="1" applyFill="1" applyBorder="1"/>
    <xf numFmtId="168" fontId="0" fillId="0" borderId="19" xfId="0" applyNumberFormat="1" applyFill="1" applyBorder="1"/>
    <xf numFmtId="168" fontId="0" fillId="0" borderId="5" xfId="0" applyNumberFormat="1" applyFill="1" applyBorder="1"/>
    <xf numFmtId="183" fontId="0" fillId="0" borderId="5" xfId="20" applyBorder="1"/>
    <xf numFmtId="183" fontId="0" fillId="0" borderId="21" xfId="20" applyBorder="1"/>
    <xf numFmtId="168" fontId="0" fillId="0" borderId="12" xfId="0" applyNumberFormat="1" applyFont="1" applyFill="1" applyBorder="1"/>
    <xf numFmtId="168" fontId="0" fillId="0" borderId="21" xfId="0" applyNumberFormat="1" applyFont="1" applyFill="1" applyBorder="1"/>
    <xf numFmtId="183" fontId="0" fillId="0" borderId="23" xfId="20" applyBorder="1"/>
    <xf numFmtId="168" fontId="0" fillId="0" borderId="12" xfId="0" applyNumberFormat="1" applyFill="1" applyBorder="1"/>
    <xf numFmtId="168" fontId="0" fillId="0" borderId="21" xfId="0" applyNumberFormat="1" applyFill="1" applyBorder="1"/>
    <xf numFmtId="167" fontId="0" fillId="0" borderId="23" xfId="21" applyNumberFormat="1" applyBorder="1"/>
    <xf numFmtId="167" fontId="0" fillId="0" borderId="5" xfId="21" applyNumberFormat="1" applyBorder="1"/>
    <xf numFmtId="14" fontId="0" fillId="0" borderId="6" xfId="0" applyNumberFormat="1" applyBorder="1"/>
    <xf numFmtId="167" fontId="0" fillId="0" borderId="21" xfId="21" applyNumberFormat="1" applyBorder="1"/>
    <xf numFmtId="183" fontId="4" fillId="0" borderId="0" xfId="20" applyFont="1" applyAlignment="1">
      <alignment horizontal="center" vertical="center"/>
    </xf>
    <xf numFmtId="183" fontId="2" fillId="0" borderId="0" xfId="20" applyFont="1" applyFill="1" applyBorder="1" applyAlignment="1">
      <alignment vertical="center" wrapText="1"/>
    </xf>
    <xf numFmtId="183" fontId="2" fillId="0" borderId="0" xfId="20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7" fontId="10" fillId="0" borderId="44" xfId="21" applyNumberFormat="1" applyFont="1" applyBorder="1"/>
    <xf numFmtId="167" fontId="10" fillId="0" borderId="20" xfId="21" applyNumberFormat="1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167" fontId="10" fillId="0" borderId="20" xfId="21" applyNumberFormat="1" applyFont="1" applyBorder="1"/>
    <xf numFmtId="167" fontId="10" fillId="0" borderId="45" xfId="21" applyNumberFormat="1" applyFont="1" applyBorder="1"/>
    <xf numFmtId="167" fontId="10" fillId="0" borderId="45" xfId="21" applyNumberFormat="1" applyFont="1" applyBorder="1" applyAlignment="1">
      <alignment horizontal="center"/>
    </xf>
    <xf numFmtId="167" fontId="10" fillId="0" borderId="44" xfId="21" applyNumberFormat="1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167" fontId="10" fillId="0" borderId="20" xfId="21" applyNumberFormat="1" applyFont="1" applyFill="1" applyBorder="1" applyAlignment="1">
      <alignment horizontal="center"/>
    </xf>
    <xf numFmtId="14" fontId="10" fillId="0" borderId="20" xfId="0" applyNumberFormat="1" applyFont="1" applyFill="1" applyBorder="1" applyAlignment="1">
      <alignment horizontal="center"/>
    </xf>
    <xf numFmtId="169" fontId="10" fillId="0" borderId="20" xfId="0" applyNumberFormat="1" applyFont="1" applyFill="1" applyBorder="1" applyAlignment="1">
      <alignment horizontal="center"/>
    </xf>
    <xf numFmtId="169" fontId="10" fillId="0" borderId="21" xfId="0" applyNumberFormat="1" applyFont="1" applyFill="1" applyBorder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166" fontId="7" fillId="5" borderId="18" xfId="0" applyNumberFormat="1" applyFont="1" applyFill="1" applyBorder="1" applyAlignment="1">
      <alignment horizontal="right" vertical="center" wrapText="1"/>
    </xf>
    <xf numFmtId="0" fontId="8" fillId="0" borderId="22" xfId="0" applyFont="1" applyBorder="1" applyAlignment="1">
      <alignment horizontal="center" vertical="center"/>
    </xf>
    <xf numFmtId="4" fontId="8" fillId="0" borderId="23" xfId="0" applyNumberFormat="1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 quotePrefix="1">
      <alignment horizontal="center" vertical="center" wrapText="1"/>
    </xf>
    <xf numFmtId="0" fontId="7" fillId="6" borderId="28" xfId="0" applyFont="1" applyFill="1" applyBorder="1" applyAlignment="1">
      <alignment horizontal="left" vertical="center"/>
    </xf>
    <xf numFmtId="0" fontId="7" fillId="6" borderId="29" xfId="0" applyFont="1" applyFill="1" applyBorder="1" applyAlignment="1">
      <alignment horizontal="left" vertical="center"/>
    </xf>
    <xf numFmtId="0" fontId="7" fillId="6" borderId="30" xfId="0" applyFont="1" applyFill="1" applyBorder="1" applyAlignment="1">
      <alignment horizontal="left" vertical="center"/>
    </xf>
    <xf numFmtId="166" fontId="7" fillId="6" borderId="18" xfId="0" applyNumberFormat="1" applyFont="1" applyFill="1" applyBorder="1" applyAlignment="1">
      <alignment horizontal="right" vertical="center" wrapText="1"/>
    </xf>
    <xf numFmtId="4" fontId="8" fillId="0" borderId="32" xfId="0" applyNumberFormat="1" applyFont="1" applyBorder="1" applyAlignment="1">
      <alignment vertical="center" wrapText="1"/>
    </xf>
    <xf numFmtId="166" fontId="7" fillId="5" borderId="33" xfId="0" applyNumberFormat="1" applyFont="1" applyFill="1" applyBorder="1" applyAlignment="1">
      <alignment horizontal="right" vertical="center" wrapText="1"/>
    </xf>
    <xf numFmtId="9" fontId="8" fillId="0" borderId="31" xfId="15" applyFont="1" applyFill="1" applyBorder="1" applyAlignment="1">
      <alignment horizontal="center" vertical="center" wrapText="1"/>
    </xf>
    <xf numFmtId="9" fontId="8" fillId="0" borderId="32" xfId="15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vertical="center" wrapText="1"/>
    </xf>
    <xf numFmtId="4" fontId="8" fillId="0" borderId="32" xfId="0" applyNumberFormat="1" applyFont="1" applyFill="1" applyBorder="1" applyAlignment="1">
      <alignment horizontal="center" vertical="center" wrapText="1"/>
    </xf>
    <xf numFmtId="4" fontId="8" fillId="0" borderId="0" xfId="0" applyNumberFormat="1" applyFont="1"/>
    <xf numFmtId="166" fontId="3" fillId="2" borderId="2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183" fontId="26" fillId="0" borderId="0" xfId="20" applyFont="1" applyBorder="1" applyAlignment="1">
      <alignment horizontal="center" vertical="center" wrapText="1"/>
    </xf>
    <xf numFmtId="166" fontId="3" fillId="2" borderId="20" xfId="0" applyNumberFormat="1" applyFont="1" applyFill="1" applyBorder="1" applyAlignment="1">
      <alignment horizontal="right" vertical="center" wrapText="1"/>
    </xf>
    <xf numFmtId="0" fontId="16" fillId="4" borderId="66" xfId="0" applyFont="1" applyFill="1" applyBorder="1" applyAlignment="1">
      <alignment horizontal="center" vertical="center" wrapText="1"/>
    </xf>
    <xf numFmtId="0" fontId="16" fillId="4" borderId="67" xfId="0" applyFont="1" applyFill="1" applyBorder="1" applyAlignment="1">
      <alignment horizontal="center" vertical="center" wrapText="1"/>
    </xf>
    <xf numFmtId="0" fontId="16" fillId="4" borderId="61" xfId="0" applyFont="1" applyFill="1" applyBorder="1" applyAlignment="1">
      <alignment horizontal="center" vertical="center" wrapText="1"/>
    </xf>
    <xf numFmtId="0" fontId="16" fillId="4" borderId="68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 vertical="center" wrapText="1"/>
    </xf>
    <xf numFmtId="0" fontId="16" fillId="4" borderId="46" xfId="0" applyFont="1" applyFill="1" applyBorder="1" applyAlignment="1">
      <alignment horizontal="center" vertical="center" wrapText="1"/>
    </xf>
    <xf numFmtId="0" fontId="16" fillId="4" borderId="47" xfId="0" applyFont="1" applyFill="1" applyBorder="1" applyAlignment="1">
      <alignment horizontal="center" vertical="center" wrapText="1"/>
    </xf>
    <xf numFmtId="0" fontId="16" fillId="4" borderId="41" xfId="0" applyFont="1" applyFill="1" applyBorder="1" applyAlignment="1">
      <alignment horizontal="center" vertical="center" wrapText="1"/>
    </xf>
    <xf numFmtId="0" fontId="16" fillId="4" borderId="43" xfId="0" applyFont="1" applyFill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 wrapText="1"/>
    </xf>
    <xf numFmtId="0" fontId="16" fillId="4" borderId="3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" fillId="2" borderId="60" xfId="0" applyFont="1" applyFill="1" applyBorder="1" applyAlignment="1">
      <alignment horizontal="left" vertical="center"/>
    </xf>
    <xf numFmtId="0" fontId="3" fillId="2" borderId="65" xfId="0" applyFont="1" applyFill="1" applyBorder="1" applyAlignment="1">
      <alignment horizontal="left" vertical="center"/>
    </xf>
    <xf numFmtId="0" fontId="3" fillId="2" borderId="53" xfId="0" applyFont="1" applyFill="1" applyBorder="1" applyAlignment="1">
      <alignment horizontal="left" vertical="center"/>
    </xf>
    <xf numFmtId="0" fontId="3" fillId="2" borderId="48" xfId="0" applyFont="1" applyFill="1" applyBorder="1" applyAlignment="1">
      <alignment horizontal="left" vertical="center" wrapText="1"/>
    </xf>
    <xf numFmtId="0" fontId="3" fillId="2" borderId="49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3" fillId="2" borderId="53" xfId="0" applyFont="1" applyFill="1" applyBorder="1" applyAlignment="1">
      <alignment horizontal="left" vertical="center" wrapText="1"/>
    </xf>
    <xf numFmtId="0" fontId="3" fillId="2" borderId="48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left" vertical="center"/>
    </xf>
    <xf numFmtId="0" fontId="7" fillId="4" borderId="35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wrapText="1"/>
    </xf>
    <xf numFmtId="0" fontId="8" fillId="0" borderId="47" xfId="0" applyFont="1" applyBorder="1" applyAlignment="1">
      <alignment wrapText="1"/>
    </xf>
    <xf numFmtId="0" fontId="8" fillId="0" borderId="41" xfId="0" applyFont="1" applyBorder="1" applyAlignment="1">
      <alignment wrapText="1"/>
    </xf>
    <xf numFmtId="0" fontId="7" fillId="4" borderId="43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left" wrapText="1"/>
    </xf>
    <xf numFmtId="0" fontId="8" fillId="0" borderId="47" xfId="0" applyFont="1" applyBorder="1" applyAlignment="1">
      <alignment horizontal="left" wrapText="1"/>
    </xf>
    <xf numFmtId="0" fontId="8" fillId="0" borderId="41" xfId="0" applyFont="1" applyBorder="1" applyAlignment="1">
      <alignment horizontal="left" wrapText="1"/>
    </xf>
    <xf numFmtId="0" fontId="7" fillId="4" borderId="3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66" xfId="0" applyFont="1" applyFill="1" applyBorder="1" applyAlignment="1">
      <alignment horizontal="center" vertical="center" wrapText="1"/>
    </xf>
    <xf numFmtId="0" fontId="7" fillId="4" borderId="68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7" fillId="2" borderId="46" xfId="0" applyFont="1" applyFill="1" applyBorder="1" applyAlignment="1">
      <alignment vertical="center" wrapText="1"/>
    </xf>
    <xf numFmtId="0" fontId="8" fillId="0" borderId="47" xfId="0" applyFont="1" applyBorder="1" applyAlignment="1">
      <alignment vertical="center" wrapText="1"/>
    </xf>
    <xf numFmtId="0" fontId="8" fillId="0" borderId="41" xfId="0" applyFont="1" applyBorder="1" applyAlignment="1">
      <alignment vertical="center" wrapText="1"/>
    </xf>
    <xf numFmtId="0" fontId="7" fillId="5" borderId="46" xfId="0" applyFont="1" applyFill="1" applyBorder="1" applyAlignment="1">
      <alignment wrapText="1"/>
    </xf>
    <xf numFmtId="0" fontId="8" fillId="5" borderId="47" xfId="0" applyFont="1" applyFill="1" applyBorder="1" applyAlignment="1">
      <alignment wrapText="1"/>
    </xf>
    <xf numFmtId="0" fontId="8" fillId="5" borderId="41" xfId="0" applyFont="1" applyFill="1" applyBorder="1" applyAlignment="1">
      <alignment wrapText="1"/>
    </xf>
    <xf numFmtId="0" fontId="7" fillId="5" borderId="46" xfId="0" applyFont="1" applyFill="1" applyBorder="1" applyAlignment="1">
      <alignment horizontal="left" wrapText="1"/>
    </xf>
    <xf numFmtId="0" fontId="8" fillId="5" borderId="47" xfId="0" applyFont="1" applyFill="1" applyBorder="1" applyAlignment="1">
      <alignment horizontal="left" wrapText="1"/>
    </xf>
    <xf numFmtId="0" fontId="8" fillId="5" borderId="41" xfId="0" applyFont="1" applyFill="1" applyBorder="1" applyAlignment="1">
      <alignment horizontal="left" wrapText="1"/>
    </xf>
    <xf numFmtId="0" fontId="7" fillId="5" borderId="28" xfId="0" applyFont="1" applyFill="1" applyBorder="1" applyAlignment="1">
      <alignment horizontal="left" vertical="center" wrapText="1"/>
    </xf>
    <xf numFmtId="0" fontId="8" fillId="5" borderId="29" xfId="0" applyFont="1" applyFill="1" applyBorder="1" applyAlignment="1">
      <alignment horizontal="left" vertical="center" wrapText="1"/>
    </xf>
    <xf numFmtId="0" fontId="8" fillId="5" borderId="30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vertical="center" wrapText="1"/>
    </xf>
    <xf numFmtId="0" fontId="8" fillId="5" borderId="29" xfId="0" applyFont="1" applyFill="1" applyBorder="1" applyAlignment="1">
      <alignment vertical="center" wrapText="1"/>
    </xf>
    <xf numFmtId="0" fontId="8" fillId="5" borderId="30" xfId="0" applyFont="1" applyFill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4" borderId="19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169" fontId="5" fillId="4" borderId="20" xfId="0" applyNumberFormat="1" applyFont="1" applyFill="1" applyBorder="1" applyAlignment="1">
      <alignment horizontal="center" vertical="center" wrapText="1"/>
    </xf>
    <xf numFmtId="169" fontId="5" fillId="4" borderId="45" xfId="0" applyNumberFormat="1" applyFont="1" applyFill="1" applyBorder="1" applyAlignment="1">
      <alignment horizontal="center" vertical="center" wrapText="1"/>
    </xf>
    <xf numFmtId="169" fontId="5" fillId="4" borderId="23" xfId="0" applyNumberFormat="1" applyFont="1" applyFill="1" applyBorder="1" applyAlignment="1">
      <alignment horizontal="center" vertical="center" wrapText="1"/>
    </xf>
    <xf numFmtId="169" fontId="5" fillId="4" borderId="40" xfId="0" applyNumberFormat="1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3" fillId="2" borderId="69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 wrapText="1"/>
    </xf>
    <xf numFmtId="169" fontId="5" fillId="4" borderId="21" xfId="0" applyNumberFormat="1" applyFont="1" applyFill="1" applyBorder="1" applyAlignment="1">
      <alignment horizontal="center" vertical="center" wrapText="1"/>
    </xf>
    <xf numFmtId="169" fontId="5" fillId="4" borderId="2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66" xfId="0" applyFont="1" applyFill="1" applyBorder="1" applyAlignment="1">
      <alignment horizontal="center" vertical="center" wrapText="1"/>
    </xf>
    <xf numFmtId="0" fontId="5" fillId="4" borderId="68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2" borderId="46" xfId="0" applyFont="1" applyFill="1" applyBorder="1" applyAlignment="1">
      <alignment horizontal="left" vertical="center" wrapText="1"/>
    </xf>
    <xf numFmtId="0" fontId="3" fillId="2" borderId="47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left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28" xfId="0" applyFont="1" applyFill="1" applyBorder="1" applyAlignment="1">
      <alignment horizontal="center" vertical="center" wrapText="1"/>
    </xf>
    <xf numFmtId="0" fontId="16" fillId="4" borderId="30" xfId="0" applyFont="1" applyFill="1" applyBorder="1" applyAlignment="1">
      <alignment horizontal="center" vertical="center" wrapText="1"/>
    </xf>
    <xf numFmtId="0" fontId="16" fillId="4" borderId="34" xfId="0" applyFont="1" applyFill="1" applyBorder="1" applyAlignment="1">
      <alignment horizontal="center" vertical="center" wrapText="1"/>
    </xf>
    <xf numFmtId="0" fontId="16" fillId="4" borderId="39" xfId="0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16" fillId="4" borderId="40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16" fillId="2" borderId="46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16" fillId="2" borderId="28" xfId="0" applyFont="1" applyFill="1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16" fillId="2" borderId="28" xfId="0" applyFont="1" applyFill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1" fillId="4" borderId="43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66" xfId="0" applyFont="1" applyFill="1" applyBorder="1" applyAlignment="1">
      <alignment horizontal="center" vertical="center" wrapText="1"/>
    </xf>
    <xf numFmtId="0" fontId="1" fillId="4" borderId="68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52" xfId="0" applyFont="1" applyFill="1" applyBorder="1" applyAlignment="1">
      <alignment horizontal="center" vertical="center" wrapText="1"/>
    </xf>
    <xf numFmtId="0" fontId="1" fillId="4" borderId="70" xfId="0" applyFont="1" applyFill="1" applyBorder="1" applyAlignment="1">
      <alignment horizontal="center" vertical="center" wrapText="1"/>
    </xf>
    <xf numFmtId="0" fontId="1" fillId="4" borderId="71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[0]_Consolidado Plan Adq 2 Sem 2007" xfId="20"/>
    <cellStyle name="Comma_Consolidado Plan Adq 2 Sem 2007" xfId="21"/>
    <cellStyle name="Euro" xfId="22"/>
    <cellStyle name="Millares_b) Flujo us$ Préstamo 16 Julio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valdes\CONFIG~1\Temp\poa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eborah.ferrada\Escritorio\2006\Planif%20y%20Ppto\POA%20Mineduc%202006%2021-07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% BID APORTE LOCAL"/>
      <sheetName val="POA X SUBCOMP."/>
    </sheetNames>
    <sheetDataSet>
      <sheetData sheetId="0" refreshError="1"/>
      <sheetData sheetId="1" refreshError="1">
        <row r="30">
          <cell r="V30">
            <v>20813</v>
          </cell>
        </row>
        <row r="43">
          <cell r="V43">
            <v>6000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A X SUBCOMP."/>
    </sheetNames>
    <sheetDataSet>
      <sheetData sheetId="0" refreshError="1">
        <row r="14">
          <cell r="G14" t="str">
            <v>Implementación Estrategia de Comunicación Integral para la Campaña Nacional de Alfabetización Digital</v>
          </cell>
        </row>
        <row r="18">
          <cell r="G18" t="str">
            <v>Diseño y Produción material audiovisual para la Campaña Nacional de Alfabetización Digital</v>
          </cell>
          <cell r="V18">
            <v>18000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workbookViewId="0" topLeftCell="C14">
      <selection activeCell="E33" sqref="E33"/>
    </sheetView>
  </sheetViews>
  <sheetFormatPr defaultColWidth="11.421875" defaultRowHeight="12.75"/>
  <cols>
    <col min="1" max="2" width="11.421875" style="0" customWidth="1"/>
    <col min="3" max="3" width="114.00390625" style="0" customWidth="1"/>
    <col min="4" max="4" width="27.140625" style="0" hidden="1" customWidth="1"/>
    <col min="5" max="5" width="13.00390625" style="0" customWidth="1"/>
  </cols>
  <sheetData>
    <row r="2" spans="2:4" ht="15">
      <c r="B2" s="602" t="s">
        <v>0</v>
      </c>
      <c r="C2" s="602"/>
      <c r="D2" s="2"/>
    </row>
    <row r="3" spans="2:4" ht="15">
      <c r="B3" s="602" t="s">
        <v>1</v>
      </c>
      <c r="C3" s="602"/>
      <c r="D3" s="2"/>
    </row>
    <row r="4" spans="2:4" ht="15.75">
      <c r="B4" s="603" t="s">
        <v>439</v>
      </c>
      <c r="C4" s="603"/>
      <c r="D4" s="3"/>
    </row>
    <row r="5" spans="2:4" ht="12.75">
      <c r="B5" s="4"/>
      <c r="C5" s="4"/>
      <c r="D5" s="4"/>
    </row>
    <row r="6" spans="2:4" ht="13.5" thickBot="1">
      <c r="B6" s="4"/>
      <c r="C6" s="4"/>
      <c r="D6" s="4"/>
    </row>
    <row r="7" spans="1:5" ht="12.75" customHeight="1">
      <c r="A7" s="590" t="s">
        <v>440</v>
      </c>
      <c r="B7" s="591"/>
      <c r="C7" s="592"/>
      <c r="D7" s="4"/>
      <c r="E7" s="599" t="s">
        <v>441</v>
      </c>
    </row>
    <row r="8" spans="1:5" ht="12.75" customHeight="1">
      <c r="A8" s="593"/>
      <c r="B8" s="594"/>
      <c r="C8" s="595"/>
      <c r="D8" s="4"/>
      <c r="E8" s="600"/>
    </row>
    <row r="9" spans="1:9" ht="13.5" thickBot="1">
      <c r="A9" s="596"/>
      <c r="B9" s="597"/>
      <c r="C9" s="598"/>
      <c r="D9" s="4"/>
      <c r="E9" s="601"/>
      <c r="G9" s="5"/>
      <c r="H9" s="5"/>
      <c r="I9" s="5"/>
    </row>
    <row r="10" spans="1:5" s="2" customFormat="1" ht="15" customHeight="1">
      <c r="A10" s="604" t="s">
        <v>442</v>
      </c>
      <c r="B10" s="605"/>
      <c r="C10" s="605"/>
      <c r="D10" s="606"/>
      <c r="E10" s="585">
        <f>SUM(E12:E14)</f>
        <v>3107508</v>
      </c>
    </row>
    <row r="11" spans="3:5" s="2" customFormat="1" ht="11.25">
      <c r="C11" s="586"/>
      <c r="D11" s="587"/>
      <c r="E11" s="588"/>
    </row>
    <row r="12" spans="1:5" s="48" customFormat="1" ht="24" customHeight="1">
      <c r="A12" s="607" t="s">
        <v>443</v>
      </c>
      <c r="B12" s="608"/>
      <c r="C12" s="609"/>
      <c r="D12" s="610"/>
      <c r="E12" s="589">
        <v>650154</v>
      </c>
    </row>
    <row r="13" spans="1:5" s="48" customFormat="1" ht="24" customHeight="1">
      <c r="A13" s="607" t="s">
        <v>444</v>
      </c>
      <c r="B13" s="608"/>
      <c r="C13" s="609"/>
      <c r="D13" s="610"/>
      <c r="E13" s="589">
        <f>167000+1424354</f>
        <v>1591354</v>
      </c>
    </row>
    <row r="14" spans="1:5" s="48" customFormat="1" ht="24" customHeight="1">
      <c r="A14" s="607" t="s">
        <v>445</v>
      </c>
      <c r="B14" s="608"/>
      <c r="C14" s="609"/>
      <c r="D14" s="610"/>
      <c r="E14" s="589">
        <v>866000</v>
      </c>
    </row>
    <row r="15" spans="3:5" s="2" customFormat="1" ht="11.25">
      <c r="C15" s="586"/>
      <c r="D15" s="587"/>
      <c r="E15" s="588"/>
    </row>
    <row r="16" spans="3:5" s="2" customFormat="1" ht="11.25">
      <c r="C16" s="586"/>
      <c r="D16" s="587"/>
      <c r="E16" s="588"/>
    </row>
    <row r="17" spans="1:5" s="48" customFormat="1" ht="14.25" customHeight="1">
      <c r="A17" s="607" t="s">
        <v>446</v>
      </c>
      <c r="B17" s="608"/>
      <c r="C17" s="608"/>
      <c r="D17" s="611"/>
      <c r="E17" s="585">
        <f>SUM(E19:E20)</f>
        <v>1000669</v>
      </c>
    </row>
    <row r="18" spans="3:5" s="2" customFormat="1" ht="11.25">
      <c r="C18" s="586"/>
      <c r="D18" s="587"/>
      <c r="E18" s="588"/>
    </row>
    <row r="19" spans="1:5" s="48" customFormat="1" ht="24" customHeight="1">
      <c r="A19" s="607" t="s">
        <v>447</v>
      </c>
      <c r="B19" s="608"/>
      <c r="C19" s="609"/>
      <c r="D19" s="610"/>
      <c r="E19" s="589">
        <v>422838</v>
      </c>
    </row>
    <row r="20" spans="1:5" s="48" customFormat="1" ht="24" customHeight="1">
      <c r="A20" s="607" t="s">
        <v>448</v>
      </c>
      <c r="B20" s="608"/>
      <c r="C20" s="609"/>
      <c r="D20" s="610"/>
      <c r="E20" s="589">
        <v>577831</v>
      </c>
    </row>
    <row r="21" spans="3:5" s="2" customFormat="1" ht="11.25">
      <c r="C21" s="586"/>
      <c r="D21" s="587"/>
      <c r="E21" s="588"/>
    </row>
    <row r="22" spans="3:5" s="2" customFormat="1" ht="11.25">
      <c r="C22" s="586"/>
      <c r="D22" s="587"/>
      <c r="E22" s="588"/>
    </row>
    <row r="23" spans="1:5" s="48" customFormat="1" ht="14.25" customHeight="1">
      <c r="A23" s="607" t="s">
        <v>449</v>
      </c>
      <c r="B23" s="608"/>
      <c r="C23" s="608"/>
      <c r="D23" s="611"/>
      <c r="E23" s="585">
        <f>SUM(E26:E27)</f>
        <v>1177767</v>
      </c>
    </row>
    <row r="24" spans="3:5" s="2" customFormat="1" ht="11.25">
      <c r="C24" s="586"/>
      <c r="D24" s="587"/>
      <c r="E24" s="588"/>
    </row>
    <row r="25" spans="3:5" s="2" customFormat="1" ht="11.25" hidden="1">
      <c r="C25" s="586"/>
      <c r="D25" s="587"/>
      <c r="E25" s="588"/>
    </row>
    <row r="26" spans="1:5" s="48" customFormat="1" ht="24" customHeight="1">
      <c r="A26" s="607" t="s">
        <v>450</v>
      </c>
      <c r="B26" s="608"/>
      <c r="C26" s="609"/>
      <c r="D26" s="610"/>
      <c r="E26" s="589">
        <v>818091</v>
      </c>
    </row>
    <row r="27" spans="1:5" s="48" customFormat="1" ht="24" customHeight="1">
      <c r="A27" s="607" t="s">
        <v>451</v>
      </c>
      <c r="B27" s="608"/>
      <c r="C27" s="609"/>
      <c r="D27" s="610"/>
      <c r="E27" s="589">
        <v>359676</v>
      </c>
    </row>
    <row r="28" spans="3:5" s="2" customFormat="1" ht="11.25">
      <c r="C28" s="586"/>
      <c r="D28" s="587"/>
      <c r="E28" s="588"/>
    </row>
    <row r="29" spans="3:5" s="2" customFormat="1" ht="11.25">
      <c r="C29" s="586"/>
      <c r="D29" s="587"/>
      <c r="E29" s="588"/>
    </row>
    <row r="30" spans="1:5" s="2" customFormat="1" ht="27" customHeight="1">
      <c r="A30" s="612" t="s">
        <v>452</v>
      </c>
      <c r="B30" s="613"/>
      <c r="C30" s="613"/>
      <c r="D30" s="606"/>
      <c r="E30" s="585">
        <f>+E10+E17+E23</f>
        <v>5285944</v>
      </c>
    </row>
    <row r="31" spans="3:5" s="2" customFormat="1" ht="11.25">
      <c r="C31" s="586"/>
      <c r="D31" s="587"/>
      <c r="E31" s="588"/>
    </row>
    <row r="32" spans="1:5" s="48" customFormat="1" ht="14.25" customHeight="1">
      <c r="A32" s="607" t="s">
        <v>453</v>
      </c>
      <c r="B32" s="608"/>
      <c r="C32" s="608"/>
      <c r="D32" s="611"/>
      <c r="E32" s="585">
        <v>363000</v>
      </c>
    </row>
    <row r="33" spans="3:5" s="2" customFormat="1" ht="11.25">
      <c r="C33" s="586"/>
      <c r="D33" s="587"/>
      <c r="E33" s="588"/>
    </row>
    <row r="34" spans="1:5" s="48" customFormat="1" ht="14.25" customHeight="1">
      <c r="A34" s="607" t="s">
        <v>454</v>
      </c>
      <c r="B34" s="608"/>
      <c r="C34" s="608"/>
      <c r="D34" s="611"/>
      <c r="E34" s="585">
        <f>+E30+E32</f>
        <v>5648944</v>
      </c>
    </row>
    <row r="35" spans="3:5" s="2" customFormat="1" ht="12" customHeight="1">
      <c r="C35" s="586"/>
      <c r="D35" s="587"/>
      <c r="E35" s="588"/>
    </row>
  </sheetData>
  <mergeCells count="18">
    <mergeCell ref="A23:D23"/>
    <mergeCell ref="A34:D34"/>
    <mergeCell ref="A26:D26"/>
    <mergeCell ref="A27:D27"/>
    <mergeCell ref="A30:D30"/>
    <mergeCell ref="A32:D32"/>
    <mergeCell ref="A12:D12"/>
    <mergeCell ref="A13:D13"/>
    <mergeCell ref="A14:D14"/>
    <mergeCell ref="A17:D17"/>
    <mergeCell ref="A19:D19"/>
    <mergeCell ref="A20:D20"/>
    <mergeCell ref="A7:C9"/>
    <mergeCell ref="E7:E9"/>
    <mergeCell ref="B2:C2"/>
    <mergeCell ref="B3:C3"/>
    <mergeCell ref="B4:C4"/>
    <mergeCell ref="A10:D10"/>
  </mergeCells>
  <printOptions/>
  <pageMargins left="1.8" right="0.75" top="1" bottom="1" header="0" footer="0"/>
  <pageSetup horizontalDpi="600" verticalDpi="60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115"/>
  <sheetViews>
    <sheetView workbookViewId="0" topLeftCell="A58">
      <selection activeCell="H78" sqref="H78"/>
    </sheetView>
  </sheetViews>
  <sheetFormatPr defaultColWidth="11.421875" defaultRowHeight="12.75"/>
  <cols>
    <col min="1" max="1" width="9.57421875" style="0" customWidth="1"/>
    <col min="2" max="2" width="29.421875" style="0" customWidth="1"/>
    <col min="3" max="3" width="9.00390625" style="0" customWidth="1"/>
    <col min="4" max="4" width="13.00390625" style="0" customWidth="1"/>
    <col min="5" max="5" width="7.421875" style="0" customWidth="1"/>
    <col min="6" max="6" width="8.421875" style="0" customWidth="1"/>
    <col min="7" max="7" width="11.8515625" style="0" customWidth="1"/>
    <col min="8" max="8" width="12.140625" style="0" customWidth="1"/>
    <col min="9" max="9" width="8.7109375" style="0" customWidth="1"/>
    <col min="10" max="10" width="11.421875" style="0" customWidth="1"/>
    <col min="11" max="11" width="9.00390625" style="0" customWidth="1"/>
    <col min="12" max="12" width="10.8515625" style="0" customWidth="1"/>
    <col min="13" max="13" width="10.140625" style="0" customWidth="1"/>
    <col min="14" max="14" width="9.140625" style="0" customWidth="1"/>
    <col min="15" max="15" width="11.57421875" style="0" customWidth="1"/>
  </cols>
  <sheetData>
    <row r="1" spans="1:15" ht="12.75">
      <c r="A1" s="121"/>
      <c r="B1" s="1" t="s">
        <v>0</v>
      </c>
      <c r="C1" s="2"/>
      <c r="D1" s="2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5" ht="12.75">
      <c r="A2" s="121"/>
      <c r="B2" s="1" t="s">
        <v>1</v>
      </c>
      <c r="C2" s="2"/>
      <c r="D2" s="2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ht="12.75">
      <c r="A3" s="121"/>
      <c r="B3" s="3" t="s">
        <v>302</v>
      </c>
      <c r="C3" s="3"/>
      <c r="D3" s="3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ht="12.75">
      <c r="A4" s="121"/>
      <c r="B4" s="4" t="s">
        <v>154</v>
      </c>
      <c r="C4" s="4"/>
      <c r="D4" s="4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5" ht="12.75">
      <c r="A5" s="121"/>
      <c r="B5" s="4" t="s">
        <v>155</v>
      </c>
      <c r="C5" s="4"/>
      <c r="D5" s="4"/>
      <c r="E5" s="121"/>
      <c r="F5" s="121"/>
      <c r="G5" s="121"/>
      <c r="H5" s="121"/>
      <c r="I5" s="121"/>
      <c r="J5" s="121"/>
      <c r="K5" s="121"/>
      <c r="L5" s="121"/>
      <c r="M5" s="121"/>
      <c r="N5" s="122"/>
      <c r="O5" s="122"/>
    </row>
    <row r="6" spans="1:15" ht="12.75">
      <c r="A6" s="121"/>
      <c r="B6" s="4"/>
      <c r="C6" s="4"/>
      <c r="D6" s="4"/>
      <c r="E6" s="121"/>
      <c r="F6" s="121"/>
      <c r="G6" s="121"/>
      <c r="H6" s="121"/>
      <c r="I6" s="121"/>
      <c r="J6" s="121"/>
      <c r="K6" s="121"/>
      <c r="L6" s="121"/>
      <c r="M6" s="121"/>
      <c r="N6" s="122"/>
      <c r="O6" s="122"/>
    </row>
    <row r="7" spans="2:17" s="6" customFormat="1" ht="11.25">
      <c r="B7" s="656" t="s">
        <v>2</v>
      </c>
      <c r="C7" s="656"/>
      <c r="D7" s="656"/>
      <c r="E7" s="656"/>
      <c r="F7" s="7"/>
      <c r="G7" s="7"/>
      <c r="H7" s="7"/>
      <c r="I7" s="7"/>
      <c r="J7" s="7"/>
      <c r="K7" s="7"/>
      <c r="L7" s="4"/>
      <c r="M7" s="4"/>
      <c r="N7" s="4"/>
      <c r="O7" s="8"/>
      <c r="P7" s="9"/>
      <c r="Q7" s="9"/>
    </row>
    <row r="8" spans="2:17" s="2" customFormat="1" ht="12" thickBot="1">
      <c r="B8" s="656" t="s">
        <v>3</v>
      </c>
      <c r="C8" s="656"/>
      <c r="D8" s="656"/>
      <c r="E8" s="656"/>
      <c r="F8" s="6"/>
      <c r="G8" s="6"/>
      <c r="H8" s="6"/>
      <c r="I8" s="6"/>
      <c r="J8" s="6"/>
      <c r="K8" s="6"/>
      <c r="L8" s="6"/>
      <c r="M8" s="6"/>
      <c r="N8" s="10"/>
      <c r="O8" s="11"/>
      <c r="P8" s="12"/>
      <c r="Q8" s="12"/>
    </row>
    <row r="9" spans="1:15" ht="22.5" customHeight="1" thickBot="1">
      <c r="A9" s="719" t="s">
        <v>4</v>
      </c>
      <c r="B9" s="720"/>
      <c r="C9" s="728" t="s">
        <v>5</v>
      </c>
      <c r="D9" s="717" t="s">
        <v>6</v>
      </c>
      <c r="E9" s="719" t="s">
        <v>7</v>
      </c>
      <c r="F9" s="734"/>
      <c r="G9" s="731" t="s">
        <v>8</v>
      </c>
      <c r="H9" s="717" t="s">
        <v>9</v>
      </c>
      <c r="I9" s="726" t="s">
        <v>10</v>
      </c>
      <c r="J9" s="727"/>
      <c r="K9" s="717" t="s">
        <v>11</v>
      </c>
      <c r="L9" s="719" t="s">
        <v>12</v>
      </c>
      <c r="M9" s="720"/>
      <c r="N9" s="719" t="s">
        <v>13</v>
      </c>
      <c r="O9" s="720"/>
    </row>
    <row r="10" spans="1:15" ht="12.75" customHeight="1">
      <c r="A10" s="722" t="s">
        <v>14</v>
      </c>
      <c r="B10" s="721" t="s">
        <v>15</v>
      </c>
      <c r="C10" s="729"/>
      <c r="D10" s="718"/>
      <c r="E10" s="722" t="s">
        <v>16</v>
      </c>
      <c r="F10" s="735" t="s">
        <v>17</v>
      </c>
      <c r="G10" s="732"/>
      <c r="H10" s="718"/>
      <c r="I10" s="717" t="s">
        <v>18</v>
      </c>
      <c r="J10" s="717" t="s">
        <v>19</v>
      </c>
      <c r="K10" s="718"/>
      <c r="L10" s="722" t="s">
        <v>20</v>
      </c>
      <c r="M10" s="721" t="s">
        <v>21</v>
      </c>
      <c r="N10" s="722" t="s">
        <v>22</v>
      </c>
      <c r="O10" s="721" t="s">
        <v>23</v>
      </c>
    </row>
    <row r="11" spans="1:15" ht="13.5" thickBot="1">
      <c r="A11" s="722"/>
      <c r="B11" s="724"/>
      <c r="C11" s="730"/>
      <c r="D11" s="725"/>
      <c r="E11" s="723"/>
      <c r="F11" s="736"/>
      <c r="G11" s="733"/>
      <c r="H11" s="725"/>
      <c r="I11" s="718"/>
      <c r="J11" s="725"/>
      <c r="K11" s="718"/>
      <c r="L11" s="723"/>
      <c r="M11" s="724"/>
      <c r="N11" s="723"/>
      <c r="O11" s="724"/>
    </row>
    <row r="12" spans="1:15" ht="14.25" customHeight="1">
      <c r="A12" s="179" t="s">
        <v>103</v>
      </c>
      <c r="B12" s="144" t="s">
        <v>146</v>
      </c>
      <c r="C12" s="124">
        <v>1</v>
      </c>
      <c r="D12" s="177">
        <v>67150</v>
      </c>
      <c r="E12" s="363">
        <v>0.27</v>
      </c>
      <c r="F12" s="364">
        <v>0.73</v>
      </c>
      <c r="G12" s="365" t="s">
        <v>26</v>
      </c>
      <c r="H12" s="145" t="s">
        <v>27</v>
      </c>
      <c r="I12" s="145" t="s">
        <v>27</v>
      </c>
      <c r="J12" s="366"/>
      <c r="K12" s="147" t="s">
        <v>28</v>
      </c>
      <c r="L12" s="367" t="s">
        <v>147</v>
      </c>
      <c r="M12" s="368" t="s">
        <v>148</v>
      </c>
      <c r="N12" s="186">
        <v>38663</v>
      </c>
      <c r="O12" s="125">
        <v>39447</v>
      </c>
    </row>
    <row r="13" spans="1:15" ht="12.75">
      <c r="A13" s="179" t="s">
        <v>105</v>
      </c>
      <c r="B13" s="159" t="s">
        <v>149</v>
      </c>
      <c r="C13" s="126">
        <v>1</v>
      </c>
      <c r="D13" s="173">
        <v>45598</v>
      </c>
      <c r="E13" s="369">
        <v>1</v>
      </c>
      <c r="F13" s="370"/>
      <c r="G13" s="371" t="s">
        <v>26</v>
      </c>
      <c r="H13" s="161" t="s">
        <v>27</v>
      </c>
      <c r="I13" s="161" t="s">
        <v>27</v>
      </c>
      <c r="J13" s="372"/>
      <c r="K13" s="164" t="s">
        <v>28</v>
      </c>
      <c r="L13" s="373">
        <v>38524</v>
      </c>
      <c r="M13" s="131">
        <v>38616</v>
      </c>
      <c r="N13" s="374">
        <v>38626</v>
      </c>
      <c r="O13" s="131">
        <v>39447</v>
      </c>
    </row>
    <row r="14" spans="1:15" ht="12.75">
      <c r="A14" s="179" t="s">
        <v>107</v>
      </c>
      <c r="B14" s="166" t="s">
        <v>150</v>
      </c>
      <c r="C14" s="167">
        <v>1</v>
      </c>
      <c r="D14" s="173">
        <v>62005</v>
      </c>
      <c r="E14" s="375">
        <v>1</v>
      </c>
      <c r="F14" s="376"/>
      <c r="G14" s="371" t="s">
        <v>26</v>
      </c>
      <c r="H14" s="161" t="s">
        <v>27</v>
      </c>
      <c r="I14" s="161" t="s">
        <v>27</v>
      </c>
      <c r="J14" s="377"/>
      <c r="K14" s="164" t="s">
        <v>28</v>
      </c>
      <c r="L14" s="378">
        <v>38511</v>
      </c>
      <c r="M14" s="379">
        <v>38603</v>
      </c>
      <c r="N14" s="380">
        <v>38626</v>
      </c>
      <c r="O14" s="379">
        <v>39447</v>
      </c>
    </row>
    <row r="15" spans="1:15" ht="13.5" thickBot="1">
      <c r="A15" s="381" t="s">
        <v>109</v>
      </c>
      <c r="B15" s="166" t="s">
        <v>151</v>
      </c>
      <c r="C15" s="167">
        <v>1</v>
      </c>
      <c r="D15" s="382">
        <v>20027</v>
      </c>
      <c r="E15" s="383">
        <v>1</v>
      </c>
      <c r="F15" s="384"/>
      <c r="G15" s="385" t="s">
        <v>26</v>
      </c>
      <c r="H15" s="169" t="s">
        <v>27</v>
      </c>
      <c r="I15" s="169" t="s">
        <v>27</v>
      </c>
      <c r="J15" s="386"/>
      <c r="K15" s="171" t="s">
        <v>28</v>
      </c>
      <c r="L15" s="387">
        <v>38539</v>
      </c>
      <c r="M15" s="388">
        <v>38631</v>
      </c>
      <c r="N15" s="187">
        <v>38642</v>
      </c>
      <c r="O15" s="133">
        <v>39447</v>
      </c>
    </row>
    <row r="16" spans="1:15" ht="26.25" customHeight="1" thickBot="1">
      <c r="A16" s="674" t="s">
        <v>65</v>
      </c>
      <c r="B16" s="675"/>
      <c r="C16" s="676"/>
      <c r="D16" s="389">
        <f>SUM(D12:D15)</f>
        <v>194780</v>
      </c>
      <c r="E16" s="32"/>
      <c r="F16" s="32"/>
      <c r="G16" s="33"/>
      <c r="H16" s="34"/>
      <c r="I16" s="34"/>
      <c r="J16" s="34"/>
      <c r="K16" s="33"/>
      <c r="L16" s="33"/>
      <c r="M16" s="35"/>
      <c r="N16" s="34"/>
      <c r="O16" s="34"/>
    </row>
    <row r="17" spans="1:15" ht="12.75">
      <c r="A17" s="121"/>
      <c r="B17" s="121"/>
      <c r="C17" s="121"/>
      <c r="D17" s="121"/>
      <c r="E17" s="121"/>
      <c r="F17" s="149"/>
      <c r="G17" s="149"/>
      <c r="H17" s="149"/>
      <c r="I17" s="149"/>
      <c r="J17" s="149"/>
      <c r="K17" s="149"/>
      <c r="L17" s="149"/>
      <c r="M17" s="121"/>
      <c r="N17" s="121"/>
      <c r="O17" s="121"/>
    </row>
    <row r="18" spans="1:15" ht="12.75">
      <c r="A18" s="121" t="s">
        <v>123</v>
      </c>
      <c r="B18" s="121">
        <v>540</v>
      </c>
      <c r="C18" s="121"/>
      <c r="D18" s="121"/>
      <c r="E18" s="121"/>
      <c r="F18" s="149"/>
      <c r="G18" s="149"/>
      <c r="H18" s="149"/>
      <c r="I18" s="149"/>
      <c r="J18" s="149"/>
      <c r="K18" s="149"/>
      <c r="L18" s="149"/>
      <c r="M18" s="121"/>
      <c r="N18" s="121"/>
      <c r="O18" s="121"/>
    </row>
    <row r="19" spans="2:17" s="6" customFormat="1" ht="12" thickBot="1">
      <c r="B19" s="656" t="s">
        <v>2</v>
      </c>
      <c r="C19" s="656"/>
      <c r="D19" s="656"/>
      <c r="E19" s="7"/>
      <c r="F19" s="7"/>
      <c r="G19" s="7"/>
      <c r="H19" s="7"/>
      <c r="I19" s="7"/>
      <c r="J19" s="7"/>
      <c r="K19" s="7"/>
      <c r="L19" s="4"/>
      <c r="M19" s="4"/>
      <c r="N19" s="4"/>
      <c r="O19" s="8"/>
      <c r="P19" s="9"/>
      <c r="Q19" s="9"/>
    </row>
    <row r="20" spans="2:17" s="2" customFormat="1" ht="12" thickBot="1">
      <c r="B20" s="691" t="s">
        <v>66</v>
      </c>
      <c r="C20" s="692"/>
      <c r="D20" s="693"/>
      <c r="E20" s="6"/>
      <c r="F20" s="6"/>
      <c r="G20" s="6"/>
      <c r="H20" s="6"/>
      <c r="I20" s="6"/>
      <c r="J20" s="6"/>
      <c r="K20" s="6"/>
      <c r="L20" s="6"/>
      <c r="M20" s="6"/>
      <c r="N20" s="10"/>
      <c r="O20" s="11"/>
      <c r="P20" s="12"/>
      <c r="Q20" s="12"/>
    </row>
    <row r="21" spans="1:15" ht="22.5" customHeight="1" thickBot="1">
      <c r="A21" s="719" t="s">
        <v>4</v>
      </c>
      <c r="B21" s="720"/>
      <c r="C21" s="728" t="s">
        <v>5</v>
      </c>
      <c r="D21" s="717" t="s">
        <v>6</v>
      </c>
      <c r="E21" s="719" t="s">
        <v>7</v>
      </c>
      <c r="F21" s="720"/>
      <c r="G21" s="717" t="s">
        <v>8</v>
      </c>
      <c r="H21" s="717" t="s">
        <v>9</v>
      </c>
      <c r="I21" s="726" t="s">
        <v>10</v>
      </c>
      <c r="J21" s="727"/>
      <c r="K21" s="717" t="s">
        <v>11</v>
      </c>
      <c r="L21" s="719" t="s">
        <v>12</v>
      </c>
      <c r="M21" s="720"/>
      <c r="N21" s="719" t="s">
        <v>13</v>
      </c>
      <c r="O21" s="720"/>
    </row>
    <row r="22" spans="1:15" ht="12.75" customHeight="1">
      <c r="A22" s="722" t="s">
        <v>14</v>
      </c>
      <c r="B22" s="721" t="s">
        <v>15</v>
      </c>
      <c r="C22" s="729"/>
      <c r="D22" s="718"/>
      <c r="E22" s="722" t="s">
        <v>16</v>
      </c>
      <c r="F22" s="721" t="s">
        <v>17</v>
      </c>
      <c r="G22" s="718"/>
      <c r="H22" s="718"/>
      <c r="I22" s="717" t="s">
        <v>18</v>
      </c>
      <c r="J22" s="717" t="s">
        <v>19</v>
      </c>
      <c r="K22" s="718"/>
      <c r="L22" s="722" t="s">
        <v>20</v>
      </c>
      <c r="M22" s="721" t="s">
        <v>21</v>
      </c>
      <c r="N22" s="722" t="s">
        <v>22</v>
      </c>
      <c r="O22" s="721" t="s">
        <v>23</v>
      </c>
    </row>
    <row r="23" spans="1:15" ht="13.5" thickBot="1">
      <c r="A23" s="723"/>
      <c r="B23" s="724"/>
      <c r="C23" s="730"/>
      <c r="D23" s="725"/>
      <c r="E23" s="723"/>
      <c r="F23" s="724"/>
      <c r="G23" s="725"/>
      <c r="H23" s="725"/>
      <c r="I23" s="725"/>
      <c r="J23" s="725"/>
      <c r="K23" s="725"/>
      <c r="L23" s="723"/>
      <c r="M23" s="724"/>
      <c r="N23" s="723"/>
      <c r="O23" s="724"/>
    </row>
    <row r="24" spans="1:15" ht="63" customHeight="1">
      <c r="A24" s="390" t="s">
        <v>124</v>
      </c>
      <c r="B24" s="198" t="s">
        <v>303</v>
      </c>
      <c r="C24" s="391">
        <v>1</v>
      </c>
      <c r="D24" s="212">
        <v>12000</v>
      </c>
      <c r="E24" s="165">
        <v>100</v>
      </c>
      <c r="F24" s="199"/>
      <c r="G24" s="161" t="s">
        <v>33</v>
      </c>
      <c r="H24" s="161" t="s">
        <v>27</v>
      </c>
      <c r="I24" s="392" t="s">
        <v>27</v>
      </c>
      <c r="J24" s="181"/>
      <c r="K24" s="147" t="s">
        <v>34</v>
      </c>
      <c r="L24" s="393">
        <v>39049</v>
      </c>
      <c r="M24" s="394">
        <v>39082</v>
      </c>
      <c r="N24" s="395">
        <v>39083</v>
      </c>
      <c r="O24" s="396">
        <v>39202</v>
      </c>
    </row>
    <row r="25" spans="1:15" ht="12.75" hidden="1">
      <c r="A25" s="165"/>
      <c r="B25" s="198"/>
      <c r="C25" s="167"/>
      <c r="D25" s="212"/>
      <c r="E25" s="397"/>
      <c r="F25" s="398"/>
      <c r="G25" s="161"/>
      <c r="H25" s="161"/>
      <c r="I25" s="392"/>
      <c r="J25" s="181"/>
      <c r="K25" s="147"/>
      <c r="L25" s="156"/>
      <c r="M25" s="157"/>
      <c r="N25" s="380"/>
      <c r="O25" s="379"/>
    </row>
    <row r="26" spans="1:15" ht="12.75" hidden="1">
      <c r="A26" s="165"/>
      <c r="B26" s="198"/>
      <c r="C26" s="167"/>
      <c r="D26" s="212"/>
      <c r="E26" s="399"/>
      <c r="F26" s="400"/>
      <c r="G26" s="161"/>
      <c r="H26" s="161"/>
      <c r="I26" s="392"/>
      <c r="J26" s="181"/>
      <c r="K26" s="147"/>
      <c r="L26" s="395"/>
      <c r="M26" s="396"/>
      <c r="N26" s="165"/>
      <c r="O26" s="166"/>
    </row>
    <row r="27" spans="1:15" ht="12.75" hidden="1">
      <c r="A27" s="165"/>
      <c r="B27" s="198"/>
      <c r="C27" s="167"/>
      <c r="D27" s="212"/>
      <c r="E27" s="401"/>
      <c r="F27" s="199"/>
      <c r="G27" s="161"/>
      <c r="H27" s="161"/>
      <c r="I27" s="392"/>
      <c r="J27" s="181"/>
      <c r="K27" s="147"/>
      <c r="L27" s="395"/>
      <c r="M27" s="396"/>
      <c r="N27" s="165"/>
      <c r="O27" s="166"/>
    </row>
    <row r="28" spans="1:15" ht="12.75" hidden="1">
      <c r="A28" s="165"/>
      <c r="B28" s="402"/>
      <c r="C28" s="128"/>
      <c r="D28" s="129"/>
      <c r="E28" s="196"/>
      <c r="F28" s="196"/>
      <c r="G28" s="161"/>
      <c r="H28" s="161"/>
      <c r="I28" s="392"/>
      <c r="J28" s="127"/>
      <c r="K28" s="147"/>
      <c r="L28" s="197"/>
      <c r="M28" s="197"/>
      <c r="N28" s="130"/>
      <c r="O28" s="130"/>
    </row>
    <row r="29" spans="1:15" ht="12.75" hidden="1">
      <c r="A29" s="165"/>
      <c r="B29" s="204"/>
      <c r="C29" s="128"/>
      <c r="D29" s="129"/>
      <c r="E29" s="205"/>
      <c r="F29" s="205"/>
      <c r="G29" s="128"/>
      <c r="H29" s="128"/>
      <c r="I29" s="392"/>
      <c r="J29" s="127"/>
      <c r="K29" s="127"/>
      <c r="L29" s="197"/>
      <c r="M29" s="197"/>
      <c r="N29" s="130"/>
      <c r="O29" s="130"/>
    </row>
    <row r="30" spans="1:15" ht="12.75" hidden="1">
      <c r="A30" s="390"/>
      <c r="B30" s="206"/>
      <c r="C30" s="207"/>
      <c r="D30" s="208"/>
      <c r="E30" s="137"/>
      <c r="F30" s="209"/>
      <c r="G30" s="139" t="s">
        <v>33</v>
      </c>
      <c r="H30" s="139" t="s">
        <v>27</v>
      </c>
      <c r="I30" s="140"/>
      <c r="J30" s="140"/>
      <c r="K30" s="141" t="s">
        <v>34</v>
      </c>
      <c r="L30" s="210"/>
      <c r="M30" s="211"/>
      <c r="N30" s="137"/>
      <c r="O30" s="142"/>
    </row>
    <row r="31" spans="1:15" ht="12.75" hidden="1">
      <c r="A31" s="165"/>
      <c r="B31" s="198"/>
      <c r="C31" s="167"/>
      <c r="D31" s="212"/>
      <c r="E31" s="165"/>
      <c r="F31" s="199"/>
      <c r="G31" s="161" t="s">
        <v>33</v>
      </c>
      <c r="H31" s="161" t="s">
        <v>27</v>
      </c>
      <c r="I31" s="181"/>
      <c r="J31" s="181"/>
      <c r="K31" s="147" t="s">
        <v>34</v>
      </c>
      <c r="L31" s="202"/>
      <c r="M31" s="203"/>
      <c r="N31" s="165"/>
      <c r="O31" s="166"/>
    </row>
    <row r="32" spans="1:15" ht="12.75" hidden="1">
      <c r="A32" s="165"/>
      <c r="B32" s="166"/>
      <c r="C32" s="167"/>
      <c r="D32" s="168"/>
      <c r="E32" s="165"/>
      <c r="F32" s="166"/>
      <c r="G32" s="200" t="s">
        <v>33</v>
      </c>
      <c r="H32" s="200" t="s">
        <v>27</v>
      </c>
      <c r="I32" s="181"/>
      <c r="J32" s="181"/>
      <c r="K32" s="201" t="s">
        <v>34</v>
      </c>
      <c r="L32" s="165"/>
      <c r="M32" s="166"/>
      <c r="N32" s="165"/>
      <c r="O32" s="166"/>
    </row>
    <row r="33" spans="1:15" ht="90.75" thickBot="1">
      <c r="A33" s="403" t="s">
        <v>152</v>
      </c>
      <c r="B33" s="404" t="s">
        <v>304</v>
      </c>
      <c r="C33" s="405">
        <v>1</v>
      </c>
      <c r="D33" s="382">
        <v>18500</v>
      </c>
      <c r="E33" s="127">
        <v>100</v>
      </c>
      <c r="F33" s="127"/>
      <c r="G33" s="128" t="s">
        <v>33</v>
      </c>
      <c r="H33" s="128" t="s">
        <v>27</v>
      </c>
      <c r="I33" s="127" t="s">
        <v>27</v>
      </c>
      <c r="J33" s="127"/>
      <c r="K33" s="127" t="s">
        <v>34</v>
      </c>
      <c r="L33" s="130">
        <v>39173</v>
      </c>
      <c r="M33" s="130">
        <v>39233</v>
      </c>
      <c r="N33" s="130">
        <v>39234</v>
      </c>
      <c r="O33" s="130">
        <v>39325</v>
      </c>
    </row>
    <row r="34" spans="1:15" ht="26.25" customHeight="1" thickBot="1">
      <c r="A34" s="674" t="s">
        <v>68</v>
      </c>
      <c r="B34" s="675"/>
      <c r="C34" s="676"/>
      <c r="D34" s="31">
        <f>SUM(D24:D33)</f>
        <v>30500</v>
      </c>
      <c r="E34" s="32"/>
      <c r="F34" s="32"/>
      <c r="G34" s="33"/>
      <c r="H34" s="34"/>
      <c r="I34" s="34"/>
      <c r="J34" s="34"/>
      <c r="K34" s="33"/>
      <c r="L34" s="33"/>
      <c r="M34" s="35"/>
      <c r="N34" s="34"/>
      <c r="O34" s="34"/>
    </row>
    <row r="35" spans="1:15" ht="13.5" thickBot="1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</row>
    <row r="36" spans="1:45" s="48" customFormat="1" ht="24" customHeight="1" thickBot="1">
      <c r="A36" s="674" t="s">
        <v>69</v>
      </c>
      <c r="B36" s="675"/>
      <c r="C36" s="676"/>
      <c r="D36" s="31">
        <f>+D16+D34</f>
        <v>225280</v>
      </c>
      <c r="E36" s="32"/>
      <c r="F36" s="32"/>
      <c r="G36" s="47"/>
      <c r="H36" s="33"/>
      <c r="I36" s="34"/>
      <c r="J36" s="34"/>
      <c r="K36" s="34"/>
      <c r="L36" s="33"/>
      <c r="M36" s="33"/>
      <c r="N36" s="35"/>
      <c r="O36" s="34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</row>
    <row r="37" spans="1:15" ht="12.75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</row>
    <row r="38" spans="2:15" s="6" customFormat="1" ht="12" thickBot="1">
      <c r="B38" s="672" t="s">
        <v>70</v>
      </c>
      <c r="C38" s="673"/>
      <c r="D38" s="673"/>
      <c r="E38" s="7"/>
      <c r="F38" s="7"/>
      <c r="G38" s="7"/>
      <c r="H38" s="7"/>
      <c r="I38" s="7"/>
      <c r="J38" s="7"/>
      <c r="K38" s="7"/>
      <c r="L38" s="4"/>
      <c r="M38" s="4"/>
      <c r="N38" s="4"/>
      <c r="O38" s="8"/>
    </row>
    <row r="39" spans="1:15" ht="22.5" customHeight="1" thickBot="1">
      <c r="A39" s="719" t="s">
        <v>4</v>
      </c>
      <c r="B39" s="720"/>
      <c r="C39" s="728" t="s">
        <v>5</v>
      </c>
      <c r="D39" s="717" t="s">
        <v>6</v>
      </c>
      <c r="E39" s="719" t="s">
        <v>7</v>
      </c>
      <c r="F39" s="720"/>
      <c r="G39" s="717" t="s">
        <v>8</v>
      </c>
      <c r="H39" s="717" t="s">
        <v>9</v>
      </c>
      <c r="I39" s="726" t="s">
        <v>10</v>
      </c>
      <c r="J39" s="727"/>
      <c r="K39" s="717" t="s">
        <v>11</v>
      </c>
      <c r="L39" s="719" t="s">
        <v>12</v>
      </c>
      <c r="M39" s="720"/>
      <c r="N39" s="719" t="s">
        <v>13</v>
      </c>
      <c r="O39" s="720"/>
    </row>
    <row r="40" spans="1:15" ht="12.75" customHeight="1">
      <c r="A40" s="722" t="s">
        <v>14</v>
      </c>
      <c r="B40" s="721" t="s">
        <v>15</v>
      </c>
      <c r="C40" s="729"/>
      <c r="D40" s="718"/>
      <c r="E40" s="722" t="s">
        <v>16</v>
      </c>
      <c r="F40" s="721" t="s">
        <v>17</v>
      </c>
      <c r="G40" s="718"/>
      <c r="H40" s="718"/>
      <c r="I40" s="717" t="s">
        <v>18</v>
      </c>
      <c r="J40" s="717" t="s">
        <v>19</v>
      </c>
      <c r="K40" s="718"/>
      <c r="L40" s="722" t="s">
        <v>20</v>
      </c>
      <c r="M40" s="721" t="s">
        <v>21</v>
      </c>
      <c r="N40" s="722" t="s">
        <v>22</v>
      </c>
      <c r="O40" s="721" t="s">
        <v>23</v>
      </c>
    </row>
    <row r="41" spans="1:15" ht="13.5" thickBot="1">
      <c r="A41" s="722"/>
      <c r="B41" s="724"/>
      <c r="C41" s="729"/>
      <c r="D41" s="725"/>
      <c r="E41" s="723"/>
      <c r="F41" s="724"/>
      <c r="G41" s="725"/>
      <c r="H41" s="725"/>
      <c r="I41" s="725"/>
      <c r="J41" s="725"/>
      <c r="K41" s="725"/>
      <c r="L41" s="723"/>
      <c r="M41" s="724"/>
      <c r="N41" s="723"/>
      <c r="O41" s="724"/>
    </row>
    <row r="42" spans="1:15" ht="56.25">
      <c r="A42" s="406" t="s">
        <v>168</v>
      </c>
      <c r="B42" s="407" t="s">
        <v>305</v>
      </c>
      <c r="C42" s="406">
        <v>1</v>
      </c>
      <c r="D42" s="408">
        <v>48611</v>
      </c>
      <c r="E42" s="409">
        <v>100</v>
      </c>
      <c r="F42" s="409"/>
      <c r="G42" s="409" t="s">
        <v>71</v>
      </c>
      <c r="H42" s="409" t="s">
        <v>27</v>
      </c>
      <c r="I42" s="409" t="s">
        <v>27</v>
      </c>
      <c r="J42" s="409"/>
      <c r="K42" s="409" t="s">
        <v>34</v>
      </c>
      <c r="L42" s="410">
        <v>39083</v>
      </c>
      <c r="M42" s="410">
        <v>39172</v>
      </c>
      <c r="N42" s="410">
        <v>39173</v>
      </c>
      <c r="O42" s="410">
        <v>39447</v>
      </c>
    </row>
    <row r="43" spans="1:15" ht="45.75" thickBot="1">
      <c r="A43" s="406" t="s">
        <v>170</v>
      </c>
      <c r="B43" s="411" t="s">
        <v>306</v>
      </c>
      <c r="C43" s="128">
        <v>1</v>
      </c>
      <c r="D43" s="408">
        <v>28000</v>
      </c>
      <c r="E43" s="409">
        <v>100</v>
      </c>
      <c r="F43" s="138"/>
      <c r="G43" s="141" t="s">
        <v>71</v>
      </c>
      <c r="H43" s="141" t="s">
        <v>27</v>
      </c>
      <c r="I43" s="213" t="s">
        <v>27</v>
      </c>
      <c r="J43" s="213"/>
      <c r="K43" s="141" t="s">
        <v>34</v>
      </c>
      <c r="L43" s="410">
        <v>39061</v>
      </c>
      <c r="M43" s="388">
        <v>39141</v>
      </c>
      <c r="N43" s="410">
        <v>39142</v>
      </c>
      <c r="O43" s="388">
        <v>39263</v>
      </c>
    </row>
    <row r="44" spans="1:15" ht="90.75" thickBot="1">
      <c r="A44" s="406" t="s">
        <v>172</v>
      </c>
      <c r="B44" s="402" t="s">
        <v>307</v>
      </c>
      <c r="C44" s="127">
        <v>1</v>
      </c>
      <c r="D44" s="168">
        <v>172063</v>
      </c>
      <c r="E44" s="165">
        <v>85</v>
      </c>
      <c r="F44" s="166">
        <v>15</v>
      </c>
      <c r="G44" s="147" t="s">
        <v>71</v>
      </c>
      <c r="H44" s="147" t="s">
        <v>27</v>
      </c>
      <c r="I44" s="155" t="s">
        <v>27</v>
      </c>
      <c r="J44" s="181"/>
      <c r="K44" s="147" t="s">
        <v>34</v>
      </c>
      <c r="L44" s="380">
        <v>39083</v>
      </c>
      <c r="M44" s="379">
        <v>39202</v>
      </c>
      <c r="N44" s="380">
        <v>39203</v>
      </c>
      <c r="O44" s="379">
        <v>39416</v>
      </c>
    </row>
    <row r="45" spans="1:15" ht="12" customHeight="1">
      <c r="A45" s="406" t="s">
        <v>174</v>
      </c>
      <c r="B45" s="402" t="s">
        <v>308</v>
      </c>
      <c r="C45" s="127">
        <v>1</v>
      </c>
      <c r="D45" s="168">
        <v>20000</v>
      </c>
      <c r="E45" s="165">
        <v>100</v>
      </c>
      <c r="F45" s="166"/>
      <c r="G45" s="201" t="s">
        <v>71</v>
      </c>
      <c r="H45" s="201" t="s">
        <v>27</v>
      </c>
      <c r="I45" s="412" t="s">
        <v>27</v>
      </c>
      <c r="J45" s="181"/>
      <c r="K45" s="201" t="s">
        <v>34</v>
      </c>
      <c r="L45" s="380">
        <v>39114</v>
      </c>
      <c r="M45" s="379">
        <v>39202</v>
      </c>
      <c r="N45" s="380">
        <v>39203</v>
      </c>
      <c r="O45" s="379">
        <v>39325</v>
      </c>
    </row>
    <row r="46" spans="1:15" ht="23.25" thickBot="1">
      <c r="A46" s="413" t="s">
        <v>175</v>
      </c>
      <c r="B46" s="402" t="s">
        <v>309</v>
      </c>
      <c r="C46" s="403">
        <v>1</v>
      </c>
      <c r="D46" s="382">
        <v>60000</v>
      </c>
      <c r="E46" s="127">
        <v>100</v>
      </c>
      <c r="F46" s="127"/>
      <c r="G46" s="127" t="s">
        <v>71</v>
      </c>
      <c r="H46" s="127" t="s">
        <v>27</v>
      </c>
      <c r="I46" s="127" t="s">
        <v>27</v>
      </c>
      <c r="J46" s="127"/>
      <c r="K46" s="127" t="s">
        <v>34</v>
      </c>
      <c r="L46" s="130">
        <v>39083</v>
      </c>
      <c r="M46" s="130">
        <v>39172</v>
      </c>
      <c r="N46" s="130">
        <v>39173</v>
      </c>
      <c r="O46" s="130">
        <v>39447</v>
      </c>
    </row>
    <row r="47" spans="1:15" ht="26.25" customHeight="1" thickBot="1">
      <c r="A47" s="674" t="s">
        <v>78</v>
      </c>
      <c r="B47" s="675"/>
      <c r="C47" s="676"/>
      <c r="D47" s="31">
        <f>SUM(D42:D46)</f>
        <v>328674</v>
      </c>
      <c r="E47" s="32"/>
      <c r="F47" s="32"/>
      <c r="G47" s="33"/>
      <c r="H47" s="34"/>
      <c r="I47" s="34"/>
      <c r="J47" s="34"/>
      <c r="K47" s="33"/>
      <c r="L47" s="33"/>
      <c r="M47" s="35"/>
      <c r="N47" s="34"/>
      <c r="O47" s="34"/>
    </row>
    <row r="48" spans="2:15" s="6" customFormat="1" ht="11.25">
      <c r="B48" s="49"/>
      <c r="C48" s="2"/>
      <c r="D48" s="2"/>
      <c r="E48" s="7"/>
      <c r="F48" s="7"/>
      <c r="G48" s="7"/>
      <c r="H48" s="7"/>
      <c r="I48" s="7"/>
      <c r="J48" s="7"/>
      <c r="K48" s="7"/>
      <c r="L48" s="4"/>
      <c r="M48" s="4"/>
      <c r="N48" s="4"/>
      <c r="O48" s="8"/>
    </row>
    <row r="49" spans="2:15" s="6" customFormat="1" ht="11.25" hidden="1">
      <c r="B49" s="49"/>
      <c r="C49" s="2"/>
      <c r="D49" s="2"/>
      <c r="E49" s="7"/>
      <c r="F49" s="7"/>
      <c r="G49" s="7"/>
      <c r="H49" s="7"/>
      <c r="I49" s="7"/>
      <c r="J49" s="7"/>
      <c r="K49" s="7"/>
      <c r="L49" s="4"/>
      <c r="M49" s="4"/>
      <c r="N49" s="4"/>
      <c r="O49" s="8"/>
    </row>
    <row r="50" spans="2:15" s="6" customFormat="1" ht="11.25" hidden="1">
      <c r="B50" s="49"/>
      <c r="C50" s="2"/>
      <c r="D50" s="2"/>
      <c r="E50" s="7"/>
      <c r="F50" s="7"/>
      <c r="G50" s="7"/>
      <c r="H50" s="7"/>
      <c r="I50" s="7"/>
      <c r="J50" s="7"/>
      <c r="K50" s="7"/>
      <c r="L50" s="4"/>
      <c r="M50" s="4"/>
      <c r="N50" s="4"/>
      <c r="O50" s="8"/>
    </row>
    <row r="51" spans="2:15" s="6" customFormat="1" ht="11.25" hidden="1">
      <c r="B51" s="49"/>
      <c r="C51" s="2"/>
      <c r="D51" s="2"/>
      <c r="E51" s="7"/>
      <c r="F51" s="7"/>
      <c r="G51" s="7"/>
      <c r="H51" s="7"/>
      <c r="I51" s="7"/>
      <c r="J51" s="7"/>
      <c r="K51" s="7"/>
      <c r="L51" s="4"/>
      <c r="M51" s="4"/>
      <c r="N51" s="4"/>
      <c r="O51" s="8"/>
    </row>
    <row r="52" spans="2:15" s="6" customFormat="1" ht="11.25" hidden="1">
      <c r="B52" s="49"/>
      <c r="C52" s="2"/>
      <c r="D52" s="2"/>
      <c r="E52" s="7"/>
      <c r="F52" s="7"/>
      <c r="G52" s="7"/>
      <c r="H52" s="7"/>
      <c r="I52" s="7"/>
      <c r="J52" s="7"/>
      <c r="K52" s="7"/>
      <c r="L52" s="4"/>
      <c r="M52" s="4"/>
      <c r="N52" s="4"/>
      <c r="O52" s="8"/>
    </row>
    <row r="53" spans="2:15" s="6" customFormat="1" ht="11.25" hidden="1">
      <c r="B53" s="49"/>
      <c r="C53" s="2"/>
      <c r="D53" s="2"/>
      <c r="E53" s="7"/>
      <c r="F53" s="7"/>
      <c r="G53" s="7"/>
      <c r="H53" s="7"/>
      <c r="I53" s="7"/>
      <c r="J53" s="7"/>
      <c r="K53" s="7"/>
      <c r="L53" s="4"/>
      <c r="M53" s="4"/>
      <c r="N53" s="4"/>
      <c r="O53" s="8"/>
    </row>
    <row r="54" spans="2:15" s="6" customFormat="1" ht="11.25" hidden="1">
      <c r="B54" s="49"/>
      <c r="C54" s="2"/>
      <c r="D54" s="2"/>
      <c r="E54" s="7"/>
      <c r="F54" s="7"/>
      <c r="G54" s="7"/>
      <c r="H54" s="7"/>
      <c r="I54" s="7"/>
      <c r="J54" s="7"/>
      <c r="K54" s="7"/>
      <c r="L54" s="4"/>
      <c r="M54" s="4"/>
      <c r="N54" s="4"/>
      <c r="O54" s="8"/>
    </row>
    <row r="55" spans="2:15" s="6" customFormat="1" ht="11.25">
      <c r="B55" s="49"/>
      <c r="C55" s="2"/>
      <c r="D55" s="2"/>
      <c r="E55" s="7"/>
      <c r="F55" s="7"/>
      <c r="G55" s="7"/>
      <c r="H55" s="7"/>
      <c r="I55" s="7"/>
      <c r="J55" s="7"/>
      <c r="K55" s="7"/>
      <c r="L55" s="4"/>
      <c r="M55" s="4"/>
      <c r="N55" s="4"/>
      <c r="O55" s="8"/>
    </row>
    <row r="56" spans="2:15" s="2" customFormat="1" ht="11.25">
      <c r="B56" s="49" t="s">
        <v>82</v>
      </c>
      <c r="D56" s="6"/>
      <c r="E56" s="10"/>
      <c r="F56" s="6"/>
      <c r="G56" s="6"/>
      <c r="H56" s="6"/>
      <c r="I56" s="6"/>
      <c r="J56" s="6"/>
      <c r="K56" s="6"/>
      <c r="L56" s="6"/>
      <c r="M56" s="6"/>
      <c r="N56" s="10"/>
      <c r="O56" s="11"/>
    </row>
    <row r="57" spans="2:15" s="2" customFormat="1" ht="12" thickBot="1">
      <c r="B57" s="3" t="s">
        <v>80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10"/>
      <c r="O57" s="11"/>
    </row>
    <row r="58" spans="1:15" ht="22.5" customHeight="1" thickBot="1">
      <c r="A58" s="719" t="s">
        <v>4</v>
      </c>
      <c r="B58" s="720"/>
      <c r="C58" s="728" t="s">
        <v>5</v>
      </c>
      <c r="D58" s="717" t="s">
        <v>6</v>
      </c>
      <c r="E58" s="719" t="s">
        <v>7</v>
      </c>
      <c r="F58" s="720"/>
      <c r="G58" s="717" t="s">
        <v>8</v>
      </c>
      <c r="H58" s="717" t="s">
        <v>9</v>
      </c>
      <c r="I58" s="726" t="s">
        <v>10</v>
      </c>
      <c r="J58" s="727"/>
      <c r="K58" s="717" t="s">
        <v>11</v>
      </c>
      <c r="L58" s="719" t="s">
        <v>12</v>
      </c>
      <c r="M58" s="720"/>
      <c r="N58" s="719" t="s">
        <v>13</v>
      </c>
      <c r="O58" s="720"/>
    </row>
    <row r="59" spans="1:15" ht="12.75" customHeight="1">
      <c r="A59" s="722" t="s">
        <v>14</v>
      </c>
      <c r="B59" s="721" t="s">
        <v>15</v>
      </c>
      <c r="C59" s="729"/>
      <c r="D59" s="718"/>
      <c r="E59" s="722" t="s">
        <v>16</v>
      </c>
      <c r="F59" s="721" t="s">
        <v>17</v>
      </c>
      <c r="G59" s="718"/>
      <c r="H59" s="718"/>
      <c r="I59" s="717" t="s">
        <v>18</v>
      </c>
      <c r="J59" s="717" t="s">
        <v>19</v>
      </c>
      <c r="K59" s="718"/>
      <c r="L59" s="722" t="s">
        <v>20</v>
      </c>
      <c r="M59" s="721" t="s">
        <v>21</v>
      </c>
      <c r="N59" s="722" t="s">
        <v>22</v>
      </c>
      <c r="O59" s="721" t="s">
        <v>23</v>
      </c>
    </row>
    <row r="60" spans="1:15" ht="13.5" thickBot="1">
      <c r="A60" s="723"/>
      <c r="B60" s="724"/>
      <c r="C60" s="730"/>
      <c r="D60" s="725"/>
      <c r="E60" s="723"/>
      <c r="F60" s="724"/>
      <c r="G60" s="725"/>
      <c r="H60" s="725"/>
      <c r="I60" s="718"/>
      <c r="J60" s="725"/>
      <c r="K60" s="725"/>
      <c r="L60" s="723"/>
      <c r="M60" s="724"/>
      <c r="N60" s="723"/>
      <c r="O60" s="724"/>
    </row>
    <row r="61" spans="1:15" ht="45">
      <c r="A61" s="179" t="s">
        <v>125</v>
      </c>
      <c r="B61" s="414" t="s">
        <v>310</v>
      </c>
      <c r="C61" s="128">
        <v>1</v>
      </c>
      <c r="D61" s="415">
        <v>55000</v>
      </c>
      <c r="E61" s="196"/>
      <c r="F61" s="127">
        <v>100</v>
      </c>
      <c r="G61" s="128" t="s">
        <v>71</v>
      </c>
      <c r="H61" s="128" t="s">
        <v>27</v>
      </c>
      <c r="I61" s="128" t="s">
        <v>27</v>
      </c>
      <c r="J61" s="127"/>
      <c r="K61" s="127" t="s">
        <v>34</v>
      </c>
      <c r="L61" s="130">
        <v>39066</v>
      </c>
      <c r="M61" s="130">
        <v>39141</v>
      </c>
      <c r="N61" s="130">
        <v>39142</v>
      </c>
      <c r="O61" s="416">
        <v>39172</v>
      </c>
    </row>
    <row r="62" spans="1:15" ht="22.5">
      <c r="A62" s="179" t="s">
        <v>127</v>
      </c>
      <c r="B62" s="402" t="s">
        <v>311</v>
      </c>
      <c r="C62" s="128">
        <v>1</v>
      </c>
      <c r="D62" s="417">
        <v>26200</v>
      </c>
      <c r="E62" s="196"/>
      <c r="F62" s="127">
        <v>100</v>
      </c>
      <c r="G62" s="128" t="s">
        <v>71</v>
      </c>
      <c r="H62" s="128" t="s">
        <v>27</v>
      </c>
      <c r="I62" s="128" t="s">
        <v>27</v>
      </c>
      <c r="J62" s="127"/>
      <c r="K62" s="127" t="s">
        <v>34</v>
      </c>
      <c r="L62" s="130">
        <v>39114</v>
      </c>
      <c r="M62" s="130">
        <v>39172</v>
      </c>
      <c r="N62" s="130">
        <v>39173</v>
      </c>
      <c r="O62" s="130">
        <v>39447</v>
      </c>
    </row>
    <row r="63" spans="1:15" ht="45.75" thickBot="1">
      <c r="A63" s="381" t="s">
        <v>153</v>
      </c>
      <c r="B63" s="402" t="s">
        <v>312</v>
      </c>
      <c r="C63" s="405">
        <v>1</v>
      </c>
      <c r="D63" s="417">
        <v>10000</v>
      </c>
      <c r="E63" s="418">
        <v>100</v>
      </c>
      <c r="F63" s="127"/>
      <c r="G63" s="128" t="s">
        <v>71</v>
      </c>
      <c r="H63" s="128" t="s">
        <v>27</v>
      </c>
      <c r="I63" s="128" t="s">
        <v>27</v>
      </c>
      <c r="J63" s="127"/>
      <c r="K63" s="127" t="s">
        <v>34</v>
      </c>
      <c r="L63" s="130">
        <v>39066</v>
      </c>
      <c r="M63" s="130">
        <v>39141</v>
      </c>
      <c r="N63" s="130">
        <v>39142</v>
      </c>
      <c r="O63" s="130">
        <v>39233</v>
      </c>
    </row>
    <row r="64" spans="1:15" ht="26.25" customHeight="1" thickBot="1">
      <c r="A64" s="674" t="s">
        <v>81</v>
      </c>
      <c r="B64" s="675"/>
      <c r="C64" s="676"/>
      <c r="D64" s="31">
        <f>SUM(D61:D63)</f>
        <v>91200</v>
      </c>
      <c r="E64" s="32"/>
      <c r="F64" s="32"/>
      <c r="G64" s="33"/>
      <c r="H64" s="34"/>
      <c r="I64" s="34"/>
      <c r="J64" s="34"/>
      <c r="K64" s="33"/>
      <c r="L64" s="33"/>
      <c r="M64" s="35"/>
      <c r="N64" s="34"/>
      <c r="O64" s="34"/>
    </row>
    <row r="65" spans="2:15" s="6" customFormat="1" ht="11.25">
      <c r="B65" s="49"/>
      <c r="C65" s="2"/>
      <c r="D65" s="2"/>
      <c r="E65" s="7"/>
      <c r="F65" s="7"/>
      <c r="G65" s="7"/>
      <c r="H65" s="7"/>
      <c r="I65" s="7"/>
      <c r="J65" s="7"/>
      <c r="K65" s="7"/>
      <c r="L65" s="4"/>
      <c r="M65" s="4"/>
      <c r="N65" s="4"/>
      <c r="O65" s="8"/>
    </row>
    <row r="66" spans="2:15" s="6" customFormat="1" ht="11.25" hidden="1">
      <c r="B66" s="49"/>
      <c r="C66" s="2"/>
      <c r="D66" s="2"/>
      <c r="E66" s="7"/>
      <c r="F66" s="7"/>
      <c r="G66" s="7"/>
      <c r="H66" s="7"/>
      <c r="I66" s="7"/>
      <c r="J66" s="7"/>
      <c r="K66" s="7"/>
      <c r="L66" s="4"/>
      <c r="M66" s="4"/>
      <c r="N66" s="4"/>
      <c r="O66" s="8"/>
    </row>
    <row r="67" spans="2:15" s="6" customFormat="1" ht="11.25" hidden="1">
      <c r="B67" s="49"/>
      <c r="C67" s="2"/>
      <c r="D67" s="2"/>
      <c r="E67" s="7"/>
      <c r="F67" s="7"/>
      <c r="G67" s="7"/>
      <c r="H67" s="7"/>
      <c r="I67" s="7"/>
      <c r="J67" s="7"/>
      <c r="K67" s="7"/>
      <c r="L67" s="4"/>
      <c r="M67" s="4"/>
      <c r="N67" s="4"/>
      <c r="O67" s="8"/>
    </row>
    <row r="68" spans="2:15" s="2" customFormat="1" ht="11.25">
      <c r="B68" s="49" t="s">
        <v>82</v>
      </c>
      <c r="D68" s="6"/>
      <c r="E68" s="10"/>
      <c r="F68" s="6"/>
      <c r="G68" s="6"/>
      <c r="H68" s="6"/>
      <c r="I68" s="6"/>
      <c r="J68" s="6"/>
      <c r="K68" s="6"/>
      <c r="L68" s="6"/>
      <c r="M68" s="6"/>
      <c r="N68" s="10"/>
      <c r="O68" s="11"/>
    </row>
    <row r="69" spans="2:15" s="2" customFormat="1" ht="12" thickBot="1">
      <c r="B69" s="3" t="s">
        <v>83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10"/>
      <c r="O69" s="11"/>
    </row>
    <row r="70" spans="1:15" ht="22.5" customHeight="1" thickBot="1">
      <c r="A70" s="719" t="s">
        <v>4</v>
      </c>
      <c r="B70" s="720"/>
      <c r="C70" s="728" t="s">
        <v>5</v>
      </c>
      <c r="D70" s="717" t="s">
        <v>6</v>
      </c>
      <c r="E70" s="719" t="s">
        <v>7</v>
      </c>
      <c r="F70" s="720"/>
      <c r="G70" s="717" t="s">
        <v>8</v>
      </c>
      <c r="H70" s="717" t="s">
        <v>9</v>
      </c>
      <c r="I70" s="726" t="s">
        <v>10</v>
      </c>
      <c r="J70" s="727"/>
      <c r="K70" s="717" t="s">
        <v>11</v>
      </c>
      <c r="L70" s="719" t="s">
        <v>12</v>
      </c>
      <c r="M70" s="720"/>
      <c r="N70" s="719" t="s">
        <v>13</v>
      </c>
      <c r="O70" s="720"/>
    </row>
    <row r="71" spans="1:15" ht="12.75" customHeight="1">
      <c r="A71" s="722" t="s">
        <v>14</v>
      </c>
      <c r="B71" s="721" t="s">
        <v>15</v>
      </c>
      <c r="C71" s="729"/>
      <c r="D71" s="718"/>
      <c r="E71" s="722" t="s">
        <v>16</v>
      </c>
      <c r="F71" s="721" t="s">
        <v>17</v>
      </c>
      <c r="G71" s="718"/>
      <c r="H71" s="718"/>
      <c r="I71" s="717" t="s">
        <v>18</v>
      </c>
      <c r="J71" s="717" t="s">
        <v>19</v>
      </c>
      <c r="K71" s="718"/>
      <c r="L71" s="722" t="s">
        <v>20</v>
      </c>
      <c r="M71" s="721" t="s">
        <v>21</v>
      </c>
      <c r="N71" s="722" t="s">
        <v>22</v>
      </c>
      <c r="O71" s="721" t="s">
        <v>23</v>
      </c>
    </row>
    <row r="72" spans="1:15" ht="13.5" thickBot="1">
      <c r="A72" s="723"/>
      <c r="B72" s="724"/>
      <c r="C72" s="730"/>
      <c r="D72" s="725"/>
      <c r="E72" s="723"/>
      <c r="F72" s="724"/>
      <c r="G72" s="725"/>
      <c r="H72" s="725"/>
      <c r="I72" s="725"/>
      <c r="J72" s="725"/>
      <c r="K72" s="725"/>
      <c r="L72" s="723"/>
      <c r="M72" s="724"/>
      <c r="N72" s="723"/>
      <c r="O72" s="724"/>
    </row>
    <row r="73" spans="1:15" ht="34.5" thickBot="1">
      <c r="A73" s="419" t="s">
        <v>128</v>
      </c>
      <c r="B73" s="151" t="s">
        <v>313</v>
      </c>
      <c r="C73" s="124">
        <v>1</v>
      </c>
      <c r="D73" s="420">
        <v>1700</v>
      </c>
      <c r="E73" s="421"/>
      <c r="F73" s="144">
        <v>100</v>
      </c>
      <c r="G73" s="145" t="s">
        <v>126</v>
      </c>
      <c r="H73" s="145" t="s">
        <v>27</v>
      </c>
      <c r="I73" s="155" t="s">
        <v>27</v>
      </c>
      <c r="J73" s="155"/>
      <c r="K73" s="147" t="s">
        <v>34</v>
      </c>
      <c r="L73" s="186">
        <v>39114</v>
      </c>
      <c r="M73" s="125">
        <v>39141</v>
      </c>
      <c r="N73" s="186">
        <v>39142</v>
      </c>
      <c r="O73" s="125">
        <v>39172</v>
      </c>
    </row>
    <row r="74" spans="1:15" ht="33.75">
      <c r="A74" s="419" t="s">
        <v>130</v>
      </c>
      <c r="B74" s="422" t="s">
        <v>314</v>
      </c>
      <c r="C74" s="126">
        <v>1</v>
      </c>
      <c r="D74" s="423">
        <v>3300</v>
      </c>
      <c r="E74" s="424"/>
      <c r="F74" s="159">
        <v>100</v>
      </c>
      <c r="G74" s="161"/>
      <c r="H74" s="145" t="s">
        <v>27</v>
      </c>
      <c r="I74" s="155" t="s">
        <v>27</v>
      </c>
      <c r="J74" s="163"/>
      <c r="K74" s="147" t="s">
        <v>34</v>
      </c>
      <c r="L74" s="186">
        <v>39114</v>
      </c>
      <c r="M74" s="125">
        <v>39141</v>
      </c>
      <c r="N74" s="186">
        <v>39142</v>
      </c>
      <c r="O74" s="125">
        <v>39172</v>
      </c>
    </row>
    <row r="75" spans="1:15" ht="26.25" customHeight="1" thickBot="1">
      <c r="A75" s="694" t="s">
        <v>86</v>
      </c>
      <c r="B75" s="695"/>
      <c r="C75" s="696"/>
      <c r="D75" s="183">
        <f>SUM(D73:D74)</f>
        <v>5000</v>
      </c>
      <c r="E75" s="32"/>
      <c r="F75" s="32"/>
      <c r="G75" s="33"/>
      <c r="H75" s="34"/>
      <c r="I75" s="34"/>
      <c r="J75" s="34"/>
      <c r="K75" s="33"/>
      <c r="L75" s="33"/>
      <c r="M75" s="35"/>
      <c r="N75" s="34"/>
      <c r="O75" s="34"/>
    </row>
    <row r="76" spans="2:15" s="6" customFormat="1" ht="12" thickBot="1">
      <c r="B76" s="49"/>
      <c r="C76" s="2"/>
      <c r="D76" s="2"/>
      <c r="E76" s="7"/>
      <c r="F76" s="7"/>
      <c r="G76" s="7"/>
      <c r="H76" s="7"/>
      <c r="I76" s="7"/>
      <c r="J76" s="7"/>
      <c r="K76" s="7"/>
      <c r="L76" s="4"/>
      <c r="M76" s="4"/>
      <c r="N76" s="4"/>
      <c r="O76" s="8"/>
    </row>
    <row r="77" spans="1:15" ht="26.25" customHeight="1" thickBot="1">
      <c r="A77" s="674" t="s">
        <v>87</v>
      </c>
      <c r="B77" s="675"/>
      <c r="C77" s="676"/>
      <c r="D77" s="31">
        <f>+D64+D75</f>
        <v>96200</v>
      </c>
      <c r="E77" s="32"/>
      <c r="F77" s="32"/>
      <c r="G77" s="33"/>
      <c r="H77" s="34"/>
      <c r="I77" s="34"/>
      <c r="J77" s="34"/>
      <c r="K77" s="33"/>
      <c r="L77" s="33"/>
      <c r="M77" s="35"/>
      <c r="N77" s="34"/>
      <c r="O77" s="34"/>
    </row>
    <row r="78" spans="2:15" s="63" customFormat="1" ht="15.75" customHeight="1" thickBot="1">
      <c r="B78" s="64"/>
      <c r="C78" s="65"/>
      <c r="D78" s="65"/>
      <c r="E78" s="65"/>
      <c r="F78" s="65"/>
      <c r="G78" s="65"/>
      <c r="H78" s="66"/>
      <c r="I78" s="65"/>
      <c r="J78" s="65"/>
      <c r="K78" s="65"/>
      <c r="L78" s="67"/>
      <c r="M78" s="67"/>
      <c r="N78" s="65"/>
      <c r="O78" s="68"/>
    </row>
    <row r="79" spans="1:15" ht="26.25" customHeight="1" thickBot="1">
      <c r="A79" s="674" t="s">
        <v>88</v>
      </c>
      <c r="B79" s="675"/>
      <c r="C79" s="676"/>
      <c r="D79" s="31">
        <f>+D36+D47+D77</f>
        <v>650154</v>
      </c>
      <c r="E79" s="32"/>
      <c r="F79" s="32"/>
      <c r="G79" s="33"/>
      <c r="H79" s="34"/>
      <c r="I79" s="34"/>
      <c r="J79" s="34"/>
      <c r="K79" s="33"/>
      <c r="L79" s="33"/>
      <c r="M79" s="35"/>
      <c r="N79" s="34"/>
      <c r="O79" s="34"/>
    </row>
    <row r="80" spans="2:15" s="6" customFormat="1" ht="11.25">
      <c r="B80" s="49"/>
      <c r="C80" s="2"/>
      <c r="D80" s="2"/>
      <c r="E80" s="7"/>
      <c r="F80" s="7"/>
      <c r="G80" s="7"/>
      <c r="H80" s="7"/>
      <c r="I80" s="7"/>
      <c r="J80" s="7"/>
      <c r="K80" s="7"/>
      <c r="L80" s="4"/>
      <c r="M80" s="4"/>
      <c r="N80" s="4"/>
      <c r="O80" s="8"/>
    </row>
    <row r="81" spans="1:15" ht="12.75">
      <c r="A81" s="121"/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</row>
    <row r="82" spans="1:15" ht="12.75">
      <c r="A82" s="121"/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</row>
    <row r="83" spans="1:15" ht="12.75">
      <c r="A83" s="121"/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</row>
    <row r="84" spans="1:15" ht="12.75">
      <c r="A84" s="121"/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</row>
    <row r="85" spans="1:15" ht="12.75">
      <c r="A85" s="121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</row>
    <row r="86" spans="1:15" ht="12.75">
      <c r="A86" s="121"/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</row>
    <row r="87" spans="1:15" ht="12.75">
      <c r="A87" s="121"/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</row>
    <row r="88" spans="1:15" ht="12.75">
      <c r="A88" s="121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</row>
    <row r="89" spans="1:15" ht="12.75">
      <c r="A89" s="121"/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</row>
    <row r="90" spans="1:15" ht="12.75">
      <c r="A90" s="121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</row>
    <row r="91" spans="1:15" ht="12.75">
      <c r="A91" s="121"/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</row>
    <row r="92" spans="1:15" ht="12.75">
      <c r="A92" s="121"/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</row>
    <row r="93" spans="1:15" ht="12.75">
      <c r="A93" s="121"/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</row>
    <row r="94" spans="1:15" ht="12.75">
      <c r="A94" s="121"/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</row>
    <row r="95" spans="1:15" ht="12.75">
      <c r="A95" s="121"/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</row>
    <row r="96" spans="1:15" ht="12.75">
      <c r="A96" s="121"/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</row>
    <row r="97" spans="1:15" ht="12.75">
      <c r="A97" s="121"/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</row>
    <row r="98" spans="1:15" ht="12.7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</row>
    <row r="99" spans="1:15" ht="12.75">
      <c r="A99" s="121"/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</row>
    <row r="100" spans="1:15" ht="12.75">
      <c r="A100" s="121"/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</row>
    <row r="101" spans="1:15" ht="12.75">
      <c r="A101" s="121"/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</row>
    <row r="102" spans="1:15" ht="12.75">
      <c r="A102" s="121"/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</row>
    <row r="103" spans="1:15" ht="12.75">
      <c r="A103" s="121"/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</row>
    <row r="104" spans="1:15" ht="12.75">
      <c r="A104" s="121"/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</row>
    <row r="105" spans="1:15" ht="12.75">
      <c r="A105" s="121"/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</row>
    <row r="106" spans="1:15" ht="12.75">
      <c r="A106" s="121"/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</row>
    <row r="107" spans="1:15" ht="12.75">
      <c r="A107" s="121"/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</row>
    <row r="108" spans="1:15" ht="12.75">
      <c r="A108" s="121"/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</row>
    <row r="109" spans="1:15" ht="12.75">
      <c r="A109" s="121"/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</row>
    <row r="110" spans="1:15" ht="12.75">
      <c r="A110" s="121"/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</row>
    <row r="111" spans="1:15" ht="12.75">
      <c r="A111" s="121"/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</row>
    <row r="112" spans="1:15" ht="12.75">
      <c r="A112" s="121"/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</row>
    <row r="113" spans="1:15" ht="12.75">
      <c r="A113" s="121"/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</row>
    <row r="114" spans="1:15" ht="12.75">
      <c r="A114" s="121"/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</row>
    <row r="115" spans="1:15" ht="12.75">
      <c r="A115" s="121"/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</row>
  </sheetData>
  <mergeCells count="113">
    <mergeCell ref="A75:C75"/>
    <mergeCell ref="A77:C77"/>
    <mergeCell ref="A79:C79"/>
    <mergeCell ref="F71:F72"/>
    <mergeCell ref="N70:O70"/>
    <mergeCell ref="N71:N72"/>
    <mergeCell ref="O71:O72"/>
    <mergeCell ref="I71:I72"/>
    <mergeCell ref="J71:J72"/>
    <mergeCell ref="L71:L72"/>
    <mergeCell ref="M71:M72"/>
    <mergeCell ref="K70:K72"/>
    <mergeCell ref="L70:M70"/>
    <mergeCell ref="K58:K60"/>
    <mergeCell ref="L58:M58"/>
    <mergeCell ref="A64:C64"/>
    <mergeCell ref="A70:B70"/>
    <mergeCell ref="C70:C72"/>
    <mergeCell ref="D70:D72"/>
    <mergeCell ref="E70:F70"/>
    <mergeCell ref="A71:A72"/>
    <mergeCell ref="B71:B72"/>
    <mergeCell ref="E71:E72"/>
    <mergeCell ref="I58:J58"/>
    <mergeCell ref="I59:I60"/>
    <mergeCell ref="J59:J60"/>
    <mergeCell ref="E59:E60"/>
    <mergeCell ref="F59:F60"/>
    <mergeCell ref="N58:O58"/>
    <mergeCell ref="N59:N60"/>
    <mergeCell ref="O59:O60"/>
    <mergeCell ref="L59:L60"/>
    <mergeCell ref="M59:M60"/>
    <mergeCell ref="L40:L41"/>
    <mergeCell ref="A47:C47"/>
    <mergeCell ref="A58:B58"/>
    <mergeCell ref="C58:C60"/>
    <mergeCell ref="D58:D60"/>
    <mergeCell ref="A59:A60"/>
    <mergeCell ref="B59:B60"/>
    <mergeCell ref="E58:F58"/>
    <mergeCell ref="G58:G60"/>
    <mergeCell ref="H58:H60"/>
    <mergeCell ref="K39:K41"/>
    <mergeCell ref="L39:M39"/>
    <mergeCell ref="N39:O39"/>
    <mergeCell ref="A40:A41"/>
    <mergeCell ref="B40:B41"/>
    <mergeCell ref="E40:E41"/>
    <mergeCell ref="F40:F41"/>
    <mergeCell ref="M40:M41"/>
    <mergeCell ref="N40:N41"/>
    <mergeCell ref="O40:O41"/>
    <mergeCell ref="E22:E23"/>
    <mergeCell ref="F22:F23"/>
    <mergeCell ref="I40:I41"/>
    <mergeCell ref="J40:J41"/>
    <mergeCell ref="I22:I23"/>
    <mergeCell ref="J22:J23"/>
    <mergeCell ref="L10:L11"/>
    <mergeCell ref="L9:M9"/>
    <mergeCell ref="M10:M11"/>
    <mergeCell ref="A16:C16"/>
    <mergeCell ref="H9:H11"/>
    <mergeCell ref="I9:J9"/>
    <mergeCell ref="A10:A11"/>
    <mergeCell ref="B10:B11"/>
    <mergeCell ref="E10:E11"/>
    <mergeCell ref="F10:F11"/>
    <mergeCell ref="I10:I11"/>
    <mergeCell ref="J10:J11"/>
    <mergeCell ref="B7:E7"/>
    <mergeCell ref="B8:E8"/>
    <mergeCell ref="A9:B9"/>
    <mergeCell ref="C9:C11"/>
    <mergeCell ref="D9:D11"/>
    <mergeCell ref="E9:F9"/>
    <mergeCell ref="G70:G72"/>
    <mergeCell ref="H70:H72"/>
    <mergeCell ref="I70:J70"/>
    <mergeCell ref="A39:B39"/>
    <mergeCell ref="C39:C41"/>
    <mergeCell ref="D39:D41"/>
    <mergeCell ref="E39:F39"/>
    <mergeCell ref="G39:G41"/>
    <mergeCell ref="H39:H41"/>
    <mergeCell ref="I39:J39"/>
    <mergeCell ref="A36:C36"/>
    <mergeCell ref="B38:D38"/>
    <mergeCell ref="C21:C23"/>
    <mergeCell ref="D21:D23"/>
    <mergeCell ref="A22:A23"/>
    <mergeCell ref="B22:B23"/>
    <mergeCell ref="A34:C34"/>
    <mergeCell ref="N22:N23"/>
    <mergeCell ref="O22:O23"/>
    <mergeCell ref="G21:G23"/>
    <mergeCell ref="H21:H23"/>
    <mergeCell ref="I21:J21"/>
    <mergeCell ref="M22:M23"/>
    <mergeCell ref="K21:K23"/>
    <mergeCell ref="L21:M21"/>
    <mergeCell ref="L22:L23"/>
    <mergeCell ref="B20:D20"/>
    <mergeCell ref="A21:B21"/>
    <mergeCell ref="K9:K11"/>
    <mergeCell ref="N21:O21"/>
    <mergeCell ref="E21:F21"/>
    <mergeCell ref="N9:O9"/>
    <mergeCell ref="N10:N11"/>
    <mergeCell ref="O10:O11"/>
    <mergeCell ref="B19:D19"/>
    <mergeCell ref="G9:G11"/>
  </mergeCells>
  <printOptions horizontalCentered="1"/>
  <pageMargins left="0.7874015748031497" right="0.75" top="0.984251968503937" bottom="0.984251968503937" header="0" footer="0"/>
  <pageSetup horizontalDpi="600" verticalDpi="600" orientation="landscape" paperSize="5" scale="75" r:id="rId1"/>
  <rowBreaks count="2" manualBreakCount="2">
    <brk id="36" max="16383" man="1"/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P66"/>
  <sheetViews>
    <sheetView workbookViewId="0" topLeftCell="A45">
      <selection activeCell="A62" sqref="A62"/>
    </sheetView>
  </sheetViews>
  <sheetFormatPr defaultColWidth="11.421875" defaultRowHeight="12.75"/>
  <cols>
    <col min="1" max="1" width="31.421875" style="71" customWidth="1"/>
    <col min="2" max="2" width="9.57421875" style="71" customWidth="1"/>
    <col min="3" max="3" width="44.7109375" style="71" customWidth="1"/>
    <col min="4" max="4" width="11.140625" style="71" customWidth="1"/>
    <col min="5" max="5" width="13.00390625" style="71" customWidth="1"/>
    <col min="6" max="7" width="8.7109375" style="71" customWidth="1"/>
    <col min="8" max="8" width="13.140625" style="71" customWidth="1"/>
    <col min="9" max="9" width="16.28125" style="71" customWidth="1"/>
    <col min="10" max="10" width="10.8515625" style="71" customWidth="1"/>
    <col min="11" max="11" width="11.421875" style="71" customWidth="1"/>
    <col min="12" max="12" width="12.57421875" style="71" customWidth="1"/>
    <col min="13" max="13" width="12.421875" style="71" customWidth="1"/>
    <col min="14" max="14" width="12.140625" style="71" customWidth="1"/>
    <col min="15" max="16" width="12.7109375" style="71" customWidth="1"/>
    <col min="17" max="16384" width="11.421875" style="71" customWidth="1"/>
  </cols>
  <sheetData>
    <row r="2" spans="2:5" ht="12.75">
      <c r="B2" s="69" t="s">
        <v>0</v>
      </c>
      <c r="C2" s="69"/>
      <c r="D2" s="70"/>
      <c r="E2" s="70"/>
    </row>
    <row r="3" spans="2:5" ht="12.75">
      <c r="B3" s="69" t="s">
        <v>1</v>
      </c>
      <c r="C3" s="69"/>
      <c r="D3" s="70"/>
      <c r="E3" s="70"/>
    </row>
    <row r="4" spans="2:5" ht="12.75">
      <c r="B4" s="72" t="s">
        <v>302</v>
      </c>
      <c r="C4" s="72"/>
      <c r="D4" s="72"/>
      <c r="E4" s="72"/>
    </row>
    <row r="5" spans="2:5" ht="12.75">
      <c r="B5" s="73"/>
      <c r="C5" s="73"/>
      <c r="D5" s="73"/>
      <c r="E5" s="73"/>
    </row>
    <row r="6" spans="2:16" ht="13.5" customHeight="1">
      <c r="B6" s="73" t="s">
        <v>196</v>
      </c>
      <c r="C6" s="73"/>
      <c r="D6" s="73"/>
      <c r="E6" s="73"/>
      <c r="O6" s="74"/>
      <c r="P6" s="74"/>
    </row>
    <row r="7" spans="3:16" ht="12.75">
      <c r="C7" s="73"/>
      <c r="D7" s="73"/>
      <c r="E7" s="73"/>
      <c r="O7" s="74"/>
      <c r="P7" s="74"/>
    </row>
    <row r="8" spans="2:16" s="78" customFormat="1" ht="15" customHeight="1">
      <c r="B8" s="75" t="s">
        <v>2</v>
      </c>
      <c r="C8" s="75"/>
      <c r="D8" s="75"/>
      <c r="E8" s="75"/>
      <c r="F8" s="75"/>
      <c r="G8" s="76"/>
      <c r="H8" s="76"/>
      <c r="I8" s="76"/>
      <c r="J8" s="76"/>
      <c r="K8" s="76"/>
      <c r="L8" s="76"/>
      <c r="M8" s="73"/>
      <c r="N8" s="73"/>
      <c r="O8" s="73"/>
      <c r="P8" s="77"/>
    </row>
    <row r="9" spans="2:16" s="70" customFormat="1" ht="15" customHeight="1" thickBot="1">
      <c r="B9" s="75" t="s">
        <v>3</v>
      </c>
      <c r="C9" s="75"/>
      <c r="D9" s="75"/>
      <c r="E9" s="75"/>
      <c r="F9" s="75"/>
      <c r="G9" s="78"/>
      <c r="H9" s="78"/>
      <c r="I9" s="78"/>
      <c r="J9" s="78"/>
      <c r="K9" s="78"/>
      <c r="L9" s="78"/>
      <c r="M9" s="78"/>
      <c r="N9" s="78"/>
      <c r="O9" s="79"/>
      <c r="P9" s="80"/>
    </row>
    <row r="10" spans="2:16" ht="30" customHeight="1" thickBot="1">
      <c r="B10" s="629" t="s">
        <v>4</v>
      </c>
      <c r="C10" s="630"/>
      <c r="D10" s="631" t="s">
        <v>89</v>
      </c>
      <c r="E10" s="621" t="s">
        <v>90</v>
      </c>
      <c r="F10" s="624" t="s">
        <v>91</v>
      </c>
      <c r="G10" s="625"/>
      <c r="H10" s="621" t="s">
        <v>92</v>
      </c>
      <c r="I10" s="621" t="s">
        <v>93</v>
      </c>
      <c r="J10" s="634" t="s">
        <v>94</v>
      </c>
      <c r="K10" s="635"/>
      <c r="L10" s="621" t="s">
        <v>95</v>
      </c>
      <c r="M10" s="624" t="s">
        <v>96</v>
      </c>
      <c r="N10" s="625"/>
      <c r="O10" s="624" t="s">
        <v>97</v>
      </c>
      <c r="P10" s="625"/>
    </row>
    <row r="11" spans="2:16" ht="12.75" customHeight="1">
      <c r="B11" s="616" t="s">
        <v>98</v>
      </c>
      <c r="C11" s="614" t="s">
        <v>99</v>
      </c>
      <c r="D11" s="632"/>
      <c r="E11" s="622"/>
      <c r="F11" s="616" t="s">
        <v>16</v>
      </c>
      <c r="G11" s="614" t="s">
        <v>17</v>
      </c>
      <c r="H11" s="622"/>
      <c r="I11" s="622"/>
      <c r="J11" s="621" t="s">
        <v>18</v>
      </c>
      <c r="K11" s="621" t="s">
        <v>19</v>
      </c>
      <c r="L11" s="622"/>
      <c r="M11" s="616" t="s">
        <v>20</v>
      </c>
      <c r="N11" s="614" t="s">
        <v>21</v>
      </c>
      <c r="O11" s="616" t="s">
        <v>22</v>
      </c>
      <c r="P11" s="614" t="s">
        <v>23</v>
      </c>
    </row>
    <row r="12" spans="2:16" ht="13.5" thickBot="1">
      <c r="B12" s="617"/>
      <c r="C12" s="615"/>
      <c r="D12" s="633"/>
      <c r="E12" s="623"/>
      <c r="F12" s="617"/>
      <c r="G12" s="615"/>
      <c r="H12" s="623"/>
      <c r="I12" s="623"/>
      <c r="J12" s="623"/>
      <c r="K12" s="623"/>
      <c r="L12" s="623"/>
      <c r="M12" s="617"/>
      <c r="N12" s="615"/>
      <c r="O12" s="617"/>
      <c r="P12" s="615"/>
    </row>
    <row r="13" spans="2:16" ht="12.75">
      <c r="B13" s="288" t="s">
        <v>428</v>
      </c>
      <c r="C13" s="289" t="s">
        <v>197</v>
      </c>
      <c r="D13" s="290">
        <v>1</v>
      </c>
      <c r="E13" s="291">
        <v>77488</v>
      </c>
      <c r="F13" s="292">
        <v>1</v>
      </c>
      <c r="G13" s="292">
        <v>0</v>
      </c>
      <c r="H13" s="290" t="s">
        <v>26</v>
      </c>
      <c r="I13" s="290" t="s">
        <v>27</v>
      </c>
      <c r="J13" s="290" t="s">
        <v>27</v>
      </c>
      <c r="K13" s="290"/>
      <c r="L13" s="290" t="s">
        <v>28</v>
      </c>
      <c r="M13" s="290"/>
      <c r="N13" s="290"/>
      <c r="O13" s="293">
        <v>39083</v>
      </c>
      <c r="P13" s="294">
        <v>39447</v>
      </c>
    </row>
    <row r="14" spans="2:16" ht="12.75">
      <c r="B14" s="295" t="s">
        <v>429</v>
      </c>
      <c r="C14" s="296" t="s">
        <v>198</v>
      </c>
      <c r="D14" s="297">
        <v>1</v>
      </c>
      <c r="E14" s="298">
        <v>56703</v>
      </c>
      <c r="F14" s="299">
        <v>1</v>
      </c>
      <c r="G14" s="299">
        <v>0</v>
      </c>
      <c r="H14" s="297" t="s">
        <v>26</v>
      </c>
      <c r="I14" s="297" t="s">
        <v>27</v>
      </c>
      <c r="J14" s="297" t="s">
        <v>27</v>
      </c>
      <c r="K14" s="297"/>
      <c r="L14" s="297" t="s">
        <v>28</v>
      </c>
      <c r="M14" s="297"/>
      <c r="N14" s="297"/>
      <c r="O14" s="300">
        <v>39083</v>
      </c>
      <c r="P14" s="301">
        <v>39447</v>
      </c>
    </row>
    <row r="15" spans="2:16" ht="12.75">
      <c r="B15" s="295" t="s">
        <v>430</v>
      </c>
      <c r="C15" s="296" t="s">
        <v>199</v>
      </c>
      <c r="D15" s="297">
        <v>1</v>
      </c>
      <c r="E15" s="298">
        <v>42080</v>
      </c>
      <c r="F15" s="299">
        <v>1</v>
      </c>
      <c r="G15" s="299">
        <v>0</v>
      </c>
      <c r="H15" s="297" t="s">
        <v>26</v>
      </c>
      <c r="I15" s="297" t="s">
        <v>27</v>
      </c>
      <c r="J15" s="297" t="s">
        <v>27</v>
      </c>
      <c r="K15" s="297"/>
      <c r="L15" s="297" t="s">
        <v>28</v>
      </c>
      <c r="M15" s="300"/>
      <c r="N15" s="300"/>
      <c r="O15" s="300">
        <v>39083</v>
      </c>
      <c r="P15" s="301">
        <v>39447</v>
      </c>
    </row>
    <row r="16" spans="2:16" ht="12.75">
      <c r="B16" s="295" t="s">
        <v>431</v>
      </c>
      <c r="C16" s="296" t="s">
        <v>200</v>
      </c>
      <c r="D16" s="297">
        <v>1</v>
      </c>
      <c r="E16" s="298">
        <v>44184</v>
      </c>
      <c r="F16" s="299">
        <v>1</v>
      </c>
      <c r="G16" s="299">
        <v>0</v>
      </c>
      <c r="H16" s="297" t="s">
        <v>26</v>
      </c>
      <c r="I16" s="297" t="s">
        <v>27</v>
      </c>
      <c r="J16" s="297" t="s">
        <v>27</v>
      </c>
      <c r="K16" s="297"/>
      <c r="L16" s="297" t="s">
        <v>28</v>
      </c>
      <c r="M16" s="300"/>
      <c r="N16" s="300"/>
      <c r="O16" s="300">
        <v>39083</v>
      </c>
      <c r="P16" s="301">
        <v>39447</v>
      </c>
    </row>
    <row r="17" spans="2:16" ht="12.75">
      <c r="B17" s="295" t="s">
        <v>432</v>
      </c>
      <c r="C17" s="296" t="s">
        <v>201</v>
      </c>
      <c r="D17" s="297">
        <v>1</v>
      </c>
      <c r="E17" s="298">
        <v>17183</v>
      </c>
      <c r="F17" s="299">
        <v>1</v>
      </c>
      <c r="G17" s="299">
        <v>0</v>
      </c>
      <c r="H17" s="297" t="s">
        <v>26</v>
      </c>
      <c r="I17" s="297" t="s">
        <v>27</v>
      </c>
      <c r="J17" s="297" t="s">
        <v>27</v>
      </c>
      <c r="K17" s="297"/>
      <c r="L17" s="297" t="s">
        <v>28</v>
      </c>
      <c r="M17" s="297"/>
      <c r="N17" s="297"/>
      <c r="O17" s="300">
        <v>39083</v>
      </c>
      <c r="P17" s="301">
        <v>39447</v>
      </c>
    </row>
    <row r="18" spans="2:16" ht="12.75">
      <c r="B18" s="295" t="s">
        <v>433</v>
      </c>
      <c r="C18" s="296" t="s">
        <v>202</v>
      </c>
      <c r="D18" s="297">
        <v>1</v>
      </c>
      <c r="E18" s="298">
        <v>15429</v>
      </c>
      <c r="F18" s="299">
        <v>1</v>
      </c>
      <c r="G18" s="299">
        <v>0</v>
      </c>
      <c r="H18" s="297" t="s">
        <v>26</v>
      </c>
      <c r="I18" s="297" t="s">
        <v>27</v>
      </c>
      <c r="J18" s="297" t="s">
        <v>27</v>
      </c>
      <c r="K18" s="297"/>
      <c r="L18" s="297" t="s">
        <v>28</v>
      </c>
      <c r="M18" s="297"/>
      <c r="N18" s="297"/>
      <c r="O18" s="300">
        <v>39083</v>
      </c>
      <c r="P18" s="301">
        <v>39447</v>
      </c>
    </row>
    <row r="19" spans="2:16" ht="12.75">
      <c r="B19" s="295" t="s">
        <v>434</v>
      </c>
      <c r="C19" s="296" t="s">
        <v>166</v>
      </c>
      <c r="D19" s="297">
        <v>1</v>
      </c>
      <c r="E19" s="298">
        <v>10801</v>
      </c>
      <c r="F19" s="299">
        <v>1</v>
      </c>
      <c r="G19" s="299">
        <v>0</v>
      </c>
      <c r="H19" s="297" t="s">
        <v>26</v>
      </c>
      <c r="I19" s="297" t="s">
        <v>27</v>
      </c>
      <c r="J19" s="297" t="s">
        <v>27</v>
      </c>
      <c r="K19" s="297"/>
      <c r="L19" s="297" t="s">
        <v>28</v>
      </c>
      <c r="M19" s="297"/>
      <c r="N19" s="297"/>
      <c r="O19" s="300">
        <v>39083</v>
      </c>
      <c r="P19" s="301">
        <v>39447</v>
      </c>
    </row>
    <row r="20" spans="2:16" ht="12.75">
      <c r="B20" s="295" t="s">
        <v>435</v>
      </c>
      <c r="C20" s="296" t="s">
        <v>114</v>
      </c>
      <c r="D20" s="297">
        <v>1</v>
      </c>
      <c r="E20" s="298">
        <v>6546</v>
      </c>
      <c r="F20" s="299">
        <v>1</v>
      </c>
      <c r="G20" s="299">
        <v>0</v>
      </c>
      <c r="H20" s="297" t="s">
        <v>26</v>
      </c>
      <c r="I20" s="297" t="s">
        <v>27</v>
      </c>
      <c r="J20" s="297" t="s">
        <v>27</v>
      </c>
      <c r="K20" s="297"/>
      <c r="L20" s="297" t="s">
        <v>28</v>
      </c>
      <c r="M20" s="300"/>
      <c r="N20" s="300"/>
      <c r="O20" s="300">
        <v>39083</v>
      </c>
      <c r="P20" s="301">
        <v>39447</v>
      </c>
    </row>
    <row r="21" spans="2:16" ht="12.75">
      <c r="B21" s="295" t="s">
        <v>436</v>
      </c>
      <c r="C21" s="296" t="s">
        <v>437</v>
      </c>
      <c r="D21" s="297">
        <v>1</v>
      </c>
      <c r="E21" s="298">
        <v>40000</v>
      </c>
      <c r="F21" s="299">
        <v>1</v>
      </c>
      <c r="G21" s="299">
        <v>0</v>
      </c>
      <c r="H21" s="297" t="s">
        <v>33</v>
      </c>
      <c r="I21" s="297" t="s">
        <v>27</v>
      </c>
      <c r="J21" s="297" t="s">
        <v>27</v>
      </c>
      <c r="K21" s="297"/>
      <c r="L21" s="297" t="s">
        <v>34</v>
      </c>
      <c r="M21" s="300">
        <v>39083</v>
      </c>
      <c r="N21" s="300">
        <v>39156</v>
      </c>
      <c r="O21" s="300">
        <v>39173</v>
      </c>
      <c r="P21" s="301">
        <v>39447</v>
      </c>
    </row>
    <row r="22" spans="2:16" ht="26.25" customHeight="1" thickBot="1">
      <c r="B22" s="639" t="s">
        <v>65</v>
      </c>
      <c r="C22" s="640"/>
      <c r="D22" s="641"/>
      <c r="E22" s="114">
        <f>SUM(E13:E21)</f>
        <v>310414</v>
      </c>
      <c r="F22" s="87"/>
      <c r="G22" s="87"/>
      <c r="H22" s="88"/>
      <c r="I22" s="89"/>
      <c r="J22" s="89"/>
      <c r="K22" s="89"/>
      <c r="L22" s="88"/>
      <c r="M22" s="88"/>
      <c r="N22" s="90"/>
      <c r="O22" s="89"/>
      <c r="P22" s="89"/>
    </row>
    <row r="23" spans="7:13" ht="12.75">
      <c r="G23" s="91"/>
      <c r="H23" s="91"/>
      <c r="I23" s="91"/>
      <c r="J23" s="91"/>
      <c r="K23" s="91"/>
      <c r="L23" s="91"/>
      <c r="M23" s="91"/>
    </row>
    <row r="24" spans="2:16" s="78" customFormat="1" ht="12.75">
      <c r="B24" s="75" t="s">
        <v>2</v>
      </c>
      <c r="C24" s="75"/>
      <c r="D24" s="75"/>
      <c r="E24" s="75"/>
      <c r="F24" s="76"/>
      <c r="G24" s="76"/>
      <c r="H24" s="76"/>
      <c r="I24" s="76"/>
      <c r="J24" s="76"/>
      <c r="K24" s="76"/>
      <c r="L24" s="76"/>
      <c r="M24" s="73"/>
      <c r="N24" s="73"/>
      <c r="O24" s="73"/>
      <c r="P24" s="77"/>
    </row>
    <row r="25" spans="2:16" s="70" customFormat="1" ht="15.75" customHeight="1" thickBot="1">
      <c r="B25" s="75" t="s">
        <v>66</v>
      </c>
      <c r="C25" s="75"/>
      <c r="D25" s="75"/>
      <c r="E25" s="75"/>
      <c r="F25" s="78"/>
      <c r="G25" s="78"/>
      <c r="H25" s="78"/>
      <c r="I25" s="78"/>
      <c r="J25" s="78"/>
      <c r="K25" s="78"/>
      <c r="L25" s="78"/>
      <c r="M25" s="78"/>
      <c r="N25" s="78"/>
      <c r="O25" s="79"/>
      <c r="P25" s="80"/>
    </row>
    <row r="26" spans="2:16" ht="29.25" customHeight="1" thickBot="1">
      <c r="B26" s="629" t="s">
        <v>4</v>
      </c>
      <c r="C26" s="630"/>
      <c r="D26" s="631" t="s">
        <v>89</v>
      </c>
      <c r="E26" s="621" t="s">
        <v>90</v>
      </c>
      <c r="F26" s="624" t="s">
        <v>91</v>
      </c>
      <c r="G26" s="625"/>
      <c r="H26" s="621" t="s">
        <v>92</v>
      </c>
      <c r="I26" s="621" t="s">
        <v>93</v>
      </c>
      <c r="J26" s="634" t="s">
        <v>94</v>
      </c>
      <c r="K26" s="635"/>
      <c r="L26" s="621" t="s">
        <v>95</v>
      </c>
      <c r="M26" s="624" t="s">
        <v>96</v>
      </c>
      <c r="N26" s="625"/>
      <c r="O26" s="624" t="s">
        <v>97</v>
      </c>
      <c r="P26" s="625"/>
    </row>
    <row r="27" spans="2:16" ht="12.75" customHeight="1">
      <c r="B27" s="616" t="s">
        <v>98</v>
      </c>
      <c r="C27" s="614" t="s">
        <v>99</v>
      </c>
      <c r="D27" s="632"/>
      <c r="E27" s="622"/>
      <c r="F27" s="616" t="s">
        <v>16</v>
      </c>
      <c r="G27" s="614" t="s">
        <v>17</v>
      </c>
      <c r="H27" s="622"/>
      <c r="I27" s="622"/>
      <c r="J27" s="621" t="s">
        <v>18</v>
      </c>
      <c r="K27" s="621" t="s">
        <v>19</v>
      </c>
      <c r="L27" s="622"/>
      <c r="M27" s="616" t="s">
        <v>20</v>
      </c>
      <c r="N27" s="614" t="s">
        <v>21</v>
      </c>
      <c r="O27" s="616" t="s">
        <v>22</v>
      </c>
      <c r="P27" s="614" t="s">
        <v>23</v>
      </c>
    </row>
    <row r="28" spans="2:16" ht="13.5" thickBot="1">
      <c r="B28" s="617"/>
      <c r="C28" s="615"/>
      <c r="D28" s="633"/>
      <c r="E28" s="623"/>
      <c r="F28" s="617"/>
      <c r="G28" s="615"/>
      <c r="H28" s="623"/>
      <c r="I28" s="623"/>
      <c r="J28" s="623"/>
      <c r="K28" s="623"/>
      <c r="L28" s="623"/>
      <c r="M28" s="617"/>
      <c r="N28" s="615"/>
      <c r="O28" s="617"/>
      <c r="P28" s="615"/>
    </row>
    <row r="29" spans="2:16" ht="12.75">
      <c r="B29" s="288" t="s">
        <v>418</v>
      </c>
      <c r="C29" s="296" t="s">
        <v>203</v>
      </c>
      <c r="D29" s="297">
        <v>1</v>
      </c>
      <c r="E29" s="298">
        <v>12912</v>
      </c>
      <c r="F29" s="299">
        <v>1</v>
      </c>
      <c r="G29" s="299">
        <v>0</v>
      </c>
      <c r="H29" s="297" t="s">
        <v>33</v>
      </c>
      <c r="I29" s="297" t="s">
        <v>27</v>
      </c>
      <c r="J29" s="297" t="s">
        <v>27</v>
      </c>
      <c r="K29" s="297"/>
      <c r="L29" s="297" t="s">
        <v>34</v>
      </c>
      <c r="M29" s="300">
        <v>39083</v>
      </c>
      <c r="N29" s="300">
        <v>39156</v>
      </c>
      <c r="O29" s="300">
        <v>39173</v>
      </c>
      <c r="P29" s="301">
        <v>39293</v>
      </c>
    </row>
    <row r="30" spans="2:16" ht="12.75">
      <c r="B30" s="295" t="s">
        <v>438</v>
      </c>
      <c r="C30" s="296" t="s">
        <v>203</v>
      </c>
      <c r="D30" s="297">
        <v>1</v>
      </c>
      <c r="E30" s="298">
        <v>12912</v>
      </c>
      <c r="F30" s="299">
        <v>1</v>
      </c>
      <c r="G30" s="299">
        <v>0</v>
      </c>
      <c r="H30" s="297" t="s">
        <v>33</v>
      </c>
      <c r="I30" s="297" t="s">
        <v>27</v>
      </c>
      <c r="J30" s="297" t="s">
        <v>27</v>
      </c>
      <c r="K30" s="297"/>
      <c r="L30" s="297" t="s">
        <v>34</v>
      </c>
      <c r="M30" s="300">
        <v>39142</v>
      </c>
      <c r="N30" s="300">
        <v>39202</v>
      </c>
      <c r="O30" s="300">
        <v>39203</v>
      </c>
      <c r="P30" s="301">
        <v>39324</v>
      </c>
    </row>
    <row r="31" spans="2:16" ht="26.25" customHeight="1" thickBot="1">
      <c r="B31" s="636" t="s">
        <v>68</v>
      </c>
      <c r="C31" s="637"/>
      <c r="D31" s="638"/>
      <c r="E31" s="114">
        <f>SUM(E29:E30)</f>
        <v>25824</v>
      </c>
      <c r="F31" s="87"/>
      <c r="G31" s="87"/>
      <c r="H31" s="88"/>
      <c r="I31" s="89"/>
      <c r="J31" s="89"/>
      <c r="K31" s="89"/>
      <c r="L31" s="88"/>
      <c r="M31" s="88"/>
      <c r="N31" s="90"/>
      <c r="O31" s="89"/>
      <c r="P31" s="89"/>
    </row>
    <row r="32" ht="15" customHeight="1" thickBot="1"/>
    <row r="33" spans="2:16" s="95" customFormat="1" ht="24" customHeight="1" thickBot="1">
      <c r="B33" s="105" t="s">
        <v>69</v>
      </c>
      <c r="C33" s="106"/>
      <c r="D33" s="107"/>
      <c r="E33" s="86">
        <f>+E22+E31</f>
        <v>336238</v>
      </c>
      <c r="F33" s="87"/>
      <c r="G33" s="87"/>
      <c r="H33" s="94"/>
      <c r="I33" s="88"/>
      <c r="J33" s="89"/>
      <c r="K33" s="89"/>
      <c r="L33" s="89"/>
      <c r="M33" s="88"/>
      <c r="N33" s="88"/>
      <c r="O33" s="90"/>
      <c r="P33" s="89"/>
    </row>
    <row r="35" spans="2:16" s="78" customFormat="1" ht="13.5" thickBot="1">
      <c r="B35" s="69" t="s">
        <v>70</v>
      </c>
      <c r="C35" s="69"/>
      <c r="D35" s="70"/>
      <c r="E35" s="70"/>
      <c r="F35" s="76"/>
      <c r="G35" s="76"/>
      <c r="H35" s="76"/>
      <c r="I35" s="76"/>
      <c r="J35" s="76"/>
      <c r="K35" s="76"/>
      <c r="L35" s="76"/>
      <c r="M35" s="73"/>
      <c r="N35" s="73"/>
      <c r="O35" s="73"/>
      <c r="P35" s="77"/>
    </row>
    <row r="36" spans="2:16" ht="27.75" customHeight="1" thickBot="1">
      <c r="B36" s="629" t="s">
        <v>4</v>
      </c>
      <c r="C36" s="630"/>
      <c r="D36" s="631" t="s">
        <v>89</v>
      </c>
      <c r="E36" s="621" t="s">
        <v>90</v>
      </c>
      <c r="F36" s="624" t="s">
        <v>91</v>
      </c>
      <c r="G36" s="625"/>
      <c r="H36" s="621" t="s">
        <v>92</v>
      </c>
      <c r="I36" s="621" t="s">
        <v>93</v>
      </c>
      <c r="J36" s="634" t="s">
        <v>94</v>
      </c>
      <c r="K36" s="635"/>
      <c r="L36" s="621" t="s">
        <v>95</v>
      </c>
      <c r="M36" s="624" t="s">
        <v>96</v>
      </c>
      <c r="N36" s="625"/>
      <c r="O36" s="624" t="s">
        <v>97</v>
      </c>
      <c r="P36" s="625"/>
    </row>
    <row r="37" spans="2:16" ht="12.75" customHeight="1">
      <c r="B37" s="616" t="s">
        <v>98</v>
      </c>
      <c r="C37" s="614" t="s">
        <v>99</v>
      </c>
      <c r="D37" s="632"/>
      <c r="E37" s="622"/>
      <c r="F37" s="616" t="s">
        <v>16</v>
      </c>
      <c r="G37" s="614" t="s">
        <v>17</v>
      </c>
      <c r="H37" s="622"/>
      <c r="I37" s="622"/>
      <c r="J37" s="621" t="s">
        <v>18</v>
      </c>
      <c r="K37" s="621" t="s">
        <v>19</v>
      </c>
      <c r="L37" s="622"/>
      <c r="M37" s="616" t="s">
        <v>20</v>
      </c>
      <c r="N37" s="614" t="s">
        <v>21</v>
      </c>
      <c r="O37" s="616" t="s">
        <v>22</v>
      </c>
      <c r="P37" s="614" t="s">
        <v>23</v>
      </c>
    </row>
    <row r="38" spans="2:16" ht="13.5" thickBot="1">
      <c r="B38" s="617"/>
      <c r="C38" s="615"/>
      <c r="D38" s="633"/>
      <c r="E38" s="623"/>
      <c r="F38" s="617"/>
      <c r="G38" s="615"/>
      <c r="H38" s="623"/>
      <c r="I38" s="623"/>
      <c r="J38" s="623"/>
      <c r="K38" s="623"/>
      <c r="L38" s="623"/>
      <c r="M38" s="617"/>
      <c r="N38" s="615"/>
      <c r="O38" s="617"/>
      <c r="P38" s="615"/>
    </row>
    <row r="39" spans="2:16" s="96" customFormat="1" ht="12.75" customHeight="1">
      <c r="B39" s="295"/>
      <c r="C39" s="304"/>
      <c r="D39" s="305"/>
      <c r="E39" s="306"/>
      <c r="F39" s="299"/>
      <c r="G39" s="299"/>
      <c r="H39" s="297"/>
      <c r="I39" s="297"/>
      <c r="J39" s="297"/>
      <c r="K39" s="304"/>
      <c r="L39" s="297"/>
      <c r="M39" s="307"/>
      <c r="N39" s="307"/>
      <c r="O39" s="307"/>
      <c r="P39" s="308"/>
    </row>
    <row r="40" spans="2:16" ht="26.25" customHeight="1" thickBot="1">
      <c r="B40" s="309" t="s">
        <v>78</v>
      </c>
      <c r="C40" s="310"/>
      <c r="D40" s="311"/>
      <c r="E40" s="114">
        <f>SUM(E39:E39)</f>
        <v>0</v>
      </c>
      <c r="F40" s="87"/>
      <c r="G40" s="87"/>
      <c r="H40" s="88"/>
      <c r="I40" s="89"/>
      <c r="J40" s="89"/>
      <c r="K40" s="89"/>
      <c r="L40" s="88"/>
      <c r="M40" s="88"/>
      <c r="N40" s="90"/>
      <c r="O40" s="89"/>
      <c r="P40" s="89"/>
    </row>
    <row r="41" spans="3:16" s="78" customFormat="1" ht="12.75">
      <c r="C41" s="69"/>
      <c r="D41" s="70"/>
      <c r="E41" s="70"/>
      <c r="F41" s="76"/>
      <c r="G41" s="76"/>
      <c r="H41" s="76"/>
      <c r="I41" s="76"/>
      <c r="J41" s="76"/>
      <c r="K41" s="76"/>
      <c r="L41" s="76"/>
      <c r="M41" s="73"/>
      <c r="N41" s="73"/>
      <c r="O41" s="73"/>
      <c r="P41" s="108"/>
    </row>
    <row r="42" spans="2:16" s="70" customFormat="1" ht="12.75">
      <c r="B42" s="69" t="s">
        <v>82</v>
      </c>
      <c r="C42" s="69"/>
      <c r="E42" s="78"/>
      <c r="F42" s="79"/>
      <c r="G42" s="78"/>
      <c r="H42" s="78"/>
      <c r="I42" s="78"/>
      <c r="J42" s="78"/>
      <c r="K42" s="78"/>
      <c r="L42" s="78"/>
      <c r="M42" s="78"/>
      <c r="N42" s="78"/>
      <c r="O42" s="79"/>
      <c r="P42" s="80"/>
    </row>
    <row r="43" spans="2:16" s="70" customFormat="1" ht="13.5" thickBot="1">
      <c r="B43" s="72" t="s">
        <v>80</v>
      </c>
      <c r="C43" s="72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9"/>
      <c r="P43" s="80"/>
    </row>
    <row r="44" spans="2:16" ht="28.5" customHeight="1" thickBot="1">
      <c r="B44" s="629" t="s">
        <v>4</v>
      </c>
      <c r="C44" s="630"/>
      <c r="D44" s="631" t="s">
        <v>89</v>
      </c>
      <c r="E44" s="621" t="s">
        <v>90</v>
      </c>
      <c r="F44" s="624" t="s">
        <v>91</v>
      </c>
      <c r="G44" s="625"/>
      <c r="H44" s="621" t="s">
        <v>92</v>
      </c>
      <c r="I44" s="621" t="s">
        <v>93</v>
      </c>
      <c r="J44" s="634" t="s">
        <v>94</v>
      </c>
      <c r="K44" s="635"/>
      <c r="L44" s="621" t="s">
        <v>95</v>
      </c>
      <c r="M44" s="624" t="s">
        <v>100</v>
      </c>
      <c r="N44" s="625"/>
      <c r="O44" s="624" t="s">
        <v>97</v>
      </c>
      <c r="P44" s="625"/>
    </row>
    <row r="45" spans="2:16" ht="12.75" customHeight="1">
      <c r="B45" s="616" t="s">
        <v>98</v>
      </c>
      <c r="C45" s="614" t="s">
        <v>99</v>
      </c>
      <c r="D45" s="632"/>
      <c r="E45" s="622"/>
      <c r="F45" s="616" t="s">
        <v>16</v>
      </c>
      <c r="G45" s="614" t="s">
        <v>17</v>
      </c>
      <c r="H45" s="622"/>
      <c r="I45" s="622"/>
      <c r="J45" s="621" t="s">
        <v>18</v>
      </c>
      <c r="K45" s="621" t="s">
        <v>19</v>
      </c>
      <c r="L45" s="622"/>
      <c r="M45" s="616" t="s">
        <v>20</v>
      </c>
      <c r="N45" s="614" t="s">
        <v>21</v>
      </c>
      <c r="O45" s="616" t="s">
        <v>22</v>
      </c>
      <c r="P45" s="614" t="s">
        <v>23</v>
      </c>
    </row>
    <row r="46" spans="2:16" ht="13.5" thickBot="1">
      <c r="B46" s="617"/>
      <c r="C46" s="615"/>
      <c r="D46" s="633"/>
      <c r="E46" s="623"/>
      <c r="F46" s="617"/>
      <c r="G46" s="615"/>
      <c r="H46" s="623"/>
      <c r="I46" s="623"/>
      <c r="J46" s="623"/>
      <c r="K46" s="623"/>
      <c r="L46" s="623"/>
      <c r="M46" s="617"/>
      <c r="N46" s="615"/>
      <c r="O46" s="617"/>
      <c r="P46" s="615"/>
    </row>
    <row r="47" spans="2:16" ht="12.75">
      <c r="B47" s="288"/>
      <c r="C47" s="289"/>
      <c r="D47" s="290"/>
      <c r="E47" s="291"/>
      <c r="F47" s="299"/>
      <c r="G47" s="299"/>
      <c r="H47" s="290"/>
      <c r="I47" s="297"/>
      <c r="J47" s="297"/>
      <c r="K47" s="290"/>
      <c r="L47" s="290"/>
      <c r="M47" s="293"/>
      <c r="N47" s="293"/>
      <c r="O47" s="293"/>
      <c r="P47" s="294"/>
    </row>
    <row r="48" spans="2:16" s="96" customFormat="1" ht="12.75" customHeight="1" thickBot="1">
      <c r="B48" s="312"/>
      <c r="C48" s="313"/>
      <c r="D48" s="314"/>
      <c r="E48" s="315"/>
      <c r="F48" s="316"/>
      <c r="G48" s="316"/>
      <c r="H48" s="314"/>
      <c r="I48" s="314"/>
      <c r="J48" s="314"/>
      <c r="K48" s="317"/>
      <c r="L48" s="314"/>
      <c r="M48" s="318"/>
      <c r="N48" s="318"/>
      <c r="O48" s="317"/>
      <c r="P48" s="104"/>
    </row>
    <row r="49" spans="2:16" ht="26.25" customHeight="1" thickBot="1">
      <c r="B49" s="626" t="s">
        <v>81</v>
      </c>
      <c r="C49" s="627"/>
      <c r="D49" s="628"/>
      <c r="E49" s="114">
        <f>SUM(E47:E48)</f>
        <v>0</v>
      </c>
      <c r="F49" s="87"/>
      <c r="G49" s="87"/>
      <c r="H49" s="88"/>
      <c r="I49" s="89"/>
      <c r="J49" s="89"/>
      <c r="K49" s="89"/>
      <c r="L49" s="88"/>
      <c r="M49" s="88"/>
      <c r="N49" s="90"/>
      <c r="O49" s="89"/>
      <c r="P49" s="89"/>
    </row>
    <row r="50" spans="3:16" s="78" customFormat="1" ht="12.75">
      <c r="C50" s="69"/>
      <c r="D50" s="70"/>
      <c r="E50" s="70"/>
      <c r="F50" s="76"/>
      <c r="G50" s="76"/>
      <c r="H50" s="76"/>
      <c r="I50" s="76"/>
      <c r="J50" s="76"/>
      <c r="K50" s="76"/>
      <c r="L50" s="76"/>
      <c r="M50" s="73"/>
      <c r="N50" s="73"/>
      <c r="O50" s="73"/>
      <c r="P50" s="77"/>
    </row>
    <row r="51" spans="2:16" s="70" customFormat="1" ht="12.75">
      <c r="B51" s="69" t="s">
        <v>82</v>
      </c>
      <c r="C51" s="69"/>
      <c r="E51" s="78"/>
      <c r="F51" s="79"/>
      <c r="G51" s="78"/>
      <c r="H51" s="78"/>
      <c r="I51" s="78"/>
      <c r="J51" s="78"/>
      <c r="K51" s="78"/>
      <c r="L51" s="78"/>
      <c r="M51" s="78"/>
      <c r="N51" s="78"/>
      <c r="O51" s="79"/>
      <c r="P51" s="80"/>
    </row>
    <row r="52" spans="2:16" s="70" customFormat="1" ht="13.5" thickBot="1">
      <c r="B52" s="72" t="s">
        <v>83</v>
      </c>
      <c r="C52" s="72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9"/>
      <c r="P52" s="80"/>
    </row>
    <row r="53" spans="2:16" ht="28.5" customHeight="1" thickBot="1">
      <c r="B53" s="629" t="s">
        <v>4</v>
      </c>
      <c r="C53" s="630"/>
      <c r="D53" s="631" t="s">
        <v>89</v>
      </c>
      <c r="E53" s="621" t="s">
        <v>90</v>
      </c>
      <c r="F53" s="624" t="s">
        <v>91</v>
      </c>
      <c r="G53" s="625"/>
      <c r="H53" s="621" t="s">
        <v>92</v>
      </c>
      <c r="I53" s="621" t="s">
        <v>93</v>
      </c>
      <c r="J53" s="634" t="s">
        <v>94</v>
      </c>
      <c r="K53" s="635"/>
      <c r="L53" s="621" t="s">
        <v>95</v>
      </c>
      <c r="M53" s="624" t="s">
        <v>96</v>
      </c>
      <c r="N53" s="625"/>
      <c r="O53" s="624" t="s">
        <v>97</v>
      </c>
      <c r="P53" s="625"/>
    </row>
    <row r="54" spans="2:16" ht="12.75" customHeight="1">
      <c r="B54" s="616" t="s">
        <v>98</v>
      </c>
      <c r="C54" s="614" t="s">
        <v>99</v>
      </c>
      <c r="D54" s="632"/>
      <c r="E54" s="622"/>
      <c r="F54" s="616" t="s">
        <v>16</v>
      </c>
      <c r="G54" s="614" t="s">
        <v>17</v>
      </c>
      <c r="H54" s="622"/>
      <c r="I54" s="622"/>
      <c r="J54" s="621" t="s">
        <v>18</v>
      </c>
      <c r="K54" s="621" t="s">
        <v>19</v>
      </c>
      <c r="L54" s="622"/>
      <c r="M54" s="616" t="s">
        <v>20</v>
      </c>
      <c r="N54" s="614" t="s">
        <v>21</v>
      </c>
      <c r="O54" s="616" t="s">
        <v>22</v>
      </c>
      <c r="P54" s="614" t="s">
        <v>23</v>
      </c>
    </row>
    <row r="55" spans="2:16" ht="13.5" thickBot="1">
      <c r="B55" s="617"/>
      <c r="C55" s="615"/>
      <c r="D55" s="633"/>
      <c r="E55" s="623"/>
      <c r="F55" s="617"/>
      <c r="G55" s="615"/>
      <c r="H55" s="623"/>
      <c r="I55" s="623"/>
      <c r="J55" s="623"/>
      <c r="K55" s="623"/>
      <c r="L55" s="623"/>
      <c r="M55" s="617"/>
      <c r="N55" s="615"/>
      <c r="O55" s="617"/>
      <c r="P55" s="615"/>
    </row>
    <row r="56" spans="2:16" ht="12.75">
      <c r="B56" s="288" t="s">
        <v>204</v>
      </c>
      <c r="C56" s="289" t="s">
        <v>205</v>
      </c>
      <c r="D56" s="290"/>
      <c r="E56" s="291">
        <v>16231</v>
      </c>
      <c r="F56" s="299">
        <v>0</v>
      </c>
      <c r="G56" s="299">
        <v>1</v>
      </c>
      <c r="H56" s="290" t="s">
        <v>132</v>
      </c>
      <c r="I56" s="297" t="s">
        <v>27</v>
      </c>
      <c r="J56" s="297" t="s">
        <v>27</v>
      </c>
      <c r="K56" s="290"/>
      <c r="L56" s="290" t="s">
        <v>34</v>
      </c>
      <c r="M56" s="293"/>
      <c r="N56" s="293"/>
      <c r="O56" s="293">
        <v>39083</v>
      </c>
      <c r="P56" s="294">
        <v>39447</v>
      </c>
    </row>
    <row r="57" spans="2:16" ht="12.75" customHeight="1">
      <c r="B57" s="319" t="s">
        <v>206</v>
      </c>
      <c r="C57" s="320" t="s">
        <v>207</v>
      </c>
      <c r="D57" s="321"/>
      <c r="E57" s="322">
        <v>3202</v>
      </c>
      <c r="F57" s="299">
        <v>0</v>
      </c>
      <c r="G57" s="299">
        <v>1</v>
      </c>
      <c r="H57" s="321" t="s">
        <v>126</v>
      </c>
      <c r="I57" s="297" t="s">
        <v>27</v>
      </c>
      <c r="J57" s="297" t="s">
        <v>27</v>
      </c>
      <c r="K57" s="321"/>
      <c r="L57" s="321" t="s">
        <v>34</v>
      </c>
      <c r="M57" s="323"/>
      <c r="N57" s="323"/>
      <c r="O57" s="323">
        <v>39083</v>
      </c>
      <c r="P57" s="324">
        <v>39447</v>
      </c>
    </row>
    <row r="58" spans="2:16" ht="12.75">
      <c r="B58" s="319" t="s">
        <v>208</v>
      </c>
      <c r="C58" s="320" t="s">
        <v>209</v>
      </c>
      <c r="D58" s="321"/>
      <c r="E58" s="322">
        <v>7329</v>
      </c>
      <c r="F58" s="299">
        <v>0</v>
      </c>
      <c r="G58" s="299">
        <v>1</v>
      </c>
      <c r="H58" s="321" t="s">
        <v>77</v>
      </c>
      <c r="I58" s="297" t="s">
        <v>27</v>
      </c>
      <c r="J58" s="297" t="s">
        <v>27</v>
      </c>
      <c r="K58" s="321"/>
      <c r="L58" s="321" t="s">
        <v>34</v>
      </c>
      <c r="M58" s="323"/>
      <c r="N58" s="323"/>
      <c r="O58" s="323">
        <v>39083</v>
      </c>
      <c r="P58" s="324">
        <v>39447</v>
      </c>
    </row>
    <row r="59" spans="2:16" ht="13.5" customHeight="1" thickBot="1">
      <c r="B59" s="302"/>
      <c r="C59" s="325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93"/>
    </row>
    <row r="60" spans="2:16" ht="26.25" customHeight="1" thickBot="1">
      <c r="B60" s="618" t="s">
        <v>86</v>
      </c>
      <c r="C60" s="619"/>
      <c r="D60" s="620"/>
      <c r="E60" s="114">
        <f>SUM(E56:E59)</f>
        <v>26762</v>
      </c>
      <c r="F60" s="87"/>
      <c r="G60" s="87"/>
      <c r="H60" s="88"/>
      <c r="I60" s="89"/>
      <c r="J60" s="89"/>
      <c r="K60" s="89"/>
      <c r="L60" s="88"/>
      <c r="M60" s="88"/>
      <c r="N60" s="90"/>
      <c r="O60" s="89"/>
      <c r="P60" s="89"/>
    </row>
    <row r="61" spans="3:16" s="78" customFormat="1" ht="13.5" thickBot="1">
      <c r="C61" s="69"/>
      <c r="D61" s="70"/>
      <c r="E61" s="70"/>
      <c r="F61" s="76"/>
      <c r="G61" s="76"/>
      <c r="H61" s="76"/>
      <c r="I61" s="76"/>
      <c r="J61" s="76"/>
      <c r="K61" s="76"/>
      <c r="L61" s="76"/>
      <c r="M61" s="73"/>
      <c r="N61" s="73"/>
      <c r="O61" s="73"/>
      <c r="P61" s="77"/>
    </row>
    <row r="62" spans="2:16" ht="26.25" customHeight="1" thickBot="1">
      <c r="B62" s="105" t="s">
        <v>87</v>
      </c>
      <c r="C62" s="106"/>
      <c r="D62" s="107"/>
      <c r="E62" s="86">
        <f>+E49+E60</f>
        <v>26762</v>
      </c>
      <c r="F62" s="87"/>
      <c r="G62" s="87"/>
      <c r="H62" s="88"/>
      <c r="I62" s="89"/>
      <c r="J62" s="89"/>
      <c r="K62" s="89"/>
      <c r="L62" s="88"/>
      <c r="M62" s="88"/>
      <c r="N62" s="90"/>
      <c r="O62" s="89"/>
      <c r="P62" s="89"/>
    </row>
    <row r="63" spans="3:16" s="115" customFormat="1" ht="15.75" customHeight="1" thickBot="1">
      <c r="C63" s="116"/>
      <c r="D63" s="117"/>
      <c r="E63" s="117"/>
      <c r="F63" s="117"/>
      <c r="G63" s="117"/>
      <c r="H63" s="117"/>
      <c r="I63" s="118"/>
      <c r="J63" s="117"/>
      <c r="K63" s="117"/>
      <c r="L63" s="117"/>
      <c r="M63" s="119"/>
      <c r="N63" s="119"/>
      <c r="O63" s="117"/>
      <c r="P63" s="120"/>
    </row>
    <row r="64" spans="2:16" ht="26.25" customHeight="1" thickBot="1">
      <c r="B64" s="105" t="s">
        <v>102</v>
      </c>
      <c r="C64" s="106"/>
      <c r="D64" s="107"/>
      <c r="E64" s="86">
        <f>+E33+E40+E62</f>
        <v>363000</v>
      </c>
      <c r="F64" s="87"/>
      <c r="G64" s="87"/>
      <c r="H64" s="88"/>
      <c r="I64" s="89"/>
      <c r="J64" s="89"/>
      <c r="K64" s="89"/>
      <c r="L64" s="88"/>
      <c r="M64" s="88"/>
      <c r="N64" s="90"/>
      <c r="O64" s="89"/>
      <c r="P64" s="89"/>
    </row>
    <row r="65" spans="3:16" s="78" customFormat="1" ht="12.75">
      <c r="C65" s="69"/>
      <c r="D65" s="70"/>
      <c r="E65" s="70"/>
      <c r="F65" s="76"/>
      <c r="G65" s="76"/>
      <c r="H65" s="76"/>
      <c r="I65" s="76"/>
      <c r="J65" s="76"/>
      <c r="K65" s="76"/>
      <c r="L65" s="76"/>
      <c r="M65" s="73"/>
      <c r="N65" s="73"/>
      <c r="O65" s="73"/>
      <c r="P65" s="77"/>
    </row>
    <row r="66" spans="3:16" s="78" customFormat="1" ht="12.75">
      <c r="C66" s="69"/>
      <c r="D66" s="70"/>
      <c r="E66" s="70"/>
      <c r="F66" s="76"/>
      <c r="G66" s="76"/>
      <c r="H66" s="76"/>
      <c r="I66" s="76"/>
      <c r="J66" s="76"/>
      <c r="K66" s="76"/>
      <c r="L66" s="76"/>
      <c r="M66" s="73"/>
      <c r="N66" s="73"/>
      <c r="O66" s="73"/>
      <c r="P66" s="77"/>
    </row>
  </sheetData>
  <mergeCells count="104">
    <mergeCell ref="J10:K10"/>
    <mergeCell ref="L10:L12"/>
    <mergeCell ref="B10:C10"/>
    <mergeCell ref="D10:D12"/>
    <mergeCell ref="E10:E12"/>
    <mergeCell ref="F10:G10"/>
    <mergeCell ref="M10:N10"/>
    <mergeCell ref="O10:P10"/>
    <mergeCell ref="B11:B12"/>
    <mergeCell ref="C11:C12"/>
    <mergeCell ref="F11:F12"/>
    <mergeCell ref="G11:G12"/>
    <mergeCell ref="J11:J12"/>
    <mergeCell ref="K11:K12"/>
    <mergeCell ref="M11:M12"/>
    <mergeCell ref="N11:N12"/>
    <mergeCell ref="B22:D22"/>
    <mergeCell ref="B26:C26"/>
    <mergeCell ref="D26:D28"/>
    <mergeCell ref="E26:E28"/>
    <mergeCell ref="F26:G26"/>
    <mergeCell ref="H26:H28"/>
    <mergeCell ref="G27:G28"/>
    <mergeCell ref="J27:J28"/>
    <mergeCell ref="K27:K28"/>
    <mergeCell ref="M27:M28"/>
    <mergeCell ref="O11:O12"/>
    <mergeCell ref="P11:P12"/>
    <mergeCell ref="I26:I28"/>
    <mergeCell ref="J26:K26"/>
    <mergeCell ref="H10:H12"/>
    <mergeCell ref="I10:I12"/>
    <mergeCell ref="N27:N28"/>
    <mergeCell ref="O27:O28"/>
    <mergeCell ref="P27:P28"/>
    <mergeCell ref="B31:D31"/>
    <mergeCell ref="L26:L28"/>
    <mergeCell ref="M26:N26"/>
    <mergeCell ref="O26:P26"/>
    <mergeCell ref="B27:B28"/>
    <mergeCell ref="C27:C28"/>
    <mergeCell ref="F27:F28"/>
    <mergeCell ref="H36:H38"/>
    <mergeCell ref="I36:I38"/>
    <mergeCell ref="J36:K36"/>
    <mergeCell ref="L36:L38"/>
    <mergeCell ref="B36:C36"/>
    <mergeCell ref="D36:D38"/>
    <mergeCell ref="E36:E38"/>
    <mergeCell ref="F36:G36"/>
    <mergeCell ref="M36:N36"/>
    <mergeCell ref="O36:P36"/>
    <mergeCell ref="B37:B38"/>
    <mergeCell ref="C37:C38"/>
    <mergeCell ref="F37:F38"/>
    <mergeCell ref="G37:G38"/>
    <mergeCell ref="J37:J38"/>
    <mergeCell ref="K37:K38"/>
    <mergeCell ref="M37:M38"/>
    <mergeCell ref="N37:N38"/>
    <mergeCell ref="O37:O38"/>
    <mergeCell ref="P37:P38"/>
    <mergeCell ref="B44:C44"/>
    <mergeCell ref="D44:D46"/>
    <mergeCell ref="E44:E46"/>
    <mergeCell ref="F44:G44"/>
    <mergeCell ref="H44:H46"/>
    <mergeCell ref="I44:I46"/>
    <mergeCell ref="J44:K44"/>
    <mergeCell ref="L44:L46"/>
    <mergeCell ref="M44:N44"/>
    <mergeCell ref="O44:P44"/>
    <mergeCell ref="B45:B46"/>
    <mergeCell ref="C45:C46"/>
    <mergeCell ref="F45:F46"/>
    <mergeCell ref="G45:G46"/>
    <mergeCell ref="J45:J46"/>
    <mergeCell ref="K45:K46"/>
    <mergeCell ref="M45:M46"/>
    <mergeCell ref="N45:N46"/>
    <mergeCell ref="B49:D49"/>
    <mergeCell ref="B53:C53"/>
    <mergeCell ref="D53:D55"/>
    <mergeCell ref="E53:E55"/>
    <mergeCell ref="F53:G53"/>
    <mergeCell ref="H53:H55"/>
    <mergeCell ref="G54:G55"/>
    <mergeCell ref="J54:J55"/>
    <mergeCell ref="K54:K55"/>
    <mergeCell ref="M54:M55"/>
    <mergeCell ref="O45:O46"/>
    <mergeCell ref="P45:P46"/>
    <mergeCell ref="I53:I55"/>
    <mergeCell ref="J53:K53"/>
    <mergeCell ref="N54:N55"/>
    <mergeCell ref="O54:O55"/>
    <mergeCell ref="P54:P55"/>
    <mergeCell ref="B60:D60"/>
    <mergeCell ref="L53:L55"/>
    <mergeCell ref="M53:N53"/>
    <mergeCell ref="O53:P53"/>
    <mergeCell ref="B54:B55"/>
    <mergeCell ref="C54:C55"/>
    <mergeCell ref="F54:F55"/>
  </mergeCells>
  <printOptions/>
  <pageMargins left="0.75" right="0.75" top="1" bottom="1" header="0" footer="0"/>
  <pageSetup horizontalDpi="600" verticalDpi="600" orientation="landscape" paperSize="5" scale="70" r:id="rId1"/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P59"/>
  <sheetViews>
    <sheetView tabSelected="1" workbookViewId="0" topLeftCell="A37">
      <selection activeCell="B48" sqref="B48:D48"/>
    </sheetView>
  </sheetViews>
  <sheetFormatPr defaultColWidth="11.421875" defaultRowHeight="12.75"/>
  <cols>
    <col min="1" max="1" width="2.57421875" style="71" customWidth="1"/>
    <col min="2" max="2" width="16.00390625" style="71" customWidth="1"/>
    <col min="3" max="3" width="41.421875" style="71" customWidth="1"/>
    <col min="4" max="4" width="11.7109375" style="71" customWidth="1"/>
    <col min="5" max="5" width="13.140625" style="71" customWidth="1"/>
    <col min="6" max="7" width="8.7109375" style="71" customWidth="1"/>
    <col min="8" max="8" width="13.8515625" style="71" customWidth="1"/>
    <col min="9" max="9" width="17.00390625" style="71" customWidth="1"/>
    <col min="10" max="10" width="11.421875" style="71" customWidth="1"/>
    <col min="11" max="11" width="12.140625" style="71" bestFit="1" customWidth="1"/>
    <col min="12" max="12" width="17.7109375" style="71" customWidth="1"/>
    <col min="13" max="16" width="12.7109375" style="71" customWidth="1"/>
    <col min="17" max="16384" width="11.421875" style="71" customWidth="1"/>
  </cols>
  <sheetData>
    <row r="1" spans="2:16" s="563" customFormat="1" ht="29.25" customHeight="1">
      <c r="B1" s="654" t="s">
        <v>408</v>
      </c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</row>
    <row r="2" spans="2:16" s="563" customFormat="1" ht="12.75" customHeight="1">
      <c r="B2" s="565" t="s">
        <v>409</v>
      </c>
      <c r="C2" s="565" t="s">
        <v>410</v>
      </c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</row>
    <row r="3" spans="2:16" s="563" customFormat="1" ht="12.75" customHeight="1">
      <c r="B3" s="565" t="s">
        <v>411</v>
      </c>
      <c r="C3" s="565" t="s">
        <v>412</v>
      </c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</row>
    <row r="4" spans="2:16" s="563" customFormat="1" ht="12.75" customHeight="1">
      <c r="B4" s="566" t="s">
        <v>413</v>
      </c>
      <c r="C4" s="566" t="s">
        <v>414</v>
      </c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</row>
    <row r="5" spans="2:16" s="563" customFormat="1" ht="21" customHeight="1">
      <c r="B5" s="566" t="s">
        <v>415</v>
      </c>
      <c r="C5" s="566" t="s">
        <v>416</v>
      </c>
      <c r="D5" s="567"/>
      <c r="E5" s="567"/>
      <c r="F5" s="567"/>
      <c r="G5" s="567"/>
      <c r="H5" s="567"/>
      <c r="I5" s="567"/>
      <c r="J5" s="567"/>
      <c r="K5" s="567"/>
      <c r="L5" s="567"/>
      <c r="M5" s="567"/>
      <c r="N5" s="567"/>
      <c r="O5" s="567"/>
      <c r="P5" s="567"/>
    </row>
    <row r="6" spans="2:16" s="78" customFormat="1" ht="15" customHeight="1">
      <c r="B6" s="75" t="s">
        <v>2</v>
      </c>
      <c r="C6" s="75"/>
      <c r="D6" s="75"/>
      <c r="E6" s="75"/>
      <c r="F6" s="75"/>
      <c r="G6" s="76"/>
      <c r="H6" s="76"/>
      <c r="I6" s="76"/>
      <c r="J6" s="76"/>
      <c r="K6" s="76"/>
      <c r="L6" s="76"/>
      <c r="M6" s="73"/>
      <c r="N6" s="73"/>
      <c r="O6" s="73"/>
      <c r="P6" s="77"/>
    </row>
    <row r="7" spans="2:16" s="70" customFormat="1" ht="15" customHeight="1" thickBot="1">
      <c r="B7" s="75" t="s">
        <v>3</v>
      </c>
      <c r="C7" s="75"/>
      <c r="D7" s="75"/>
      <c r="E7" s="75"/>
      <c r="F7" s="75"/>
      <c r="G7" s="78"/>
      <c r="H7" s="78"/>
      <c r="I7" s="78"/>
      <c r="J7" s="78"/>
      <c r="K7" s="78"/>
      <c r="L7" s="78"/>
      <c r="M7" s="78"/>
      <c r="N7" s="78"/>
      <c r="O7" s="79"/>
      <c r="P7" s="80"/>
    </row>
    <row r="8" spans="2:16" ht="30" customHeight="1" thickBot="1">
      <c r="B8" s="629" t="s">
        <v>4</v>
      </c>
      <c r="C8" s="630"/>
      <c r="D8" s="631" t="s">
        <v>89</v>
      </c>
      <c r="E8" s="621" t="s">
        <v>90</v>
      </c>
      <c r="F8" s="624" t="s">
        <v>91</v>
      </c>
      <c r="G8" s="625"/>
      <c r="H8" s="621" t="s">
        <v>92</v>
      </c>
      <c r="I8" s="621" t="s">
        <v>93</v>
      </c>
      <c r="J8" s="634" t="s">
        <v>94</v>
      </c>
      <c r="K8" s="635"/>
      <c r="L8" s="621" t="s">
        <v>95</v>
      </c>
      <c r="M8" s="624" t="s">
        <v>96</v>
      </c>
      <c r="N8" s="625"/>
      <c r="O8" s="624" t="s">
        <v>97</v>
      </c>
      <c r="P8" s="625"/>
    </row>
    <row r="9" spans="2:16" ht="12.75" customHeight="1">
      <c r="B9" s="616" t="s">
        <v>417</v>
      </c>
      <c r="C9" s="614" t="s">
        <v>99</v>
      </c>
      <c r="D9" s="632"/>
      <c r="E9" s="622"/>
      <c r="F9" s="616" t="s">
        <v>16</v>
      </c>
      <c r="G9" s="614" t="s">
        <v>17</v>
      </c>
      <c r="H9" s="622"/>
      <c r="I9" s="622"/>
      <c r="J9" s="621" t="s">
        <v>18</v>
      </c>
      <c r="K9" s="621" t="s">
        <v>19</v>
      </c>
      <c r="L9" s="622"/>
      <c r="M9" s="616" t="s">
        <v>20</v>
      </c>
      <c r="N9" s="614" t="s">
        <v>21</v>
      </c>
      <c r="O9" s="616" t="s">
        <v>22</v>
      </c>
      <c r="P9" s="614" t="s">
        <v>23</v>
      </c>
    </row>
    <row r="10" spans="2:16" ht="13.5" thickBot="1">
      <c r="B10" s="617"/>
      <c r="C10" s="615"/>
      <c r="D10" s="633"/>
      <c r="E10" s="623"/>
      <c r="F10" s="617"/>
      <c r="G10" s="615"/>
      <c r="H10" s="623"/>
      <c r="I10" s="623"/>
      <c r="J10" s="623"/>
      <c r="K10" s="623"/>
      <c r="L10" s="623"/>
      <c r="M10" s="617"/>
      <c r="N10" s="615"/>
      <c r="O10" s="617"/>
      <c r="P10" s="615"/>
    </row>
    <row r="11" spans="2:16" ht="30" customHeight="1" thickBot="1">
      <c r="B11" s="81"/>
      <c r="C11" s="82"/>
      <c r="D11" s="83"/>
      <c r="E11" s="82"/>
      <c r="F11" s="83"/>
      <c r="G11" s="82"/>
      <c r="H11" s="84"/>
      <c r="I11" s="84"/>
      <c r="J11" s="85"/>
      <c r="K11" s="85"/>
      <c r="L11" s="84"/>
      <c r="M11" s="83"/>
      <c r="N11" s="82"/>
      <c r="O11" s="83"/>
      <c r="P11" s="82"/>
    </row>
    <row r="12" spans="2:16" ht="26.25" customHeight="1" thickBot="1">
      <c r="B12" s="651" t="s">
        <v>65</v>
      </c>
      <c r="C12" s="652"/>
      <c r="D12" s="653"/>
      <c r="E12" s="568">
        <f>SUM(E11)</f>
        <v>0</v>
      </c>
      <c r="F12" s="87"/>
      <c r="G12" s="87"/>
      <c r="H12" s="88"/>
      <c r="I12" s="89"/>
      <c r="J12" s="89"/>
      <c r="K12" s="89"/>
      <c r="L12" s="88"/>
      <c r="M12" s="88"/>
      <c r="N12" s="90"/>
      <c r="O12" s="89"/>
      <c r="P12" s="89"/>
    </row>
    <row r="13" spans="7:13" ht="12.75">
      <c r="G13" s="91"/>
      <c r="H13" s="91"/>
      <c r="I13" s="91"/>
      <c r="J13" s="91"/>
      <c r="K13" s="91"/>
      <c r="L13" s="91"/>
      <c r="M13" s="91"/>
    </row>
    <row r="14" spans="2:16" s="78" customFormat="1" ht="12.75">
      <c r="B14" s="75" t="s">
        <v>2</v>
      </c>
      <c r="C14" s="75"/>
      <c r="D14" s="75"/>
      <c r="E14" s="75"/>
      <c r="F14" s="76"/>
      <c r="G14" s="76"/>
      <c r="H14" s="76"/>
      <c r="I14" s="76"/>
      <c r="J14" s="76"/>
      <c r="K14" s="76"/>
      <c r="L14" s="76"/>
      <c r="M14" s="73"/>
      <c r="N14" s="73"/>
      <c r="O14" s="73"/>
      <c r="P14" s="77"/>
    </row>
    <row r="15" spans="2:16" s="70" customFormat="1" ht="15.75" customHeight="1" thickBot="1">
      <c r="B15" s="75" t="s">
        <v>66</v>
      </c>
      <c r="C15" s="75"/>
      <c r="D15" s="75"/>
      <c r="E15" s="75"/>
      <c r="F15" s="78"/>
      <c r="G15" s="78"/>
      <c r="H15" s="78"/>
      <c r="I15" s="78"/>
      <c r="J15" s="78"/>
      <c r="K15" s="78"/>
      <c r="L15" s="78"/>
      <c r="M15" s="78"/>
      <c r="N15" s="78"/>
      <c r="O15" s="79"/>
      <c r="P15" s="80"/>
    </row>
    <row r="16" spans="2:16" ht="29.25" customHeight="1" thickBot="1">
      <c r="B16" s="629" t="s">
        <v>4</v>
      </c>
      <c r="C16" s="630"/>
      <c r="D16" s="631" t="s">
        <v>89</v>
      </c>
      <c r="E16" s="621" t="s">
        <v>90</v>
      </c>
      <c r="F16" s="624" t="s">
        <v>91</v>
      </c>
      <c r="G16" s="625"/>
      <c r="H16" s="621" t="s">
        <v>92</v>
      </c>
      <c r="I16" s="621" t="s">
        <v>93</v>
      </c>
      <c r="J16" s="634" t="s">
        <v>94</v>
      </c>
      <c r="K16" s="635"/>
      <c r="L16" s="621" t="s">
        <v>95</v>
      </c>
      <c r="M16" s="624" t="s">
        <v>96</v>
      </c>
      <c r="N16" s="625"/>
      <c r="O16" s="624" t="s">
        <v>97</v>
      </c>
      <c r="P16" s="625"/>
    </row>
    <row r="17" spans="2:16" ht="12.75" customHeight="1">
      <c r="B17" s="616" t="s">
        <v>417</v>
      </c>
      <c r="C17" s="614" t="s">
        <v>99</v>
      </c>
      <c r="D17" s="632"/>
      <c r="E17" s="622"/>
      <c r="F17" s="616" t="s">
        <v>16</v>
      </c>
      <c r="G17" s="614" t="s">
        <v>17</v>
      </c>
      <c r="H17" s="622"/>
      <c r="I17" s="622"/>
      <c r="J17" s="621" t="s">
        <v>18</v>
      </c>
      <c r="K17" s="621" t="s">
        <v>19</v>
      </c>
      <c r="L17" s="622"/>
      <c r="M17" s="616" t="s">
        <v>20</v>
      </c>
      <c r="N17" s="614" t="s">
        <v>21</v>
      </c>
      <c r="O17" s="616" t="s">
        <v>22</v>
      </c>
      <c r="P17" s="614" t="s">
        <v>23</v>
      </c>
    </row>
    <row r="18" spans="2:16" ht="13.5" thickBot="1">
      <c r="B18" s="617"/>
      <c r="C18" s="615"/>
      <c r="D18" s="633"/>
      <c r="E18" s="623"/>
      <c r="F18" s="617"/>
      <c r="G18" s="615"/>
      <c r="H18" s="623"/>
      <c r="I18" s="623"/>
      <c r="J18" s="623"/>
      <c r="K18" s="623"/>
      <c r="L18" s="623"/>
      <c r="M18" s="617"/>
      <c r="N18" s="615"/>
      <c r="O18" s="617"/>
      <c r="P18" s="615"/>
    </row>
    <row r="19" spans="2:16" ht="27.75" customHeight="1" thickBot="1">
      <c r="B19" s="569" t="s">
        <v>418</v>
      </c>
      <c r="C19" s="98" t="s">
        <v>419</v>
      </c>
      <c r="D19" s="92">
        <v>1</v>
      </c>
      <c r="E19" s="570">
        <v>18519</v>
      </c>
      <c r="F19" s="100">
        <v>0.7</v>
      </c>
      <c r="G19" s="101">
        <v>0.3</v>
      </c>
      <c r="H19" s="571" t="s">
        <v>33</v>
      </c>
      <c r="I19" s="102" t="s">
        <v>27</v>
      </c>
      <c r="J19" s="102" t="s">
        <v>27</v>
      </c>
      <c r="K19" s="572" t="s">
        <v>420</v>
      </c>
      <c r="L19" s="102" t="s">
        <v>34</v>
      </c>
      <c r="M19" s="103">
        <v>39142</v>
      </c>
      <c r="N19" s="104">
        <v>39202</v>
      </c>
      <c r="O19" s="103">
        <v>39203</v>
      </c>
      <c r="P19" s="104">
        <v>39447</v>
      </c>
    </row>
    <row r="20" spans="2:16" ht="26.25" customHeight="1" thickBot="1">
      <c r="B20" s="648" t="s">
        <v>68</v>
      </c>
      <c r="C20" s="649"/>
      <c r="D20" s="650"/>
      <c r="E20" s="568">
        <f>SUM(E19)</f>
        <v>18519</v>
      </c>
      <c r="F20" s="87"/>
      <c r="G20" s="87"/>
      <c r="H20" s="88"/>
      <c r="I20" s="89"/>
      <c r="J20" s="89"/>
      <c r="K20" s="89"/>
      <c r="L20" s="88"/>
      <c r="M20" s="88"/>
      <c r="N20" s="90"/>
      <c r="O20" s="89"/>
      <c r="P20" s="89"/>
    </row>
    <row r="21" ht="15" customHeight="1" thickBot="1"/>
    <row r="22" spans="2:16" s="95" customFormat="1" ht="24" customHeight="1" thickBot="1">
      <c r="B22" s="573" t="s">
        <v>69</v>
      </c>
      <c r="C22" s="574"/>
      <c r="D22" s="575"/>
      <c r="E22" s="576">
        <f>+E12+E20</f>
        <v>18519</v>
      </c>
      <c r="F22" s="87"/>
      <c r="G22" s="87"/>
      <c r="H22" s="94"/>
      <c r="I22" s="88"/>
      <c r="J22" s="89"/>
      <c r="K22" s="89"/>
      <c r="L22" s="89"/>
      <c r="M22" s="88"/>
      <c r="N22" s="88"/>
      <c r="O22" s="90"/>
      <c r="P22" s="89"/>
    </row>
    <row r="24" spans="2:16" s="78" customFormat="1" ht="13.5" thickBot="1">
      <c r="B24" s="69" t="s">
        <v>70</v>
      </c>
      <c r="C24" s="69"/>
      <c r="D24" s="70"/>
      <c r="E24" s="70"/>
      <c r="F24" s="76"/>
      <c r="G24" s="76"/>
      <c r="H24" s="76"/>
      <c r="I24" s="76"/>
      <c r="J24" s="76"/>
      <c r="K24" s="76"/>
      <c r="L24" s="76"/>
      <c r="M24" s="73"/>
      <c r="N24" s="73"/>
      <c r="O24" s="73"/>
      <c r="P24" s="77"/>
    </row>
    <row r="25" spans="2:16" ht="27.75" customHeight="1" thickBot="1">
      <c r="B25" s="629" t="s">
        <v>4</v>
      </c>
      <c r="C25" s="630"/>
      <c r="D25" s="631" t="s">
        <v>89</v>
      </c>
      <c r="E25" s="621" t="s">
        <v>90</v>
      </c>
      <c r="F25" s="624" t="s">
        <v>91</v>
      </c>
      <c r="G25" s="625"/>
      <c r="H25" s="621" t="s">
        <v>92</v>
      </c>
      <c r="I25" s="621" t="s">
        <v>93</v>
      </c>
      <c r="J25" s="634" t="s">
        <v>94</v>
      </c>
      <c r="K25" s="635"/>
      <c r="L25" s="621" t="s">
        <v>95</v>
      </c>
      <c r="M25" s="624" t="s">
        <v>96</v>
      </c>
      <c r="N25" s="625"/>
      <c r="O25" s="624" t="s">
        <v>97</v>
      </c>
      <c r="P25" s="625"/>
    </row>
    <row r="26" spans="2:16" ht="12.75" customHeight="1">
      <c r="B26" s="616" t="s">
        <v>417</v>
      </c>
      <c r="C26" s="614" t="s">
        <v>99</v>
      </c>
      <c r="D26" s="632"/>
      <c r="E26" s="622"/>
      <c r="F26" s="616" t="s">
        <v>16</v>
      </c>
      <c r="G26" s="614" t="s">
        <v>17</v>
      </c>
      <c r="H26" s="622"/>
      <c r="I26" s="622"/>
      <c r="J26" s="621" t="s">
        <v>18</v>
      </c>
      <c r="K26" s="621" t="s">
        <v>19</v>
      </c>
      <c r="L26" s="622"/>
      <c r="M26" s="616" t="s">
        <v>20</v>
      </c>
      <c r="N26" s="614" t="s">
        <v>21</v>
      </c>
      <c r="O26" s="616" t="s">
        <v>22</v>
      </c>
      <c r="P26" s="614" t="s">
        <v>23</v>
      </c>
    </row>
    <row r="27" spans="2:16" ht="13.5" thickBot="1">
      <c r="B27" s="617"/>
      <c r="C27" s="615"/>
      <c r="D27" s="633"/>
      <c r="E27" s="623"/>
      <c r="F27" s="617"/>
      <c r="G27" s="615"/>
      <c r="H27" s="623"/>
      <c r="I27" s="623"/>
      <c r="J27" s="623"/>
      <c r="K27" s="623"/>
      <c r="L27" s="623"/>
      <c r="M27" s="617"/>
      <c r="N27" s="615"/>
      <c r="O27" s="617"/>
      <c r="P27" s="615"/>
    </row>
    <row r="28" spans="2:16" s="96" customFormat="1" ht="36.75" customHeight="1" thickBot="1">
      <c r="B28" s="97" t="s">
        <v>369</v>
      </c>
      <c r="C28" s="98" t="s">
        <v>421</v>
      </c>
      <c r="D28" s="99">
        <v>1</v>
      </c>
      <c r="E28" s="570">
        <v>22222</v>
      </c>
      <c r="F28" s="100">
        <v>0.79</v>
      </c>
      <c r="G28" s="101">
        <v>0.21</v>
      </c>
      <c r="H28" s="102" t="s">
        <v>71</v>
      </c>
      <c r="I28" s="102" t="s">
        <v>27</v>
      </c>
      <c r="J28" s="102" t="s">
        <v>27</v>
      </c>
      <c r="K28" s="572" t="s">
        <v>420</v>
      </c>
      <c r="L28" s="102" t="s">
        <v>34</v>
      </c>
      <c r="M28" s="103">
        <v>39083</v>
      </c>
      <c r="N28" s="104">
        <v>39142</v>
      </c>
      <c r="O28" s="103">
        <v>39143</v>
      </c>
      <c r="P28" s="104">
        <v>39537</v>
      </c>
    </row>
    <row r="29" spans="2:16" ht="26.25" customHeight="1" thickBot="1">
      <c r="B29" s="573" t="s">
        <v>78</v>
      </c>
      <c r="C29" s="574"/>
      <c r="D29" s="575"/>
      <c r="E29" s="576">
        <f>SUM(E28:E28)</f>
        <v>22222</v>
      </c>
      <c r="F29" s="87"/>
      <c r="G29" s="87"/>
      <c r="H29" s="88"/>
      <c r="I29" s="89"/>
      <c r="J29" s="89"/>
      <c r="K29" s="89"/>
      <c r="L29" s="88"/>
      <c r="M29" s="88"/>
      <c r="N29" s="90"/>
      <c r="O29" s="89"/>
      <c r="P29" s="89"/>
    </row>
    <row r="30" spans="3:16" s="78" customFormat="1" ht="12.75">
      <c r="C30" s="69"/>
      <c r="D30" s="70"/>
      <c r="E30" s="70"/>
      <c r="F30" s="76"/>
      <c r="G30" s="76"/>
      <c r="H30" s="76"/>
      <c r="I30" s="76"/>
      <c r="J30" s="76"/>
      <c r="K30" s="76"/>
      <c r="L30" s="76"/>
      <c r="M30" s="73"/>
      <c r="N30" s="73"/>
      <c r="O30" s="73"/>
      <c r="P30" s="108"/>
    </row>
    <row r="31" spans="3:16" s="78" customFormat="1" ht="12.75">
      <c r="C31" s="69"/>
      <c r="D31" s="70"/>
      <c r="E31" s="70"/>
      <c r="F31" s="76"/>
      <c r="G31" s="76"/>
      <c r="H31" s="76"/>
      <c r="I31" s="76"/>
      <c r="J31" s="76"/>
      <c r="K31" s="76"/>
      <c r="L31" s="76"/>
      <c r="M31" s="73"/>
      <c r="N31" s="73"/>
      <c r="O31" s="73"/>
      <c r="P31" s="108"/>
    </row>
    <row r="32" spans="2:16" s="70" customFormat="1" ht="12.75">
      <c r="B32" s="69" t="s">
        <v>82</v>
      </c>
      <c r="C32" s="69"/>
      <c r="E32" s="78"/>
      <c r="F32" s="79"/>
      <c r="G32" s="78"/>
      <c r="H32" s="78"/>
      <c r="I32" s="78"/>
      <c r="J32" s="78"/>
      <c r="K32" s="78"/>
      <c r="L32" s="78"/>
      <c r="M32" s="78"/>
      <c r="N32" s="78"/>
      <c r="O32" s="79"/>
      <c r="P32" s="80"/>
    </row>
    <row r="33" spans="2:16" s="70" customFormat="1" ht="13.5" thickBot="1">
      <c r="B33" s="72" t="s">
        <v>80</v>
      </c>
      <c r="C33" s="72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9"/>
      <c r="P33" s="80"/>
    </row>
    <row r="34" spans="2:16" ht="28.5" customHeight="1" thickBot="1">
      <c r="B34" s="629" t="s">
        <v>4</v>
      </c>
      <c r="C34" s="630"/>
      <c r="D34" s="631" t="s">
        <v>89</v>
      </c>
      <c r="E34" s="621" t="s">
        <v>90</v>
      </c>
      <c r="F34" s="624" t="s">
        <v>91</v>
      </c>
      <c r="G34" s="625"/>
      <c r="H34" s="621" t="s">
        <v>92</v>
      </c>
      <c r="I34" s="621" t="s">
        <v>93</v>
      </c>
      <c r="J34" s="634" t="s">
        <v>94</v>
      </c>
      <c r="K34" s="635"/>
      <c r="L34" s="621" t="s">
        <v>95</v>
      </c>
      <c r="M34" s="624" t="s">
        <v>100</v>
      </c>
      <c r="N34" s="625"/>
      <c r="O34" s="624" t="s">
        <v>97</v>
      </c>
      <c r="P34" s="625"/>
    </row>
    <row r="35" spans="2:16" ht="12.75" customHeight="1">
      <c r="B35" s="616" t="s">
        <v>417</v>
      </c>
      <c r="C35" s="614" t="s">
        <v>99</v>
      </c>
      <c r="D35" s="632"/>
      <c r="E35" s="622"/>
      <c r="F35" s="616" t="s">
        <v>16</v>
      </c>
      <c r="G35" s="614" t="s">
        <v>17</v>
      </c>
      <c r="H35" s="622"/>
      <c r="I35" s="622"/>
      <c r="J35" s="621" t="s">
        <v>18</v>
      </c>
      <c r="K35" s="621" t="s">
        <v>19</v>
      </c>
      <c r="L35" s="622"/>
      <c r="M35" s="616" t="s">
        <v>20</v>
      </c>
      <c r="N35" s="614" t="s">
        <v>21</v>
      </c>
      <c r="O35" s="616" t="s">
        <v>22</v>
      </c>
      <c r="P35" s="614" t="s">
        <v>23</v>
      </c>
    </row>
    <row r="36" spans="2:16" ht="13.5" thickBot="1">
      <c r="B36" s="617"/>
      <c r="C36" s="615"/>
      <c r="D36" s="633"/>
      <c r="E36" s="623"/>
      <c r="F36" s="617"/>
      <c r="G36" s="615"/>
      <c r="H36" s="623"/>
      <c r="I36" s="623"/>
      <c r="J36" s="623"/>
      <c r="K36" s="623"/>
      <c r="L36" s="623"/>
      <c r="M36" s="617"/>
      <c r="N36" s="615"/>
      <c r="O36" s="617"/>
      <c r="P36" s="615"/>
    </row>
    <row r="37" spans="2:16" s="96" customFormat="1" ht="44.25" customHeight="1" thickBot="1">
      <c r="B37" s="109" t="s">
        <v>422</v>
      </c>
      <c r="C37" s="110" t="s">
        <v>423</v>
      </c>
      <c r="D37" s="109">
        <v>1</v>
      </c>
      <c r="E37" s="577">
        <v>92593</v>
      </c>
      <c r="F37" s="111">
        <v>0.72</v>
      </c>
      <c r="G37" s="112">
        <v>0.28</v>
      </c>
      <c r="H37" s="113" t="s">
        <v>126</v>
      </c>
      <c r="I37" s="113" t="s">
        <v>27</v>
      </c>
      <c r="J37" s="102" t="s">
        <v>27</v>
      </c>
      <c r="K37" s="572" t="s">
        <v>420</v>
      </c>
      <c r="L37" s="102" t="s">
        <v>34</v>
      </c>
      <c r="M37" s="103">
        <v>39173</v>
      </c>
      <c r="N37" s="104">
        <v>39202</v>
      </c>
      <c r="O37" s="103">
        <v>39203</v>
      </c>
      <c r="P37" s="104">
        <v>39324</v>
      </c>
    </row>
    <row r="38" spans="2:16" ht="26.25" customHeight="1" thickBot="1">
      <c r="B38" s="645" t="s">
        <v>81</v>
      </c>
      <c r="C38" s="646"/>
      <c r="D38" s="647"/>
      <c r="E38" s="578">
        <f>SUM(E37)</f>
        <v>92593</v>
      </c>
      <c r="F38" s="87"/>
      <c r="G38" s="87"/>
      <c r="H38" s="88"/>
      <c r="I38" s="89"/>
      <c r="J38" s="89"/>
      <c r="K38" s="89"/>
      <c r="L38" s="88"/>
      <c r="M38" s="88"/>
      <c r="N38" s="90"/>
      <c r="O38" s="89"/>
      <c r="P38" s="89"/>
    </row>
    <row r="39" spans="3:16" s="78" customFormat="1" ht="12.75">
      <c r="C39" s="69"/>
      <c r="D39" s="70"/>
      <c r="E39" s="70"/>
      <c r="F39" s="76"/>
      <c r="G39" s="76"/>
      <c r="H39" s="76"/>
      <c r="I39" s="76"/>
      <c r="J39" s="76"/>
      <c r="K39" s="76"/>
      <c r="L39" s="76"/>
      <c r="M39" s="73"/>
      <c r="N39" s="73"/>
      <c r="O39" s="73"/>
      <c r="P39" s="77"/>
    </row>
    <row r="40" spans="3:16" s="78" customFormat="1" ht="12.75">
      <c r="C40" s="69"/>
      <c r="D40" s="70"/>
      <c r="E40" s="70"/>
      <c r="F40" s="76"/>
      <c r="G40" s="76"/>
      <c r="H40" s="76"/>
      <c r="I40" s="76"/>
      <c r="J40" s="76"/>
      <c r="K40" s="76"/>
      <c r="L40" s="76"/>
      <c r="M40" s="73"/>
      <c r="N40" s="73"/>
      <c r="O40" s="73"/>
      <c r="P40" s="77"/>
    </row>
    <row r="41" spans="2:16" s="70" customFormat="1" ht="12.75">
      <c r="B41" s="69" t="s">
        <v>82</v>
      </c>
      <c r="C41" s="69"/>
      <c r="E41" s="78"/>
      <c r="F41" s="79"/>
      <c r="G41" s="78"/>
      <c r="H41" s="78"/>
      <c r="I41" s="78"/>
      <c r="J41" s="78"/>
      <c r="K41" s="78"/>
      <c r="L41" s="78"/>
      <c r="M41" s="78"/>
      <c r="N41" s="78"/>
      <c r="O41" s="79"/>
      <c r="P41" s="80"/>
    </row>
    <row r="42" spans="2:16" s="70" customFormat="1" ht="13.5" thickBot="1">
      <c r="B42" s="72" t="s">
        <v>83</v>
      </c>
      <c r="C42" s="72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9"/>
      <c r="P42" s="80"/>
    </row>
    <row r="43" spans="2:16" ht="28.5" customHeight="1" thickBot="1">
      <c r="B43" s="629" t="s">
        <v>4</v>
      </c>
      <c r="C43" s="630"/>
      <c r="D43" s="631" t="s">
        <v>89</v>
      </c>
      <c r="E43" s="621" t="s">
        <v>90</v>
      </c>
      <c r="F43" s="624" t="s">
        <v>91</v>
      </c>
      <c r="G43" s="625"/>
      <c r="H43" s="621" t="s">
        <v>92</v>
      </c>
      <c r="I43" s="621" t="s">
        <v>93</v>
      </c>
      <c r="J43" s="634" t="s">
        <v>94</v>
      </c>
      <c r="K43" s="635"/>
      <c r="L43" s="621" t="s">
        <v>95</v>
      </c>
      <c r="M43" s="624" t="s">
        <v>96</v>
      </c>
      <c r="N43" s="625"/>
      <c r="O43" s="624" t="s">
        <v>97</v>
      </c>
      <c r="P43" s="625"/>
    </row>
    <row r="44" spans="2:16" ht="12.75" customHeight="1">
      <c r="B44" s="616" t="s">
        <v>417</v>
      </c>
      <c r="C44" s="614" t="s">
        <v>99</v>
      </c>
      <c r="D44" s="632"/>
      <c r="E44" s="622"/>
      <c r="F44" s="616" t="s">
        <v>16</v>
      </c>
      <c r="G44" s="614" t="s">
        <v>17</v>
      </c>
      <c r="H44" s="622"/>
      <c r="I44" s="622"/>
      <c r="J44" s="621" t="s">
        <v>18</v>
      </c>
      <c r="K44" s="621" t="s">
        <v>19</v>
      </c>
      <c r="L44" s="622"/>
      <c r="M44" s="616" t="s">
        <v>20</v>
      </c>
      <c r="N44" s="614" t="s">
        <v>21</v>
      </c>
      <c r="O44" s="616" t="s">
        <v>22</v>
      </c>
      <c r="P44" s="614" t="s">
        <v>23</v>
      </c>
    </row>
    <row r="45" spans="2:16" ht="13.5" thickBot="1">
      <c r="B45" s="617"/>
      <c r="C45" s="615"/>
      <c r="D45" s="633"/>
      <c r="E45" s="623"/>
      <c r="F45" s="617"/>
      <c r="G45" s="615"/>
      <c r="H45" s="623"/>
      <c r="I45" s="623"/>
      <c r="J45" s="623"/>
      <c r="K45" s="623"/>
      <c r="L45" s="623"/>
      <c r="M45" s="617"/>
      <c r="N45" s="615"/>
      <c r="O45" s="617"/>
      <c r="P45" s="615"/>
    </row>
    <row r="46" spans="2:16" ht="44.25" customHeight="1" thickBot="1">
      <c r="B46" s="97" t="s">
        <v>424</v>
      </c>
      <c r="C46" s="98" t="s">
        <v>425</v>
      </c>
      <c r="D46" s="99">
        <v>1</v>
      </c>
      <c r="E46" s="570">
        <v>144444</v>
      </c>
      <c r="F46" s="579">
        <v>0.81</v>
      </c>
      <c r="G46" s="580">
        <v>0.19</v>
      </c>
      <c r="H46" s="102" t="s">
        <v>71</v>
      </c>
      <c r="I46" s="102" t="s">
        <v>27</v>
      </c>
      <c r="J46" s="102" t="s">
        <v>27</v>
      </c>
      <c r="K46" s="572" t="s">
        <v>420</v>
      </c>
      <c r="L46" s="102" t="s">
        <v>34</v>
      </c>
      <c r="M46" s="103">
        <v>39083</v>
      </c>
      <c r="N46" s="104">
        <v>39202</v>
      </c>
      <c r="O46" s="103">
        <v>39203</v>
      </c>
      <c r="P46" s="104">
        <v>39537</v>
      </c>
    </row>
    <row r="47" spans="2:16" ht="42.75" customHeight="1" thickBot="1">
      <c r="B47" s="581" t="s">
        <v>426</v>
      </c>
      <c r="C47" s="582" t="s">
        <v>427</v>
      </c>
      <c r="D47" s="581">
        <v>1</v>
      </c>
      <c r="E47" s="583">
        <v>81898</v>
      </c>
      <c r="F47" s="579">
        <v>0.81</v>
      </c>
      <c r="G47" s="580">
        <v>0.19</v>
      </c>
      <c r="H47" s="102" t="s">
        <v>71</v>
      </c>
      <c r="I47" s="102" t="s">
        <v>27</v>
      </c>
      <c r="J47" s="102" t="s">
        <v>27</v>
      </c>
      <c r="K47" s="572" t="s">
        <v>420</v>
      </c>
      <c r="L47" s="102" t="s">
        <v>34</v>
      </c>
      <c r="M47" s="103">
        <v>39142</v>
      </c>
      <c r="N47" s="104">
        <v>39202</v>
      </c>
      <c r="O47" s="103">
        <v>39203</v>
      </c>
      <c r="P47" s="104">
        <v>39537</v>
      </c>
    </row>
    <row r="48" spans="2:16" ht="26.25" customHeight="1" thickBot="1">
      <c r="B48" s="642" t="s">
        <v>86</v>
      </c>
      <c r="C48" s="643"/>
      <c r="D48" s="644"/>
      <c r="E48" s="578">
        <f>SUM(E46+E47)</f>
        <v>226342</v>
      </c>
      <c r="F48" s="87"/>
      <c r="G48" s="87"/>
      <c r="H48" s="76"/>
      <c r="I48" s="89"/>
      <c r="J48" s="89"/>
      <c r="K48" s="89"/>
      <c r="L48" s="88"/>
      <c r="M48" s="88"/>
      <c r="N48" s="90"/>
      <c r="O48" s="89"/>
      <c r="P48" s="89"/>
    </row>
    <row r="49" spans="3:16" s="78" customFormat="1" ht="13.5" thickBot="1">
      <c r="C49" s="69"/>
      <c r="D49" s="70"/>
      <c r="E49" s="70"/>
      <c r="F49" s="76"/>
      <c r="G49" s="76"/>
      <c r="I49" s="76"/>
      <c r="J49" s="76"/>
      <c r="K49" s="76"/>
      <c r="L49" s="76"/>
      <c r="M49" s="73"/>
      <c r="N49" s="73"/>
      <c r="O49" s="73"/>
      <c r="P49" s="77"/>
    </row>
    <row r="50" spans="2:16" ht="26.25" customHeight="1" thickBot="1">
      <c r="B50" s="573" t="s">
        <v>87</v>
      </c>
      <c r="C50" s="574"/>
      <c r="D50" s="575"/>
      <c r="E50" s="576">
        <f>SUM(E38+E48)</f>
        <v>318935</v>
      </c>
      <c r="F50" s="87"/>
      <c r="G50" s="87"/>
      <c r="H50" s="88"/>
      <c r="I50" s="89"/>
      <c r="J50" s="89"/>
      <c r="K50" s="89"/>
      <c r="L50" s="88"/>
      <c r="M50" s="88"/>
      <c r="N50" s="90"/>
      <c r="O50" s="89"/>
      <c r="P50" s="89"/>
    </row>
    <row r="51" spans="3:16" s="115" customFormat="1" ht="15.75" customHeight="1" thickBot="1">
      <c r="C51" s="116"/>
      <c r="D51" s="117"/>
      <c r="E51" s="117"/>
      <c r="F51" s="117"/>
      <c r="G51" s="117"/>
      <c r="H51" s="117"/>
      <c r="I51" s="118"/>
      <c r="J51" s="117"/>
      <c r="K51" s="117"/>
      <c r="L51" s="117"/>
      <c r="M51" s="119"/>
      <c r="N51" s="119"/>
      <c r="O51" s="117"/>
      <c r="P51" s="120"/>
    </row>
    <row r="52" spans="2:16" ht="26.25" customHeight="1" thickBot="1">
      <c r="B52" s="105" t="s">
        <v>102</v>
      </c>
      <c r="C52" s="106"/>
      <c r="D52" s="107"/>
      <c r="E52" s="86">
        <f>+E22+E29+E50</f>
        <v>359676</v>
      </c>
      <c r="F52" s="87"/>
      <c r="G52" s="87"/>
      <c r="H52" s="88"/>
      <c r="I52" s="89"/>
      <c r="J52" s="89"/>
      <c r="K52" s="89"/>
      <c r="L52" s="88"/>
      <c r="M52" s="88"/>
      <c r="N52" s="90"/>
      <c r="O52" s="89"/>
      <c r="P52" s="89"/>
    </row>
    <row r="53" spans="3:16" s="78" customFormat="1" ht="12.75">
      <c r="C53" s="69"/>
      <c r="D53" s="70"/>
      <c r="E53" s="70"/>
      <c r="F53" s="76"/>
      <c r="G53" s="76"/>
      <c r="H53" s="76"/>
      <c r="I53" s="76"/>
      <c r="J53" s="76"/>
      <c r="K53" s="76"/>
      <c r="L53" s="76"/>
      <c r="M53" s="73"/>
      <c r="N53" s="73"/>
      <c r="O53" s="73"/>
      <c r="P53" s="77"/>
    </row>
    <row r="54" spans="3:16" s="78" customFormat="1" ht="12.75">
      <c r="C54" s="69"/>
      <c r="D54" s="70"/>
      <c r="E54" s="70"/>
      <c r="F54" s="76"/>
      <c r="G54" s="76"/>
      <c r="H54" s="76"/>
      <c r="I54" s="76"/>
      <c r="J54" s="76"/>
      <c r="K54" s="76"/>
      <c r="L54" s="76"/>
      <c r="M54" s="73"/>
      <c r="N54" s="73"/>
      <c r="O54" s="73"/>
      <c r="P54" s="77"/>
    </row>
    <row r="57" ht="12.75">
      <c r="E57" s="584"/>
    </row>
    <row r="58" ht="12.75">
      <c r="E58" s="584"/>
    </row>
    <row r="59" ht="12.75">
      <c r="E59" s="584"/>
    </row>
  </sheetData>
  <mergeCells count="105">
    <mergeCell ref="B1:P1"/>
    <mergeCell ref="B8:C8"/>
    <mergeCell ref="D8:D10"/>
    <mergeCell ref="E8:E10"/>
    <mergeCell ref="F8:G8"/>
    <mergeCell ref="H8:H10"/>
    <mergeCell ref="I8:I10"/>
    <mergeCell ref="J8:K8"/>
    <mergeCell ref="L8:L10"/>
    <mergeCell ref="M8:N8"/>
    <mergeCell ref="O8:P8"/>
    <mergeCell ref="B9:B10"/>
    <mergeCell ref="C9:C10"/>
    <mergeCell ref="F9:F10"/>
    <mergeCell ref="G9:G10"/>
    <mergeCell ref="J9:J10"/>
    <mergeCell ref="K9:K10"/>
    <mergeCell ref="M9:M10"/>
    <mergeCell ref="N9:N10"/>
    <mergeCell ref="O9:O10"/>
    <mergeCell ref="P9:P10"/>
    <mergeCell ref="B12:D12"/>
    <mergeCell ref="B16:C16"/>
    <mergeCell ref="D16:D18"/>
    <mergeCell ref="E16:E18"/>
    <mergeCell ref="F16:G16"/>
    <mergeCell ref="H16:H18"/>
    <mergeCell ref="I16:I18"/>
    <mergeCell ref="J16:K16"/>
    <mergeCell ref="L16:L18"/>
    <mergeCell ref="M16:N16"/>
    <mergeCell ref="O16:P16"/>
    <mergeCell ref="B17:B18"/>
    <mergeCell ref="C17:C18"/>
    <mergeCell ref="F17:F18"/>
    <mergeCell ref="G17:G18"/>
    <mergeCell ref="J17:J18"/>
    <mergeCell ref="K17:K18"/>
    <mergeCell ref="M17:M18"/>
    <mergeCell ref="N17:N18"/>
    <mergeCell ref="O17:O18"/>
    <mergeCell ref="P17:P18"/>
    <mergeCell ref="B20:D20"/>
    <mergeCell ref="B25:C25"/>
    <mergeCell ref="D25:D27"/>
    <mergeCell ref="E25:E27"/>
    <mergeCell ref="F25:G25"/>
    <mergeCell ref="H25:H27"/>
    <mergeCell ref="I25:I27"/>
    <mergeCell ref="J25:K25"/>
    <mergeCell ref="L25:L27"/>
    <mergeCell ref="M25:N25"/>
    <mergeCell ref="O25:P25"/>
    <mergeCell ref="B26:B27"/>
    <mergeCell ref="C26:C27"/>
    <mergeCell ref="F26:F27"/>
    <mergeCell ref="G26:G27"/>
    <mergeCell ref="J26:J27"/>
    <mergeCell ref="K26:K27"/>
    <mergeCell ref="M26:M27"/>
    <mergeCell ref="N26:N27"/>
    <mergeCell ref="O26:O27"/>
    <mergeCell ref="P26:P27"/>
    <mergeCell ref="B34:C34"/>
    <mergeCell ref="D34:D36"/>
    <mergeCell ref="E34:E36"/>
    <mergeCell ref="F34:G34"/>
    <mergeCell ref="H34:H36"/>
    <mergeCell ref="I34:I36"/>
    <mergeCell ref="J34:K34"/>
    <mergeCell ref="P35:P36"/>
    <mergeCell ref="B38:D38"/>
    <mergeCell ref="L34:L36"/>
    <mergeCell ref="M34:N34"/>
    <mergeCell ref="O34:P34"/>
    <mergeCell ref="B35:B36"/>
    <mergeCell ref="C35:C36"/>
    <mergeCell ref="F35:F36"/>
    <mergeCell ref="G35:G36"/>
    <mergeCell ref="J35:J36"/>
    <mergeCell ref="B43:C43"/>
    <mergeCell ref="D43:D45"/>
    <mergeCell ref="E43:E45"/>
    <mergeCell ref="F43:G43"/>
    <mergeCell ref="N35:N36"/>
    <mergeCell ref="O35:O36"/>
    <mergeCell ref="K35:K36"/>
    <mergeCell ref="M35:M36"/>
    <mergeCell ref="K44:K45"/>
    <mergeCell ref="M44:M45"/>
    <mergeCell ref="N44:N45"/>
    <mergeCell ref="H43:H45"/>
    <mergeCell ref="I43:I45"/>
    <mergeCell ref="J43:K43"/>
    <mergeCell ref="L43:L45"/>
    <mergeCell ref="O44:O45"/>
    <mergeCell ref="P44:P45"/>
    <mergeCell ref="B48:D48"/>
    <mergeCell ref="M43:N43"/>
    <mergeCell ref="O43:P43"/>
    <mergeCell ref="B44:B45"/>
    <mergeCell ref="C44:C45"/>
    <mergeCell ref="F44:F45"/>
    <mergeCell ref="G44:G45"/>
    <mergeCell ref="J44:J45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5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O75"/>
  <sheetViews>
    <sheetView workbookViewId="0" topLeftCell="A1">
      <selection activeCell="E74" sqref="E74"/>
    </sheetView>
  </sheetViews>
  <sheetFormatPr defaultColWidth="11.421875" defaultRowHeight="12.75"/>
  <cols>
    <col min="1" max="1" width="4.57421875" style="0" customWidth="1"/>
    <col min="2" max="2" width="9.57421875" style="0" customWidth="1"/>
    <col min="3" max="3" width="50.00390625" style="0" customWidth="1"/>
    <col min="4" max="4" width="9.00390625" style="0" customWidth="1"/>
    <col min="5" max="5" width="13.00390625" style="0" customWidth="1"/>
    <col min="6" max="6" width="9.140625" style="0" customWidth="1"/>
    <col min="7" max="7" width="8.421875" style="0" customWidth="1"/>
    <col min="8" max="8" width="12.28125" style="0" customWidth="1"/>
    <col min="9" max="9" width="14.00390625" style="0" customWidth="1"/>
    <col min="10" max="10" width="8.7109375" style="0" customWidth="1"/>
    <col min="11" max="11" width="11.421875" style="0" customWidth="1"/>
    <col min="12" max="12" width="10.00390625" style="0" customWidth="1"/>
    <col min="13" max="13" width="10.8515625" style="0" customWidth="1"/>
    <col min="14" max="14" width="10.140625" style="0" customWidth="1"/>
    <col min="15" max="15" width="8.28125" style="214" customWidth="1"/>
    <col min="16" max="16" width="8.57421875" style="214" customWidth="1"/>
  </cols>
  <sheetData>
    <row r="2" spans="3:5" ht="12.75">
      <c r="C2" s="1" t="s">
        <v>0</v>
      </c>
      <c r="D2" s="2"/>
      <c r="E2" s="2"/>
    </row>
    <row r="3" spans="3:5" ht="12.75">
      <c r="C3" s="1" t="s">
        <v>1</v>
      </c>
      <c r="D3" s="2"/>
      <c r="E3" s="2"/>
    </row>
    <row r="4" spans="3:5" ht="12.75">
      <c r="C4" s="3" t="s">
        <v>393</v>
      </c>
      <c r="D4" s="3"/>
      <c r="E4" s="3"/>
    </row>
    <row r="5" spans="3:5" ht="12.75">
      <c r="C5" s="4" t="s">
        <v>187</v>
      </c>
      <c r="D5" s="4"/>
      <c r="E5" s="4"/>
    </row>
    <row r="6" spans="3:16" ht="12.75">
      <c r="C6" s="4" t="s">
        <v>407</v>
      </c>
      <c r="D6" s="4"/>
      <c r="E6" s="4"/>
      <c r="O6" s="215"/>
      <c r="P6" s="215"/>
    </row>
    <row r="7" spans="3:16" ht="12.75">
      <c r="C7" s="4"/>
      <c r="D7" s="4"/>
      <c r="E7" s="4"/>
      <c r="O7" s="215"/>
      <c r="P7" s="215"/>
    </row>
    <row r="8" spans="3:16" s="6" customFormat="1" ht="11.25">
      <c r="C8" s="656" t="s">
        <v>2</v>
      </c>
      <c r="D8" s="656"/>
      <c r="E8" s="656"/>
      <c r="F8" s="656"/>
      <c r="G8" s="7"/>
      <c r="H8" s="7"/>
      <c r="I8" s="7"/>
      <c r="J8" s="7"/>
      <c r="K8" s="7"/>
      <c r="L8" s="7"/>
      <c r="M8" s="4"/>
      <c r="N8" s="4"/>
      <c r="O8" s="216"/>
      <c r="P8" s="217"/>
    </row>
    <row r="9" spans="3:16" s="2" customFormat="1" ht="12" thickBot="1">
      <c r="C9" s="656" t="s">
        <v>156</v>
      </c>
      <c r="D9" s="656"/>
      <c r="E9" s="656"/>
      <c r="F9" s="656"/>
      <c r="G9" s="6"/>
      <c r="H9" s="6"/>
      <c r="I9" s="6"/>
      <c r="J9" s="6"/>
      <c r="K9" s="6"/>
      <c r="L9" s="6"/>
      <c r="M9" s="6"/>
      <c r="N9" s="6"/>
      <c r="O9" s="218"/>
      <c r="P9" s="219"/>
    </row>
    <row r="10" spans="2:16" ht="22.5" customHeight="1">
      <c r="B10" s="657" t="s">
        <v>4</v>
      </c>
      <c r="C10" s="658"/>
      <c r="D10" s="658" t="s">
        <v>5</v>
      </c>
      <c r="E10" s="658" t="s">
        <v>6</v>
      </c>
      <c r="F10" s="658" t="s">
        <v>7</v>
      </c>
      <c r="G10" s="658"/>
      <c r="H10" s="658" t="s">
        <v>8</v>
      </c>
      <c r="I10" s="658" t="s">
        <v>9</v>
      </c>
      <c r="J10" s="658" t="s">
        <v>10</v>
      </c>
      <c r="K10" s="658"/>
      <c r="L10" s="658" t="s">
        <v>11</v>
      </c>
      <c r="M10" s="658" t="s">
        <v>12</v>
      </c>
      <c r="N10" s="658"/>
      <c r="O10" s="658" t="s">
        <v>13</v>
      </c>
      <c r="P10" s="669"/>
    </row>
    <row r="11" spans="2:16" ht="12.75" customHeight="1">
      <c r="B11" s="661" t="s">
        <v>14</v>
      </c>
      <c r="C11" s="659" t="s">
        <v>15</v>
      </c>
      <c r="D11" s="659"/>
      <c r="E11" s="659"/>
      <c r="F11" s="659" t="s">
        <v>16</v>
      </c>
      <c r="G11" s="659" t="s">
        <v>17</v>
      </c>
      <c r="H11" s="659"/>
      <c r="I11" s="659"/>
      <c r="J11" s="659" t="s">
        <v>18</v>
      </c>
      <c r="K11" s="659" t="s">
        <v>19</v>
      </c>
      <c r="L11" s="659"/>
      <c r="M11" s="659" t="s">
        <v>20</v>
      </c>
      <c r="N11" s="659" t="s">
        <v>21</v>
      </c>
      <c r="O11" s="663" t="s">
        <v>22</v>
      </c>
      <c r="P11" s="665" t="s">
        <v>23</v>
      </c>
    </row>
    <row r="12" spans="2:16" ht="13.5" thickBot="1">
      <c r="B12" s="662"/>
      <c r="C12" s="660"/>
      <c r="D12" s="660"/>
      <c r="E12" s="660"/>
      <c r="F12" s="660"/>
      <c r="G12" s="660"/>
      <c r="H12" s="660"/>
      <c r="I12" s="660"/>
      <c r="J12" s="660"/>
      <c r="K12" s="660"/>
      <c r="L12" s="660"/>
      <c r="M12" s="660"/>
      <c r="N12" s="660"/>
      <c r="O12" s="664"/>
      <c r="P12" s="666"/>
    </row>
    <row r="13" spans="1:16" ht="12.75">
      <c r="A13" s="220"/>
      <c r="B13" s="221"/>
      <c r="C13" s="222"/>
      <c r="D13" s="223"/>
      <c r="E13" s="550"/>
      <c r="F13" s="550"/>
      <c r="G13" s="550"/>
      <c r="H13" s="223"/>
      <c r="I13" s="223"/>
      <c r="J13" s="223"/>
      <c r="K13" s="224"/>
      <c r="L13" s="223"/>
      <c r="M13" s="223"/>
      <c r="N13" s="223"/>
      <c r="O13" s="225"/>
      <c r="P13" s="226"/>
    </row>
    <row r="14" spans="1:16" ht="12.75">
      <c r="A14" s="220"/>
      <c r="B14" s="227" t="s">
        <v>315</v>
      </c>
      <c r="C14" s="228" t="s">
        <v>157</v>
      </c>
      <c r="D14" s="228">
        <v>1</v>
      </c>
      <c r="E14" s="551">
        <v>39059</v>
      </c>
      <c r="F14" s="551">
        <f aca="true" t="shared" si="0" ref="F14:F22">+E14*100%</f>
        <v>39059</v>
      </c>
      <c r="G14" s="551">
        <f aca="true" t="shared" si="1" ref="G14:G22">+E14*0%</f>
        <v>0</v>
      </c>
      <c r="H14" s="228" t="s">
        <v>26</v>
      </c>
      <c r="I14" s="228" t="s">
        <v>27</v>
      </c>
      <c r="J14" s="228" t="s">
        <v>27</v>
      </c>
      <c r="K14" s="229"/>
      <c r="L14" s="228" t="s">
        <v>28</v>
      </c>
      <c r="M14" s="229">
        <v>38412</v>
      </c>
      <c r="N14" s="229">
        <v>38467</v>
      </c>
      <c r="O14" s="230">
        <v>38718</v>
      </c>
      <c r="P14" s="231">
        <v>39082</v>
      </c>
    </row>
    <row r="15" spans="1:16" ht="12.75">
      <c r="A15" s="220"/>
      <c r="B15" s="227" t="s">
        <v>394</v>
      </c>
      <c r="C15" s="228" t="s">
        <v>158</v>
      </c>
      <c r="D15" s="228">
        <v>1</v>
      </c>
      <c r="E15" s="551">
        <v>44444</v>
      </c>
      <c r="F15" s="551">
        <f t="shared" si="0"/>
        <v>44444</v>
      </c>
      <c r="G15" s="551">
        <f t="shared" si="1"/>
        <v>0</v>
      </c>
      <c r="H15" s="228" t="s">
        <v>26</v>
      </c>
      <c r="I15" s="228" t="s">
        <v>27</v>
      </c>
      <c r="J15" s="228" t="s">
        <v>27</v>
      </c>
      <c r="K15" s="229"/>
      <c r="L15" s="228" t="s">
        <v>28</v>
      </c>
      <c r="M15" s="229">
        <v>38261</v>
      </c>
      <c r="N15" s="229">
        <v>38383</v>
      </c>
      <c r="O15" s="230">
        <v>38718</v>
      </c>
      <c r="P15" s="231">
        <v>39082</v>
      </c>
    </row>
    <row r="16" spans="1:16" ht="12.75">
      <c r="A16" s="220"/>
      <c r="B16" s="227" t="s">
        <v>395</v>
      </c>
      <c r="C16" s="228" t="s">
        <v>159</v>
      </c>
      <c r="D16" s="228">
        <v>1</v>
      </c>
      <c r="E16" s="551">
        <v>31111</v>
      </c>
      <c r="F16" s="551">
        <f t="shared" si="0"/>
        <v>31111</v>
      </c>
      <c r="G16" s="551">
        <f t="shared" si="1"/>
        <v>0</v>
      </c>
      <c r="H16" s="228" t="s">
        <v>26</v>
      </c>
      <c r="I16" s="228" t="s">
        <v>27</v>
      </c>
      <c r="J16" s="228" t="s">
        <v>27</v>
      </c>
      <c r="K16" s="229"/>
      <c r="L16" s="228" t="s">
        <v>28</v>
      </c>
      <c r="M16" s="229">
        <v>38565</v>
      </c>
      <c r="N16" s="229">
        <v>38595</v>
      </c>
      <c r="O16" s="230">
        <v>38718</v>
      </c>
      <c r="P16" s="231">
        <v>39082</v>
      </c>
    </row>
    <row r="17" spans="1:16" ht="12.75">
      <c r="A17" s="220"/>
      <c r="B17" s="227" t="s">
        <v>396</v>
      </c>
      <c r="C17" s="228" t="s">
        <v>397</v>
      </c>
      <c r="D17" s="228">
        <v>1</v>
      </c>
      <c r="E17" s="551">
        <v>6667</v>
      </c>
      <c r="F17" s="551">
        <f t="shared" si="0"/>
        <v>6667</v>
      </c>
      <c r="G17" s="551">
        <f t="shared" si="1"/>
        <v>0</v>
      </c>
      <c r="H17" s="228" t="s">
        <v>26</v>
      </c>
      <c r="I17" s="228" t="s">
        <v>27</v>
      </c>
      <c r="J17" s="228" t="s">
        <v>27</v>
      </c>
      <c r="K17" s="229"/>
      <c r="L17" s="228" t="s">
        <v>34</v>
      </c>
      <c r="M17" s="229">
        <v>38961</v>
      </c>
      <c r="N17" s="229">
        <v>38990</v>
      </c>
      <c r="O17" s="230">
        <v>38991</v>
      </c>
      <c r="P17" s="231">
        <v>39082</v>
      </c>
    </row>
    <row r="18" spans="1:16" ht="12.75">
      <c r="A18" s="220"/>
      <c r="B18" s="227" t="s">
        <v>398</v>
      </c>
      <c r="C18" s="228" t="s">
        <v>160</v>
      </c>
      <c r="D18" s="228">
        <v>1</v>
      </c>
      <c r="E18" s="551">
        <v>13335</v>
      </c>
      <c r="F18" s="551">
        <f t="shared" si="0"/>
        <v>13335</v>
      </c>
      <c r="G18" s="551">
        <f t="shared" si="1"/>
        <v>0</v>
      </c>
      <c r="H18" s="228" t="s">
        <v>33</v>
      </c>
      <c r="I18" s="228" t="s">
        <v>27</v>
      </c>
      <c r="J18" s="228" t="s">
        <v>27</v>
      </c>
      <c r="K18" s="229"/>
      <c r="L18" s="228" t="s">
        <v>34</v>
      </c>
      <c r="M18" s="229">
        <v>38718</v>
      </c>
      <c r="N18" s="229">
        <v>38747</v>
      </c>
      <c r="O18" s="230">
        <v>38899</v>
      </c>
      <c r="P18" s="231">
        <v>39082</v>
      </c>
    </row>
    <row r="19" spans="1:16" ht="24">
      <c r="A19" s="220"/>
      <c r="B19" s="227" t="s">
        <v>399</v>
      </c>
      <c r="C19" s="552" t="s">
        <v>400</v>
      </c>
      <c r="D19" s="228">
        <v>1</v>
      </c>
      <c r="E19" s="551">
        <v>5556</v>
      </c>
      <c r="F19" s="551">
        <f t="shared" si="0"/>
        <v>5556</v>
      </c>
      <c r="G19" s="551">
        <f t="shared" si="1"/>
        <v>0</v>
      </c>
      <c r="H19" s="228" t="s">
        <v>26</v>
      </c>
      <c r="I19" s="228" t="s">
        <v>27</v>
      </c>
      <c r="J19" s="228" t="s">
        <v>27</v>
      </c>
      <c r="K19" s="229"/>
      <c r="L19" s="228" t="s">
        <v>34</v>
      </c>
      <c r="M19" s="229">
        <v>38961</v>
      </c>
      <c r="N19" s="229">
        <v>38990</v>
      </c>
      <c r="O19" s="230">
        <v>38991</v>
      </c>
      <c r="P19" s="231">
        <v>39082</v>
      </c>
    </row>
    <row r="20" spans="1:16" ht="24">
      <c r="A20" s="220"/>
      <c r="B20" s="227" t="s">
        <v>401</v>
      </c>
      <c r="C20" s="552" t="s">
        <v>402</v>
      </c>
      <c r="D20" s="228">
        <v>1</v>
      </c>
      <c r="E20" s="551">
        <v>9167</v>
      </c>
      <c r="F20" s="551">
        <f t="shared" si="0"/>
        <v>9167</v>
      </c>
      <c r="G20" s="551">
        <f t="shared" si="1"/>
        <v>0</v>
      </c>
      <c r="H20" s="228" t="s">
        <v>26</v>
      </c>
      <c r="I20" s="228" t="s">
        <v>27</v>
      </c>
      <c r="J20" s="228" t="s">
        <v>27</v>
      </c>
      <c r="K20" s="229"/>
      <c r="L20" s="228" t="s">
        <v>34</v>
      </c>
      <c r="M20" s="229">
        <v>38961</v>
      </c>
      <c r="N20" s="229">
        <v>38990</v>
      </c>
      <c r="O20" s="230">
        <v>38991</v>
      </c>
      <c r="P20" s="231">
        <v>39082</v>
      </c>
    </row>
    <row r="21" spans="1:16" ht="12.75">
      <c r="A21" s="220"/>
      <c r="B21" s="227" t="s">
        <v>403</v>
      </c>
      <c r="C21" s="228" t="s">
        <v>161</v>
      </c>
      <c r="D21" s="228">
        <v>1</v>
      </c>
      <c r="E21" s="551">
        <v>44444</v>
      </c>
      <c r="F21" s="551">
        <f t="shared" si="0"/>
        <v>44444</v>
      </c>
      <c r="G21" s="551">
        <f t="shared" si="1"/>
        <v>0</v>
      </c>
      <c r="H21" s="228" t="s">
        <v>26</v>
      </c>
      <c r="I21" s="228" t="s">
        <v>27</v>
      </c>
      <c r="J21" s="228" t="s">
        <v>27</v>
      </c>
      <c r="K21" s="229"/>
      <c r="L21" s="228" t="s">
        <v>28</v>
      </c>
      <c r="M21" s="229">
        <v>38412</v>
      </c>
      <c r="N21" s="229">
        <v>38564</v>
      </c>
      <c r="O21" s="230">
        <v>38718</v>
      </c>
      <c r="P21" s="231">
        <v>39082</v>
      </c>
    </row>
    <row r="22" spans="1:16" ht="12.75">
      <c r="A22" s="220"/>
      <c r="B22" s="227" t="s">
        <v>404</v>
      </c>
      <c r="C22" s="228" t="s">
        <v>162</v>
      </c>
      <c r="D22" s="228">
        <v>1</v>
      </c>
      <c r="E22" s="553">
        <v>33333</v>
      </c>
      <c r="F22" s="551">
        <f t="shared" si="0"/>
        <v>33333</v>
      </c>
      <c r="G22" s="551">
        <f t="shared" si="1"/>
        <v>0</v>
      </c>
      <c r="H22" s="228" t="s">
        <v>26</v>
      </c>
      <c r="I22" s="228" t="s">
        <v>27</v>
      </c>
      <c r="J22" s="228" t="s">
        <v>27</v>
      </c>
      <c r="K22" s="229"/>
      <c r="L22" s="228" t="s">
        <v>28</v>
      </c>
      <c r="M22" s="229"/>
      <c r="N22" s="229"/>
      <c r="O22" s="230">
        <v>38718</v>
      </c>
      <c r="P22" s="231">
        <v>39082</v>
      </c>
    </row>
    <row r="23" spans="1:16" ht="12.75">
      <c r="A23" s="220"/>
      <c r="B23" s="227" t="s">
        <v>47</v>
      </c>
      <c r="C23" s="228" t="s">
        <v>163</v>
      </c>
      <c r="D23" s="228">
        <v>1</v>
      </c>
      <c r="E23" s="553">
        <v>22222</v>
      </c>
      <c r="F23" s="551">
        <f>+E23*0%</f>
        <v>0</v>
      </c>
      <c r="G23" s="551">
        <f>+E23*100%</f>
        <v>22222</v>
      </c>
      <c r="H23" s="228" t="s">
        <v>26</v>
      </c>
      <c r="I23" s="228" t="s">
        <v>27</v>
      </c>
      <c r="J23" s="228" t="s">
        <v>27</v>
      </c>
      <c r="K23" s="229"/>
      <c r="L23" s="228" t="s">
        <v>28</v>
      </c>
      <c r="M23" s="229">
        <v>38412</v>
      </c>
      <c r="N23" s="229">
        <v>38486</v>
      </c>
      <c r="O23" s="230">
        <v>38718</v>
      </c>
      <c r="P23" s="231">
        <v>39082</v>
      </c>
    </row>
    <row r="24" spans="1:16" ht="12.75">
      <c r="A24" s="220"/>
      <c r="B24" s="227" t="s">
        <v>49</v>
      </c>
      <c r="C24" s="228" t="s">
        <v>164</v>
      </c>
      <c r="D24" s="228">
        <v>1</v>
      </c>
      <c r="E24" s="553">
        <v>5679</v>
      </c>
      <c r="F24" s="551">
        <f>+E24*100%</f>
        <v>5679</v>
      </c>
      <c r="G24" s="551">
        <f>+E24*0%</f>
        <v>0</v>
      </c>
      <c r="H24" s="228" t="s">
        <v>26</v>
      </c>
      <c r="I24" s="228" t="s">
        <v>27</v>
      </c>
      <c r="J24" s="228" t="s">
        <v>27</v>
      </c>
      <c r="K24" s="229"/>
      <c r="L24" s="228" t="s">
        <v>28</v>
      </c>
      <c r="M24" s="229">
        <v>38473</v>
      </c>
      <c r="N24" s="229">
        <v>38515</v>
      </c>
      <c r="O24" s="230">
        <v>38718</v>
      </c>
      <c r="P24" s="231">
        <v>39082</v>
      </c>
    </row>
    <row r="25" spans="1:16" ht="12.75">
      <c r="A25" s="220"/>
      <c r="B25" s="227" t="s">
        <v>51</v>
      </c>
      <c r="C25" s="228" t="s">
        <v>165</v>
      </c>
      <c r="D25" s="228">
        <v>1</v>
      </c>
      <c r="E25" s="553">
        <v>26667</v>
      </c>
      <c r="F25" s="551">
        <f>+E25*100%</f>
        <v>26667</v>
      </c>
      <c r="G25" s="551">
        <f>+E25*0%</f>
        <v>0</v>
      </c>
      <c r="H25" s="228" t="s">
        <v>26</v>
      </c>
      <c r="I25" s="228" t="s">
        <v>27</v>
      </c>
      <c r="J25" s="228" t="s">
        <v>27</v>
      </c>
      <c r="K25" s="229"/>
      <c r="L25" s="228" t="s">
        <v>28</v>
      </c>
      <c r="M25" s="229">
        <v>38487</v>
      </c>
      <c r="N25" s="229">
        <v>38550</v>
      </c>
      <c r="O25" s="230">
        <v>38718</v>
      </c>
      <c r="P25" s="231">
        <v>39082</v>
      </c>
    </row>
    <row r="26" spans="1:16" ht="13.5" thickBot="1">
      <c r="A26" s="220"/>
      <c r="B26" s="227" t="s">
        <v>53</v>
      </c>
      <c r="C26" s="233" t="s">
        <v>405</v>
      </c>
      <c r="D26" s="233">
        <v>1</v>
      </c>
      <c r="E26" s="554">
        <v>6667</v>
      </c>
      <c r="F26" s="555">
        <f>+E26*100%</f>
        <v>6667</v>
      </c>
      <c r="G26" s="555">
        <f>+E26*0%</f>
        <v>0</v>
      </c>
      <c r="H26" s="233" t="s">
        <v>26</v>
      </c>
      <c r="I26" s="233" t="s">
        <v>27</v>
      </c>
      <c r="J26" s="233" t="s">
        <v>27</v>
      </c>
      <c r="K26" s="234"/>
      <c r="L26" s="233" t="s">
        <v>34</v>
      </c>
      <c r="M26" s="234">
        <v>38961</v>
      </c>
      <c r="N26" s="234">
        <v>38990</v>
      </c>
      <c r="O26" s="235">
        <v>38991</v>
      </c>
      <c r="P26" s="236">
        <v>39082</v>
      </c>
    </row>
    <row r="27" spans="2:16" ht="26.25" customHeight="1" thickBot="1">
      <c r="B27" s="667" t="s">
        <v>65</v>
      </c>
      <c r="C27" s="668"/>
      <c r="D27" s="668"/>
      <c r="E27" s="237">
        <f>SUM(E13:E26)</f>
        <v>288351</v>
      </c>
      <c r="F27" s="32"/>
      <c r="G27" s="32"/>
      <c r="H27" s="33"/>
      <c r="I27" s="34"/>
      <c r="J27" s="34"/>
      <c r="K27" s="34"/>
      <c r="L27" s="33"/>
      <c r="M27" s="33"/>
      <c r="N27" s="35"/>
      <c r="O27" s="238"/>
      <c r="P27" s="238"/>
    </row>
    <row r="28" spans="7:13" ht="12.75">
      <c r="G28" s="36"/>
      <c r="H28" s="36"/>
      <c r="I28" s="36"/>
      <c r="J28" s="36"/>
      <c r="K28" s="36"/>
      <c r="L28" s="36"/>
      <c r="M28" s="36"/>
    </row>
    <row r="29" spans="3:16" s="6" customFormat="1" ht="11.25">
      <c r="C29" s="656"/>
      <c r="D29" s="656"/>
      <c r="E29" s="656"/>
      <c r="F29" s="7"/>
      <c r="G29" s="7"/>
      <c r="H29" s="7"/>
      <c r="I29" s="7"/>
      <c r="J29" s="7"/>
      <c r="K29" s="7"/>
      <c r="L29" s="7"/>
      <c r="M29" s="4"/>
      <c r="N29" s="4"/>
      <c r="O29" s="216"/>
      <c r="P29" s="217"/>
    </row>
    <row r="30" spans="3:16" s="2" customFormat="1" ht="12" thickBot="1">
      <c r="C30" s="656" t="s">
        <v>167</v>
      </c>
      <c r="D30" s="656"/>
      <c r="E30" s="656"/>
      <c r="F30" s="6"/>
      <c r="G30" s="6"/>
      <c r="H30" s="6"/>
      <c r="I30" s="6"/>
      <c r="J30" s="6"/>
      <c r="K30" s="6"/>
      <c r="L30" s="6"/>
      <c r="M30" s="6"/>
      <c r="N30" s="6"/>
      <c r="O30" s="218"/>
      <c r="P30" s="219"/>
    </row>
    <row r="31" spans="2:16" ht="22.5" customHeight="1">
      <c r="B31" s="657" t="s">
        <v>4</v>
      </c>
      <c r="C31" s="658"/>
      <c r="D31" s="658" t="s">
        <v>5</v>
      </c>
      <c r="E31" s="658" t="s">
        <v>6</v>
      </c>
      <c r="F31" s="658" t="s">
        <v>7</v>
      </c>
      <c r="G31" s="658"/>
      <c r="H31" s="658" t="s">
        <v>8</v>
      </c>
      <c r="I31" s="658" t="s">
        <v>9</v>
      </c>
      <c r="J31" s="658" t="s">
        <v>10</v>
      </c>
      <c r="K31" s="658"/>
      <c r="L31" s="658" t="s">
        <v>11</v>
      </c>
      <c r="M31" s="658" t="s">
        <v>12</v>
      </c>
      <c r="N31" s="658"/>
      <c r="O31" s="658" t="s">
        <v>13</v>
      </c>
      <c r="P31" s="669"/>
    </row>
    <row r="32" spans="2:16" ht="12.75" customHeight="1">
      <c r="B32" s="661" t="s">
        <v>14</v>
      </c>
      <c r="C32" s="659" t="s">
        <v>15</v>
      </c>
      <c r="D32" s="659"/>
      <c r="E32" s="659"/>
      <c r="F32" s="659" t="s">
        <v>16</v>
      </c>
      <c r="G32" s="659" t="s">
        <v>17</v>
      </c>
      <c r="H32" s="659"/>
      <c r="I32" s="659"/>
      <c r="J32" s="659" t="s">
        <v>18</v>
      </c>
      <c r="K32" s="659" t="s">
        <v>19</v>
      </c>
      <c r="L32" s="659"/>
      <c r="M32" s="659" t="s">
        <v>20</v>
      </c>
      <c r="N32" s="659" t="s">
        <v>21</v>
      </c>
      <c r="O32" s="663" t="s">
        <v>22</v>
      </c>
      <c r="P32" s="670" t="s">
        <v>23</v>
      </c>
    </row>
    <row r="33" spans="2:16" ht="13.5" thickBot="1">
      <c r="B33" s="662"/>
      <c r="C33" s="660"/>
      <c r="D33" s="660"/>
      <c r="E33" s="660"/>
      <c r="F33" s="660"/>
      <c r="G33" s="660"/>
      <c r="H33" s="660"/>
      <c r="I33" s="660"/>
      <c r="J33" s="660"/>
      <c r="K33" s="660"/>
      <c r="L33" s="660"/>
      <c r="M33" s="660"/>
      <c r="N33" s="660"/>
      <c r="O33" s="664"/>
      <c r="P33" s="671"/>
    </row>
    <row r="34" spans="2:16" ht="12.75">
      <c r="B34" s="221"/>
      <c r="C34" s="223"/>
      <c r="D34" s="223"/>
      <c r="E34" s="556"/>
      <c r="F34" s="556"/>
      <c r="G34" s="556"/>
      <c r="H34" s="223"/>
      <c r="I34" s="223"/>
      <c r="J34" s="223"/>
      <c r="K34" s="224"/>
      <c r="L34" s="223"/>
      <c r="M34" s="224"/>
      <c r="N34" s="224"/>
      <c r="O34" s="225"/>
      <c r="P34" s="226"/>
    </row>
    <row r="35" spans="2:16" ht="12" customHeight="1">
      <c r="B35" s="227"/>
      <c r="C35" s="228"/>
      <c r="D35" s="228"/>
      <c r="E35" s="551"/>
      <c r="F35" s="551"/>
      <c r="G35" s="551"/>
      <c r="H35" s="228"/>
      <c r="I35" s="228"/>
      <c r="J35" s="228"/>
      <c r="K35" s="229"/>
      <c r="L35" s="228"/>
      <c r="M35" s="229"/>
      <c r="N35" s="229"/>
      <c r="O35" s="230"/>
      <c r="P35" s="231"/>
    </row>
    <row r="36" spans="2:16" ht="12.75">
      <c r="B36" s="227"/>
      <c r="C36" s="228"/>
      <c r="D36" s="228"/>
      <c r="E36" s="551"/>
      <c r="F36" s="551"/>
      <c r="G36" s="551"/>
      <c r="H36" s="228"/>
      <c r="I36" s="228"/>
      <c r="J36" s="228"/>
      <c r="K36" s="229"/>
      <c r="L36" s="228"/>
      <c r="M36" s="228"/>
      <c r="N36" s="228"/>
      <c r="O36" s="230"/>
      <c r="P36" s="231"/>
    </row>
    <row r="37" spans="2:16" ht="13.5" thickBot="1">
      <c r="B37" s="232"/>
      <c r="C37" s="233"/>
      <c r="D37" s="233"/>
      <c r="E37" s="555"/>
      <c r="F37" s="555"/>
      <c r="G37" s="555"/>
      <c r="H37" s="233"/>
      <c r="I37" s="233"/>
      <c r="J37" s="233"/>
      <c r="K37" s="234"/>
      <c r="L37" s="233"/>
      <c r="M37" s="233"/>
      <c r="N37" s="233"/>
      <c r="O37" s="235"/>
      <c r="P37" s="236"/>
    </row>
    <row r="38" spans="2:16" ht="26.25" customHeight="1" thickBot="1">
      <c r="B38" s="667" t="s">
        <v>68</v>
      </c>
      <c r="C38" s="668"/>
      <c r="D38" s="668"/>
      <c r="E38" s="237">
        <f>SUM(E34:E37)</f>
        <v>0</v>
      </c>
      <c r="F38" s="32"/>
      <c r="G38" s="32"/>
      <c r="H38" s="33"/>
      <c r="I38" s="34"/>
      <c r="J38" s="34"/>
      <c r="K38" s="34"/>
      <c r="L38" s="33"/>
      <c r="M38" s="33"/>
      <c r="N38" s="35"/>
      <c r="O38" s="238"/>
      <c r="P38" s="238"/>
    </row>
    <row r="39" ht="11.25" customHeight="1" thickBot="1"/>
    <row r="40" spans="2:41" s="48" customFormat="1" ht="24" customHeight="1" thickBot="1">
      <c r="B40" s="667" t="s">
        <v>69</v>
      </c>
      <c r="C40" s="668"/>
      <c r="D40" s="668"/>
      <c r="E40" s="237">
        <f>+E38+E27</f>
        <v>288351</v>
      </c>
      <c r="F40" s="32"/>
      <c r="G40" s="32"/>
      <c r="H40" s="47"/>
      <c r="I40" s="33"/>
      <c r="J40" s="34"/>
      <c r="K40" s="34"/>
      <c r="L40" s="34"/>
      <c r="M40" s="33"/>
      <c r="N40" s="33"/>
      <c r="O40" s="239"/>
      <c r="P40" s="238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</row>
    <row r="41" ht="15.75" customHeight="1"/>
    <row r="42" ht="15.75" customHeight="1"/>
    <row r="43" ht="15.75" customHeight="1"/>
    <row r="44" ht="15.75" customHeight="1"/>
    <row r="45" ht="15.75" customHeight="1"/>
    <row r="46" spans="3:16" s="6" customFormat="1" ht="12" thickBot="1">
      <c r="C46" s="672" t="s">
        <v>70</v>
      </c>
      <c r="D46" s="673"/>
      <c r="E46" s="673"/>
      <c r="F46" s="7"/>
      <c r="G46" s="7"/>
      <c r="H46" s="7"/>
      <c r="I46" s="7"/>
      <c r="J46" s="7"/>
      <c r="K46" s="7"/>
      <c r="L46" s="7"/>
      <c r="M46" s="4"/>
      <c r="N46" s="4"/>
      <c r="O46" s="216"/>
      <c r="P46" s="217"/>
    </row>
    <row r="47" spans="2:16" ht="22.5" customHeight="1">
      <c r="B47" s="657" t="s">
        <v>4</v>
      </c>
      <c r="C47" s="658"/>
      <c r="D47" s="658" t="s">
        <v>5</v>
      </c>
      <c r="E47" s="658" t="s">
        <v>6</v>
      </c>
      <c r="F47" s="658" t="s">
        <v>7</v>
      </c>
      <c r="G47" s="658"/>
      <c r="H47" s="658" t="s">
        <v>8</v>
      </c>
      <c r="I47" s="658" t="s">
        <v>9</v>
      </c>
      <c r="J47" s="658" t="s">
        <v>10</v>
      </c>
      <c r="K47" s="658"/>
      <c r="L47" s="658" t="s">
        <v>11</v>
      </c>
      <c r="M47" s="658" t="s">
        <v>12</v>
      </c>
      <c r="N47" s="658"/>
      <c r="O47" s="658" t="s">
        <v>13</v>
      </c>
      <c r="P47" s="669"/>
    </row>
    <row r="48" spans="2:16" ht="12.75" customHeight="1">
      <c r="B48" s="661" t="s">
        <v>14</v>
      </c>
      <c r="C48" s="659" t="s">
        <v>15</v>
      </c>
      <c r="D48" s="659"/>
      <c r="E48" s="659"/>
      <c r="F48" s="659" t="s">
        <v>16</v>
      </c>
      <c r="G48" s="659" t="s">
        <v>17</v>
      </c>
      <c r="H48" s="659"/>
      <c r="I48" s="659"/>
      <c r="J48" s="659" t="s">
        <v>18</v>
      </c>
      <c r="K48" s="659" t="s">
        <v>19</v>
      </c>
      <c r="L48" s="659"/>
      <c r="M48" s="659" t="s">
        <v>20</v>
      </c>
      <c r="N48" s="659" t="s">
        <v>21</v>
      </c>
      <c r="O48" s="663" t="s">
        <v>22</v>
      </c>
      <c r="P48" s="670" t="s">
        <v>23</v>
      </c>
    </row>
    <row r="49" spans="2:16" ht="13.5" thickBot="1">
      <c r="B49" s="662"/>
      <c r="C49" s="660"/>
      <c r="D49" s="660"/>
      <c r="E49" s="660"/>
      <c r="F49" s="660"/>
      <c r="G49" s="660"/>
      <c r="H49" s="660"/>
      <c r="I49" s="660"/>
      <c r="J49" s="660"/>
      <c r="K49" s="660"/>
      <c r="L49" s="660"/>
      <c r="M49" s="660"/>
      <c r="N49" s="660"/>
      <c r="O49" s="664"/>
      <c r="P49" s="671"/>
    </row>
    <row r="50" spans="2:16" ht="13.5" thickBot="1">
      <c r="B50" s="221" t="s">
        <v>168</v>
      </c>
      <c r="C50" s="240" t="s">
        <v>169</v>
      </c>
      <c r="D50" s="223">
        <v>1</v>
      </c>
      <c r="E50" s="556">
        <v>32000</v>
      </c>
      <c r="F50" s="556">
        <f>+E50*80%</f>
        <v>25600</v>
      </c>
      <c r="G50" s="556">
        <f>+E50*20%</f>
        <v>6400</v>
      </c>
      <c r="H50" s="223" t="s">
        <v>101</v>
      </c>
      <c r="I50" s="223" t="s">
        <v>27</v>
      </c>
      <c r="J50" s="223" t="s">
        <v>27</v>
      </c>
      <c r="K50" s="224"/>
      <c r="L50" s="223" t="s">
        <v>34</v>
      </c>
      <c r="M50" s="224">
        <v>38718</v>
      </c>
      <c r="N50" s="224">
        <v>38929</v>
      </c>
      <c r="O50" s="225">
        <v>38930</v>
      </c>
      <c r="P50" s="226">
        <v>39082</v>
      </c>
    </row>
    <row r="51" spans="2:16" ht="13.5" thickBot="1">
      <c r="B51" s="221" t="s">
        <v>170</v>
      </c>
      <c r="C51" s="241" t="s">
        <v>171</v>
      </c>
      <c r="D51" s="228">
        <v>1</v>
      </c>
      <c r="E51" s="551">
        <v>32000</v>
      </c>
      <c r="F51" s="551">
        <f>+E51*80%</f>
        <v>25600</v>
      </c>
      <c r="G51" s="551">
        <f>+E51*20%</f>
        <v>6400</v>
      </c>
      <c r="H51" s="228" t="s">
        <v>101</v>
      </c>
      <c r="I51" s="228" t="s">
        <v>27</v>
      </c>
      <c r="J51" s="228" t="s">
        <v>27</v>
      </c>
      <c r="K51" s="229"/>
      <c r="L51" s="228" t="s">
        <v>34</v>
      </c>
      <c r="M51" s="229">
        <v>38718</v>
      </c>
      <c r="N51" s="229">
        <v>38929</v>
      </c>
      <c r="O51" s="230">
        <v>38991</v>
      </c>
      <c r="P51" s="231">
        <v>39082</v>
      </c>
    </row>
    <row r="52" spans="2:16" s="272" customFormat="1" ht="13.5" thickBot="1">
      <c r="B52" s="557" t="s">
        <v>172</v>
      </c>
      <c r="C52" s="268" t="s">
        <v>173</v>
      </c>
      <c r="D52" s="558">
        <v>1</v>
      </c>
      <c r="E52" s="559">
        <v>90000</v>
      </c>
      <c r="F52" s="559">
        <f>+E52*0%</f>
        <v>0</v>
      </c>
      <c r="G52" s="559">
        <f>+E52*100%</f>
        <v>90000</v>
      </c>
      <c r="H52" s="558" t="s">
        <v>132</v>
      </c>
      <c r="I52" s="558" t="s">
        <v>27</v>
      </c>
      <c r="J52" s="558" t="s">
        <v>27</v>
      </c>
      <c r="K52" s="560"/>
      <c r="L52" s="558" t="s">
        <v>34</v>
      </c>
      <c r="M52" s="560">
        <v>38869</v>
      </c>
      <c r="N52" s="560">
        <v>38990</v>
      </c>
      <c r="O52" s="561">
        <v>38991</v>
      </c>
      <c r="P52" s="562">
        <v>39082</v>
      </c>
    </row>
    <row r="53" spans="2:16" ht="13.5" thickBot="1">
      <c r="B53" s="221" t="s">
        <v>174</v>
      </c>
      <c r="C53" s="242" t="s">
        <v>406</v>
      </c>
      <c r="D53" s="228">
        <v>1</v>
      </c>
      <c r="E53" s="551">
        <v>100000</v>
      </c>
      <c r="F53" s="551">
        <f>+E53*80%</f>
        <v>80000</v>
      </c>
      <c r="G53" s="551">
        <f>+E53*20%</f>
        <v>20000</v>
      </c>
      <c r="H53" s="228" t="s">
        <v>101</v>
      </c>
      <c r="I53" s="228" t="s">
        <v>27</v>
      </c>
      <c r="J53" s="228" t="s">
        <v>27</v>
      </c>
      <c r="K53" s="229"/>
      <c r="L53" s="228" t="s">
        <v>34</v>
      </c>
      <c r="M53" s="229">
        <v>38961</v>
      </c>
      <c r="N53" s="229">
        <v>38990</v>
      </c>
      <c r="O53" s="230">
        <v>38991</v>
      </c>
      <c r="P53" s="231">
        <v>39082</v>
      </c>
    </row>
    <row r="54" spans="2:16" ht="12.75">
      <c r="B54" s="221" t="s">
        <v>175</v>
      </c>
      <c r="C54" s="242" t="s">
        <v>177</v>
      </c>
      <c r="D54" s="228">
        <v>1</v>
      </c>
      <c r="E54" s="551">
        <v>174370</v>
      </c>
      <c r="F54" s="551">
        <f>+E54*80%</f>
        <v>139496</v>
      </c>
      <c r="G54" s="551">
        <f>+E54*20%</f>
        <v>34874</v>
      </c>
      <c r="H54" s="228" t="s">
        <v>101</v>
      </c>
      <c r="I54" s="228" t="s">
        <v>27</v>
      </c>
      <c r="J54" s="228" t="s">
        <v>27</v>
      </c>
      <c r="K54" s="229"/>
      <c r="L54" s="228" t="s">
        <v>34</v>
      </c>
      <c r="M54" s="229">
        <v>38961</v>
      </c>
      <c r="N54" s="229">
        <v>38990</v>
      </c>
      <c r="O54" s="230">
        <v>38991</v>
      </c>
      <c r="P54" s="231">
        <v>39082</v>
      </c>
    </row>
    <row r="55" spans="2:16" ht="13.5" thickBot="1">
      <c r="B55" s="29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4"/>
      <c r="P55" s="245"/>
    </row>
    <row r="56" spans="2:16" ht="26.25" customHeight="1" thickBot="1">
      <c r="B56" s="667" t="s">
        <v>78</v>
      </c>
      <c r="C56" s="668"/>
      <c r="D56" s="668"/>
      <c r="E56" s="237">
        <f>SUM(E50:E55)</f>
        <v>428370</v>
      </c>
      <c r="F56" s="32"/>
      <c r="G56" s="32"/>
      <c r="H56" s="33"/>
      <c r="I56" s="34"/>
      <c r="J56" s="34"/>
      <c r="K56" s="34"/>
      <c r="L56" s="33"/>
      <c r="M56" s="33"/>
      <c r="N56" s="35"/>
      <c r="O56" s="238"/>
      <c r="P56" s="238"/>
    </row>
    <row r="57" spans="3:16" s="6" customFormat="1" ht="11.25">
      <c r="C57" s="49"/>
      <c r="D57" s="2"/>
      <c r="E57" s="2"/>
      <c r="F57" s="7"/>
      <c r="G57" s="7"/>
      <c r="H57" s="7"/>
      <c r="I57" s="7"/>
      <c r="J57" s="7"/>
      <c r="K57" s="7"/>
      <c r="L57" s="7"/>
      <c r="M57" s="4"/>
      <c r="N57" s="4"/>
      <c r="O57" s="216"/>
      <c r="P57" s="217"/>
    </row>
    <row r="58" spans="3:16" s="2" customFormat="1" ht="11.25">
      <c r="C58" s="49" t="s">
        <v>178</v>
      </c>
      <c r="E58" s="6"/>
      <c r="F58" s="10"/>
      <c r="G58" s="6"/>
      <c r="H58" s="6"/>
      <c r="I58" s="6"/>
      <c r="J58" s="6"/>
      <c r="K58" s="6"/>
      <c r="L58" s="6"/>
      <c r="M58" s="6"/>
      <c r="N58" s="6"/>
      <c r="O58" s="218"/>
      <c r="P58" s="219"/>
    </row>
    <row r="59" spans="3:16" s="2" customFormat="1" ht="11.25">
      <c r="C59" s="3" t="s">
        <v>179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18"/>
      <c r="P59" s="219"/>
    </row>
    <row r="60" spans="3:16" s="2" customFormat="1" ht="12" thickBot="1">
      <c r="C60" s="3" t="s">
        <v>180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218"/>
      <c r="P60" s="219"/>
    </row>
    <row r="61" spans="2:16" ht="22.5" customHeight="1">
      <c r="B61" s="657" t="s">
        <v>4</v>
      </c>
      <c r="C61" s="658"/>
      <c r="D61" s="658" t="s">
        <v>5</v>
      </c>
      <c r="E61" s="658" t="s">
        <v>6</v>
      </c>
      <c r="F61" s="658" t="s">
        <v>7</v>
      </c>
      <c r="G61" s="658"/>
      <c r="H61" s="658" t="s">
        <v>8</v>
      </c>
      <c r="I61" s="658" t="s">
        <v>9</v>
      </c>
      <c r="J61" s="658" t="s">
        <v>10</v>
      </c>
      <c r="K61" s="658"/>
      <c r="L61" s="658" t="s">
        <v>11</v>
      </c>
      <c r="M61" s="658" t="s">
        <v>12</v>
      </c>
      <c r="N61" s="658"/>
      <c r="O61" s="658" t="s">
        <v>13</v>
      </c>
      <c r="P61" s="669"/>
    </row>
    <row r="62" spans="2:16" ht="12.75" customHeight="1">
      <c r="B62" s="661" t="s">
        <v>14</v>
      </c>
      <c r="C62" s="659" t="s">
        <v>15</v>
      </c>
      <c r="D62" s="659"/>
      <c r="E62" s="659"/>
      <c r="F62" s="659" t="s">
        <v>16</v>
      </c>
      <c r="G62" s="659" t="s">
        <v>17</v>
      </c>
      <c r="H62" s="659"/>
      <c r="I62" s="659"/>
      <c r="J62" s="659" t="s">
        <v>18</v>
      </c>
      <c r="K62" s="659" t="s">
        <v>19</v>
      </c>
      <c r="L62" s="659"/>
      <c r="M62" s="659" t="s">
        <v>20</v>
      </c>
      <c r="N62" s="659" t="s">
        <v>21</v>
      </c>
      <c r="O62" s="663" t="s">
        <v>22</v>
      </c>
      <c r="P62" s="670" t="s">
        <v>23</v>
      </c>
    </row>
    <row r="63" spans="2:16" ht="13.5" thickBot="1">
      <c r="B63" s="662"/>
      <c r="C63" s="660"/>
      <c r="D63" s="660"/>
      <c r="E63" s="660"/>
      <c r="F63" s="660"/>
      <c r="G63" s="660"/>
      <c r="H63" s="660"/>
      <c r="I63" s="660"/>
      <c r="J63" s="660"/>
      <c r="K63" s="660"/>
      <c r="L63" s="660"/>
      <c r="M63" s="660"/>
      <c r="N63" s="660"/>
      <c r="O63" s="664"/>
      <c r="P63" s="671"/>
    </row>
    <row r="64" spans="2:16" ht="12.75">
      <c r="B64" s="221" t="s">
        <v>128</v>
      </c>
      <c r="C64" s="246" t="s">
        <v>181</v>
      </c>
      <c r="D64" s="223">
        <v>1</v>
      </c>
      <c r="E64" s="556">
        <v>21100</v>
      </c>
      <c r="F64" s="556">
        <f aca="true" t="shared" si="2" ref="F64:F69">+E64*0%</f>
        <v>0</v>
      </c>
      <c r="G64" s="556">
        <f aca="true" t="shared" si="3" ref="G64:G69">+E64*100%</f>
        <v>21100</v>
      </c>
      <c r="H64" s="223" t="s">
        <v>132</v>
      </c>
      <c r="I64" s="223" t="s">
        <v>27</v>
      </c>
      <c r="J64" s="223" t="s">
        <v>27</v>
      </c>
      <c r="K64" s="224"/>
      <c r="L64" s="223" t="s">
        <v>34</v>
      </c>
      <c r="M64" s="225"/>
      <c r="N64" s="225"/>
      <c r="O64" s="225">
        <v>38718</v>
      </c>
      <c r="P64" s="226">
        <v>39082</v>
      </c>
    </row>
    <row r="65" spans="2:16" ht="12.75">
      <c r="B65" s="227" t="s">
        <v>130</v>
      </c>
      <c r="C65" s="242" t="s">
        <v>182</v>
      </c>
      <c r="D65" s="228">
        <v>1</v>
      </c>
      <c r="E65" s="551">
        <v>3000</v>
      </c>
      <c r="F65" s="551">
        <f t="shared" si="2"/>
        <v>0</v>
      </c>
      <c r="G65" s="551">
        <f t="shared" si="3"/>
        <v>3000</v>
      </c>
      <c r="H65" s="228" t="s">
        <v>126</v>
      </c>
      <c r="I65" s="228" t="s">
        <v>27</v>
      </c>
      <c r="J65" s="228" t="s">
        <v>27</v>
      </c>
      <c r="K65" s="229"/>
      <c r="L65" s="228" t="s">
        <v>34</v>
      </c>
      <c r="M65" s="230"/>
      <c r="N65" s="230"/>
      <c r="O65" s="230">
        <v>38718</v>
      </c>
      <c r="P65" s="231">
        <v>39082</v>
      </c>
    </row>
    <row r="66" spans="2:16" ht="12.75">
      <c r="B66" s="227" t="s">
        <v>133</v>
      </c>
      <c r="C66" s="242" t="s">
        <v>183</v>
      </c>
      <c r="D66" s="228">
        <v>1</v>
      </c>
      <c r="E66" s="551">
        <v>18520</v>
      </c>
      <c r="F66" s="551">
        <f t="shared" si="2"/>
        <v>0</v>
      </c>
      <c r="G66" s="551">
        <f t="shared" si="3"/>
        <v>18520</v>
      </c>
      <c r="H66" s="228" t="s">
        <v>126</v>
      </c>
      <c r="I66" s="228" t="s">
        <v>27</v>
      </c>
      <c r="J66" s="228" t="s">
        <v>27</v>
      </c>
      <c r="K66" s="229"/>
      <c r="L66" s="228" t="s">
        <v>34</v>
      </c>
      <c r="M66" s="230"/>
      <c r="N66" s="230"/>
      <c r="O66" s="230">
        <v>38718</v>
      </c>
      <c r="P66" s="231">
        <v>39082</v>
      </c>
    </row>
    <row r="67" spans="2:16" ht="12.75">
      <c r="B67" s="227" t="s">
        <v>135</v>
      </c>
      <c r="C67" s="242" t="s">
        <v>184</v>
      </c>
      <c r="D67" s="228">
        <v>1</v>
      </c>
      <c r="E67" s="551">
        <v>30500</v>
      </c>
      <c r="F67" s="551">
        <f t="shared" si="2"/>
        <v>0</v>
      </c>
      <c r="G67" s="551">
        <f t="shared" si="3"/>
        <v>30500</v>
      </c>
      <c r="H67" s="228" t="s">
        <v>126</v>
      </c>
      <c r="I67" s="228" t="s">
        <v>27</v>
      </c>
      <c r="J67" s="228" t="s">
        <v>27</v>
      </c>
      <c r="K67" s="229"/>
      <c r="L67" s="228" t="s">
        <v>34</v>
      </c>
      <c r="M67" s="230"/>
      <c r="N67" s="230"/>
      <c r="O67" s="230">
        <v>38718</v>
      </c>
      <c r="P67" s="231">
        <v>39082</v>
      </c>
    </row>
    <row r="68" spans="2:16" ht="12.75">
      <c r="B68" s="227" t="s">
        <v>136</v>
      </c>
      <c r="C68" s="242" t="s">
        <v>185</v>
      </c>
      <c r="D68" s="228">
        <v>1</v>
      </c>
      <c r="E68" s="551">
        <v>22250</v>
      </c>
      <c r="F68" s="551">
        <f t="shared" si="2"/>
        <v>0</v>
      </c>
      <c r="G68" s="551">
        <f t="shared" si="3"/>
        <v>22250</v>
      </c>
      <c r="H68" s="228" t="s">
        <v>126</v>
      </c>
      <c r="I68" s="228" t="s">
        <v>27</v>
      </c>
      <c r="J68" s="228" t="s">
        <v>27</v>
      </c>
      <c r="K68" s="229"/>
      <c r="L68" s="228" t="s">
        <v>34</v>
      </c>
      <c r="M68" s="230"/>
      <c r="N68" s="230"/>
      <c r="O68" s="230">
        <v>38718</v>
      </c>
      <c r="P68" s="231">
        <v>39082</v>
      </c>
    </row>
    <row r="69" spans="2:16" ht="13.5" thickBot="1">
      <c r="B69" s="227" t="s">
        <v>137</v>
      </c>
      <c r="C69" s="242" t="s">
        <v>84</v>
      </c>
      <c r="D69" s="233">
        <v>1</v>
      </c>
      <c r="E69" s="555">
        <v>6000</v>
      </c>
      <c r="F69" s="555">
        <f t="shared" si="2"/>
        <v>0</v>
      </c>
      <c r="G69" s="555">
        <f t="shared" si="3"/>
        <v>6000</v>
      </c>
      <c r="H69" s="233" t="s">
        <v>126</v>
      </c>
      <c r="I69" s="233" t="s">
        <v>27</v>
      </c>
      <c r="J69" s="233" t="s">
        <v>27</v>
      </c>
      <c r="K69" s="234"/>
      <c r="L69" s="233" t="s">
        <v>34</v>
      </c>
      <c r="M69" s="235"/>
      <c r="N69" s="235"/>
      <c r="O69" s="235">
        <v>38961</v>
      </c>
      <c r="P69" s="236">
        <v>39082</v>
      </c>
    </row>
    <row r="70" spans="2:16" ht="26.25" customHeight="1" thickBot="1">
      <c r="B70" s="667" t="s">
        <v>86</v>
      </c>
      <c r="C70" s="668"/>
      <c r="D70" s="668"/>
      <c r="E70" s="237">
        <f>SUM(E64:E69)</f>
        <v>101370</v>
      </c>
      <c r="F70" s="32"/>
      <c r="G70" s="32"/>
      <c r="H70" s="33"/>
      <c r="I70" s="34"/>
      <c r="J70" s="34"/>
      <c r="K70" s="34"/>
      <c r="L70" s="33"/>
      <c r="M70" s="33"/>
      <c r="N70" s="35"/>
      <c r="O70" s="238"/>
      <c r="P70" s="238"/>
    </row>
    <row r="71" spans="3:16" s="6" customFormat="1" ht="12" thickBot="1">
      <c r="C71" s="49"/>
      <c r="D71" s="2"/>
      <c r="E71" s="2"/>
      <c r="F71" s="7"/>
      <c r="G71" s="7"/>
      <c r="H71" s="7"/>
      <c r="I71" s="7"/>
      <c r="J71" s="7"/>
      <c r="K71" s="7"/>
      <c r="L71" s="7"/>
      <c r="M71" s="4"/>
      <c r="N71" s="4"/>
      <c r="O71" s="216"/>
      <c r="P71" s="217"/>
    </row>
    <row r="72" spans="2:16" ht="26.25" customHeight="1" thickBot="1">
      <c r="B72" s="667" t="s">
        <v>87</v>
      </c>
      <c r="C72" s="668"/>
      <c r="D72" s="668"/>
      <c r="E72" s="237">
        <f>+E70</f>
        <v>101370</v>
      </c>
      <c r="F72" s="32"/>
      <c r="G72" s="32"/>
      <c r="H72" s="33"/>
      <c r="I72" s="34"/>
      <c r="J72" s="34"/>
      <c r="K72" s="34"/>
      <c r="L72" s="33"/>
      <c r="M72" s="33"/>
      <c r="N72" s="35"/>
      <c r="O72" s="238"/>
      <c r="P72" s="238"/>
    </row>
    <row r="73" spans="3:16" s="63" customFormat="1" ht="15.75" customHeight="1" thickBot="1">
      <c r="C73" s="64"/>
      <c r="D73" s="65"/>
      <c r="E73" s="65"/>
      <c r="F73" s="65"/>
      <c r="G73" s="65"/>
      <c r="H73" s="65"/>
      <c r="I73" s="66"/>
      <c r="J73" s="65"/>
      <c r="K73" s="65"/>
      <c r="L73" s="65"/>
      <c r="M73" s="67"/>
      <c r="N73" s="67"/>
      <c r="O73" s="247"/>
      <c r="P73" s="248"/>
    </row>
    <row r="74" spans="2:16" ht="26.25" customHeight="1" thickBot="1">
      <c r="B74" s="667" t="s">
        <v>186</v>
      </c>
      <c r="C74" s="668"/>
      <c r="D74" s="668"/>
      <c r="E74" s="237">
        <f>+E72+E56+E40</f>
        <v>818091</v>
      </c>
      <c r="F74" s="32"/>
      <c r="G74" s="32"/>
      <c r="H74" s="33"/>
      <c r="I74" s="34"/>
      <c r="J74" s="34"/>
      <c r="K74" s="34"/>
      <c r="L74" s="33"/>
      <c r="M74" s="33"/>
      <c r="N74" s="35"/>
      <c r="O74" s="238"/>
      <c r="P74" s="238"/>
    </row>
    <row r="75" spans="3:16" s="6" customFormat="1" ht="11.25">
      <c r="C75" s="49"/>
      <c r="D75" s="2"/>
      <c r="E75" s="2"/>
      <c r="F75" s="7"/>
      <c r="G75" s="7"/>
      <c r="H75" s="7"/>
      <c r="I75" s="7"/>
      <c r="J75" s="7"/>
      <c r="K75" s="7"/>
      <c r="L75" s="7"/>
      <c r="M75" s="4"/>
      <c r="N75" s="4"/>
      <c r="O75" s="216"/>
      <c r="P75" s="217"/>
    </row>
  </sheetData>
  <mergeCells count="92">
    <mergeCell ref="B74:D74"/>
    <mergeCell ref="O62:O63"/>
    <mergeCell ref="P62:P63"/>
    <mergeCell ref="B70:D70"/>
    <mergeCell ref="B72:D72"/>
    <mergeCell ref="H61:H63"/>
    <mergeCell ref="I61:I63"/>
    <mergeCell ref="J61:K61"/>
    <mergeCell ref="L61:L63"/>
    <mergeCell ref="B61:C61"/>
    <mergeCell ref="O61:P61"/>
    <mergeCell ref="B62:B63"/>
    <mergeCell ref="C62:C63"/>
    <mergeCell ref="F62:F63"/>
    <mergeCell ref="G62:G63"/>
    <mergeCell ref="J62:J63"/>
    <mergeCell ref="K62:K63"/>
    <mergeCell ref="M62:M63"/>
    <mergeCell ref="N62:N63"/>
    <mergeCell ref="D61:D63"/>
    <mergeCell ref="E61:E63"/>
    <mergeCell ref="F61:G61"/>
    <mergeCell ref="N48:N49"/>
    <mergeCell ref="J48:J49"/>
    <mergeCell ref="K48:K49"/>
    <mergeCell ref="M48:M49"/>
    <mergeCell ref="M61:N61"/>
    <mergeCell ref="H47:H49"/>
    <mergeCell ref="I47:I49"/>
    <mergeCell ref="J47:K47"/>
    <mergeCell ref="O48:O49"/>
    <mergeCell ref="P48:P49"/>
    <mergeCell ref="B56:D56"/>
    <mergeCell ref="L47:L49"/>
    <mergeCell ref="M47:N47"/>
    <mergeCell ref="O47:P47"/>
    <mergeCell ref="B48:B49"/>
    <mergeCell ref="B40:D40"/>
    <mergeCell ref="C46:E46"/>
    <mergeCell ref="B47:C47"/>
    <mergeCell ref="D47:D49"/>
    <mergeCell ref="E47:E49"/>
    <mergeCell ref="F47:G47"/>
    <mergeCell ref="C48:C49"/>
    <mergeCell ref="F48:F49"/>
    <mergeCell ref="G48:G49"/>
    <mergeCell ref="M31:N31"/>
    <mergeCell ref="O31:P31"/>
    <mergeCell ref="B32:B33"/>
    <mergeCell ref="C32:C33"/>
    <mergeCell ref="F32:F33"/>
    <mergeCell ref="M32:M33"/>
    <mergeCell ref="N32:N33"/>
    <mergeCell ref="O32:O33"/>
    <mergeCell ref="J31:K31"/>
    <mergeCell ref="G32:G33"/>
    <mergeCell ref="J32:J33"/>
    <mergeCell ref="K32:K33"/>
    <mergeCell ref="B38:D38"/>
    <mergeCell ref="L31:L33"/>
    <mergeCell ref="M10:N10"/>
    <mergeCell ref="O10:P10"/>
    <mergeCell ref="C30:E30"/>
    <mergeCell ref="B31:C31"/>
    <mergeCell ref="D31:D33"/>
    <mergeCell ref="E31:E33"/>
    <mergeCell ref="P32:P33"/>
    <mergeCell ref="F31:G31"/>
    <mergeCell ref="H31:H33"/>
    <mergeCell ref="I31:I33"/>
    <mergeCell ref="B27:D27"/>
    <mergeCell ref="C29:E29"/>
    <mergeCell ref="H10:H12"/>
    <mergeCell ref="I10:I12"/>
    <mergeCell ref="J10:K10"/>
    <mergeCell ref="L10:L12"/>
    <mergeCell ref="J11:J12"/>
    <mergeCell ref="K11:K12"/>
    <mergeCell ref="M11:M12"/>
    <mergeCell ref="N11:N12"/>
    <mergeCell ref="O11:O12"/>
    <mergeCell ref="P11:P12"/>
    <mergeCell ref="C8:F8"/>
    <mergeCell ref="C9:F9"/>
    <mergeCell ref="B10:C10"/>
    <mergeCell ref="D10:D12"/>
    <mergeCell ref="E10:E12"/>
    <mergeCell ref="F10:G10"/>
    <mergeCell ref="B11:B12"/>
    <mergeCell ref="C11:C12"/>
    <mergeCell ref="F11:F12"/>
    <mergeCell ref="G11:G12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5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R83"/>
  <sheetViews>
    <sheetView workbookViewId="0" topLeftCell="A56">
      <selection activeCell="F67" sqref="F67"/>
    </sheetView>
  </sheetViews>
  <sheetFormatPr defaultColWidth="11.421875" defaultRowHeight="12.75"/>
  <cols>
    <col min="1" max="1" width="9.57421875" style="0" customWidth="1"/>
    <col min="2" max="2" width="30.57421875" style="0" customWidth="1"/>
    <col min="3" max="3" width="9.00390625" style="0" customWidth="1"/>
    <col min="4" max="4" width="13.00390625" style="0" customWidth="1"/>
    <col min="5" max="5" width="7.421875" style="0" customWidth="1"/>
    <col min="6" max="6" width="13.8515625" style="0" bestFit="1" customWidth="1"/>
    <col min="7" max="7" width="12.28125" style="0" customWidth="1"/>
    <col min="8" max="8" width="14.00390625" style="0" customWidth="1"/>
    <col min="9" max="9" width="9.140625" style="0" customWidth="1"/>
    <col min="10" max="11" width="11.421875" style="0" customWidth="1"/>
    <col min="12" max="12" width="13.421875" style="0" customWidth="1"/>
    <col min="13" max="13" width="13.00390625" style="0" customWidth="1"/>
    <col min="14" max="14" width="12.28125" style="0" customWidth="1"/>
    <col min="15" max="15" width="12.8515625" style="0" customWidth="1"/>
  </cols>
  <sheetData>
    <row r="2" spans="2:4" ht="12.75">
      <c r="B2" s="1" t="s">
        <v>0</v>
      </c>
      <c r="C2" s="2"/>
      <c r="D2" s="2"/>
    </row>
    <row r="3" spans="2:4" ht="12.75">
      <c r="B3" s="1" t="s">
        <v>1</v>
      </c>
      <c r="C3" s="2"/>
      <c r="D3" s="2"/>
    </row>
    <row r="4" spans="2:4" ht="12.75">
      <c r="B4" s="3" t="s">
        <v>385</v>
      </c>
      <c r="C4" s="3"/>
      <c r="D4" s="3"/>
    </row>
    <row r="5" spans="2:4" ht="12.75">
      <c r="B5" s="4" t="s">
        <v>391</v>
      </c>
      <c r="C5" s="4"/>
      <c r="D5" s="4"/>
    </row>
    <row r="6" spans="2:15" ht="12.75">
      <c r="B6" s="4" t="s">
        <v>392</v>
      </c>
      <c r="C6" s="4"/>
      <c r="D6" s="4"/>
      <c r="N6" s="5"/>
      <c r="O6" s="5"/>
    </row>
    <row r="7" spans="2:15" ht="12.75">
      <c r="B7" s="4"/>
      <c r="C7" s="4"/>
      <c r="D7" s="4"/>
      <c r="N7" s="5"/>
      <c r="O7" s="5"/>
    </row>
    <row r="8" spans="2:16" s="6" customFormat="1" ht="11.25">
      <c r="B8" s="656" t="s">
        <v>2</v>
      </c>
      <c r="C8" s="656"/>
      <c r="D8" s="656"/>
      <c r="E8" s="656"/>
      <c r="F8" s="7"/>
      <c r="G8" s="7"/>
      <c r="H8" s="7"/>
      <c r="I8" s="7"/>
      <c r="J8" s="7"/>
      <c r="K8" s="7"/>
      <c r="L8" s="4"/>
      <c r="M8" s="4"/>
      <c r="N8" s="4"/>
      <c r="O8" s="8"/>
      <c r="P8" s="9"/>
    </row>
    <row r="9" spans="2:16" s="2" customFormat="1" ht="12" thickBot="1">
      <c r="B9" s="656" t="s">
        <v>3</v>
      </c>
      <c r="C9" s="656"/>
      <c r="D9" s="656"/>
      <c r="E9" s="656"/>
      <c r="F9" s="6"/>
      <c r="G9" s="6"/>
      <c r="H9" s="6"/>
      <c r="I9" s="6"/>
      <c r="J9" s="6"/>
      <c r="K9" s="6"/>
      <c r="L9" s="6"/>
      <c r="M9" s="6"/>
      <c r="N9" s="10"/>
      <c r="O9" s="11"/>
      <c r="P9" s="12"/>
    </row>
    <row r="10" spans="1:15" ht="22.5" customHeight="1" thickBot="1">
      <c r="A10" s="684" t="s">
        <v>4</v>
      </c>
      <c r="B10" s="685"/>
      <c r="C10" s="686" t="s">
        <v>5</v>
      </c>
      <c r="D10" s="681" t="s">
        <v>6</v>
      </c>
      <c r="E10" s="684" t="s">
        <v>7</v>
      </c>
      <c r="F10" s="685"/>
      <c r="G10" s="681" t="s">
        <v>8</v>
      </c>
      <c r="H10" s="681" t="s">
        <v>9</v>
      </c>
      <c r="I10" s="689" t="s">
        <v>10</v>
      </c>
      <c r="J10" s="690"/>
      <c r="K10" s="681" t="s">
        <v>11</v>
      </c>
      <c r="L10" s="684" t="s">
        <v>12</v>
      </c>
      <c r="M10" s="685"/>
      <c r="N10" s="684" t="s">
        <v>13</v>
      </c>
      <c r="O10" s="685"/>
    </row>
    <row r="11" spans="1:15" ht="12.75" customHeight="1">
      <c r="A11" s="679" t="s">
        <v>14</v>
      </c>
      <c r="B11" s="677" t="s">
        <v>15</v>
      </c>
      <c r="C11" s="687"/>
      <c r="D11" s="683"/>
      <c r="E11" s="679" t="s">
        <v>16</v>
      </c>
      <c r="F11" s="677" t="s">
        <v>17</v>
      </c>
      <c r="G11" s="683"/>
      <c r="H11" s="683"/>
      <c r="I11" s="681" t="s">
        <v>18</v>
      </c>
      <c r="J11" s="681" t="s">
        <v>19</v>
      </c>
      <c r="K11" s="683"/>
      <c r="L11" s="679" t="s">
        <v>20</v>
      </c>
      <c r="M11" s="677" t="s">
        <v>21</v>
      </c>
      <c r="N11" s="679" t="s">
        <v>22</v>
      </c>
      <c r="O11" s="677" t="s">
        <v>23</v>
      </c>
    </row>
    <row r="12" spans="1:15" ht="13.5" thickBot="1">
      <c r="A12" s="680"/>
      <c r="B12" s="678"/>
      <c r="C12" s="688"/>
      <c r="D12" s="682"/>
      <c r="E12" s="680"/>
      <c r="F12" s="678"/>
      <c r="G12" s="682"/>
      <c r="H12" s="682"/>
      <c r="I12" s="682"/>
      <c r="J12" s="682"/>
      <c r="K12" s="682"/>
      <c r="L12" s="680"/>
      <c r="M12" s="678"/>
      <c r="N12" s="680"/>
      <c r="O12" s="678"/>
    </row>
    <row r="13" spans="1:15" ht="30">
      <c r="A13" s="13" t="s">
        <v>24</v>
      </c>
      <c r="B13" s="14" t="s">
        <v>25</v>
      </c>
      <c r="C13" s="15">
        <v>1</v>
      </c>
      <c r="D13" s="521">
        <v>9876.53703703704</v>
      </c>
      <c r="E13" s="16">
        <v>100</v>
      </c>
      <c r="F13" s="17"/>
      <c r="G13" s="13" t="s">
        <v>26</v>
      </c>
      <c r="H13" s="13" t="s">
        <v>27</v>
      </c>
      <c r="I13" s="18" t="s">
        <v>27</v>
      </c>
      <c r="J13" s="18"/>
      <c r="K13" s="19" t="s">
        <v>28</v>
      </c>
      <c r="L13" s="522">
        <v>38596</v>
      </c>
      <c r="M13" s="522">
        <v>38656</v>
      </c>
      <c r="N13" s="523">
        <v>38719</v>
      </c>
      <c r="O13" s="523">
        <v>39082</v>
      </c>
    </row>
    <row r="14" spans="1:15" ht="30">
      <c r="A14" s="13" t="s">
        <v>29</v>
      </c>
      <c r="B14" s="14" t="s">
        <v>30</v>
      </c>
      <c r="C14" s="20">
        <v>1</v>
      </c>
      <c r="D14" s="521">
        <v>11358.018518518518</v>
      </c>
      <c r="E14" s="16">
        <v>100</v>
      </c>
      <c r="F14" s="21"/>
      <c r="G14" s="13" t="s">
        <v>26</v>
      </c>
      <c r="H14" s="13" t="s">
        <v>27</v>
      </c>
      <c r="I14" s="22" t="s">
        <v>27</v>
      </c>
      <c r="J14" s="22"/>
      <c r="K14" s="13" t="s">
        <v>28</v>
      </c>
      <c r="L14" s="524">
        <v>38565</v>
      </c>
      <c r="M14" s="524">
        <v>38648</v>
      </c>
      <c r="N14" s="525">
        <v>38719</v>
      </c>
      <c r="O14" s="525">
        <v>39082</v>
      </c>
    </row>
    <row r="15" spans="1:15" ht="30">
      <c r="A15" s="13" t="s">
        <v>31</v>
      </c>
      <c r="B15" s="14" t="s">
        <v>32</v>
      </c>
      <c r="C15" s="20">
        <v>1</v>
      </c>
      <c r="D15" s="521">
        <v>7654.314814814815</v>
      </c>
      <c r="E15" s="16">
        <v>100</v>
      </c>
      <c r="F15" s="21"/>
      <c r="G15" s="13" t="s">
        <v>33</v>
      </c>
      <c r="H15" s="13" t="s">
        <v>27</v>
      </c>
      <c r="I15" s="22" t="s">
        <v>27</v>
      </c>
      <c r="J15" s="22"/>
      <c r="K15" s="13" t="s">
        <v>28</v>
      </c>
      <c r="L15" s="526">
        <v>38787</v>
      </c>
      <c r="M15" s="527" t="s">
        <v>386</v>
      </c>
      <c r="N15" s="525">
        <v>38869</v>
      </c>
      <c r="O15" s="525">
        <v>39082</v>
      </c>
    </row>
    <row r="16" spans="1:15" ht="30">
      <c r="A16" s="13" t="s">
        <v>35</v>
      </c>
      <c r="B16" s="14" t="s">
        <v>36</v>
      </c>
      <c r="C16" s="20">
        <v>1</v>
      </c>
      <c r="D16" s="521">
        <v>11358.018518518518</v>
      </c>
      <c r="E16" s="16">
        <v>100</v>
      </c>
      <c r="F16" s="21"/>
      <c r="G16" s="13" t="s">
        <v>26</v>
      </c>
      <c r="H16" s="13" t="s">
        <v>27</v>
      </c>
      <c r="I16" s="22" t="s">
        <v>27</v>
      </c>
      <c r="J16" s="22"/>
      <c r="K16" s="13" t="s">
        <v>28</v>
      </c>
      <c r="L16" s="524">
        <v>38596</v>
      </c>
      <c r="M16" s="524">
        <v>38641</v>
      </c>
      <c r="N16" s="525">
        <v>38719</v>
      </c>
      <c r="O16" s="525">
        <v>39082</v>
      </c>
    </row>
    <row r="17" spans="1:15" ht="30">
      <c r="A17" s="13" t="s">
        <v>37</v>
      </c>
      <c r="B17" s="14" t="s">
        <v>38</v>
      </c>
      <c r="C17" s="20">
        <v>1</v>
      </c>
      <c r="D17" s="521">
        <v>11358.018518518518</v>
      </c>
      <c r="E17" s="16">
        <v>100</v>
      </c>
      <c r="F17" s="21"/>
      <c r="G17" s="13" t="s">
        <v>26</v>
      </c>
      <c r="H17" s="13" t="s">
        <v>27</v>
      </c>
      <c r="I17" s="22" t="s">
        <v>27</v>
      </c>
      <c r="J17" s="22"/>
      <c r="K17" s="13" t="s">
        <v>28</v>
      </c>
      <c r="L17" s="524">
        <v>38596</v>
      </c>
      <c r="M17" s="524">
        <v>38627</v>
      </c>
      <c r="N17" s="525">
        <v>38719</v>
      </c>
      <c r="O17" s="525">
        <v>39082</v>
      </c>
    </row>
    <row r="18" spans="1:15" ht="30">
      <c r="A18" s="13" t="s">
        <v>39</v>
      </c>
      <c r="B18" s="14" t="s">
        <v>40</v>
      </c>
      <c r="C18" s="20">
        <v>1</v>
      </c>
      <c r="D18" s="521">
        <v>11358.018518518518</v>
      </c>
      <c r="E18" s="16">
        <v>100</v>
      </c>
      <c r="F18" s="21"/>
      <c r="G18" s="13" t="s">
        <v>26</v>
      </c>
      <c r="H18" s="13" t="s">
        <v>27</v>
      </c>
      <c r="I18" s="22" t="s">
        <v>27</v>
      </c>
      <c r="J18" s="22"/>
      <c r="K18" s="13" t="s">
        <v>28</v>
      </c>
      <c r="L18" s="524">
        <v>38596</v>
      </c>
      <c r="M18" s="524">
        <v>38648</v>
      </c>
      <c r="N18" s="525">
        <v>38719</v>
      </c>
      <c r="O18" s="525">
        <v>39082</v>
      </c>
    </row>
    <row r="19" spans="1:15" ht="30">
      <c r="A19" s="13" t="s">
        <v>41</v>
      </c>
      <c r="B19" s="14" t="s">
        <v>42</v>
      </c>
      <c r="C19" s="20">
        <v>1</v>
      </c>
      <c r="D19" s="521">
        <v>11358.018518518518</v>
      </c>
      <c r="E19" s="16">
        <v>100</v>
      </c>
      <c r="F19" s="21"/>
      <c r="G19" s="13" t="s">
        <v>26</v>
      </c>
      <c r="H19" s="13" t="s">
        <v>27</v>
      </c>
      <c r="I19" s="22" t="s">
        <v>27</v>
      </c>
      <c r="J19" s="22"/>
      <c r="K19" s="13" t="s">
        <v>28</v>
      </c>
      <c r="L19" s="524">
        <v>38596</v>
      </c>
      <c r="M19" s="524">
        <v>38656</v>
      </c>
      <c r="N19" s="525">
        <v>38719</v>
      </c>
      <c r="O19" s="525">
        <v>39082</v>
      </c>
    </row>
    <row r="20" spans="1:15" ht="30">
      <c r="A20" s="13" t="s">
        <v>43</v>
      </c>
      <c r="B20" s="14" t="s">
        <v>44</v>
      </c>
      <c r="C20" s="20">
        <v>1</v>
      </c>
      <c r="D20" s="521">
        <v>11358.018518518518</v>
      </c>
      <c r="E20" s="16">
        <v>100</v>
      </c>
      <c r="F20" s="21"/>
      <c r="G20" s="13" t="s">
        <v>26</v>
      </c>
      <c r="H20" s="13" t="s">
        <v>27</v>
      </c>
      <c r="I20" s="22" t="s">
        <v>27</v>
      </c>
      <c r="J20" s="22"/>
      <c r="K20" s="13" t="s">
        <v>28</v>
      </c>
      <c r="L20" s="524">
        <v>38657</v>
      </c>
      <c r="M20" s="524">
        <v>38686</v>
      </c>
      <c r="N20" s="525">
        <v>38719</v>
      </c>
      <c r="O20" s="525">
        <v>39082</v>
      </c>
    </row>
    <row r="21" spans="1:15" ht="30">
      <c r="A21" s="13" t="s">
        <v>45</v>
      </c>
      <c r="B21" s="14" t="s">
        <v>46</v>
      </c>
      <c r="C21" s="20">
        <v>1</v>
      </c>
      <c r="D21" s="521">
        <v>10246.907407407407</v>
      </c>
      <c r="E21" s="16">
        <v>100</v>
      </c>
      <c r="F21" s="21"/>
      <c r="G21" s="13" t="s">
        <v>26</v>
      </c>
      <c r="H21" s="13" t="s">
        <v>27</v>
      </c>
      <c r="I21" s="22" t="s">
        <v>27</v>
      </c>
      <c r="J21" s="22"/>
      <c r="K21" s="13" t="s">
        <v>28</v>
      </c>
      <c r="L21" s="524">
        <v>38596</v>
      </c>
      <c r="M21" s="524">
        <v>38641</v>
      </c>
      <c r="N21" s="525">
        <v>38719</v>
      </c>
      <c r="O21" s="525">
        <v>39082</v>
      </c>
    </row>
    <row r="22" spans="1:15" ht="30">
      <c r="A22" s="13" t="s">
        <v>47</v>
      </c>
      <c r="B22" s="14" t="s">
        <v>48</v>
      </c>
      <c r="C22" s="20">
        <v>1</v>
      </c>
      <c r="D22" s="521">
        <v>11358.018518518518</v>
      </c>
      <c r="E22" s="16">
        <v>100</v>
      </c>
      <c r="F22" s="21"/>
      <c r="G22" s="13" t="s">
        <v>26</v>
      </c>
      <c r="H22" s="13" t="s">
        <v>27</v>
      </c>
      <c r="I22" s="22" t="s">
        <v>27</v>
      </c>
      <c r="J22" s="22"/>
      <c r="K22" s="13" t="s">
        <v>28</v>
      </c>
      <c r="L22" s="524">
        <v>38596</v>
      </c>
      <c r="M22" s="524">
        <v>38641</v>
      </c>
      <c r="N22" s="525">
        <v>38719</v>
      </c>
      <c r="O22" s="525">
        <v>39082</v>
      </c>
    </row>
    <row r="23" spans="1:15" ht="30">
      <c r="A23" s="13" t="s">
        <v>49</v>
      </c>
      <c r="B23" s="14" t="s">
        <v>50</v>
      </c>
      <c r="C23" s="20">
        <v>1</v>
      </c>
      <c r="D23" s="521">
        <v>11358.018518518518</v>
      </c>
      <c r="E23" s="16">
        <v>100</v>
      </c>
      <c r="F23" s="21"/>
      <c r="G23" s="13" t="s">
        <v>26</v>
      </c>
      <c r="H23" s="13" t="s">
        <v>27</v>
      </c>
      <c r="I23" s="22" t="s">
        <v>27</v>
      </c>
      <c r="J23" s="22"/>
      <c r="K23" s="13" t="s">
        <v>28</v>
      </c>
      <c r="L23" s="524">
        <v>38596</v>
      </c>
      <c r="M23" s="524">
        <v>38641</v>
      </c>
      <c r="N23" s="525">
        <v>38719</v>
      </c>
      <c r="O23" s="525">
        <v>39082</v>
      </c>
    </row>
    <row r="24" spans="1:15" ht="30">
      <c r="A24" s="13" t="s">
        <v>51</v>
      </c>
      <c r="B24" s="14" t="s">
        <v>52</v>
      </c>
      <c r="C24" s="20">
        <v>1</v>
      </c>
      <c r="D24" s="521">
        <v>11358.018518518518</v>
      </c>
      <c r="E24" s="16">
        <v>100</v>
      </c>
      <c r="F24" s="21"/>
      <c r="G24" s="13" t="s">
        <v>26</v>
      </c>
      <c r="H24" s="13" t="s">
        <v>27</v>
      </c>
      <c r="I24" s="22" t="s">
        <v>27</v>
      </c>
      <c r="J24" s="22"/>
      <c r="K24" s="13" t="s">
        <v>28</v>
      </c>
      <c r="L24" s="524">
        <v>38596</v>
      </c>
      <c r="M24" s="524">
        <v>38637</v>
      </c>
      <c r="N24" s="525">
        <v>38719</v>
      </c>
      <c r="O24" s="525">
        <v>39082</v>
      </c>
    </row>
    <row r="25" spans="1:15" ht="45">
      <c r="A25" s="13" t="s">
        <v>53</v>
      </c>
      <c r="B25" s="14" t="s">
        <v>54</v>
      </c>
      <c r="C25" s="20">
        <v>1</v>
      </c>
      <c r="D25" s="521">
        <v>9135.796296296296</v>
      </c>
      <c r="E25" s="16">
        <v>100</v>
      </c>
      <c r="F25" s="21"/>
      <c r="G25" s="13" t="s">
        <v>33</v>
      </c>
      <c r="H25" s="13" t="s">
        <v>27</v>
      </c>
      <c r="I25" s="22" t="s">
        <v>27</v>
      </c>
      <c r="J25" s="22"/>
      <c r="K25" s="13" t="s">
        <v>28</v>
      </c>
      <c r="L25" s="526">
        <v>38787</v>
      </c>
      <c r="M25" s="526">
        <v>38807</v>
      </c>
      <c r="N25" s="525">
        <v>38808</v>
      </c>
      <c r="O25" s="525">
        <v>39082</v>
      </c>
    </row>
    <row r="26" spans="1:15" ht="15">
      <c r="A26" s="13" t="s">
        <v>55</v>
      </c>
      <c r="B26" s="14" t="s">
        <v>56</v>
      </c>
      <c r="C26" s="20">
        <v>1</v>
      </c>
      <c r="D26" s="528">
        <v>37913</v>
      </c>
      <c r="E26" s="23"/>
      <c r="F26" s="16">
        <v>100</v>
      </c>
      <c r="G26" s="13" t="s">
        <v>26</v>
      </c>
      <c r="H26" s="13" t="s">
        <v>27</v>
      </c>
      <c r="I26" s="22" t="s">
        <v>27</v>
      </c>
      <c r="J26" s="22"/>
      <c r="K26" s="13" t="s">
        <v>28</v>
      </c>
      <c r="L26" s="529"/>
      <c r="M26" s="529"/>
      <c r="N26" s="525">
        <v>38719</v>
      </c>
      <c r="O26" s="525">
        <v>39082</v>
      </c>
    </row>
    <row r="27" spans="1:15" ht="30">
      <c r="A27" s="13" t="s">
        <v>57</v>
      </c>
      <c r="B27" s="14" t="s">
        <v>58</v>
      </c>
      <c r="C27" s="20">
        <v>1</v>
      </c>
      <c r="D27" s="528">
        <v>30000</v>
      </c>
      <c r="E27" s="23"/>
      <c r="F27" s="16">
        <v>100</v>
      </c>
      <c r="G27" s="13" t="s">
        <v>26</v>
      </c>
      <c r="H27" s="13" t="s">
        <v>27</v>
      </c>
      <c r="I27" s="22" t="s">
        <v>27</v>
      </c>
      <c r="J27" s="22"/>
      <c r="K27" s="13" t="s">
        <v>28</v>
      </c>
      <c r="L27" s="529"/>
      <c r="M27" s="529"/>
      <c r="N27" s="525">
        <v>38719</v>
      </c>
      <c r="O27" s="525">
        <v>39082</v>
      </c>
    </row>
    <row r="28" spans="1:15" ht="15">
      <c r="A28" s="13" t="s">
        <v>59</v>
      </c>
      <c r="B28" s="14" t="s">
        <v>60</v>
      </c>
      <c r="C28" s="20">
        <v>1</v>
      </c>
      <c r="D28" s="528">
        <f>+(666666*10+333333)/540</f>
        <v>12962.95</v>
      </c>
      <c r="E28" s="23">
        <v>100</v>
      </c>
      <c r="F28" s="16"/>
      <c r="G28" s="13" t="s">
        <v>33</v>
      </c>
      <c r="H28" s="13" t="s">
        <v>27</v>
      </c>
      <c r="I28" s="22" t="s">
        <v>27</v>
      </c>
      <c r="J28" s="22"/>
      <c r="K28" s="13" t="s">
        <v>28</v>
      </c>
      <c r="L28" s="526">
        <v>38718</v>
      </c>
      <c r="M28" s="526">
        <v>38748</v>
      </c>
      <c r="N28" s="525">
        <v>38763</v>
      </c>
      <c r="O28" s="525">
        <v>39082</v>
      </c>
    </row>
    <row r="29" spans="1:15" ht="30">
      <c r="A29" s="13" t="s">
        <v>61</v>
      </c>
      <c r="B29" s="14" t="s">
        <v>62</v>
      </c>
      <c r="C29" s="20">
        <v>1</v>
      </c>
      <c r="D29" s="528">
        <v>24692</v>
      </c>
      <c r="E29" s="16"/>
      <c r="F29" s="16">
        <v>100</v>
      </c>
      <c r="G29" s="13" t="s">
        <v>33</v>
      </c>
      <c r="H29" s="13" t="s">
        <v>27</v>
      </c>
      <c r="I29" s="22" t="s">
        <v>27</v>
      </c>
      <c r="J29" s="22"/>
      <c r="K29" s="13" t="s">
        <v>28</v>
      </c>
      <c r="L29" s="526">
        <v>38718</v>
      </c>
      <c r="M29" s="526">
        <v>38732</v>
      </c>
      <c r="N29" s="525">
        <v>38732</v>
      </c>
      <c r="O29" s="525">
        <v>39082</v>
      </c>
    </row>
    <row r="30" spans="1:15" ht="15.75" thickBot="1">
      <c r="A30" s="13" t="s">
        <v>63</v>
      </c>
      <c r="B30" s="14" t="s">
        <v>64</v>
      </c>
      <c r="C30" s="24">
        <v>1</v>
      </c>
      <c r="D30" s="528">
        <f>+(666666*9)/540</f>
        <v>11111.1</v>
      </c>
      <c r="E30" s="25"/>
      <c r="F30" s="16">
        <v>100</v>
      </c>
      <c r="G30" s="13" t="s">
        <v>33</v>
      </c>
      <c r="H30" s="13" t="s">
        <v>27</v>
      </c>
      <c r="I30" s="26" t="s">
        <v>27</v>
      </c>
      <c r="J30" s="26"/>
      <c r="K30" s="27" t="s">
        <v>28</v>
      </c>
      <c r="L30" s="526">
        <v>38787</v>
      </c>
      <c r="M30" s="526">
        <v>38807</v>
      </c>
      <c r="N30" s="525">
        <v>38808</v>
      </c>
      <c r="O30" s="525">
        <v>39082</v>
      </c>
    </row>
    <row r="31" spans="1:15" ht="26.25" customHeight="1" thickBot="1">
      <c r="A31" s="674" t="s">
        <v>65</v>
      </c>
      <c r="B31" s="675"/>
      <c r="C31" s="676"/>
      <c r="D31" s="31">
        <f>SUM(D13:D30)</f>
        <v>255814.7722222222</v>
      </c>
      <c r="E31" s="32"/>
      <c r="F31" s="32"/>
      <c r="G31" s="33"/>
      <c r="H31" s="34"/>
      <c r="I31" s="34"/>
      <c r="J31" s="34"/>
      <c r="K31" s="33"/>
      <c r="L31" s="33"/>
      <c r="M31" s="35"/>
      <c r="N31" s="34"/>
      <c r="O31" s="34"/>
    </row>
    <row r="32" spans="1:15" ht="26.25" customHeight="1">
      <c r="A32" s="35"/>
      <c r="B32" s="35"/>
      <c r="C32" s="35"/>
      <c r="D32" s="33"/>
      <c r="E32" s="32"/>
      <c r="F32" s="32"/>
      <c r="G32" s="33"/>
      <c r="H32" s="34"/>
      <c r="I32" s="34"/>
      <c r="J32" s="34"/>
      <c r="K32" s="33"/>
      <c r="L32" s="33"/>
      <c r="M32" s="35"/>
      <c r="N32" s="34"/>
      <c r="O32" s="34"/>
    </row>
    <row r="33" spans="6:12" ht="12.75">
      <c r="F33" s="530"/>
      <c r="G33" s="36"/>
      <c r="H33" s="36"/>
      <c r="I33" s="36"/>
      <c r="J33" s="36"/>
      <c r="K33" s="36"/>
      <c r="L33" s="36"/>
    </row>
    <row r="34" spans="2:16" s="6" customFormat="1" ht="12" thickBot="1">
      <c r="B34" s="656" t="s">
        <v>2</v>
      </c>
      <c r="C34" s="656"/>
      <c r="D34" s="656"/>
      <c r="E34" s="7"/>
      <c r="F34" s="7"/>
      <c r="G34" s="7"/>
      <c r="H34" s="7"/>
      <c r="I34" s="7"/>
      <c r="J34" s="7"/>
      <c r="K34" s="7"/>
      <c r="L34" s="4"/>
      <c r="M34" s="4"/>
      <c r="N34" s="4"/>
      <c r="O34" s="8"/>
      <c r="P34" s="9"/>
    </row>
    <row r="35" spans="2:16" s="2" customFormat="1" ht="12" thickBot="1">
      <c r="B35" s="691" t="s">
        <v>66</v>
      </c>
      <c r="C35" s="692"/>
      <c r="D35" s="693"/>
      <c r="E35" s="6"/>
      <c r="F35" s="6"/>
      <c r="G35" s="6"/>
      <c r="H35" s="6"/>
      <c r="I35" s="6"/>
      <c r="J35" s="6"/>
      <c r="K35" s="6"/>
      <c r="L35" s="6"/>
      <c r="M35" s="6"/>
      <c r="N35" s="10"/>
      <c r="O35" s="11"/>
      <c r="P35" s="12"/>
    </row>
    <row r="36" spans="1:15" ht="22.5" customHeight="1" thickBot="1">
      <c r="A36" s="684" t="s">
        <v>4</v>
      </c>
      <c r="B36" s="685"/>
      <c r="C36" s="686" t="s">
        <v>5</v>
      </c>
      <c r="D36" s="681" t="s">
        <v>6</v>
      </c>
      <c r="E36" s="684" t="s">
        <v>7</v>
      </c>
      <c r="F36" s="685"/>
      <c r="G36" s="681" t="s">
        <v>8</v>
      </c>
      <c r="H36" s="681" t="s">
        <v>9</v>
      </c>
      <c r="I36" s="689" t="s">
        <v>10</v>
      </c>
      <c r="J36" s="690"/>
      <c r="K36" s="681" t="s">
        <v>11</v>
      </c>
      <c r="L36" s="684" t="s">
        <v>12</v>
      </c>
      <c r="M36" s="685"/>
      <c r="N36" s="684" t="s">
        <v>13</v>
      </c>
      <c r="O36" s="685"/>
    </row>
    <row r="37" spans="1:15" ht="12.75" customHeight="1">
      <c r="A37" s="679" t="s">
        <v>14</v>
      </c>
      <c r="B37" s="677" t="s">
        <v>15</v>
      </c>
      <c r="C37" s="687"/>
      <c r="D37" s="683"/>
      <c r="E37" s="679" t="s">
        <v>16</v>
      </c>
      <c r="F37" s="677" t="s">
        <v>17</v>
      </c>
      <c r="G37" s="683"/>
      <c r="H37" s="683"/>
      <c r="I37" s="681" t="s">
        <v>18</v>
      </c>
      <c r="J37" s="681" t="s">
        <v>19</v>
      </c>
      <c r="K37" s="683"/>
      <c r="L37" s="679" t="s">
        <v>20</v>
      </c>
      <c r="M37" s="677" t="s">
        <v>21</v>
      </c>
      <c r="N37" s="679" t="s">
        <v>22</v>
      </c>
      <c r="O37" s="677" t="s">
        <v>23</v>
      </c>
    </row>
    <row r="38" spans="1:15" ht="13.5" thickBot="1">
      <c r="A38" s="680"/>
      <c r="B38" s="678"/>
      <c r="C38" s="688"/>
      <c r="D38" s="682"/>
      <c r="E38" s="680"/>
      <c r="F38" s="678"/>
      <c r="G38" s="682"/>
      <c r="H38" s="682"/>
      <c r="I38" s="682"/>
      <c r="J38" s="682"/>
      <c r="K38" s="682"/>
      <c r="L38" s="680"/>
      <c r="M38" s="678"/>
      <c r="N38" s="680"/>
      <c r="O38" s="678"/>
    </row>
    <row r="39" spans="1:16" ht="60.75" thickBot="1">
      <c r="A39" s="37" t="s">
        <v>24</v>
      </c>
      <c r="B39" s="38" t="s">
        <v>67</v>
      </c>
      <c r="C39" s="39">
        <v>1</v>
      </c>
      <c r="D39" s="531">
        <v>7859</v>
      </c>
      <c r="E39" s="39">
        <v>100</v>
      </c>
      <c r="F39" s="17"/>
      <c r="G39" s="19" t="s">
        <v>33</v>
      </c>
      <c r="H39" s="19" t="s">
        <v>27</v>
      </c>
      <c r="I39" s="19" t="s">
        <v>27</v>
      </c>
      <c r="J39" s="18"/>
      <c r="K39" s="19" t="s">
        <v>34</v>
      </c>
      <c r="L39" s="532">
        <v>38949</v>
      </c>
      <c r="M39" s="532">
        <v>38960</v>
      </c>
      <c r="N39" s="533">
        <v>38961</v>
      </c>
      <c r="O39" s="534">
        <v>39082</v>
      </c>
      <c r="P39" s="42"/>
    </row>
    <row r="40" spans="1:15" ht="12.75">
      <c r="A40" s="25"/>
      <c r="B40" s="43"/>
      <c r="C40" s="25"/>
      <c r="D40" s="535"/>
      <c r="E40" s="25"/>
      <c r="F40" s="43"/>
      <c r="G40" s="27"/>
      <c r="H40" s="27"/>
      <c r="I40" s="26"/>
      <c r="J40" s="26"/>
      <c r="K40" s="27"/>
      <c r="L40" s="25"/>
      <c r="M40" s="43"/>
      <c r="N40" s="25"/>
      <c r="O40" s="43"/>
    </row>
    <row r="41" spans="1:15" ht="13.5" thickBot="1">
      <c r="A41" s="44"/>
      <c r="B41" s="45"/>
      <c r="C41" s="44"/>
      <c r="D41" s="45"/>
      <c r="E41" s="29"/>
      <c r="F41" s="46"/>
      <c r="G41" s="30"/>
      <c r="H41" s="30"/>
      <c r="I41" s="28"/>
      <c r="J41" s="28"/>
      <c r="K41" s="30"/>
      <c r="L41" s="29"/>
      <c r="M41" s="46"/>
      <c r="N41" s="29"/>
      <c r="O41" s="46"/>
    </row>
    <row r="42" spans="1:15" ht="26.25" customHeight="1" thickBot="1">
      <c r="A42" s="674" t="s">
        <v>68</v>
      </c>
      <c r="B42" s="675"/>
      <c r="C42" s="676"/>
      <c r="D42" s="31">
        <f>SUM(D39:D41)</f>
        <v>7859</v>
      </c>
      <c r="E42" s="32"/>
      <c r="F42" s="32"/>
      <c r="G42" s="33"/>
      <c r="H42" s="34"/>
      <c r="I42" s="34"/>
      <c r="J42" s="34"/>
      <c r="K42" s="33"/>
      <c r="L42" s="33"/>
      <c r="M42" s="35"/>
      <c r="N42" s="34"/>
      <c r="O42" s="34"/>
    </row>
    <row r="43" ht="13.5" thickBot="1"/>
    <row r="44" spans="1:44" s="48" customFormat="1" ht="24" customHeight="1" thickBot="1">
      <c r="A44" s="674" t="s">
        <v>69</v>
      </c>
      <c r="B44" s="675"/>
      <c r="C44" s="675"/>
      <c r="D44" s="31">
        <f>+D31+D42</f>
        <v>263673.7722222222</v>
      </c>
      <c r="E44" s="32"/>
      <c r="F44" s="32"/>
      <c r="G44" s="47"/>
      <c r="H44" s="33"/>
      <c r="I44" s="34"/>
      <c r="J44" s="34"/>
      <c r="K44" s="34"/>
      <c r="L44" s="33"/>
      <c r="M44" s="33"/>
      <c r="N44" s="35"/>
      <c r="O44" s="34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</row>
    <row r="46" spans="2:15" s="6" customFormat="1" ht="12" thickBot="1">
      <c r="B46" s="672" t="s">
        <v>70</v>
      </c>
      <c r="C46" s="673"/>
      <c r="D46" s="673"/>
      <c r="E46" s="7"/>
      <c r="F46" s="7"/>
      <c r="G46" s="7"/>
      <c r="H46" s="7"/>
      <c r="I46" s="7"/>
      <c r="J46" s="7"/>
      <c r="K46" s="7"/>
      <c r="L46" s="4"/>
      <c r="M46" s="4"/>
      <c r="N46" s="4"/>
      <c r="O46" s="8"/>
    </row>
    <row r="47" spans="1:15" ht="22.5" customHeight="1" thickBot="1">
      <c r="A47" s="684" t="s">
        <v>4</v>
      </c>
      <c r="B47" s="685"/>
      <c r="C47" s="686" t="s">
        <v>5</v>
      </c>
      <c r="D47" s="681" t="s">
        <v>6</v>
      </c>
      <c r="E47" s="684" t="s">
        <v>7</v>
      </c>
      <c r="F47" s="685"/>
      <c r="G47" s="681" t="s">
        <v>8</v>
      </c>
      <c r="H47" s="681" t="s">
        <v>9</v>
      </c>
      <c r="I47" s="689" t="s">
        <v>10</v>
      </c>
      <c r="J47" s="690"/>
      <c r="K47" s="681" t="s">
        <v>11</v>
      </c>
      <c r="L47" s="684" t="s">
        <v>12</v>
      </c>
      <c r="M47" s="685"/>
      <c r="N47" s="684" t="s">
        <v>13</v>
      </c>
      <c r="O47" s="685"/>
    </row>
    <row r="48" spans="1:15" ht="12.75" customHeight="1">
      <c r="A48" s="679" t="s">
        <v>14</v>
      </c>
      <c r="B48" s="677" t="s">
        <v>15</v>
      </c>
      <c r="C48" s="687"/>
      <c r="D48" s="683"/>
      <c r="E48" s="679" t="s">
        <v>16</v>
      </c>
      <c r="F48" s="677" t="s">
        <v>17</v>
      </c>
      <c r="G48" s="683"/>
      <c r="H48" s="683"/>
      <c r="I48" s="681" t="s">
        <v>18</v>
      </c>
      <c r="J48" s="681" t="s">
        <v>19</v>
      </c>
      <c r="K48" s="683"/>
      <c r="L48" s="679" t="s">
        <v>20</v>
      </c>
      <c r="M48" s="677" t="s">
        <v>21</v>
      </c>
      <c r="N48" s="679" t="s">
        <v>22</v>
      </c>
      <c r="O48" s="677" t="s">
        <v>23</v>
      </c>
    </row>
    <row r="49" spans="1:15" ht="13.5" thickBot="1">
      <c r="A49" s="680"/>
      <c r="B49" s="678"/>
      <c r="C49" s="688"/>
      <c r="D49" s="682"/>
      <c r="E49" s="680"/>
      <c r="F49" s="678"/>
      <c r="G49" s="682"/>
      <c r="H49" s="682"/>
      <c r="I49" s="682"/>
      <c r="J49" s="682"/>
      <c r="K49" s="682"/>
      <c r="L49" s="680"/>
      <c r="M49" s="678"/>
      <c r="N49" s="680"/>
      <c r="O49" s="678"/>
    </row>
    <row r="50" spans="1:17" ht="60">
      <c r="A50" s="25" t="s">
        <v>370</v>
      </c>
      <c r="B50" s="38" t="s">
        <v>72</v>
      </c>
      <c r="C50" s="25">
        <v>1</v>
      </c>
      <c r="D50" s="536">
        <v>28890</v>
      </c>
      <c r="E50" s="16">
        <v>100</v>
      </c>
      <c r="F50" s="16"/>
      <c r="G50" s="27" t="s">
        <v>71</v>
      </c>
      <c r="H50" s="27" t="s">
        <v>27</v>
      </c>
      <c r="I50" s="27" t="s">
        <v>27</v>
      </c>
      <c r="J50" s="26"/>
      <c r="K50" s="27" t="s">
        <v>34</v>
      </c>
      <c r="L50" s="52">
        <v>38974</v>
      </c>
      <c r="M50" s="53">
        <v>39082</v>
      </c>
      <c r="N50" s="537">
        <v>39083</v>
      </c>
      <c r="O50" s="538">
        <v>39294</v>
      </c>
      <c r="P50" s="51"/>
      <c r="Q50" s="51"/>
    </row>
    <row r="51" spans="1:17" ht="45">
      <c r="A51" s="25" t="s">
        <v>372</v>
      </c>
      <c r="B51" s="38" t="s">
        <v>73</v>
      </c>
      <c r="C51" s="44">
        <v>1</v>
      </c>
      <c r="D51" s="536">
        <v>73178</v>
      </c>
      <c r="E51" s="16">
        <v>100</v>
      </c>
      <c r="F51" s="16"/>
      <c r="G51" s="27" t="s">
        <v>71</v>
      </c>
      <c r="H51" s="27" t="s">
        <v>27</v>
      </c>
      <c r="I51" s="27" t="s">
        <v>27</v>
      </c>
      <c r="J51" s="26"/>
      <c r="K51" s="27" t="s">
        <v>34</v>
      </c>
      <c r="L51" s="52">
        <v>38974</v>
      </c>
      <c r="M51" s="53">
        <v>39082</v>
      </c>
      <c r="N51" s="537">
        <v>39083</v>
      </c>
      <c r="O51" s="538">
        <v>39294</v>
      </c>
      <c r="P51" s="51"/>
      <c r="Q51" s="51"/>
    </row>
    <row r="52" spans="1:17" ht="45">
      <c r="A52" s="25" t="s">
        <v>387</v>
      </c>
      <c r="B52" s="38" t="s">
        <v>74</v>
      </c>
      <c r="C52" s="44">
        <v>1</v>
      </c>
      <c r="D52" s="536">
        <v>57989</v>
      </c>
      <c r="E52" s="16">
        <v>100</v>
      </c>
      <c r="F52" s="16"/>
      <c r="G52" s="27" t="s">
        <v>71</v>
      </c>
      <c r="H52" s="27" t="s">
        <v>27</v>
      </c>
      <c r="I52" s="27" t="s">
        <v>27</v>
      </c>
      <c r="J52" s="26"/>
      <c r="K52" s="27" t="s">
        <v>34</v>
      </c>
      <c r="L52" s="52">
        <v>38974</v>
      </c>
      <c r="M52" s="53">
        <v>39082</v>
      </c>
      <c r="N52" s="537">
        <v>39083</v>
      </c>
      <c r="O52" s="538">
        <v>39294</v>
      </c>
      <c r="P52" s="51"/>
      <c r="Q52" s="51"/>
    </row>
    <row r="53" spans="1:15" ht="45">
      <c r="A53" s="25" t="s">
        <v>375</v>
      </c>
      <c r="B53" s="14" t="s">
        <v>75</v>
      </c>
      <c r="C53" s="44">
        <v>1</v>
      </c>
      <c r="D53" s="539">
        <v>42665</v>
      </c>
      <c r="E53" s="16">
        <v>100</v>
      </c>
      <c r="F53" s="16"/>
      <c r="G53" s="27" t="s">
        <v>71</v>
      </c>
      <c r="H53" s="27" t="s">
        <v>27</v>
      </c>
      <c r="I53" s="27" t="s">
        <v>27</v>
      </c>
      <c r="J53" s="26"/>
      <c r="K53" s="27" t="s">
        <v>34</v>
      </c>
      <c r="L53" s="57">
        <v>38911</v>
      </c>
      <c r="M53" s="58">
        <v>39020</v>
      </c>
      <c r="N53" s="540">
        <v>39022</v>
      </c>
      <c r="O53" s="541">
        <v>39324</v>
      </c>
    </row>
    <row r="54" spans="1:15" ht="63.75" customHeight="1">
      <c r="A54" s="25" t="s">
        <v>376</v>
      </c>
      <c r="B54" s="14" t="s">
        <v>76</v>
      </c>
      <c r="C54" s="44">
        <v>1</v>
      </c>
      <c r="D54" s="542">
        <v>73740</v>
      </c>
      <c r="E54" s="16">
        <v>0</v>
      </c>
      <c r="F54" s="16">
        <v>100</v>
      </c>
      <c r="G54" s="27" t="s">
        <v>71</v>
      </c>
      <c r="H54" s="59" t="s">
        <v>27</v>
      </c>
      <c r="I54" s="59" t="s">
        <v>27</v>
      </c>
      <c r="J54" s="60"/>
      <c r="K54" s="59" t="s">
        <v>34</v>
      </c>
      <c r="L54" s="57">
        <v>38911</v>
      </c>
      <c r="M54" s="58">
        <v>39020</v>
      </c>
      <c r="N54" s="540">
        <v>39022</v>
      </c>
      <c r="O54" s="541">
        <v>39202</v>
      </c>
    </row>
    <row r="55" spans="1:15" ht="15.75" thickBot="1">
      <c r="A55" s="25"/>
      <c r="B55" s="14"/>
      <c r="C55" s="44"/>
      <c r="D55" s="45"/>
      <c r="E55" s="29"/>
      <c r="F55" s="46"/>
      <c r="G55" s="30"/>
      <c r="H55" s="30"/>
      <c r="I55" s="28"/>
      <c r="J55" s="28"/>
      <c r="K55" s="30"/>
      <c r="L55" s="30"/>
      <c r="M55" s="30"/>
      <c r="N55" s="61"/>
      <c r="O55" s="62"/>
    </row>
    <row r="56" spans="1:15" ht="26.25" customHeight="1" thickBot="1">
      <c r="A56" s="674" t="s">
        <v>78</v>
      </c>
      <c r="B56" s="675"/>
      <c r="C56" s="676"/>
      <c r="D56" s="31">
        <f>SUM(D50:D55)</f>
        <v>276462</v>
      </c>
      <c r="E56" s="32"/>
      <c r="F56" s="32"/>
      <c r="G56" s="33"/>
      <c r="H56" s="34"/>
      <c r="I56" s="34"/>
      <c r="J56" s="34"/>
      <c r="K56" s="33"/>
      <c r="L56" s="33"/>
      <c r="M56" s="35"/>
      <c r="N56" s="34"/>
      <c r="O56" s="34"/>
    </row>
    <row r="57" spans="2:15" s="6" customFormat="1" ht="11.25">
      <c r="B57" s="49"/>
      <c r="C57" s="2"/>
      <c r="D57" s="2"/>
      <c r="E57" s="7"/>
      <c r="F57" s="7"/>
      <c r="G57" s="7"/>
      <c r="H57" s="7"/>
      <c r="I57" s="7"/>
      <c r="J57" s="7"/>
      <c r="K57" s="7"/>
      <c r="L57" s="4"/>
      <c r="M57" s="4"/>
      <c r="N57" s="4"/>
      <c r="O57" s="8"/>
    </row>
    <row r="58" spans="2:15" s="2" customFormat="1" ht="11.25">
      <c r="B58" s="49" t="s">
        <v>79</v>
      </c>
      <c r="D58" s="6"/>
      <c r="E58" s="10"/>
      <c r="F58" s="6"/>
      <c r="G58" s="6"/>
      <c r="H58" s="6"/>
      <c r="I58" s="6"/>
      <c r="J58" s="6"/>
      <c r="K58" s="6"/>
      <c r="L58" s="6"/>
      <c r="M58" s="6"/>
      <c r="N58" s="10"/>
      <c r="O58" s="11"/>
    </row>
    <row r="59" spans="2:15" s="2" customFormat="1" ht="12" thickBot="1">
      <c r="B59" s="3" t="s">
        <v>80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10"/>
      <c r="O59" s="11"/>
    </row>
    <row r="60" spans="1:15" ht="22.5" customHeight="1" thickBot="1">
      <c r="A60" s="684" t="s">
        <v>4</v>
      </c>
      <c r="B60" s="685"/>
      <c r="C60" s="686" t="s">
        <v>5</v>
      </c>
      <c r="D60" s="681" t="s">
        <v>6</v>
      </c>
      <c r="E60" s="684" t="s">
        <v>7</v>
      </c>
      <c r="F60" s="685"/>
      <c r="G60" s="681" t="s">
        <v>8</v>
      </c>
      <c r="H60" s="681" t="s">
        <v>9</v>
      </c>
      <c r="I60" s="689" t="s">
        <v>10</v>
      </c>
      <c r="J60" s="690"/>
      <c r="K60" s="681" t="s">
        <v>11</v>
      </c>
      <c r="L60" s="684" t="s">
        <v>12</v>
      </c>
      <c r="M60" s="685"/>
      <c r="N60" s="684" t="s">
        <v>13</v>
      </c>
      <c r="O60" s="685"/>
    </row>
    <row r="61" spans="1:15" ht="12.75" customHeight="1">
      <c r="A61" s="679" t="s">
        <v>14</v>
      </c>
      <c r="B61" s="677" t="s">
        <v>15</v>
      </c>
      <c r="C61" s="687"/>
      <c r="D61" s="683"/>
      <c r="E61" s="679" t="s">
        <v>16</v>
      </c>
      <c r="F61" s="677" t="s">
        <v>17</v>
      </c>
      <c r="G61" s="683"/>
      <c r="H61" s="683"/>
      <c r="I61" s="681" t="s">
        <v>18</v>
      </c>
      <c r="J61" s="681" t="s">
        <v>19</v>
      </c>
      <c r="K61" s="683"/>
      <c r="L61" s="679" t="s">
        <v>20</v>
      </c>
      <c r="M61" s="677" t="s">
        <v>21</v>
      </c>
      <c r="N61" s="679" t="s">
        <v>22</v>
      </c>
      <c r="O61" s="677" t="s">
        <v>23</v>
      </c>
    </row>
    <row r="62" spans="1:15" ht="13.5" thickBot="1">
      <c r="A62" s="680"/>
      <c r="B62" s="678"/>
      <c r="C62" s="688"/>
      <c r="D62" s="682"/>
      <c r="E62" s="680"/>
      <c r="F62" s="678"/>
      <c r="G62" s="682"/>
      <c r="H62" s="682"/>
      <c r="I62" s="682"/>
      <c r="J62" s="682"/>
      <c r="K62" s="682"/>
      <c r="L62" s="680"/>
      <c r="M62" s="678"/>
      <c r="N62" s="680"/>
      <c r="O62" s="678"/>
    </row>
    <row r="63" spans="1:15" ht="15">
      <c r="A63" s="37" t="s">
        <v>388</v>
      </c>
      <c r="B63" s="14" t="s">
        <v>389</v>
      </c>
      <c r="C63" s="39">
        <v>1</v>
      </c>
      <c r="D63" s="543">
        <v>5714</v>
      </c>
      <c r="E63" s="39"/>
      <c r="F63" s="16">
        <v>100</v>
      </c>
      <c r="G63" s="19" t="s">
        <v>126</v>
      </c>
      <c r="H63" s="19" t="s">
        <v>27</v>
      </c>
      <c r="I63" s="18"/>
      <c r="J63" s="544"/>
      <c r="K63" s="19" t="s">
        <v>34</v>
      </c>
      <c r="L63" s="50">
        <v>38953</v>
      </c>
      <c r="M63" s="50">
        <v>39005</v>
      </c>
      <c r="N63" s="50">
        <v>39005</v>
      </c>
      <c r="O63" s="50">
        <v>39036</v>
      </c>
    </row>
    <row r="64" spans="1:15" ht="12.75">
      <c r="A64" s="25"/>
      <c r="B64" s="43"/>
      <c r="C64" s="25"/>
      <c r="D64" s="43"/>
      <c r="E64" s="25"/>
      <c r="F64" s="16"/>
      <c r="G64" s="27"/>
      <c r="H64" s="27"/>
      <c r="I64" s="26"/>
      <c r="J64" s="26"/>
      <c r="K64" s="27"/>
      <c r="L64" s="25"/>
      <c r="M64" s="43"/>
      <c r="N64" s="25"/>
      <c r="O64" s="43"/>
    </row>
    <row r="65" spans="1:15" ht="13.5" thickBot="1">
      <c r="A65" s="44"/>
      <c r="B65" s="45"/>
      <c r="C65" s="44"/>
      <c r="D65" s="45"/>
      <c r="E65" s="29"/>
      <c r="F65" s="16"/>
      <c r="G65" s="30"/>
      <c r="H65" s="30"/>
      <c r="I65" s="28"/>
      <c r="J65" s="28"/>
      <c r="K65" s="30"/>
      <c r="L65" s="29"/>
      <c r="M65" s="46"/>
      <c r="N65" s="29"/>
      <c r="O65" s="46"/>
    </row>
    <row r="66" spans="1:15" ht="26.25" customHeight="1" thickBot="1">
      <c r="A66" s="674" t="s">
        <v>81</v>
      </c>
      <c r="B66" s="675"/>
      <c r="C66" s="676"/>
      <c r="D66" s="31">
        <f>SUM(D63:D65)</f>
        <v>5714</v>
      </c>
      <c r="E66" s="32"/>
      <c r="F66" s="34"/>
      <c r="G66" s="33"/>
      <c r="H66" s="34"/>
      <c r="I66" s="34"/>
      <c r="J66" s="34"/>
      <c r="K66" s="33"/>
      <c r="L66" s="33"/>
      <c r="M66" s="35"/>
      <c r="N66" s="34"/>
      <c r="O66" s="34"/>
    </row>
    <row r="67" spans="2:15" s="6" customFormat="1" ht="11.25">
      <c r="B67" s="49"/>
      <c r="C67" s="2"/>
      <c r="D67" s="2"/>
      <c r="E67" s="7"/>
      <c r="F67" s="7"/>
      <c r="G67" s="7"/>
      <c r="H67" s="7"/>
      <c r="I67" s="7"/>
      <c r="J67" s="7"/>
      <c r="K67" s="7"/>
      <c r="L67" s="4"/>
      <c r="M67" s="4"/>
      <c r="N67" s="4"/>
      <c r="O67" s="8"/>
    </row>
    <row r="68" spans="2:15" s="2" customFormat="1" ht="11.25">
      <c r="B68" s="49" t="s">
        <v>82</v>
      </c>
      <c r="D68" s="6"/>
      <c r="E68" s="10"/>
      <c r="F68" s="6"/>
      <c r="G68" s="6"/>
      <c r="H68" s="6"/>
      <c r="I68" s="6"/>
      <c r="J68" s="6"/>
      <c r="K68" s="6"/>
      <c r="L68" s="6"/>
      <c r="M68" s="6"/>
      <c r="N68" s="10"/>
      <c r="O68" s="11"/>
    </row>
    <row r="69" spans="2:15" s="2" customFormat="1" ht="13.5" thickBot="1">
      <c r="B69" s="3" t="s">
        <v>83</v>
      </c>
      <c r="C69" s="6"/>
      <c r="D69" s="6"/>
      <c r="E69" s="6"/>
      <c r="F69" s="16"/>
      <c r="G69" s="6"/>
      <c r="H69" s="6"/>
      <c r="I69" s="6"/>
      <c r="J69" s="6"/>
      <c r="K69" s="6"/>
      <c r="L69" s="6"/>
      <c r="M69" s="6"/>
      <c r="N69" s="10"/>
      <c r="O69" s="11"/>
    </row>
    <row r="70" spans="1:15" ht="22.5" customHeight="1" thickBot="1">
      <c r="A70" s="684" t="s">
        <v>4</v>
      </c>
      <c r="B70" s="685"/>
      <c r="C70" s="686" t="s">
        <v>5</v>
      </c>
      <c r="D70" s="681" t="s">
        <v>6</v>
      </c>
      <c r="E70" s="684" t="s">
        <v>7</v>
      </c>
      <c r="F70" s="685"/>
      <c r="G70" s="681" t="s">
        <v>8</v>
      </c>
      <c r="H70" s="681" t="s">
        <v>9</v>
      </c>
      <c r="I70" s="689" t="s">
        <v>10</v>
      </c>
      <c r="J70" s="690"/>
      <c r="K70" s="681" t="s">
        <v>11</v>
      </c>
      <c r="L70" s="684" t="s">
        <v>12</v>
      </c>
      <c r="M70" s="685"/>
      <c r="N70" s="684" t="s">
        <v>13</v>
      </c>
      <c r="O70" s="685"/>
    </row>
    <row r="71" spans="1:15" ht="12.75" customHeight="1">
      <c r="A71" s="679" t="s">
        <v>14</v>
      </c>
      <c r="B71" s="677" t="s">
        <v>15</v>
      </c>
      <c r="C71" s="687"/>
      <c r="D71" s="683"/>
      <c r="E71" s="679" t="s">
        <v>16</v>
      </c>
      <c r="F71" s="677" t="s">
        <v>17</v>
      </c>
      <c r="G71" s="683"/>
      <c r="H71" s="683"/>
      <c r="I71" s="681" t="s">
        <v>18</v>
      </c>
      <c r="J71" s="681" t="s">
        <v>19</v>
      </c>
      <c r="K71" s="683"/>
      <c r="L71" s="679" t="s">
        <v>20</v>
      </c>
      <c r="M71" s="677" t="s">
        <v>21</v>
      </c>
      <c r="N71" s="679" t="s">
        <v>22</v>
      </c>
      <c r="O71" s="677" t="s">
        <v>23</v>
      </c>
    </row>
    <row r="72" spans="1:15" ht="13.5" thickBot="1">
      <c r="A72" s="680"/>
      <c r="B72" s="678"/>
      <c r="C72" s="688"/>
      <c r="D72" s="682"/>
      <c r="E72" s="680"/>
      <c r="F72" s="678"/>
      <c r="G72" s="682"/>
      <c r="H72" s="682"/>
      <c r="I72" s="682"/>
      <c r="J72" s="682"/>
      <c r="K72" s="682"/>
      <c r="L72" s="680"/>
      <c r="M72" s="678"/>
      <c r="N72" s="680"/>
      <c r="O72" s="678"/>
    </row>
    <row r="73" spans="1:15" ht="13.5" thickBot="1">
      <c r="A73" s="25" t="s">
        <v>388</v>
      </c>
      <c r="B73" s="17" t="s">
        <v>84</v>
      </c>
      <c r="C73" s="39"/>
      <c r="D73" s="543">
        <v>15926</v>
      </c>
      <c r="E73" s="39"/>
      <c r="F73" s="16">
        <v>100</v>
      </c>
      <c r="G73" s="19"/>
      <c r="H73" s="19" t="s">
        <v>27</v>
      </c>
      <c r="I73" s="19" t="s">
        <v>27</v>
      </c>
      <c r="J73" s="18"/>
      <c r="K73" s="19" t="s">
        <v>34</v>
      </c>
      <c r="L73" s="39"/>
      <c r="M73" s="17"/>
      <c r="N73" s="40">
        <v>38718</v>
      </c>
      <c r="O73" s="41">
        <v>39082</v>
      </c>
    </row>
    <row r="74" spans="1:15" ht="12.75">
      <c r="A74" s="25" t="s">
        <v>390</v>
      </c>
      <c r="B74" s="43" t="s">
        <v>85</v>
      </c>
      <c r="C74" s="25"/>
      <c r="D74" s="545">
        <v>16055</v>
      </c>
      <c r="E74" s="25"/>
      <c r="F74" s="16">
        <v>100</v>
      </c>
      <c r="G74" s="27"/>
      <c r="H74" s="27" t="s">
        <v>27</v>
      </c>
      <c r="I74" s="27" t="s">
        <v>27</v>
      </c>
      <c r="J74" s="26"/>
      <c r="K74" s="27" t="s">
        <v>34</v>
      </c>
      <c r="L74" s="25"/>
      <c r="M74" s="43"/>
      <c r="N74" s="40">
        <v>38718</v>
      </c>
      <c r="O74" s="41">
        <v>39082</v>
      </c>
    </row>
    <row r="75" spans="1:15" ht="13.5" thickBot="1">
      <c r="A75" s="44"/>
      <c r="B75" s="45"/>
      <c r="C75" s="44"/>
      <c r="D75" s="45"/>
      <c r="E75" s="29"/>
      <c r="F75" s="46"/>
      <c r="G75" s="30"/>
      <c r="H75" s="30"/>
      <c r="I75" s="28"/>
      <c r="J75" s="28"/>
      <c r="K75" s="30"/>
      <c r="L75" s="29"/>
      <c r="M75" s="46"/>
      <c r="N75" s="29"/>
      <c r="O75" s="46"/>
    </row>
    <row r="76" spans="1:15" ht="26.25" customHeight="1" thickBot="1">
      <c r="A76" s="674" t="s">
        <v>86</v>
      </c>
      <c r="B76" s="675"/>
      <c r="C76" s="676"/>
      <c r="D76" s="31">
        <f>SUM(D73:D75)</f>
        <v>31981</v>
      </c>
      <c r="E76" s="32"/>
      <c r="F76" s="32"/>
      <c r="G76" s="33"/>
      <c r="H76" s="34"/>
      <c r="I76" s="34"/>
      <c r="J76" s="34"/>
      <c r="K76" s="33"/>
      <c r="L76" s="33"/>
      <c r="M76" s="35"/>
      <c r="N76" s="34"/>
      <c r="O76" s="34"/>
    </row>
    <row r="77" spans="2:15" s="6" customFormat="1" ht="12" thickBot="1">
      <c r="B77" s="49"/>
      <c r="C77" s="2"/>
      <c r="D77" s="2"/>
      <c r="E77" s="7"/>
      <c r="F77" s="546"/>
      <c r="G77" s="7"/>
      <c r="H77" s="7"/>
      <c r="I77" s="7"/>
      <c r="J77" s="7"/>
      <c r="K77" s="7"/>
      <c r="L77" s="4"/>
      <c r="M77" s="4"/>
      <c r="N77" s="4"/>
      <c r="O77" s="8"/>
    </row>
    <row r="78" spans="1:15" ht="26.25" customHeight="1" thickBot="1">
      <c r="A78" s="674" t="s">
        <v>87</v>
      </c>
      <c r="B78" s="675"/>
      <c r="C78" s="676"/>
      <c r="D78" s="31">
        <f>+D66+D76</f>
        <v>37695</v>
      </c>
      <c r="E78" s="32"/>
      <c r="F78" s="547"/>
      <c r="G78" s="33"/>
      <c r="H78" s="34"/>
      <c r="I78" s="34"/>
      <c r="J78" s="34"/>
      <c r="K78" s="33"/>
      <c r="L78" s="33"/>
      <c r="M78" s="35"/>
      <c r="N78" s="34"/>
      <c r="O78" s="34"/>
    </row>
    <row r="79" spans="2:15" s="63" customFormat="1" ht="15.75" customHeight="1" thickBot="1">
      <c r="B79" s="64"/>
      <c r="C79" s="65"/>
      <c r="D79" s="65"/>
      <c r="E79" s="65"/>
      <c r="F79" s="548"/>
      <c r="G79" s="65"/>
      <c r="H79" s="66"/>
      <c r="I79" s="65"/>
      <c r="J79" s="65"/>
      <c r="K79" s="65"/>
      <c r="L79" s="67"/>
      <c r="M79" s="67"/>
      <c r="N79" s="65"/>
      <c r="O79" s="68"/>
    </row>
    <row r="80" spans="1:15" ht="26.25" customHeight="1" thickBot="1">
      <c r="A80" s="674" t="s">
        <v>88</v>
      </c>
      <c r="B80" s="675"/>
      <c r="C80" s="676"/>
      <c r="D80" s="31">
        <f>+D44+D56+D78</f>
        <v>577830.7722222222</v>
      </c>
      <c r="E80" s="32"/>
      <c r="F80" s="65"/>
      <c r="G80" s="65"/>
      <c r="H80" s="34"/>
      <c r="I80" s="34"/>
      <c r="J80" s="34"/>
      <c r="K80" s="33"/>
      <c r="L80" s="33"/>
      <c r="M80" s="35"/>
      <c r="N80" s="34"/>
      <c r="O80" s="34"/>
    </row>
    <row r="81" spans="2:15" s="6" customFormat="1" ht="11.25">
      <c r="B81" s="49"/>
      <c r="C81" s="2"/>
      <c r="D81" s="2"/>
      <c r="E81" s="7"/>
      <c r="F81" s="65"/>
      <c r="G81" s="65"/>
      <c r="H81" s="549"/>
      <c r="I81" s="7"/>
      <c r="J81" s="7"/>
      <c r="K81" s="7"/>
      <c r="L81" s="4"/>
      <c r="M81" s="4"/>
      <c r="N81" s="4"/>
      <c r="O81" s="8"/>
    </row>
    <row r="82" spans="6:8" ht="12.75">
      <c r="F82" s="65"/>
      <c r="G82" s="65"/>
      <c r="H82" s="42"/>
    </row>
    <row r="83" spans="6:8" ht="12.75">
      <c r="F83" s="65"/>
      <c r="G83" s="65"/>
      <c r="H83" s="42"/>
    </row>
  </sheetData>
  <mergeCells count="113">
    <mergeCell ref="B8:E8"/>
    <mergeCell ref="B9:E9"/>
    <mergeCell ref="A10:B10"/>
    <mergeCell ref="C10:C12"/>
    <mergeCell ref="D10:D12"/>
    <mergeCell ref="E10:F10"/>
    <mergeCell ref="A11:A12"/>
    <mergeCell ref="B11:B12"/>
    <mergeCell ref="E11:E12"/>
    <mergeCell ref="F11:F12"/>
    <mergeCell ref="I10:J10"/>
    <mergeCell ref="K10:K12"/>
    <mergeCell ref="L10:M10"/>
    <mergeCell ref="N10:O10"/>
    <mergeCell ref="I11:I12"/>
    <mergeCell ref="J11:J12"/>
    <mergeCell ref="L11:L12"/>
    <mergeCell ref="M11:M12"/>
    <mergeCell ref="B35:D35"/>
    <mergeCell ref="A36:B36"/>
    <mergeCell ref="C36:C38"/>
    <mergeCell ref="D36:D38"/>
    <mergeCell ref="N11:N12"/>
    <mergeCell ref="O11:O12"/>
    <mergeCell ref="A31:C31"/>
    <mergeCell ref="B34:D34"/>
    <mergeCell ref="G10:G12"/>
    <mergeCell ref="H10:H12"/>
    <mergeCell ref="E36:F36"/>
    <mergeCell ref="G36:G38"/>
    <mergeCell ref="H36:H38"/>
    <mergeCell ref="I36:J36"/>
    <mergeCell ref="F37:F38"/>
    <mergeCell ref="I37:I38"/>
    <mergeCell ref="J37:J38"/>
    <mergeCell ref="K36:K38"/>
    <mergeCell ref="L36:M36"/>
    <mergeCell ref="N36:O36"/>
    <mergeCell ref="A37:A38"/>
    <mergeCell ref="B37:B38"/>
    <mergeCell ref="E37:E38"/>
    <mergeCell ref="L37:L38"/>
    <mergeCell ref="M37:M38"/>
    <mergeCell ref="N37:N38"/>
    <mergeCell ref="O37:O38"/>
    <mergeCell ref="A44:C44"/>
    <mergeCell ref="B46:D46"/>
    <mergeCell ref="A47:B47"/>
    <mergeCell ref="C47:C49"/>
    <mergeCell ref="D47:D49"/>
    <mergeCell ref="A42:C42"/>
    <mergeCell ref="O48:O49"/>
    <mergeCell ref="E47:F47"/>
    <mergeCell ref="G47:G49"/>
    <mergeCell ref="H47:H49"/>
    <mergeCell ref="I47:J47"/>
    <mergeCell ref="F48:F49"/>
    <mergeCell ref="I48:I49"/>
    <mergeCell ref="J48:J49"/>
    <mergeCell ref="A56:C56"/>
    <mergeCell ref="K47:K49"/>
    <mergeCell ref="L47:M47"/>
    <mergeCell ref="N47:O47"/>
    <mergeCell ref="A48:A49"/>
    <mergeCell ref="B48:B49"/>
    <mergeCell ref="E48:E49"/>
    <mergeCell ref="L48:L49"/>
    <mergeCell ref="M48:M49"/>
    <mergeCell ref="N48:N49"/>
    <mergeCell ref="G60:G62"/>
    <mergeCell ref="H60:H62"/>
    <mergeCell ref="I60:J60"/>
    <mergeCell ref="K60:K62"/>
    <mergeCell ref="A60:B60"/>
    <mergeCell ref="C60:C62"/>
    <mergeCell ref="D60:D62"/>
    <mergeCell ref="E60:F60"/>
    <mergeCell ref="L60:M60"/>
    <mergeCell ref="N60:O60"/>
    <mergeCell ref="A61:A62"/>
    <mergeCell ref="B61:B62"/>
    <mergeCell ref="E61:E62"/>
    <mergeCell ref="F61:F62"/>
    <mergeCell ref="I61:I62"/>
    <mergeCell ref="J61:J62"/>
    <mergeCell ref="L61:L62"/>
    <mergeCell ref="M61:M62"/>
    <mergeCell ref="N61:N62"/>
    <mergeCell ref="O61:O62"/>
    <mergeCell ref="A66:C66"/>
    <mergeCell ref="A70:B70"/>
    <mergeCell ref="C70:C72"/>
    <mergeCell ref="D70:D72"/>
    <mergeCell ref="E70:F70"/>
    <mergeCell ref="G70:G72"/>
    <mergeCell ref="H70:H72"/>
    <mergeCell ref="I70:J70"/>
    <mergeCell ref="O71:O72"/>
    <mergeCell ref="A76:C76"/>
    <mergeCell ref="K70:K72"/>
    <mergeCell ref="L70:M70"/>
    <mergeCell ref="N70:O70"/>
    <mergeCell ref="A71:A72"/>
    <mergeCell ref="B71:B72"/>
    <mergeCell ref="E71:E72"/>
    <mergeCell ref="F71:F72"/>
    <mergeCell ref="I71:I72"/>
    <mergeCell ref="A78:C78"/>
    <mergeCell ref="A80:C80"/>
    <mergeCell ref="M71:M72"/>
    <mergeCell ref="N71:N72"/>
    <mergeCell ref="J71:J72"/>
    <mergeCell ref="L71:L72"/>
  </mergeCells>
  <printOptions horizontalCentered="1"/>
  <pageMargins left="0.7874015748031497" right="0.7874015748031497" top="0.45" bottom="0.69" header="0" footer="0"/>
  <pageSetup horizontalDpi="600" verticalDpi="600" orientation="landscape" paperSize="5" scale="75" r:id="rId3"/>
  <rowBreaks count="1" manualBreakCount="1">
    <brk id="56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AQ75"/>
  <sheetViews>
    <sheetView workbookViewId="0" topLeftCell="A43">
      <selection activeCell="D52" sqref="D52"/>
    </sheetView>
  </sheetViews>
  <sheetFormatPr defaultColWidth="11.421875" defaultRowHeight="12.75"/>
  <cols>
    <col min="1" max="1" width="9.57421875" style="0" customWidth="1"/>
    <col min="2" max="2" width="26.140625" style="0" customWidth="1"/>
    <col min="3" max="3" width="9.00390625" style="0" customWidth="1"/>
    <col min="4" max="4" width="20.7109375" style="0" customWidth="1"/>
    <col min="5" max="5" width="7.421875" style="0" customWidth="1"/>
    <col min="6" max="6" width="8.421875" style="0" customWidth="1"/>
    <col min="7" max="7" width="12.28125" style="497" customWidth="1"/>
    <col min="8" max="8" width="14.00390625" style="0" customWidth="1"/>
    <col min="9" max="9" width="8.7109375" style="0" customWidth="1"/>
    <col min="10" max="10" width="11.421875" style="0" customWidth="1"/>
    <col min="11" max="11" width="13.00390625" style="0" customWidth="1"/>
    <col min="12" max="12" width="10.8515625" style="0" customWidth="1"/>
    <col min="13" max="13" width="10.140625" style="0" customWidth="1"/>
    <col min="14" max="14" width="15.00390625" style="0" customWidth="1"/>
    <col min="15" max="15" width="17.8515625" style="0" customWidth="1"/>
    <col min="16" max="25" width="11.421875" style="249" customWidth="1"/>
  </cols>
  <sheetData>
    <row r="2" spans="2:4" ht="12.75">
      <c r="B2" s="496" t="s">
        <v>0</v>
      </c>
      <c r="C2" s="2"/>
      <c r="D2" s="2"/>
    </row>
    <row r="3" spans="2:4" ht="12.75">
      <c r="B3" s="496" t="s">
        <v>1</v>
      </c>
      <c r="C3" s="2"/>
      <c r="D3" s="2"/>
    </row>
    <row r="4" spans="2:4" ht="12.75">
      <c r="B4" s="358" t="s">
        <v>367</v>
      </c>
      <c r="C4" s="3"/>
      <c r="D4" s="3"/>
    </row>
    <row r="5" spans="2:4" ht="12.75">
      <c r="B5" s="498" t="s">
        <v>383</v>
      </c>
      <c r="C5" s="4"/>
      <c r="D5" s="4"/>
    </row>
    <row r="6" spans="2:15" ht="12.75">
      <c r="B6" s="498" t="s">
        <v>384</v>
      </c>
      <c r="C6" s="4"/>
      <c r="D6" s="4"/>
      <c r="N6" s="5"/>
      <c r="O6" s="5"/>
    </row>
    <row r="7" spans="2:15" ht="14.25" customHeight="1">
      <c r="B7" s="4"/>
      <c r="C7" s="4"/>
      <c r="D7" s="4"/>
      <c r="N7" s="5"/>
      <c r="O7" s="5"/>
    </row>
    <row r="8" spans="2:25" s="6" customFormat="1" ht="12.75">
      <c r="B8" s="656" t="s">
        <v>2</v>
      </c>
      <c r="C8" s="656"/>
      <c r="D8" s="656"/>
      <c r="E8" s="656"/>
      <c r="F8" s="7"/>
      <c r="G8" s="7"/>
      <c r="H8" s="7"/>
      <c r="I8" s="7"/>
      <c r="J8" s="7"/>
      <c r="K8" s="7"/>
      <c r="L8" s="4"/>
      <c r="M8" s="4"/>
      <c r="N8" s="4"/>
      <c r="O8" s="8"/>
      <c r="P8" s="250"/>
      <c r="Q8" s="250"/>
      <c r="R8" s="250"/>
      <c r="S8" s="250"/>
      <c r="T8" s="250"/>
      <c r="U8" s="250"/>
      <c r="V8" s="250"/>
      <c r="W8" s="250"/>
      <c r="X8" s="250"/>
      <c r="Y8" s="250"/>
    </row>
    <row r="9" spans="2:25" s="2" customFormat="1" ht="18.75" thickBot="1">
      <c r="B9" s="656" t="s">
        <v>3</v>
      </c>
      <c r="C9" s="656"/>
      <c r="D9" s="656"/>
      <c r="E9" s="656"/>
      <c r="F9" s="6"/>
      <c r="G9" s="6"/>
      <c r="H9" s="6"/>
      <c r="I9" s="6"/>
      <c r="J9" s="6"/>
      <c r="K9" s="6"/>
      <c r="L9" s="6"/>
      <c r="M9" s="6"/>
      <c r="N9" s="10"/>
      <c r="O9" s="11"/>
      <c r="P9" s="251"/>
      <c r="Q9" s="251"/>
      <c r="R9" s="251"/>
      <c r="S9" s="251"/>
      <c r="T9" s="251"/>
      <c r="U9" s="251"/>
      <c r="V9" s="251"/>
      <c r="W9" s="251"/>
      <c r="X9" s="251"/>
      <c r="Y9" s="251"/>
    </row>
    <row r="10" spans="1:15" ht="22.5" customHeight="1" thickBot="1">
      <c r="A10" s="684" t="s">
        <v>4</v>
      </c>
      <c r="B10" s="685"/>
      <c r="C10" s="686" t="s">
        <v>5</v>
      </c>
      <c r="D10" s="681" t="s">
        <v>6</v>
      </c>
      <c r="E10" s="684" t="s">
        <v>7</v>
      </c>
      <c r="F10" s="685"/>
      <c r="G10" s="681" t="s">
        <v>8</v>
      </c>
      <c r="H10" s="681" t="s">
        <v>9</v>
      </c>
      <c r="I10" s="689" t="s">
        <v>10</v>
      </c>
      <c r="J10" s="690"/>
      <c r="K10" s="681" t="s">
        <v>11</v>
      </c>
      <c r="L10" s="684" t="s">
        <v>12</v>
      </c>
      <c r="M10" s="685"/>
      <c r="N10" s="684" t="s">
        <v>13</v>
      </c>
      <c r="O10" s="685"/>
    </row>
    <row r="11" spans="1:15" ht="12.75" customHeight="1">
      <c r="A11" s="679" t="s">
        <v>14</v>
      </c>
      <c r="B11" s="677" t="s">
        <v>15</v>
      </c>
      <c r="C11" s="687"/>
      <c r="D11" s="683"/>
      <c r="E11" s="679" t="s">
        <v>16</v>
      </c>
      <c r="F11" s="677" t="s">
        <v>17</v>
      </c>
      <c r="G11" s="683"/>
      <c r="H11" s="683"/>
      <c r="I11" s="681" t="s">
        <v>18</v>
      </c>
      <c r="J11" s="681" t="s">
        <v>19</v>
      </c>
      <c r="K11" s="683"/>
      <c r="L11" s="679" t="s">
        <v>20</v>
      </c>
      <c r="M11" s="677" t="s">
        <v>21</v>
      </c>
      <c r="N11" s="679" t="s">
        <v>22</v>
      </c>
      <c r="O11" s="677" t="s">
        <v>23</v>
      </c>
    </row>
    <row r="12" spans="1:15" ht="18.75" customHeight="1" thickBot="1">
      <c r="A12" s="680"/>
      <c r="B12" s="678"/>
      <c r="C12" s="688"/>
      <c r="D12" s="682"/>
      <c r="E12" s="680"/>
      <c r="F12" s="678"/>
      <c r="G12" s="682"/>
      <c r="H12" s="682"/>
      <c r="I12" s="682"/>
      <c r="J12" s="682"/>
      <c r="K12" s="682"/>
      <c r="L12" s="680"/>
      <c r="M12" s="678"/>
      <c r="N12" s="680"/>
      <c r="O12" s="678"/>
    </row>
    <row r="13" spans="1:15" ht="51.75" thickBot="1">
      <c r="A13" s="252" t="s">
        <v>103</v>
      </c>
      <c r="B13" s="253" t="s">
        <v>188</v>
      </c>
      <c r="C13" s="39">
        <v>1</v>
      </c>
      <c r="D13" s="499">
        <v>33333</v>
      </c>
      <c r="E13" s="254">
        <v>0</v>
      </c>
      <c r="F13" s="255">
        <v>1</v>
      </c>
      <c r="G13" s="19" t="s">
        <v>26</v>
      </c>
      <c r="H13" s="19" t="s">
        <v>27</v>
      </c>
      <c r="I13" s="18" t="s">
        <v>27</v>
      </c>
      <c r="J13" s="18"/>
      <c r="K13" s="19" t="s">
        <v>28</v>
      </c>
      <c r="L13" s="40">
        <v>38462</v>
      </c>
      <c r="M13" s="41">
        <v>38533</v>
      </c>
      <c r="N13" s="40">
        <v>39083</v>
      </c>
      <c r="O13" s="41">
        <v>39447</v>
      </c>
    </row>
    <row r="14" spans="1:15" ht="64.5" thickBot="1">
      <c r="A14" s="256" t="s">
        <v>105</v>
      </c>
      <c r="B14" s="257" t="s">
        <v>189</v>
      </c>
      <c r="C14" s="23">
        <v>1</v>
      </c>
      <c r="D14" s="500">
        <v>20222</v>
      </c>
      <c r="E14" s="258">
        <v>0</v>
      </c>
      <c r="F14" s="259">
        <v>1</v>
      </c>
      <c r="G14" s="13" t="s">
        <v>26</v>
      </c>
      <c r="H14" s="13" t="s">
        <v>27</v>
      </c>
      <c r="I14" s="22" t="s">
        <v>27</v>
      </c>
      <c r="J14" s="22"/>
      <c r="K14" s="13" t="s">
        <v>28</v>
      </c>
      <c r="L14" s="40">
        <v>38569</v>
      </c>
      <c r="M14" s="41">
        <v>38625</v>
      </c>
      <c r="N14" s="40">
        <v>39083</v>
      </c>
      <c r="O14" s="41">
        <v>39447</v>
      </c>
    </row>
    <row r="15" spans="1:15" ht="64.5" thickBot="1">
      <c r="A15" s="256" t="s">
        <v>107</v>
      </c>
      <c r="B15" s="257" t="s">
        <v>190</v>
      </c>
      <c r="C15" s="23">
        <v>1</v>
      </c>
      <c r="D15" s="500">
        <v>13600</v>
      </c>
      <c r="E15" s="258">
        <v>0</v>
      </c>
      <c r="F15" s="259">
        <v>1</v>
      </c>
      <c r="G15" s="13" t="s">
        <v>26</v>
      </c>
      <c r="H15" s="13" t="s">
        <v>27</v>
      </c>
      <c r="I15" s="22" t="s">
        <v>27</v>
      </c>
      <c r="J15" s="22"/>
      <c r="K15" s="13" t="s">
        <v>28</v>
      </c>
      <c r="L15" s="40">
        <v>38718</v>
      </c>
      <c r="M15" s="40">
        <v>38737</v>
      </c>
      <c r="N15" s="260">
        <v>39083</v>
      </c>
      <c r="O15" s="261">
        <v>39447</v>
      </c>
    </row>
    <row r="16" spans="1:15" ht="26.25" customHeight="1" thickBot="1">
      <c r="A16" s="674" t="s">
        <v>65</v>
      </c>
      <c r="B16" s="675"/>
      <c r="C16" s="676"/>
      <c r="D16" s="263">
        <f>SUM(D13:D15)</f>
        <v>67155</v>
      </c>
      <c r="E16" s="32"/>
      <c r="F16" s="32"/>
      <c r="G16" s="501"/>
      <c r="H16" s="34"/>
      <c r="I16" s="34"/>
      <c r="J16" s="34"/>
      <c r="K16" s="33"/>
      <c r="L16" s="33"/>
      <c r="M16" s="35"/>
      <c r="N16" s="34"/>
      <c r="O16" s="34"/>
    </row>
    <row r="17" spans="6:12" ht="12.75" customHeight="1">
      <c r="F17" s="36"/>
      <c r="G17" s="502"/>
      <c r="H17" s="36"/>
      <c r="I17" s="36"/>
      <c r="J17" s="36"/>
      <c r="K17" s="36"/>
      <c r="L17" s="36"/>
    </row>
    <row r="18" spans="2:25" s="6" customFormat="1" ht="18.75" thickBot="1">
      <c r="B18" s="656" t="s">
        <v>2</v>
      </c>
      <c r="C18" s="656"/>
      <c r="D18" s="656"/>
      <c r="E18" s="7"/>
      <c r="F18" s="7"/>
      <c r="G18" s="7"/>
      <c r="H18" s="7"/>
      <c r="I18" s="7"/>
      <c r="J18" s="7"/>
      <c r="K18" s="7"/>
      <c r="L18" s="4"/>
      <c r="M18" s="4"/>
      <c r="N18" s="4"/>
      <c r="O18" s="8"/>
      <c r="P18" s="250"/>
      <c r="Q18" s="250"/>
      <c r="R18" s="250"/>
      <c r="S18" s="250"/>
      <c r="T18" s="250"/>
      <c r="U18" s="250"/>
      <c r="V18" s="250"/>
      <c r="W18" s="250"/>
      <c r="X18" s="250"/>
      <c r="Y18" s="250"/>
    </row>
    <row r="19" spans="2:25" s="2" customFormat="1" ht="18.75" thickBot="1">
      <c r="B19" s="691" t="s">
        <v>66</v>
      </c>
      <c r="C19" s="692"/>
      <c r="D19" s="693"/>
      <c r="E19" s="6"/>
      <c r="F19" s="6"/>
      <c r="G19" s="6"/>
      <c r="H19" s="6"/>
      <c r="I19" s="6"/>
      <c r="J19" s="6"/>
      <c r="K19" s="6"/>
      <c r="L19" s="6"/>
      <c r="M19" s="6"/>
      <c r="N19" s="10"/>
      <c r="O19" s="11"/>
      <c r="P19" s="251"/>
      <c r="Q19" s="251"/>
      <c r="R19" s="251"/>
      <c r="S19" s="251"/>
      <c r="T19" s="251"/>
      <c r="U19" s="251"/>
      <c r="V19" s="251"/>
      <c r="W19" s="251"/>
      <c r="X19" s="251"/>
      <c r="Y19" s="251"/>
    </row>
    <row r="20" spans="1:15" ht="22.5" customHeight="1" thickBot="1">
      <c r="A20" s="684" t="s">
        <v>4</v>
      </c>
      <c r="B20" s="685"/>
      <c r="C20" s="686" t="s">
        <v>5</v>
      </c>
      <c r="D20" s="681" t="s">
        <v>6</v>
      </c>
      <c r="E20" s="684" t="s">
        <v>7</v>
      </c>
      <c r="F20" s="685"/>
      <c r="G20" s="681" t="s">
        <v>8</v>
      </c>
      <c r="H20" s="681" t="s">
        <v>9</v>
      </c>
      <c r="I20" s="689" t="s">
        <v>10</v>
      </c>
      <c r="J20" s="690"/>
      <c r="K20" s="681" t="s">
        <v>11</v>
      </c>
      <c r="L20" s="684" t="s">
        <v>12</v>
      </c>
      <c r="M20" s="685"/>
      <c r="N20" s="684" t="s">
        <v>13</v>
      </c>
      <c r="O20" s="685"/>
    </row>
    <row r="21" spans="1:15" ht="12.75" customHeight="1">
      <c r="A21" s="679" t="s">
        <v>14</v>
      </c>
      <c r="B21" s="677" t="s">
        <v>15</v>
      </c>
      <c r="C21" s="687"/>
      <c r="D21" s="683"/>
      <c r="E21" s="679" t="s">
        <v>16</v>
      </c>
      <c r="F21" s="677" t="s">
        <v>17</v>
      </c>
      <c r="G21" s="683"/>
      <c r="H21" s="683"/>
      <c r="I21" s="681" t="s">
        <v>18</v>
      </c>
      <c r="J21" s="681" t="s">
        <v>19</v>
      </c>
      <c r="K21" s="683"/>
      <c r="L21" s="679" t="s">
        <v>20</v>
      </c>
      <c r="M21" s="677" t="s">
        <v>21</v>
      </c>
      <c r="N21" s="679" t="s">
        <v>22</v>
      </c>
      <c r="O21" s="677" t="s">
        <v>23</v>
      </c>
    </row>
    <row r="22" spans="1:15" ht="18.75" customHeight="1" thickBot="1">
      <c r="A22" s="680"/>
      <c r="B22" s="678"/>
      <c r="C22" s="688"/>
      <c r="D22" s="682"/>
      <c r="E22" s="680"/>
      <c r="F22" s="678"/>
      <c r="G22" s="682"/>
      <c r="H22" s="682"/>
      <c r="I22" s="682"/>
      <c r="J22" s="682"/>
      <c r="K22" s="682"/>
      <c r="L22" s="680"/>
      <c r="M22" s="678"/>
      <c r="N22" s="680"/>
      <c r="O22" s="678"/>
    </row>
    <row r="23" spans="1:15" ht="39" thickBot="1">
      <c r="A23" s="252" t="s">
        <v>124</v>
      </c>
      <c r="B23" s="253" t="s">
        <v>191</v>
      </c>
      <c r="C23" s="39">
        <v>1</v>
      </c>
      <c r="D23" s="500">
        <f>+'[1]POA X SUBCOMP.'!$V$30</f>
        <v>20813</v>
      </c>
      <c r="E23" s="503">
        <v>0.83</v>
      </c>
      <c r="F23" s="504">
        <v>0.17</v>
      </c>
      <c r="G23" s="340" t="s">
        <v>33</v>
      </c>
      <c r="H23" s="19" t="s">
        <v>27</v>
      </c>
      <c r="I23" s="18" t="s">
        <v>27</v>
      </c>
      <c r="J23" s="505"/>
      <c r="K23" s="506" t="s">
        <v>34</v>
      </c>
      <c r="L23" s="507">
        <v>39083</v>
      </c>
      <c r="M23" s="508">
        <v>39099</v>
      </c>
      <c r="N23" s="507">
        <v>39114</v>
      </c>
      <c r="O23" s="508">
        <v>39293</v>
      </c>
    </row>
    <row r="24" spans="1:15" ht="63.75">
      <c r="A24" s="16" t="s">
        <v>152</v>
      </c>
      <c r="B24" s="253" t="s">
        <v>368</v>
      </c>
      <c r="C24" s="23">
        <v>1</v>
      </c>
      <c r="D24" s="509">
        <v>12963</v>
      </c>
      <c r="E24" s="510">
        <v>0.83</v>
      </c>
      <c r="F24" s="510">
        <v>0.17</v>
      </c>
      <c r="G24" s="511" t="s">
        <v>71</v>
      </c>
      <c r="H24" s="13" t="s">
        <v>27</v>
      </c>
      <c r="I24" s="22" t="s">
        <v>27</v>
      </c>
      <c r="J24" s="512"/>
      <c r="K24" s="27" t="s">
        <v>34</v>
      </c>
      <c r="L24" s="54">
        <v>39083</v>
      </c>
      <c r="M24" s="55">
        <v>39112</v>
      </c>
      <c r="N24" s="54">
        <v>39142</v>
      </c>
      <c r="O24" s="55">
        <v>39446</v>
      </c>
    </row>
    <row r="25" spans="1:15" ht="18.75" thickBot="1">
      <c r="A25" s="44"/>
      <c r="B25" s="45"/>
      <c r="C25" s="44"/>
      <c r="D25" s="262"/>
      <c r="E25" s="29"/>
      <c r="F25" s="46"/>
      <c r="G25" s="349"/>
      <c r="H25" s="30"/>
      <c r="I25" s="28"/>
      <c r="J25" s="513"/>
      <c r="K25" s="30"/>
      <c r="L25" s="29"/>
      <c r="M25" s="46"/>
      <c r="N25" s="29"/>
      <c r="O25" s="46"/>
    </row>
    <row r="26" spans="1:15" ht="21.75" customHeight="1" thickBot="1">
      <c r="A26" s="674" t="s">
        <v>68</v>
      </c>
      <c r="B26" s="675"/>
      <c r="C26" s="676"/>
      <c r="D26" s="263">
        <f>SUM(D23:D25)</f>
        <v>33776</v>
      </c>
      <c r="E26" s="32"/>
      <c r="F26" s="32"/>
      <c r="G26" s="501"/>
      <c r="H26" s="34"/>
      <c r="I26" s="34"/>
      <c r="J26" s="34"/>
      <c r="K26" s="33"/>
      <c r="L26" s="33"/>
      <c r="M26" s="35"/>
      <c r="N26" s="34"/>
      <c r="O26" s="34"/>
    </row>
    <row r="27" ht="18.75" thickBot="1">
      <c r="D27" s="264"/>
    </row>
    <row r="28" spans="1:43" s="48" customFormat="1" ht="18.75" thickBot="1">
      <c r="A28" s="607" t="s">
        <v>69</v>
      </c>
      <c r="B28" s="608"/>
      <c r="C28" s="608"/>
      <c r="D28" s="263">
        <f>+D16+D26</f>
        <v>100931</v>
      </c>
      <c r="E28" s="32"/>
      <c r="F28" s="32"/>
      <c r="G28" s="47"/>
      <c r="H28" s="33"/>
      <c r="I28" s="34"/>
      <c r="J28" s="34"/>
      <c r="K28" s="34"/>
      <c r="L28" s="33"/>
      <c r="M28" s="33"/>
      <c r="N28" s="35"/>
      <c r="O28" s="34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</row>
    <row r="29" ht="12.75" customHeight="1"/>
    <row r="30" ht="12.75" customHeight="1"/>
    <row r="31" ht="18" customHeight="1">
      <c r="D31" s="514"/>
    </row>
    <row r="32" spans="2:25" s="6" customFormat="1" ht="18.75" thickBot="1">
      <c r="B32" s="672" t="s">
        <v>70</v>
      </c>
      <c r="C32" s="673"/>
      <c r="D32" s="673"/>
      <c r="E32" s="7"/>
      <c r="F32" s="7"/>
      <c r="G32" s="7"/>
      <c r="H32" s="7"/>
      <c r="I32" s="7"/>
      <c r="J32" s="7"/>
      <c r="K32" s="7"/>
      <c r="L32" s="4"/>
      <c r="M32" s="4"/>
      <c r="N32" s="4"/>
      <c r="O32" s="8"/>
      <c r="P32" s="250"/>
      <c r="Q32" s="250"/>
      <c r="R32" s="250"/>
      <c r="S32" s="250"/>
      <c r="T32" s="250"/>
      <c r="U32" s="250"/>
      <c r="V32" s="250"/>
      <c r="W32" s="250"/>
      <c r="X32" s="250"/>
      <c r="Y32" s="250"/>
    </row>
    <row r="33" spans="1:15" ht="25.5" customHeight="1" thickBot="1">
      <c r="A33" s="684" t="s">
        <v>4</v>
      </c>
      <c r="B33" s="685"/>
      <c r="C33" s="686" t="s">
        <v>5</v>
      </c>
      <c r="D33" s="681" t="s">
        <v>6</v>
      </c>
      <c r="E33" s="684" t="s">
        <v>7</v>
      </c>
      <c r="F33" s="685"/>
      <c r="G33" s="681" t="s">
        <v>8</v>
      </c>
      <c r="H33" s="681" t="s">
        <v>9</v>
      </c>
      <c r="I33" s="689" t="s">
        <v>10</v>
      </c>
      <c r="J33" s="690"/>
      <c r="K33" s="681" t="s">
        <v>11</v>
      </c>
      <c r="L33" s="684" t="s">
        <v>12</v>
      </c>
      <c r="M33" s="685"/>
      <c r="N33" s="684" t="s">
        <v>13</v>
      </c>
      <c r="O33" s="685"/>
    </row>
    <row r="34" spans="1:15" ht="18" customHeight="1">
      <c r="A34" s="679" t="s">
        <v>14</v>
      </c>
      <c r="B34" s="677" t="s">
        <v>15</v>
      </c>
      <c r="C34" s="687"/>
      <c r="D34" s="683"/>
      <c r="E34" s="679" t="s">
        <v>16</v>
      </c>
      <c r="F34" s="677" t="s">
        <v>17</v>
      </c>
      <c r="G34" s="683"/>
      <c r="H34" s="683"/>
      <c r="I34" s="681" t="s">
        <v>18</v>
      </c>
      <c r="J34" s="681" t="s">
        <v>19</v>
      </c>
      <c r="K34" s="683"/>
      <c r="L34" s="679" t="s">
        <v>20</v>
      </c>
      <c r="M34" s="677" t="s">
        <v>21</v>
      </c>
      <c r="N34" s="679" t="s">
        <v>22</v>
      </c>
      <c r="O34" s="677" t="s">
        <v>23</v>
      </c>
    </row>
    <row r="35" spans="1:15" ht="18.75" customHeight="1">
      <c r="A35" s="679"/>
      <c r="B35" s="677"/>
      <c r="C35" s="687"/>
      <c r="D35" s="683"/>
      <c r="E35" s="679"/>
      <c r="F35" s="677"/>
      <c r="G35" s="683"/>
      <c r="H35" s="683"/>
      <c r="I35" s="683"/>
      <c r="J35" s="683"/>
      <c r="K35" s="683"/>
      <c r="L35" s="679"/>
      <c r="M35" s="677"/>
      <c r="N35" s="679"/>
      <c r="O35" s="677"/>
    </row>
    <row r="36" spans="1:25" s="272" customFormat="1" ht="51">
      <c r="A36" s="515" t="s">
        <v>369</v>
      </c>
      <c r="B36" s="267" t="str">
        <f>+'[2]POA X SUBCOMP.'!$G$14</f>
        <v>Implementación Estrategia de Comunicación Integral para la Campaña Nacional de Alfabetización Digital</v>
      </c>
      <c r="C36" s="268">
        <v>1</v>
      </c>
      <c r="D36" s="516">
        <v>72963</v>
      </c>
      <c r="E36" s="269">
        <v>0.83</v>
      </c>
      <c r="F36" s="269">
        <v>0.17</v>
      </c>
      <c r="G36" s="517" t="s">
        <v>71</v>
      </c>
      <c r="H36" s="268" t="s">
        <v>27</v>
      </c>
      <c r="I36" s="268" t="s">
        <v>27</v>
      </c>
      <c r="J36" s="270"/>
      <c r="K36" s="267" t="s">
        <v>34</v>
      </c>
      <c r="L36" s="270">
        <v>39083</v>
      </c>
      <c r="M36" s="270">
        <v>39171</v>
      </c>
      <c r="N36" s="274">
        <v>39173</v>
      </c>
      <c r="O36" s="273">
        <v>39477</v>
      </c>
      <c r="P36" s="271"/>
      <c r="Q36" s="271"/>
      <c r="R36" s="271"/>
      <c r="S36" s="271"/>
      <c r="T36" s="271"/>
      <c r="U36" s="271"/>
      <c r="V36" s="271"/>
      <c r="W36" s="271"/>
      <c r="X36" s="271"/>
      <c r="Y36" s="271"/>
    </row>
    <row r="37" spans="1:25" s="272" customFormat="1" ht="51">
      <c r="A37" s="515" t="s">
        <v>370</v>
      </c>
      <c r="B37" s="267" t="s">
        <v>371</v>
      </c>
      <c r="C37" s="268">
        <v>1</v>
      </c>
      <c r="D37" s="516">
        <v>27778</v>
      </c>
      <c r="E37" s="269">
        <v>0.83</v>
      </c>
      <c r="F37" s="269">
        <v>0.17</v>
      </c>
      <c r="G37" s="517" t="str">
        <f>+G36</f>
        <v>LP</v>
      </c>
      <c r="H37" s="268" t="str">
        <f>+H36</f>
        <v>NO</v>
      </c>
      <c r="I37" s="268" t="str">
        <f>+I36</f>
        <v>NO</v>
      </c>
      <c r="J37" s="270"/>
      <c r="K37" s="267" t="str">
        <f aca="true" t="shared" si="0" ref="K37:K44">+K36</f>
        <v>Pendiente</v>
      </c>
      <c r="L37" s="270">
        <v>39083</v>
      </c>
      <c r="M37" s="270">
        <v>39171</v>
      </c>
      <c r="N37" s="274">
        <v>39173</v>
      </c>
      <c r="O37" s="273">
        <v>39477</v>
      </c>
      <c r="P37" s="271"/>
      <c r="Q37" s="271"/>
      <c r="R37" s="271"/>
      <c r="S37" s="271"/>
      <c r="T37" s="271"/>
      <c r="U37" s="271"/>
      <c r="V37" s="271"/>
      <c r="W37" s="271"/>
      <c r="X37" s="271"/>
      <c r="Y37" s="271"/>
    </row>
    <row r="38" spans="1:25" s="272" customFormat="1" ht="51">
      <c r="A38" s="515" t="s">
        <v>372</v>
      </c>
      <c r="B38" s="267" t="str">
        <f>+'[2]POA X SUBCOMP.'!$G$18</f>
        <v>Diseño y Produción material audiovisual para la Campaña Nacional de Alfabetización Digital</v>
      </c>
      <c r="C38" s="268">
        <v>1</v>
      </c>
      <c r="D38" s="516">
        <f>+'[2]POA X SUBCOMP.'!$V$18</f>
        <v>18000</v>
      </c>
      <c r="E38" s="269">
        <v>0.83</v>
      </c>
      <c r="F38" s="269">
        <v>0.17</v>
      </c>
      <c r="G38" s="517" t="str">
        <f aca="true" t="shared" si="1" ref="G38:G44">+G37</f>
        <v>LP</v>
      </c>
      <c r="H38" s="268" t="s">
        <v>27</v>
      </c>
      <c r="I38" s="268" t="s">
        <v>27</v>
      </c>
      <c r="J38" s="270"/>
      <c r="K38" s="267" t="str">
        <f t="shared" si="0"/>
        <v>Pendiente</v>
      </c>
      <c r="L38" s="270">
        <v>39083</v>
      </c>
      <c r="M38" s="270">
        <v>39171</v>
      </c>
      <c r="N38" s="274">
        <v>39173</v>
      </c>
      <c r="O38" s="273">
        <v>39293</v>
      </c>
      <c r="P38" s="271"/>
      <c r="Q38" s="271"/>
      <c r="R38" s="271"/>
      <c r="S38" s="271"/>
      <c r="T38" s="271"/>
      <c r="U38" s="271"/>
      <c r="V38" s="271"/>
      <c r="W38" s="271"/>
      <c r="X38" s="271"/>
      <c r="Y38" s="271"/>
    </row>
    <row r="39" spans="1:25" s="272" customFormat="1" ht="38.25">
      <c r="A39" s="515" t="s">
        <v>373</v>
      </c>
      <c r="B39" s="267" t="s">
        <v>374</v>
      </c>
      <c r="C39" s="268">
        <v>1</v>
      </c>
      <c r="D39" s="516">
        <v>12037</v>
      </c>
      <c r="E39" s="269">
        <v>0.83</v>
      </c>
      <c r="F39" s="269">
        <v>0.17</v>
      </c>
      <c r="G39" s="517" t="str">
        <f t="shared" si="1"/>
        <v>LP</v>
      </c>
      <c r="H39" s="268" t="s">
        <v>27</v>
      </c>
      <c r="I39" s="268" t="s">
        <v>27</v>
      </c>
      <c r="J39" s="270"/>
      <c r="K39" s="267" t="str">
        <f t="shared" si="0"/>
        <v>Pendiente</v>
      </c>
      <c r="L39" s="270">
        <v>39083</v>
      </c>
      <c r="M39" s="270">
        <v>39171</v>
      </c>
      <c r="N39" s="274">
        <v>39173</v>
      </c>
      <c r="O39" s="273">
        <v>39477</v>
      </c>
      <c r="P39" s="271"/>
      <c r="Q39" s="271"/>
      <c r="R39" s="271"/>
      <c r="S39" s="271"/>
      <c r="T39" s="271"/>
      <c r="U39" s="271"/>
      <c r="V39" s="271"/>
      <c r="W39" s="271"/>
      <c r="X39" s="271"/>
      <c r="Y39" s="271"/>
    </row>
    <row r="40" spans="1:25" s="272" customFormat="1" ht="51">
      <c r="A40" s="266" t="s">
        <v>375</v>
      </c>
      <c r="B40" s="267" t="s">
        <v>192</v>
      </c>
      <c r="C40" s="268">
        <v>1</v>
      </c>
      <c r="D40" s="516">
        <v>75926</v>
      </c>
      <c r="E40" s="269">
        <v>0.83</v>
      </c>
      <c r="F40" s="269">
        <v>0.17</v>
      </c>
      <c r="G40" s="517" t="str">
        <f t="shared" si="1"/>
        <v>LP</v>
      </c>
      <c r="H40" s="268" t="s">
        <v>27</v>
      </c>
      <c r="I40" s="268" t="s">
        <v>27</v>
      </c>
      <c r="J40" s="270"/>
      <c r="K40" s="267" t="str">
        <f t="shared" si="0"/>
        <v>Pendiente</v>
      </c>
      <c r="L40" s="270">
        <v>39083</v>
      </c>
      <c r="M40" s="270">
        <v>39171</v>
      </c>
      <c r="N40" s="274">
        <v>39173</v>
      </c>
      <c r="O40" s="273">
        <v>39355</v>
      </c>
      <c r="P40" s="271"/>
      <c r="Q40" s="271"/>
      <c r="R40" s="271"/>
      <c r="S40" s="271"/>
      <c r="T40" s="271"/>
      <c r="U40" s="271"/>
      <c r="V40" s="271"/>
      <c r="W40" s="271"/>
      <c r="X40" s="271"/>
      <c r="Y40" s="271"/>
    </row>
    <row r="41" spans="1:25" s="272" customFormat="1" ht="63.75">
      <c r="A41" s="266" t="s">
        <v>376</v>
      </c>
      <c r="B41" s="267" t="s">
        <v>377</v>
      </c>
      <c r="C41" s="268">
        <v>1</v>
      </c>
      <c r="D41" s="516">
        <v>12963</v>
      </c>
      <c r="E41" s="269">
        <v>0.83</v>
      </c>
      <c r="F41" s="269">
        <v>0.17</v>
      </c>
      <c r="G41" s="517" t="str">
        <f t="shared" si="1"/>
        <v>LP</v>
      </c>
      <c r="H41" s="268" t="s">
        <v>27</v>
      </c>
      <c r="I41" s="268" t="s">
        <v>27</v>
      </c>
      <c r="J41" s="270"/>
      <c r="K41" s="267" t="str">
        <f t="shared" si="0"/>
        <v>Pendiente</v>
      </c>
      <c r="L41" s="270">
        <v>39083</v>
      </c>
      <c r="M41" s="270">
        <v>39171</v>
      </c>
      <c r="N41" s="274">
        <v>39173</v>
      </c>
      <c r="O41" s="273">
        <v>39293</v>
      </c>
      <c r="P41" s="271"/>
      <c r="Q41" s="271"/>
      <c r="R41" s="271"/>
      <c r="S41" s="271"/>
      <c r="T41" s="271"/>
      <c r="U41" s="271"/>
      <c r="V41" s="271"/>
      <c r="W41" s="271"/>
      <c r="X41" s="271"/>
      <c r="Y41" s="271"/>
    </row>
    <row r="42" spans="1:25" s="272" customFormat="1" ht="38.25">
      <c r="A42" s="266" t="s">
        <v>378</v>
      </c>
      <c r="B42" s="267" t="s">
        <v>379</v>
      </c>
      <c r="C42" s="268">
        <v>1</v>
      </c>
      <c r="D42" s="516">
        <v>33333</v>
      </c>
      <c r="E42" s="269">
        <v>0.83</v>
      </c>
      <c r="F42" s="269">
        <v>0.17</v>
      </c>
      <c r="G42" s="517" t="str">
        <f t="shared" si="1"/>
        <v>LP</v>
      </c>
      <c r="H42" s="268" t="s">
        <v>27</v>
      </c>
      <c r="I42" s="268" t="s">
        <v>27</v>
      </c>
      <c r="J42" s="270"/>
      <c r="K42" s="267" t="str">
        <f t="shared" si="0"/>
        <v>Pendiente</v>
      </c>
      <c r="L42" s="270">
        <v>39083</v>
      </c>
      <c r="M42" s="270">
        <v>39171</v>
      </c>
      <c r="N42" s="274">
        <v>39173</v>
      </c>
      <c r="O42" s="273">
        <v>39293</v>
      </c>
      <c r="P42" s="271"/>
      <c r="Q42" s="271"/>
      <c r="R42" s="271"/>
      <c r="S42" s="271"/>
      <c r="T42" s="271"/>
      <c r="U42" s="271"/>
      <c r="V42" s="271"/>
      <c r="W42" s="271"/>
      <c r="X42" s="271"/>
      <c r="Y42" s="271"/>
    </row>
    <row r="43" spans="1:25" s="272" customFormat="1" ht="38.25">
      <c r="A43" s="266" t="s">
        <v>380</v>
      </c>
      <c r="B43" s="267" t="s">
        <v>193</v>
      </c>
      <c r="C43" s="268">
        <v>1</v>
      </c>
      <c r="D43" s="516">
        <v>37037</v>
      </c>
      <c r="E43" s="269">
        <v>0.83</v>
      </c>
      <c r="F43" s="269">
        <v>0.17</v>
      </c>
      <c r="G43" s="517" t="str">
        <f t="shared" si="1"/>
        <v>LP</v>
      </c>
      <c r="H43" s="268" t="s">
        <v>27</v>
      </c>
      <c r="I43" s="268" t="s">
        <v>27</v>
      </c>
      <c r="J43" s="270"/>
      <c r="K43" s="267" t="str">
        <f t="shared" si="0"/>
        <v>Pendiente</v>
      </c>
      <c r="L43" s="270">
        <v>39083</v>
      </c>
      <c r="M43" s="270">
        <v>39171</v>
      </c>
      <c r="N43" s="274">
        <v>39173</v>
      </c>
      <c r="O43" s="273">
        <v>39293</v>
      </c>
      <c r="P43" s="271"/>
      <c r="Q43" s="271"/>
      <c r="R43" s="271"/>
      <c r="S43" s="271"/>
      <c r="T43" s="271"/>
      <c r="U43" s="271"/>
      <c r="V43" s="271"/>
      <c r="W43" s="271"/>
      <c r="X43" s="271"/>
      <c r="Y43" s="271"/>
    </row>
    <row r="44" spans="1:25" s="272" customFormat="1" ht="39" thickBot="1">
      <c r="A44" s="518" t="s">
        <v>176</v>
      </c>
      <c r="B44" s="267" t="s">
        <v>381</v>
      </c>
      <c r="C44" s="275">
        <v>1</v>
      </c>
      <c r="D44" s="516">
        <v>25870</v>
      </c>
      <c r="E44" s="269">
        <v>0.83</v>
      </c>
      <c r="F44" s="269">
        <v>0.17</v>
      </c>
      <c r="G44" s="517" t="str">
        <f t="shared" si="1"/>
        <v>LP</v>
      </c>
      <c r="H44" s="268" t="s">
        <v>27</v>
      </c>
      <c r="I44" s="268" t="s">
        <v>27</v>
      </c>
      <c r="J44" s="270"/>
      <c r="K44" s="267" t="str">
        <f t="shared" si="0"/>
        <v>Pendiente</v>
      </c>
      <c r="L44" s="270">
        <v>39083</v>
      </c>
      <c r="M44" s="270">
        <v>39171</v>
      </c>
      <c r="N44" s="274">
        <v>39173</v>
      </c>
      <c r="O44" s="273">
        <v>39355</v>
      </c>
      <c r="P44" s="271"/>
      <c r="Q44" s="271"/>
      <c r="R44" s="271"/>
      <c r="S44" s="271"/>
      <c r="T44" s="271"/>
      <c r="U44" s="271"/>
      <c r="V44" s="271"/>
      <c r="W44" s="271"/>
      <c r="X44" s="271"/>
      <c r="Y44" s="271"/>
    </row>
    <row r="45" spans="1:15" ht="18.75" thickBot="1">
      <c r="A45" s="694" t="s">
        <v>78</v>
      </c>
      <c r="B45" s="695"/>
      <c r="C45" s="696"/>
      <c r="D45" s="276">
        <f>SUM(D36:D44)</f>
        <v>315907</v>
      </c>
      <c r="E45" s="32"/>
      <c r="F45" s="32"/>
      <c r="G45" s="501"/>
      <c r="H45" s="34"/>
      <c r="I45" s="34"/>
      <c r="J45" s="34"/>
      <c r="K45" s="33"/>
      <c r="L45" s="33"/>
      <c r="M45" s="35"/>
      <c r="N45" s="34"/>
      <c r="O45" s="34"/>
    </row>
    <row r="46" spans="2:25" s="6" customFormat="1" ht="12.75" customHeight="1">
      <c r="B46" s="49"/>
      <c r="C46" s="2"/>
      <c r="D46" s="519"/>
      <c r="E46" s="7"/>
      <c r="F46" s="7"/>
      <c r="G46" s="7"/>
      <c r="H46" s="7"/>
      <c r="I46" s="7"/>
      <c r="J46" s="7"/>
      <c r="K46" s="7"/>
      <c r="L46" s="4"/>
      <c r="M46" s="4"/>
      <c r="N46" s="4"/>
      <c r="O46" s="8"/>
      <c r="P46" s="250"/>
      <c r="Q46" s="250"/>
      <c r="R46" s="250"/>
      <c r="S46" s="250"/>
      <c r="T46" s="250"/>
      <c r="U46" s="250"/>
      <c r="V46" s="250"/>
      <c r="W46" s="250"/>
      <c r="X46" s="250"/>
      <c r="Y46" s="250"/>
    </row>
    <row r="47" spans="2:25" s="6" customFormat="1" ht="12.75" customHeight="1">
      <c r="B47" s="49"/>
      <c r="C47" s="2"/>
      <c r="D47" s="519"/>
      <c r="E47" s="7"/>
      <c r="F47" s="7"/>
      <c r="G47" s="7"/>
      <c r="H47" s="7"/>
      <c r="I47" s="7"/>
      <c r="J47" s="7"/>
      <c r="K47" s="7"/>
      <c r="L47" s="4"/>
      <c r="M47" s="4"/>
      <c r="N47" s="4"/>
      <c r="O47" s="8"/>
      <c r="P47" s="250"/>
      <c r="Q47" s="250"/>
      <c r="R47" s="250"/>
      <c r="S47" s="250"/>
      <c r="T47" s="250"/>
      <c r="U47" s="250"/>
      <c r="V47" s="250"/>
      <c r="W47" s="250"/>
      <c r="X47" s="250"/>
      <c r="Y47" s="250"/>
    </row>
    <row r="48" spans="2:25" s="6" customFormat="1" ht="12.75" customHeight="1">
      <c r="B48" s="49"/>
      <c r="C48" s="2"/>
      <c r="D48" s="2"/>
      <c r="E48" s="7"/>
      <c r="F48" s="7"/>
      <c r="G48" s="7"/>
      <c r="H48" s="7"/>
      <c r="I48" s="7"/>
      <c r="J48" s="7"/>
      <c r="K48" s="7"/>
      <c r="L48" s="4"/>
      <c r="M48" s="4"/>
      <c r="N48" s="4"/>
      <c r="O48" s="8"/>
      <c r="P48" s="250"/>
      <c r="Q48" s="250"/>
      <c r="R48" s="250"/>
      <c r="S48" s="250"/>
      <c r="T48" s="250"/>
      <c r="U48" s="250"/>
      <c r="V48" s="250"/>
      <c r="W48" s="250"/>
      <c r="X48" s="250"/>
      <c r="Y48" s="250"/>
    </row>
    <row r="49" spans="2:25" s="6" customFormat="1" ht="12.75" customHeight="1">
      <c r="B49" s="49"/>
      <c r="C49" s="2"/>
      <c r="D49" s="2"/>
      <c r="E49" s="7"/>
      <c r="F49" s="7"/>
      <c r="G49" s="7"/>
      <c r="H49" s="7"/>
      <c r="I49" s="7"/>
      <c r="J49" s="7"/>
      <c r="K49" s="7"/>
      <c r="L49" s="4"/>
      <c r="M49" s="4"/>
      <c r="N49" s="4"/>
      <c r="O49" s="8"/>
      <c r="P49" s="250"/>
      <c r="Q49" s="250"/>
      <c r="R49" s="250"/>
      <c r="S49" s="250"/>
      <c r="T49" s="250"/>
      <c r="U49" s="250"/>
      <c r="V49" s="250"/>
      <c r="W49" s="250"/>
      <c r="X49" s="250"/>
      <c r="Y49" s="250"/>
    </row>
    <row r="50" spans="2:25" s="6" customFormat="1" ht="12.75" customHeight="1">
      <c r="B50" s="49"/>
      <c r="C50" s="2"/>
      <c r="D50" s="2"/>
      <c r="E50" s="7"/>
      <c r="F50" s="7"/>
      <c r="G50" s="7"/>
      <c r="H50" s="7"/>
      <c r="I50" s="7"/>
      <c r="J50" s="7"/>
      <c r="K50" s="7"/>
      <c r="L50" s="4"/>
      <c r="M50" s="4"/>
      <c r="N50" s="4"/>
      <c r="O50" s="8"/>
      <c r="P50" s="250"/>
      <c r="Q50" s="250"/>
      <c r="R50" s="250"/>
      <c r="S50" s="250"/>
      <c r="T50" s="250"/>
      <c r="U50" s="250"/>
      <c r="V50" s="250"/>
      <c r="W50" s="250"/>
      <c r="X50" s="250"/>
      <c r="Y50" s="250"/>
    </row>
    <row r="51" spans="2:25" s="6" customFormat="1" ht="12.75" customHeight="1">
      <c r="B51" s="49"/>
      <c r="C51" s="2"/>
      <c r="D51" s="2"/>
      <c r="E51" s="7"/>
      <c r="F51" s="7"/>
      <c r="G51" s="7"/>
      <c r="H51" s="7"/>
      <c r="I51" s="7"/>
      <c r="J51" s="7"/>
      <c r="K51" s="7"/>
      <c r="L51" s="4"/>
      <c r="M51" s="4"/>
      <c r="N51" s="4"/>
      <c r="O51" s="8"/>
      <c r="P51" s="250"/>
      <c r="Q51" s="250"/>
      <c r="R51" s="250"/>
      <c r="S51" s="250"/>
      <c r="T51" s="250"/>
      <c r="U51" s="250"/>
      <c r="V51" s="250"/>
      <c r="W51" s="250"/>
      <c r="X51" s="250"/>
      <c r="Y51" s="250"/>
    </row>
    <row r="52" spans="2:25" s="6" customFormat="1" ht="12.75" customHeight="1">
      <c r="B52" s="49"/>
      <c r="C52" s="2"/>
      <c r="D52" s="2"/>
      <c r="E52" s="7"/>
      <c r="F52" s="7"/>
      <c r="G52" s="7"/>
      <c r="H52" s="7"/>
      <c r="I52" s="7"/>
      <c r="J52" s="7"/>
      <c r="K52" s="7"/>
      <c r="L52" s="4"/>
      <c r="M52" s="4"/>
      <c r="N52" s="4"/>
      <c r="O52" s="8"/>
      <c r="P52" s="250"/>
      <c r="Q52" s="250"/>
      <c r="R52" s="250"/>
      <c r="S52" s="250"/>
      <c r="T52" s="250"/>
      <c r="U52" s="250"/>
      <c r="V52" s="250"/>
      <c r="W52" s="250"/>
      <c r="X52" s="250"/>
      <c r="Y52" s="250"/>
    </row>
    <row r="53" spans="2:25" s="2" customFormat="1" ht="12.75" customHeight="1">
      <c r="B53" s="49" t="s">
        <v>79</v>
      </c>
      <c r="D53" s="6"/>
      <c r="E53" s="10"/>
      <c r="F53" s="6"/>
      <c r="G53" s="6"/>
      <c r="H53" s="6"/>
      <c r="I53" s="6"/>
      <c r="J53" s="6"/>
      <c r="K53" s="6"/>
      <c r="L53" s="6"/>
      <c r="M53" s="6"/>
      <c r="N53" s="10"/>
      <c r="O53" s="11"/>
      <c r="P53" s="251"/>
      <c r="Q53" s="251"/>
      <c r="R53" s="251"/>
      <c r="S53" s="251"/>
      <c r="T53" s="251"/>
      <c r="U53" s="251"/>
      <c r="V53" s="251"/>
      <c r="W53" s="251"/>
      <c r="X53" s="251"/>
      <c r="Y53" s="251"/>
    </row>
    <row r="54" spans="2:25" s="2" customFormat="1" ht="18.75" thickBot="1">
      <c r="B54" s="3" t="s">
        <v>80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10"/>
      <c r="O54" s="11"/>
      <c r="P54" s="251"/>
      <c r="Q54" s="251"/>
      <c r="R54" s="251"/>
      <c r="S54" s="251"/>
      <c r="T54" s="251"/>
      <c r="U54" s="251"/>
      <c r="V54" s="251"/>
      <c r="W54" s="251"/>
      <c r="X54" s="251"/>
      <c r="Y54" s="251"/>
    </row>
    <row r="55" spans="1:15" ht="18.75" customHeight="1" thickBot="1">
      <c r="A55" s="684" t="s">
        <v>4</v>
      </c>
      <c r="B55" s="685"/>
      <c r="C55" s="686" t="s">
        <v>5</v>
      </c>
      <c r="D55" s="681" t="s">
        <v>6</v>
      </c>
      <c r="E55" s="684" t="s">
        <v>7</v>
      </c>
      <c r="F55" s="685"/>
      <c r="G55" s="681" t="s">
        <v>8</v>
      </c>
      <c r="H55" s="681" t="s">
        <v>9</v>
      </c>
      <c r="I55" s="689" t="s">
        <v>10</v>
      </c>
      <c r="J55" s="690"/>
      <c r="K55" s="681" t="s">
        <v>11</v>
      </c>
      <c r="L55" s="684" t="s">
        <v>12</v>
      </c>
      <c r="M55" s="685"/>
      <c r="N55" s="684" t="s">
        <v>13</v>
      </c>
      <c r="O55" s="685"/>
    </row>
    <row r="56" spans="1:15" ht="18" customHeight="1">
      <c r="A56" s="679" t="s">
        <v>14</v>
      </c>
      <c r="B56" s="677" t="s">
        <v>15</v>
      </c>
      <c r="C56" s="687"/>
      <c r="D56" s="683"/>
      <c r="E56" s="679" t="s">
        <v>16</v>
      </c>
      <c r="F56" s="677" t="s">
        <v>17</v>
      </c>
      <c r="G56" s="683"/>
      <c r="H56" s="683"/>
      <c r="I56" s="681" t="s">
        <v>18</v>
      </c>
      <c r="J56" s="681" t="s">
        <v>19</v>
      </c>
      <c r="K56" s="683"/>
      <c r="L56" s="679" t="s">
        <v>20</v>
      </c>
      <c r="M56" s="677" t="s">
        <v>21</v>
      </c>
      <c r="N56" s="679" t="s">
        <v>22</v>
      </c>
      <c r="O56" s="677" t="s">
        <v>23</v>
      </c>
    </row>
    <row r="57" spans="1:15" ht="18.75" customHeight="1" thickBot="1">
      <c r="A57" s="680"/>
      <c r="B57" s="678"/>
      <c r="C57" s="688"/>
      <c r="D57" s="682"/>
      <c r="E57" s="680"/>
      <c r="F57" s="678"/>
      <c r="G57" s="682"/>
      <c r="H57" s="682"/>
      <c r="I57" s="682"/>
      <c r="J57" s="682"/>
      <c r="K57" s="682"/>
      <c r="L57" s="680"/>
      <c r="M57" s="678"/>
      <c r="N57" s="680"/>
      <c r="O57" s="678"/>
    </row>
    <row r="58" spans="1:15" ht="21" customHeight="1">
      <c r="A58" s="277"/>
      <c r="B58" s="253"/>
      <c r="C58" s="39"/>
      <c r="D58" s="278"/>
      <c r="E58" s="254"/>
      <c r="F58" s="255"/>
      <c r="G58" s="253"/>
      <c r="H58" s="19"/>
      <c r="I58" s="279"/>
      <c r="J58" s="280"/>
      <c r="K58" s="267"/>
      <c r="L58" s="281"/>
      <c r="M58" s="282"/>
      <c r="N58" s="283"/>
      <c r="O58" s="284"/>
    </row>
    <row r="59" spans="1:15" ht="18.75" thickBot="1">
      <c r="A59" s="44"/>
      <c r="B59" s="45"/>
      <c r="C59" s="44"/>
      <c r="D59" s="262"/>
      <c r="E59" s="29"/>
      <c r="F59" s="46"/>
      <c r="G59" s="349"/>
      <c r="H59" s="30"/>
      <c r="I59" s="28"/>
      <c r="J59" s="28"/>
      <c r="K59" s="30"/>
      <c r="L59" s="29"/>
      <c r="M59" s="46"/>
      <c r="N59" s="29"/>
      <c r="O59" s="46"/>
    </row>
    <row r="60" spans="1:15" ht="18.75" thickBot="1">
      <c r="A60" s="674" t="s">
        <v>81</v>
      </c>
      <c r="B60" s="675"/>
      <c r="C60" s="676"/>
      <c r="D60" s="263">
        <f>SUM(D58:D59)</f>
        <v>0</v>
      </c>
      <c r="E60" s="32"/>
      <c r="F60" s="32"/>
      <c r="G60" s="501"/>
      <c r="H60" s="34"/>
      <c r="I60" s="34"/>
      <c r="J60" s="34"/>
      <c r="K60" s="33"/>
      <c r="L60" s="33"/>
      <c r="M60" s="35"/>
      <c r="N60" s="34"/>
      <c r="O60" s="34"/>
    </row>
    <row r="61" spans="2:25" s="6" customFormat="1" ht="12.75" customHeight="1">
      <c r="B61" s="49"/>
      <c r="C61" s="2"/>
      <c r="D61" s="2"/>
      <c r="E61" s="7"/>
      <c r="F61" s="7"/>
      <c r="G61" s="7"/>
      <c r="H61" s="7"/>
      <c r="I61" s="7"/>
      <c r="J61" s="7"/>
      <c r="K61" s="7"/>
      <c r="L61" s="4"/>
      <c r="M61" s="4"/>
      <c r="N61" s="4"/>
      <c r="O61" s="8"/>
      <c r="P61" s="250"/>
      <c r="Q61" s="250"/>
      <c r="R61" s="250"/>
      <c r="S61" s="250"/>
      <c r="T61" s="250"/>
      <c r="U61" s="250"/>
      <c r="V61" s="250"/>
      <c r="W61" s="250"/>
      <c r="X61" s="250"/>
      <c r="Y61" s="250"/>
    </row>
    <row r="62" spans="2:25" s="6" customFormat="1" ht="12.75" customHeight="1">
      <c r="B62" s="49"/>
      <c r="C62" s="2"/>
      <c r="D62" s="2"/>
      <c r="E62" s="7"/>
      <c r="F62" s="7"/>
      <c r="G62" s="7"/>
      <c r="H62" s="7"/>
      <c r="I62" s="7"/>
      <c r="J62" s="7"/>
      <c r="K62" s="7"/>
      <c r="L62" s="4"/>
      <c r="M62" s="4"/>
      <c r="N62" s="4"/>
      <c r="O62" s="8"/>
      <c r="P62" s="250"/>
      <c r="Q62" s="250"/>
      <c r="R62" s="250"/>
      <c r="S62" s="250"/>
      <c r="T62" s="250"/>
      <c r="U62" s="250"/>
      <c r="V62" s="250"/>
      <c r="W62" s="250"/>
      <c r="X62" s="250"/>
      <c r="Y62" s="250"/>
    </row>
    <row r="63" spans="2:25" s="6" customFormat="1" ht="21" customHeight="1">
      <c r="B63" s="49"/>
      <c r="C63" s="2"/>
      <c r="D63" s="2"/>
      <c r="E63" s="7"/>
      <c r="F63" s="7"/>
      <c r="G63" s="7"/>
      <c r="H63" s="7"/>
      <c r="I63" s="7"/>
      <c r="J63" s="7"/>
      <c r="K63" s="7"/>
      <c r="L63" s="4"/>
      <c r="M63" s="4"/>
      <c r="N63" s="4"/>
      <c r="O63" s="8"/>
      <c r="P63" s="250"/>
      <c r="Q63" s="250"/>
      <c r="R63" s="250"/>
      <c r="S63" s="250"/>
      <c r="T63" s="250"/>
      <c r="U63" s="250"/>
      <c r="V63" s="250"/>
      <c r="W63" s="250"/>
      <c r="X63" s="250"/>
      <c r="Y63" s="250"/>
    </row>
    <row r="64" spans="2:25" s="2" customFormat="1" ht="12.75">
      <c r="B64" s="49" t="s">
        <v>82</v>
      </c>
      <c r="D64" s="6"/>
      <c r="E64" s="10"/>
      <c r="F64" s="6"/>
      <c r="G64" s="6"/>
      <c r="H64" s="6"/>
      <c r="I64" s="6"/>
      <c r="J64" s="6"/>
      <c r="K64" s="6"/>
      <c r="L64" s="6"/>
      <c r="M64" s="6"/>
      <c r="N64" s="10"/>
      <c r="O64" s="11"/>
      <c r="P64" s="251"/>
      <c r="Q64" s="251"/>
      <c r="R64" s="251"/>
      <c r="S64" s="251"/>
      <c r="T64" s="251"/>
      <c r="U64" s="251"/>
      <c r="V64" s="251"/>
      <c r="W64" s="251"/>
      <c r="X64" s="251"/>
      <c r="Y64" s="251"/>
    </row>
    <row r="65" spans="2:25" s="2" customFormat="1" ht="18.75" thickBot="1">
      <c r="B65" s="3" t="s">
        <v>83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0"/>
      <c r="O65" s="11"/>
      <c r="P65" s="251"/>
      <c r="Q65" s="251"/>
      <c r="R65" s="251"/>
      <c r="S65" s="251"/>
      <c r="T65" s="251"/>
      <c r="U65" s="251"/>
      <c r="V65" s="251"/>
      <c r="W65" s="251"/>
      <c r="X65" s="251"/>
      <c r="Y65" s="251"/>
    </row>
    <row r="66" spans="1:15" ht="26.25" customHeight="1" thickBot="1">
      <c r="A66" s="684" t="s">
        <v>4</v>
      </c>
      <c r="B66" s="685"/>
      <c r="C66" s="686" t="s">
        <v>5</v>
      </c>
      <c r="D66" s="681" t="s">
        <v>6</v>
      </c>
      <c r="E66" s="684" t="s">
        <v>7</v>
      </c>
      <c r="F66" s="685"/>
      <c r="G66" s="681" t="s">
        <v>8</v>
      </c>
      <c r="H66" s="681" t="s">
        <v>9</v>
      </c>
      <c r="I66" s="689" t="s">
        <v>10</v>
      </c>
      <c r="J66" s="690"/>
      <c r="K66" s="681" t="s">
        <v>11</v>
      </c>
      <c r="L66" s="684" t="s">
        <v>12</v>
      </c>
      <c r="M66" s="685"/>
      <c r="N66" s="684" t="s">
        <v>13</v>
      </c>
      <c r="O66" s="685"/>
    </row>
    <row r="67" spans="1:15" ht="18" customHeight="1">
      <c r="A67" s="679" t="s">
        <v>14</v>
      </c>
      <c r="B67" s="677" t="s">
        <v>15</v>
      </c>
      <c r="C67" s="687"/>
      <c r="D67" s="683"/>
      <c r="E67" s="679" t="s">
        <v>16</v>
      </c>
      <c r="F67" s="677" t="s">
        <v>17</v>
      </c>
      <c r="G67" s="683"/>
      <c r="H67" s="683"/>
      <c r="I67" s="681" t="s">
        <v>18</v>
      </c>
      <c r="J67" s="681" t="s">
        <v>19</v>
      </c>
      <c r="K67" s="683"/>
      <c r="L67" s="679" t="s">
        <v>20</v>
      </c>
      <c r="M67" s="677" t="s">
        <v>21</v>
      </c>
      <c r="N67" s="679" t="s">
        <v>22</v>
      </c>
      <c r="O67" s="677" t="s">
        <v>23</v>
      </c>
    </row>
    <row r="68" spans="1:15" ht="18.75" customHeight="1" thickBot="1">
      <c r="A68" s="680"/>
      <c r="B68" s="678"/>
      <c r="C68" s="688"/>
      <c r="D68" s="682"/>
      <c r="E68" s="680"/>
      <c r="F68" s="678"/>
      <c r="G68" s="682"/>
      <c r="H68" s="682"/>
      <c r="I68" s="682"/>
      <c r="J68" s="682"/>
      <c r="K68" s="682"/>
      <c r="L68" s="680"/>
      <c r="M68" s="678"/>
      <c r="N68" s="680"/>
      <c r="O68" s="678"/>
    </row>
    <row r="69" spans="1:15" ht="64.5" thickBot="1">
      <c r="A69" s="277" t="s">
        <v>194</v>
      </c>
      <c r="B69" s="253" t="s">
        <v>195</v>
      </c>
      <c r="C69" s="39">
        <v>1</v>
      </c>
      <c r="D69" s="278">
        <f>+'[1]POA X SUBCOMP.'!$V$43</f>
        <v>6000</v>
      </c>
      <c r="E69" s="254">
        <v>1</v>
      </c>
      <c r="F69" s="255">
        <v>0</v>
      </c>
      <c r="G69" s="253" t="s">
        <v>382</v>
      </c>
      <c r="H69" s="19" t="s">
        <v>27</v>
      </c>
      <c r="I69" s="279" t="s">
        <v>27</v>
      </c>
      <c r="J69" s="280"/>
      <c r="K69" s="520" t="s">
        <v>34</v>
      </c>
      <c r="L69" s="54">
        <v>39083</v>
      </c>
      <c r="M69" s="55">
        <v>39112</v>
      </c>
      <c r="N69" s="54">
        <v>39142</v>
      </c>
      <c r="O69" s="55">
        <v>39446</v>
      </c>
    </row>
    <row r="70" spans="1:15" ht="42.75" customHeight="1" thickBot="1">
      <c r="A70" s="674" t="s">
        <v>86</v>
      </c>
      <c r="B70" s="675"/>
      <c r="C70" s="676"/>
      <c r="D70" s="285">
        <f>SUM(D69)</f>
        <v>6000</v>
      </c>
      <c r="E70" s="32"/>
      <c r="F70" s="32"/>
      <c r="G70" s="501"/>
      <c r="H70" s="34"/>
      <c r="I70" s="34"/>
      <c r="J70" s="34"/>
      <c r="K70" s="33"/>
      <c r="L70" s="33"/>
      <c r="M70" s="35"/>
      <c r="N70" s="34"/>
      <c r="O70" s="34"/>
    </row>
    <row r="71" spans="2:25" s="6" customFormat="1" ht="18.75" thickBot="1">
      <c r="B71" s="49"/>
      <c r="C71" s="2"/>
      <c r="D71" s="251"/>
      <c r="E71" s="7"/>
      <c r="F71" s="7"/>
      <c r="G71" s="7"/>
      <c r="H71" s="7"/>
      <c r="I71" s="7"/>
      <c r="J71" s="7"/>
      <c r="K71" s="7"/>
      <c r="L71" s="4"/>
      <c r="M71" s="4"/>
      <c r="N71" s="4"/>
      <c r="O71" s="8"/>
      <c r="P71" s="250"/>
      <c r="Q71" s="250"/>
      <c r="R71" s="250"/>
      <c r="S71" s="250"/>
      <c r="T71" s="250"/>
      <c r="U71" s="250"/>
      <c r="V71" s="250"/>
      <c r="W71" s="250"/>
      <c r="X71" s="250"/>
      <c r="Y71" s="250"/>
    </row>
    <row r="72" spans="1:15" ht="18.75" thickBot="1">
      <c r="A72" s="674" t="s">
        <v>87</v>
      </c>
      <c r="B72" s="675"/>
      <c r="C72" s="676"/>
      <c r="D72" s="285">
        <f>+D60+D70</f>
        <v>6000</v>
      </c>
      <c r="E72" s="32"/>
      <c r="F72" s="32"/>
      <c r="G72" s="501"/>
      <c r="H72" s="34"/>
      <c r="I72" s="34"/>
      <c r="J72" s="34"/>
      <c r="K72" s="33"/>
      <c r="L72" s="33"/>
      <c r="M72" s="35"/>
      <c r="N72" s="34"/>
      <c r="O72" s="34"/>
    </row>
    <row r="73" spans="2:25" s="63" customFormat="1" ht="18.75" thickBot="1">
      <c r="B73" s="64"/>
      <c r="C73" s="65"/>
      <c r="D73" s="286"/>
      <c r="E73" s="65"/>
      <c r="F73" s="65"/>
      <c r="G73" s="65"/>
      <c r="H73" s="66"/>
      <c r="I73" s="65"/>
      <c r="J73" s="65"/>
      <c r="K73" s="65"/>
      <c r="L73" s="67"/>
      <c r="M73" s="67"/>
      <c r="N73" s="65"/>
      <c r="O73" s="68"/>
      <c r="P73" s="287"/>
      <c r="Q73" s="287"/>
      <c r="R73" s="287"/>
      <c r="S73" s="287"/>
      <c r="T73" s="287"/>
      <c r="U73" s="287"/>
      <c r="V73" s="287"/>
      <c r="W73" s="287"/>
      <c r="X73" s="287"/>
      <c r="Y73" s="287"/>
    </row>
    <row r="74" spans="1:15" ht="25.5" customHeight="1" thickBot="1">
      <c r="A74" s="674" t="s">
        <v>88</v>
      </c>
      <c r="B74" s="675"/>
      <c r="C74" s="676"/>
      <c r="D74" s="285">
        <f>+D28+D45+D72</f>
        <v>422838</v>
      </c>
      <c r="E74" s="32"/>
      <c r="F74" s="32"/>
      <c r="G74" s="501"/>
      <c r="H74" s="34"/>
      <c r="I74" s="34"/>
      <c r="J74" s="34"/>
      <c r="K74" s="33"/>
      <c r="L74" s="33"/>
      <c r="M74" s="35"/>
      <c r="N74" s="34"/>
      <c r="O74" s="34"/>
    </row>
    <row r="75" spans="2:25" s="6" customFormat="1" ht="12.75">
      <c r="B75" s="49"/>
      <c r="C75" s="2"/>
      <c r="D75" s="2"/>
      <c r="E75" s="7"/>
      <c r="F75" s="7"/>
      <c r="G75" s="7"/>
      <c r="H75" s="7"/>
      <c r="I75" s="7"/>
      <c r="J75" s="7"/>
      <c r="K75" s="7"/>
      <c r="L75" s="4"/>
      <c r="M75" s="4"/>
      <c r="N75" s="4"/>
      <c r="O75" s="8"/>
      <c r="P75" s="250"/>
      <c r="Q75" s="250"/>
      <c r="R75" s="250"/>
      <c r="S75" s="250"/>
      <c r="T75" s="250"/>
      <c r="U75" s="250"/>
      <c r="V75" s="250"/>
      <c r="W75" s="250"/>
      <c r="X75" s="250"/>
      <c r="Y75" s="250"/>
    </row>
  </sheetData>
  <mergeCells count="113">
    <mergeCell ref="F67:F68"/>
    <mergeCell ref="I67:I68"/>
    <mergeCell ref="A72:C72"/>
    <mergeCell ref="A74:C74"/>
    <mergeCell ref="M67:M68"/>
    <mergeCell ref="N67:N68"/>
    <mergeCell ref="J67:J68"/>
    <mergeCell ref="L67:L68"/>
    <mergeCell ref="H66:H68"/>
    <mergeCell ref="I66:J66"/>
    <mergeCell ref="O67:O68"/>
    <mergeCell ref="A70:C70"/>
    <mergeCell ref="K66:K68"/>
    <mergeCell ref="L66:M66"/>
    <mergeCell ref="N66:O66"/>
    <mergeCell ref="A67:A68"/>
    <mergeCell ref="B67:B68"/>
    <mergeCell ref="E67:E68"/>
    <mergeCell ref="L56:L57"/>
    <mergeCell ref="M56:M57"/>
    <mergeCell ref="N56:N57"/>
    <mergeCell ref="O56:O57"/>
    <mergeCell ref="A60:C60"/>
    <mergeCell ref="A66:B66"/>
    <mergeCell ref="C66:C68"/>
    <mergeCell ref="D66:D68"/>
    <mergeCell ref="E66:F66"/>
    <mergeCell ref="G66:G68"/>
    <mergeCell ref="I55:J55"/>
    <mergeCell ref="K55:K57"/>
    <mergeCell ref="L55:M55"/>
    <mergeCell ref="N55:O55"/>
    <mergeCell ref="A56:A57"/>
    <mergeCell ref="B56:B57"/>
    <mergeCell ref="E56:E57"/>
    <mergeCell ref="F56:F57"/>
    <mergeCell ref="I56:I57"/>
    <mergeCell ref="J56:J57"/>
    <mergeCell ref="A55:B55"/>
    <mergeCell ref="C55:C57"/>
    <mergeCell ref="D55:D57"/>
    <mergeCell ref="E55:F55"/>
    <mergeCell ref="G55:G57"/>
    <mergeCell ref="H55:H57"/>
    <mergeCell ref="N33:O33"/>
    <mergeCell ref="A34:A35"/>
    <mergeCell ref="B34:B35"/>
    <mergeCell ref="E34:E35"/>
    <mergeCell ref="L34:L35"/>
    <mergeCell ref="M34:M35"/>
    <mergeCell ref="N34:N35"/>
    <mergeCell ref="F34:F35"/>
    <mergeCell ref="I34:I35"/>
    <mergeCell ref="J34:J35"/>
    <mergeCell ref="A45:C45"/>
    <mergeCell ref="K33:K35"/>
    <mergeCell ref="L33:M33"/>
    <mergeCell ref="A28:C28"/>
    <mergeCell ref="B32:D32"/>
    <mergeCell ref="A33:B33"/>
    <mergeCell ref="C33:C35"/>
    <mergeCell ref="D33:D35"/>
    <mergeCell ref="O34:O35"/>
    <mergeCell ref="E33:F33"/>
    <mergeCell ref="G33:G35"/>
    <mergeCell ref="H33:H35"/>
    <mergeCell ref="I33:J33"/>
    <mergeCell ref="L20:M20"/>
    <mergeCell ref="N20:O20"/>
    <mergeCell ref="A21:A22"/>
    <mergeCell ref="B21:B22"/>
    <mergeCell ref="E21:E22"/>
    <mergeCell ref="L21:L22"/>
    <mergeCell ref="M21:M22"/>
    <mergeCell ref="N21:N22"/>
    <mergeCell ref="I20:J20"/>
    <mergeCell ref="F21:F22"/>
    <mergeCell ref="I21:I22"/>
    <mergeCell ref="J21:J22"/>
    <mergeCell ref="A26:C26"/>
    <mergeCell ref="K20:K22"/>
    <mergeCell ref="L10:M10"/>
    <mergeCell ref="N10:O10"/>
    <mergeCell ref="B19:D19"/>
    <mergeCell ref="A20:B20"/>
    <mergeCell ref="C20:C22"/>
    <mergeCell ref="D20:D22"/>
    <mergeCell ref="O21:O22"/>
    <mergeCell ref="E20:F20"/>
    <mergeCell ref="G20:G22"/>
    <mergeCell ref="H20:H22"/>
    <mergeCell ref="A16:C16"/>
    <mergeCell ref="B18:D18"/>
    <mergeCell ref="G10:G12"/>
    <mergeCell ref="H10:H12"/>
    <mergeCell ref="I10:J10"/>
    <mergeCell ref="K10:K12"/>
    <mergeCell ref="I11:I12"/>
    <mergeCell ref="J11:J12"/>
    <mergeCell ref="L11:L12"/>
    <mergeCell ref="M11:M12"/>
    <mergeCell ref="N11:N12"/>
    <mergeCell ref="O11:O12"/>
    <mergeCell ref="B8:E8"/>
    <mergeCell ref="B9:E9"/>
    <mergeCell ref="A10:B10"/>
    <mergeCell ref="C10:C12"/>
    <mergeCell ref="D10:D12"/>
    <mergeCell ref="E10:F10"/>
    <mergeCell ref="A11:A12"/>
    <mergeCell ref="B11:B12"/>
    <mergeCell ref="E11:E12"/>
    <mergeCell ref="F11:F12"/>
  </mergeCells>
  <printOptions horizontalCentered="1"/>
  <pageMargins left="0.7874015748031497" right="0.75" top="0.73" bottom="0.86" header="0" footer="0"/>
  <pageSetup horizontalDpi="600" verticalDpi="600" orientation="landscape" paperSize="5" scale="70" r:id="rId1"/>
  <rowBreaks count="1" manualBreakCount="1">
    <brk id="5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AR115"/>
  <sheetViews>
    <sheetView workbookViewId="0" topLeftCell="A101">
      <selection activeCell="K13" sqref="K13"/>
    </sheetView>
  </sheetViews>
  <sheetFormatPr defaultColWidth="11.421875" defaultRowHeight="12.75"/>
  <cols>
    <col min="1" max="1" width="9.57421875" style="0" customWidth="1"/>
    <col min="2" max="2" width="35.421875" style="0" customWidth="1"/>
    <col min="3" max="3" width="11.8515625" style="0" customWidth="1"/>
    <col min="4" max="4" width="13.00390625" style="0" customWidth="1"/>
    <col min="5" max="6" width="8.140625" style="0" customWidth="1"/>
    <col min="7" max="7" width="12.28125" style="0" customWidth="1"/>
    <col min="8" max="8" width="14.8515625" style="0" customWidth="1"/>
    <col min="9" max="9" width="8.7109375" style="0" customWidth="1"/>
    <col min="10" max="10" width="11.421875" style="0" customWidth="1"/>
    <col min="11" max="11" width="10.140625" style="0" customWidth="1"/>
    <col min="12" max="13" width="13.00390625" style="0" customWidth="1"/>
    <col min="14" max="15" width="12.28125" style="0" customWidth="1"/>
  </cols>
  <sheetData>
    <row r="2" spans="1:4" ht="15">
      <c r="A2" s="326" t="s">
        <v>0</v>
      </c>
      <c r="B2" s="326"/>
      <c r="C2" s="2"/>
      <c r="D2" s="2"/>
    </row>
    <row r="3" spans="1:4" ht="15">
      <c r="A3" s="326" t="s">
        <v>1</v>
      </c>
      <c r="B3" s="326"/>
      <c r="C3" s="2"/>
      <c r="D3" s="2"/>
    </row>
    <row r="4" spans="1:4" ht="15">
      <c r="A4" s="327" t="s">
        <v>326</v>
      </c>
      <c r="B4" s="327"/>
      <c r="C4" s="3"/>
      <c r="D4" s="3"/>
    </row>
    <row r="5" spans="1:4" ht="15">
      <c r="A5" s="327" t="s">
        <v>366</v>
      </c>
      <c r="B5" s="328"/>
      <c r="C5" s="4"/>
      <c r="D5" s="4"/>
    </row>
    <row r="6" spans="1:15" ht="15.75" customHeight="1">
      <c r="A6" s="327" t="s">
        <v>301</v>
      </c>
      <c r="B6" s="328"/>
      <c r="C6" s="4"/>
      <c r="D6" s="4"/>
      <c r="N6" s="5"/>
      <c r="O6" s="5"/>
    </row>
    <row r="7" spans="2:15" ht="12.75">
      <c r="B7" s="4"/>
      <c r="C7" s="4"/>
      <c r="D7" s="4"/>
      <c r="N7" s="5"/>
      <c r="O7" s="5"/>
    </row>
    <row r="8" spans="1:16" s="6" customFormat="1" ht="12.75">
      <c r="A8" s="329" t="s">
        <v>2</v>
      </c>
      <c r="B8" s="329"/>
      <c r="C8" s="329"/>
      <c r="D8" s="329"/>
      <c r="E8" s="329"/>
      <c r="F8" s="7"/>
      <c r="G8" s="7"/>
      <c r="H8" s="7"/>
      <c r="I8" s="7"/>
      <c r="J8" s="7"/>
      <c r="K8" s="7"/>
      <c r="L8" s="4"/>
      <c r="M8" s="4"/>
      <c r="N8" s="4"/>
      <c r="O8" s="8"/>
      <c r="P8" s="9"/>
    </row>
    <row r="9" spans="1:16" s="2" customFormat="1" ht="13.5" thickBot="1">
      <c r="A9" s="329" t="s">
        <v>3</v>
      </c>
      <c r="B9" s="329"/>
      <c r="C9" s="329"/>
      <c r="D9" s="329"/>
      <c r="E9" s="329"/>
      <c r="F9" s="6"/>
      <c r="G9" s="6"/>
      <c r="H9" s="6"/>
      <c r="I9" s="6"/>
      <c r="J9" s="6"/>
      <c r="K9" s="6"/>
      <c r="L9" s="6"/>
      <c r="M9" s="6"/>
      <c r="N9" s="10"/>
      <c r="O9" s="11"/>
      <c r="P9" s="12"/>
    </row>
    <row r="10" spans="1:15" ht="33" customHeight="1" thickBot="1">
      <c r="A10" s="330" t="s">
        <v>4</v>
      </c>
      <c r="B10" s="331"/>
      <c r="C10" s="590" t="s">
        <v>5</v>
      </c>
      <c r="D10" s="599" t="s">
        <v>6</v>
      </c>
      <c r="E10" s="697" t="s">
        <v>7</v>
      </c>
      <c r="F10" s="698"/>
      <c r="G10" s="599" t="s">
        <v>8</v>
      </c>
      <c r="H10" s="599" t="s">
        <v>9</v>
      </c>
      <c r="I10" s="699" t="s">
        <v>10</v>
      </c>
      <c r="J10" s="700"/>
      <c r="K10" s="599" t="s">
        <v>11</v>
      </c>
      <c r="L10" s="697" t="s">
        <v>12</v>
      </c>
      <c r="M10" s="698"/>
      <c r="N10" s="697" t="s">
        <v>13</v>
      </c>
      <c r="O10" s="698"/>
    </row>
    <row r="11" spans="1:15" ht="12.75" customHeight="1">
      <c r="A11" s="701" t="s">
        <v>14</v>
      </c>
      <c r="B11" s="703" t="s">
        <v>15</v>
      </c>
      <c r="C11" s="593"/>
      <c r="D11" s="600"/>
      <c r="E11" s="701" t="s">
        <v>16</v>
      </c>
      <c r="F11" s="703" t="s">
        <v>17</v>
      </c>
      <c r="G11" s="600"/>
      <c r="H11" s="600"/>
      <c r="I11" s="599" t="s">
        <v>18</v>
      </c>
      <c r="J11" s="599" t="s">
        <v>19</v>
      </c>
      <c r="K11" s="600"/>
      <c r="L11" s="701" t="s">
        <v>20</v>
      </c>
      <c r="M11" s="703" t="s">
        <v>21</v>
      </c>
      <c r="N11" s="701" t="s">
        <v>22</v>
      </c>
      <c r="O11" s="703" t="s">
        <v>23</v>
      </c>
    </row>
    <row r="12" spans="1:15" ht="13.5" thickBot="1">
      <c r="A12" s="702"/>
      <c r="B12" s="704"/>
      <c r="C12" s="596"/>
      <c r="D12" s="601"/>
      <c r="E12" s="702"/>
      <c r="F12" s="704"/>
      <c r="G12" s="601"/>
      <c r="H12" s="601"/>
      <c r="I12" s="601"/>
      <c r="J12" s="601"/>
      <c r="K12" s="601"/>
      <c r="L12" s="702"/>
      <c r="M12" s="704"/>
      <c r="N12" s="702"/>
      <c r="O12" s="704"/>
    </row>
    <row r="13" spans="1:15" ht="26.25" thickBot="1">
      <c r="A13" s="449" t="s">
        <v>210</v>
      </c>
      <c r="B13" s="332" t="s">
        <v>211</v>
      </c>
      <c r="C13" s="333">
        <v>1</v>
      </c>
      <c r="D13" s="334">
        <v>16000</v>
      </c>
      <c r="E13" s="335">
        <v>1</v>
      </c>
      <c r="F13" s="450"/>
      <c r="G13" s="451" t="s">
        <v>33</v>
      </c>
      <c r="H13" s="451" t="s">
        <v>27</v>
      </c>
      <c r="I13" s="451" t="s">
        <v>27</v>
      </c>
      <c r="J13" s="452"/>
      <c r="K13" s="451" t="s">
        <v>212</v>
      </c>
      <c r="L13" s="452">
        <v>38961</v>
      </c>
      <c r="M13" s="453">
        <v>38990</v>
      </c>
      <c r="N13" s="452">
        <v>38991</v>
      </c>
      <c r="O13" s="453">
        <v>39081</v>
      </c>
    </row>
    <row r="14" spans="1:15" ht="26.25" customHeight="1" thickBot="1">
      <c r="A14" s="705" t="s">
        <v>65</v>
      </c>
      <c r="B14" s="706"/>
      <c r="C14" s="707"/>
      <c r="D14" s="336">
        <f>SUM(D13)</f>
        <v>16000</v>
      </c>
      <c r="E14" s="32"/>
      <c r="F14" s="32"/>
      <c r="G14" s="33"/>
      <c r="H14" s="34"/>
      <c r="I14" s="34"/>
      <c r="J14" s="34"/>
      <c r="K14" s="33"/>
      <c r="L14" s="33"/>
      <c r="M14" s="35"/>
      <c r="N14" s="34"/>
      <c r="O14" s="34"/>
    </row>
    <row r="15" spans="6:12" ht="12.75">
      <c r="F15" s="36"/>
      <c r="G15" s="36"/>
      <c r="H15" s="36"/>
      <c r="I15" s="36"/>
      <c r="J15" s="36"/>
      <c r="K15" s="36"/>
      <c r="L15" s="36"/>
    </row>
    <row r="16" spans="1:16" s="6" customFormat="1" ht="12.75">
      <c r="A16" s="329" t="s">
        <v>2</v>
      </c>
      <c r="B16" s="329"/>
      <c r="C16" s="329"/>
      <c r="D16" s="329"/>
      <c r="E16" s="7"/>
      <c r="F16" s="7"/>
      <c r="G16" s="7"/>
      <c r="H16" s="7"/>
      <c r="I16" s="7"/>
      <c r="J16" s="7"/>
      <c r="K16" s="7"/>
      <c r="L16" s="4"/>
      <c r="M16" s="4"/>
      <c r="N16" s="4"/>
      <c r="O16" s="8"/>
      <c r="P16" s="9"/>
    </row>
    <row r="17" spans="1:16" s="2" customFormat="1" ht="15.75" customHeight="1" thickBot="1">
      <c r="A17" s="329" t="s">
        <v>66</v>
      </c>
      <c r="B17" s="329"/>
      <c r="C17" s="329"/>
      <c r="D17" s="329"/>
      <c r="E17" s="6"/>
      <c r="F17" s="6"/>
      <c r="G17" s="6"/>
      <c r="H17" s="6"/>
      <c r="I17" s="6"/>
      <c r="J17" s="6"/>
      <c r="K17" s="6"/>
      <c r="L17" s="6"/>
      <c r="M17" s="6"/>
      <c r="N17" s="10"/>
      <c r="O17" s="11"/>
      <c r="P17" s="12"/>
    </row>
    <row r="18" spans="1:15" ht="29.25" customHeight="1" thickBot="1">
      <c r="A18" s="330" t="s">
        <v>4</v>
      </c>
      <c r="B18" s="331"/>
      <c r="C18" s="590" t="s">
        <v>5</v>
      </c>
      <c r="D18" s="599" t="s">
        <v>6</v>
      </c>
      <c r="E18" s="697" t="s">
        <v>7</v>
      </c>
      <c r="F18" s="698"/>
      <c r="G18" s="599" t="s">
        <v>8</v>
      </c>
      <c r="H18" s="599" t="s">
        <v>9</v>
      </c>
      <c r="I18" s="699" t="s">
        <v>10</v>
      </c>
      <c r="J18" s="700"/>
      <c r="K18" s="599" t="s">
        <v>11</v>
      </c>
      <c r="L18" s="697" t="s">
        <v>12</v>
      </c>
      <c r="M18" s="698"/>
      <c r="N18" s="697" t="s">
        <v>13</v>
      </c>
      <c r="O18" s="698"/>
    </row>
    <row r="19" spans="1:15" ht="12.75" customHeight="1">
      <c r="A19" s="701" t="s">
        <v>14</v>
      </c>
      <c r="B19" s="703" t="s">
        <v>15</v>
      </c>
      <c r="C19" s="593"/>
      <c r="D19" s="600"/>
      <c r="E19" s="701" t="s">
        <v>16</v>
      </c>
      <c r="F19" s="703" t="s">
        <v>17</v>
      </c>
      <c r="G19" s="600"/>
      <c r="H19" s="600"/>
      <c r="I19" s="599" t="s">
        <v>18</v>
      </c>
      <c r="J19" s="599" t="s">
        <v>19</v>
      </c>
      <c r="K19" s="600"/>
      <c r="L19" s="701" t="s">
        <v>20</v>
      </c>
      <c r="M19" s="703" t="s">
        <v>21</v>
      </c>
      <c r="N19" s="701" t="s">
        <v>22</v>
      </c>
      <c r="O19" s="703" t="s">
        <v>23</v>
      </c>
    </row>
    <row r="20" spans="1:15" ht="13.5" thickBot="1">
      <c r="A20" s="702"/>
      <c r="B20" s="704"/>
      <c r="C20" s="596"/>
      <c r="D20" s="601"/>
      <c r="E20" s="702"/>
      <c r="F20" s="704"/>
      <c r="G20" s="601"/>
      <c r="H20" s="601"/>
      <c r="I20" s="601"/>
      <c r="J20" s="601"/>
      <c r="K20" s="601"/>
      <c r="L20" s="702"/>
      <c r="M20" s="704"/>
      <c r="N20" s="702"/>
      <c r="O20" s="704"/>
    </row>
    <row r="21" spans="1:15" ht="29.25" customHeight="1">
      <c r="A21" s="454" t="s">
        <v>213</v>
      </c>
      <c r="B21" s="337" t="s">
        <v>327</v>
      </c>
      <c r="C21" s="338">
        <v>1</v>
      </c>
      <c r="D21" s="339">
        <v>30000</v>
      </c>
      <c r="E21" s="455">
        <v>1</v>
      </c>
      <c r="F21" s="456"/>
      <c r="G21" s="338" t="s">
        <v>33</v>
      </c>
      <c r="H21" s="338" t="s">
        <v>27</v>
      </c>
      <c r="I21" s="338" t="s">
        <v>27</v>
      </c>
      <c r="J21" s="457"/>
      <c r="K21" s="342" t="s">
        <v>212</v>
      </c>
      <c r="L21" s="457">
        <v>38961</v>
      </c>
      <c r="M21" s="458">
        <v>38990</v>
      </c>
      <c r="N21" s="457">
        <v>39004</v>
      </c>
      <c r="O21" s="459">
        <v>39082</v>
      </c>
    </row>
    <row r="22" spans="1:15" ht="30.75" customHeight="1">
      <c r="A22" s="449" t="s">
        <v>214</v>
      </c>
      <c r="B22" s="341" t="s">
        <v>328</v>
      </c>
      <c r="C22" s="342">
        <v>1</v>
      </c>
      <c r="D22" s="343">
        <v>27200</v>
      </c>
      <c r="E22" s="345">
        <v>1</v>
      </c>
      <c r="F22" s="460"/>
      <c r="G22" s="342" t="s">
        <v>132</v>
      </c>
      <c r="H22" s="342" t="s">
        <v>27</v>
      </c>
      <c r="I22" s="342" t="s">
        <v>27</v>
      </c>
      <c r="J22" s="461"/>
      <c r="K22" s="342" t="s">
        <v>212</v>
      </c>
      <c r="L22" s="461">
        <v>39036</v>
      </c>
      <c r="M22" s="462">
        <v>39036</v>
      </c>
      <c r="N22" s="461">
        <v>39041</v>
      </c>
      <c r="O22" s="463">
        <v>39082</v>
      </c>
    </row>
    <row r="23" spans="1:15" ht="31.5" customHeight="1">
      <c r="A23" s="449" t="s">
        <v>216</v>
      </c>
      <c r="B23" s="341" t="s">
        <v>329</v>
      </c>
      <c r="C23" s="342">
        <v>1</v>
      </c>
      <c r="D23" s="343">
        <v>5895</v>
      </c>
      <c r="E23" s="345">
        <v>1</v>
      </c>
      <c r="F23" s="460"/>
      <c r="G23" s="342" t="s">
        <v>132</v>
      </c>
      <c r="H23" s="342" t="s">
        <v>27</v>
      </c>
      <c r="I23" s="342" t="s">
        <v>27</v>
      </c>
      <c r="J23" s="461"/>
      <c r="K23" s="342" t="s">
        <v>212</v>
      </c>
      <c r="L23" s="461">
        <v>39036</v>
      </c>
      <c r="M23" s="462">
        <v>39036</v>
      </c>
      <c r="N23" s="461">
        <v>39041</v>
      </c>
      <c r="O23" s="463">
        <v>39082</v>
      </c>
    </row>
    <row r="24" spans="1:15" ht="32.25" customHeight="1">
      <c r="A24" s="449" t="s">
        <v>217</v>
      </c>
      <c r="B24" s="341" t="s">
        <v>330</v>
      </c>
      <c r="C24" s="342">
        <v>1</v>
      </c>
      <c r="D24" s="343">
        <v>5585</v>
      </c>
      <c r="E24" s="345">
        <v>1</v>
      </c>
      <c r="F24" s="460"/>
      <c r="G24" s="342" t="s">
        <v>132</v>
      </c>
      <c r="H24" s="342" t="s">
        <v>27</v>
      </c>
      <c r="I24" s="342" t="s">
        <v>27</v>
      </c>
      <c r="J24" s="461"/>
      <c r="K24" s="342" t="s">
        <v>212</v>
      </c>
      <c r="L24" s="461">
        <v>39036</v>
      </c>
      <c r="M24" s="462">
        <v>39036</v>
      </c>
      <c r="N24" s="461">
        <v>39041</v>
      </c>
      <c r="O24" s="463">
        <v>39082</v>
      </c>
    </row>
    <row r="25" spans="1:15" ht="42.75" customHeight="1">
      <c r="A25" s="449" t="s">
        <v>218</v>
      </c>
      <c r="B25" s="341" t="s">
        <v>331</v>
      </c>
      <c r="C25" s="342">
        <v>1</v>
      </c>
      <c r="D25" s="343">
        <v>2470</v>
      </c>
      <c r="E25" s="345">
        <v>1</v>
      </c>
      <c r="F25" s="460"/>
      <c r="G25" s="342" t="s">
        <v>132</v>
      </c>
      <c r="H25" s="342" t="s">
        <v>27</v>
      </c>
      <c r="I25" s="342" t="s">
        <v>27</v>
      </c>
      <c r="J25" s="461"/>
      <c r="K25" s="342" t="s">
        <v>212</v>
      </c>
      <c r="L25" s="461">
        <v>39036</v>
      </c>
      <c r="M25" s="462">
        <v>39036</v>
      </c>
      <c r="N25" s="461">
        <v>39041</v>
      </c>
      <c r="O25" s="463">
        <v>39082</v>
      </c>
    </row>
    <row r="26" spans="1:15" ht="36" customHeight="1">
      <c r="A26" s="449" t="s">
        <v>219</v>
      </c>
      <c r="B26" s="341" t="s">
        <v>332</v>
      </c>
      <c r="C26" s="342">
        <v>1</v>
      </c>
      <c r="D26" s="343">
        <v>8650</v>
      </c>
      <c r="E26" s="345">
        <v>1</v>
      </c>
      <c r="F26" s="460"/>
      <c r="G26" s="342" t="s">
        <v>33</v>
      </c>
      <c r="H26" s="342" t="s">
        <v>27</v>
      </c>
      <c r="I26" s="342" t="s">
        <v>27</v>
      </c>
      <c r="J26" s="461"/>
      <c r="K26" s="342" t="s">
        <v>212</v>
      </c>
      <c r="L26" s="461">
        <v>39022</v>
      </c>
      <c r="M26" s="462">
        <v>39031</v>
      </c>
      <c r="N26" s="461">
        <v>39036</v>
      </c>
      <c r="O26" s="463">
        <v>39082</v>
      </c>
    </row>
    <row r="27" spans="1:15" ht="28.5" customHeight="1">
      <c r="A27" s="449" t="s">
        <v>220</v>
      </c>
      <c r="B27" s="341" t="s">
        <v>333</v>
      </c>
      <c r="C27" s="342">
        <v>1</v>
      </c>
      <c r="D27" s="343">
        <v>11500</v>
      </c>
      <c r="E27" s="345">
        <v>1</v>
      </c>
      <c r="F27" s="460"/>
      <c r="G27" s="342" t="s">
        <v>33</v>
      </c>
      <c r="H27" s="342" t="s">
        <v>27</v>
      </c>
      <c r="I27" s="342" t="s">
        <v>27</v>
      </c>
      <c r="J27" s="461"/>
      <c r="K27" s="342" t="s">
        <v>212</v>
      </c>
      <c r="L27" s="461">
        <v>39022</v>
      </c>
      <c r="M27" s="462">
        <v>39031</v>
      </c>
      <c r="N27" s="461">
        <v>39036</v>
      </c>
      <c r="O27" s="463">
        <v>39082</v>
      </c>
    </row>
    <row r="28" spans="1:15" ht="42" customHeight="1">
      <c r="A28" s="449" t="s">
        <v>223</v>
      </c>
      <c r="B28" s="341" t="s">
        <v>334</v>
      </c>
      <c r="C28" s="342">
        <v>1</v>
      </c>
      <c r="D28" s="343">
        <v>20000</v>
      </c>
      <c r="E28" s="345">
        <v>1</v>
      </c>
      <c r="F28" s="460"/>
      <c r="G28" s="342" t="s">
        <v>33</v>
      </c>
      <c r="H28" s="342" t="s">
        <v>27</v>
      </c>
      <c r="I28" s="342" t="s">
        <v>27</v>
      </c>
      <c r="J28" s="461"/>
      <c r="K28" s="342" t="s">
        <v>212</v>
      </c>
      <c r="L28" s="461">
        <v>39022</v>
      </c>
      <c r="M28" s="462">
        <v>39031</v>
      </c>
      <c r="N28" s="461">
        <v>39036</v>
      </c>
      <c r="O28" s="463">
        <v>39082</v>
      </c>
    </row>
    <row r="29" spans="1:15" ht="32.25" customHeight="1">
      <c r="A29" s="449" t="s">
        <v>224</v>
      </c>
      <c r="B29" s="341" t="s">
        <v>335</v>
      </c>
      <c r="C29" s="342">
        <v>2</v>
      </c>
      <c r="D29" s="343">
        <v>5000</v>
      </c>
      <c r="E29" s="345">
        <v>1</v>
      </c>
      <c r="F29" s="460"/>
      <c r="G29" s="342" t="s">
        <v>33</v>
      </c>
      <c r="H29" s="342" t="s">
        <v>27</v>
      </c>
      <c r="I29" s="342" t="s">
        <v>27</v>
      </c>
      <c r="J29" s="461"/>
      <c r="K29" s="342" t="s">
        <v>212</v>
      </c>
      <c r="L29" s="461">
        <v>39022</v>
      </c>
      <c r="M29" s="462">
        <v>39031</v>
      </c>
      <c r="N29" s="461">
        <v>39036</v>
      </c>
      <c r="O29" s="463">
        <v>39082</v>
      </c>
    </row>
    <row r="30" spans="1:15" ht="33" customHeight="1">
      <c r="A30" s="449" t="s">
        <v>225</v>
      </c>
      <c r="B30" s="341" t="s">
        <v>336</v>
      </c>
      <c r="C30" s="342">
        <v>1</v>
      </c>
      <c r="D30" s="343">
        <v>8650</v>
      </c>
      <c r="E30" s="345">
        <v>1</v>
      </c>
      <c r="F30" s="460"/>
      <c r="G30" s="342" t="s">
        <v>33</v>
      </c>
      <c r="H30" s="342" t="s">
        <v>27</v>
      </c>
      <c r="I30" s="342" t="s">
        <v>27</v>
      </c>
      <c r="J30" s="461"/>
      <c r="K30" s="342" t="s">
        <v>212</v>
      </c>
      <c r="L30" s="461">
        <v>39022</v>
      </c>
      <c r="M30" s="462">
        <v>39031</v>
      </c>
      <c r="N30" s="461">
        <v>39036</v>
      </c>
      <c r="O30" s="463">
        <v>39082</v>
      </c>
    </row>
    <row r="31" spans="1:15" ht="57" customHeight="1">
      <c r="A31" s="449" t="s">
        <v>226</v>
      </c>
      <c r="B31" s="341" t="s">
        <v>337</v>
      </c>
      <c r="C31" s="342">
        <v>1</v>
      </c>
      <c r="D31" s="343">
        <v>60000</v>
      </c>
      <c r="E31" s="345">
        <v>1</v>
      </c>
      <c r="F31" s="460"/>
      <c r="G31" s="342" t="s">
        <v>33</v>
      </c>
      <c r="H31" s="342" t="s">
        <v>27</v>
      </c>
      <c r="I31" s="342" t="s">
        <v>27</v>
      </c>
      <c r="J31" s="461"/>
      <c r="K31" s="342" t="s">
        <v>212</v>
      </c>
      <c r="L31" s="461">
        <v>38808</v>
      </c>
      <c r="M31" s="462" t="s">
        <v>338</v>
      </c>
      <c r="N31" s="461">
        <v>38930</v>
      </c>
      <c r="O31" s="463">
        <v>39082</v>
      </c>
    </row>
    <row r="32" spans="1:15" ht="33" customHeight="1">
      <c r="A32" s="449" t="s">
        <v>227</v>
      </c>
      <c r="B32" s="464" t="s">
        <v>258</v>
      </c>
      <c r="C32" s="465">
        <v>1</v>
      </c>
      <c r="D32" s="466">
        <v>8000</v>
      </c>
      <c r="E32" s="467">
        <v>1</v>
      </c>
      <c r="F32" s="468"/>
      <c r="G32" s="342" t="s">
        <v>33</v>
      </c>
      <c r="H32" s="342" t="s">
        <v>27</v>
      </c>
      <c r="I32" s="342" t="s">
        <v>27</v>
      </c>
      <c r="J32" s="461"/>
      <c r="K32" s="342" t="s">
        <v>212</v>
      </c>
      <c r="L32" s="461">
        <v>39022</v>
      </c>
      <c r="M32" s="462">
        <v>39031</v>
      </c>
      <c r="N32" s="461">
        <v>39036</v>
      </c>
      <c r="O32" s="463">
        <v>39082</v>
      </c>
    </row>
    <row r="33" spans="1:15" ht="25.5" customHeight="1">
      <c r="A33" s="449" t="s">
        <v>228</v>
      </c>
      <c r="B33" s="341" t="s">
        <v>215</v>
      </c>
      <c r="C33" s="342">
        <v>1</v>
      </c>
      <c r="D33" s="343">
        <v>15000</v>
      </c>
      <c r="E33" s="345">
        <v>1</v>
      </c>
      <c r="F33" s="469"/>
      <c r="G33" s="342" t="s">
        <v>33</v>
      </c>
      <c r="H33" s="342" t="s">
        <v>27</v>
      </c>
      <c r="I33" s="342" t="s">
        <v>27</v>
      </c>
      <c r="J33" s="461"/>
      <c r="K33" s="342" t="s">
        <v>212</v>
      </c>
      <c r="L33" s="461">
        <v>38961</v>
      </c>
      <c r="M33" s="463">
        <v>38990</v>
      </c>
      <c r="N33" s="461">
        <v>38991</v>
      </c>
      <c r="O33" s="463">
        <v>39082</v>
      </c>
    </row>
    <row r="34" spans="1:15" ht="38.25">
      <c r="A34" s="449" t="s">
        <v>230</v>
      </c>
      <c r="B34" s="341" t="s">
        <v>339</v>
      </c>
      <c r="C34" s="342">
        <v>1</v>
      </c>
      <c r="D34" s="343">
        <v>6000</v>
      </c>
      <c r="E34" s="345">
        <v>1</v>
      </c>
      <c r="F34" s="469"/>
      <c r="G34" s="342" t="s">
        <v>33</v>
      </c>
      <c r="H34" s="342" t="s">
        <v>27</v>
      </c>
      <c r="I34" s="342" t="s">
        <v>27</v>
      </c>
      <c r="J34" s="461"/>
      <c r="K34" s="342" t="s">
        <v>212</v>
      </c>
      <c r="L34" s="461">
        <v>38869</v>
      </c>
      <c r="M34" s="463">
        <v>38898</v>
      </c>
      <c r="N34" s="461">
        <v>38899</v>
      </c>
      <c r="O34" s="463">
        <v>39082</v>
      </c>
    </row>
    <row r="35" spans="1:15" ht="25.5">
      <c r="A35" s="449" t="s">
        <v>232</v>
      </c>
      <c r="B35" s="341" t="s">
        <v>221</v>
      </c>
      <c r="C35" s="342">
        <v>1</v>
      </c>
      <c r="D35" s="343">
        <v>5000</v>
      </c>
      <c r="E35" s="345">
        <v>1</v>
      </c>
      <c r="F35" s="469"/>
      <c r="G35" s="342" t="s">
        <v>33</v>
      </c>
      <c r="H35" s="342" t="s">
        <v>27</v>
      </c>
      <c r="I35" s="342" t="s">
        <v>27</v>
      </c>
      <c r="J35" s="470"/>
      <c r="K35" s="342" t="s">
        <v>212</v>
      </c>
      <c r="L35" s="461">
        <v>38961</v>
      </c>
      <c r="M35" s="463">
        <v>38990</v>
      </c>
      <c r="N35" s="461">
        <v>38991</v>
      </c>
      <c r="O35" s="463">
        <v>39082</v>
      </c>
    </row>
    <row r="36" spans="1:15" ht="25.5">
      <c r="A36" s="449" t="s">
        <v>234</v>
      </c>
      <c r="B36" s="344" t="s">
        <v>340</v>
      </c>
      <c r="C36" s="342">
        <v>1</v>
      </c>
      <c r="D36" s="343">
        <v>2100</v>
      </c>
      <c r="E36" s="345">
        <v>1</v>
      </c>
      <c r="F36" s="460"/>
      <c r="G36" s="342" t="s">
        <v>33</v>
      </c>
      <c r="H36" s="342" t="s">
        <v>27</v>
      </c>
      <c r="I36" s="342" t="s">
        <v>27</v>
      </c>
      <c r="J36" s="461"/>
      <c r="K36" s="342" t="s">
        <v>212</v>
      </c>
      <c r="L36" s="461">
        <v>39022</v>
      </c>
      <c r="M36" s="462">
        <v>39031</v>
      </c>
      <c r="N36" s="461">
        <v>39036</v>
      </c>
      <c r="O36" s="463">
        <v>39082</v>
      </c>
    </row>
    <row r="37" spans="1:15" ht="25.5">
      <c r="A37" s="449" t="s">
        <v>236</v>
      </c>
      <c r="B37" s="344" t="s">
        <v>341</v>
      </c>
      <c r="C37" s="342">
        <v>1</v>
      </c>
      <c r="D37" s="343">
        <v>2100</v>
      </c>
      <c r="E37" s="345">
        <v>1</v>
      </c>
      <c r="F37" s="460"/>
      <c r="G37" s="342" t="s">
        <v>33</v>
      </c>
      <c r="H37" s="342" t="s">
        <v>27</v>
      </c>
      <c r="I37" s="342" t="s">
        <v>27</v>
      </c>
      <c r="J37" s="461"/>
      <c r="K37" s="342" t="s">
        <v>212</v>
      </c>
      <c r="L37" s="461">
        <v>39022</v>
      </c>
      <c r="M37" s="462">
        <v>39031</v>
      </c>
      <c r="N37" s="461">
        <v>39036</v>
      </c>
      <c r="O37" s="463">
        <v>39082</v>
      </c>
    </row>
    <row r="38" spans="1:15" ht="25.5">
      <c r="A38" s="449" t="s">
        <v>237</v>
      </c>
      <c r="B38" s="344" t="s">
        <v>342</v>
      </c>
      <c r="C38" s="342">
        <v>8</v>
      </c>
      <c r="D38" s="343">
        <f>2100*8</f>
        <v>16800</v>
      </c>
      <c r="E38" s="345">
        <v>1</v>
      </c>
      <c r="F38" s="460"/>
      <c r="G38" s="342" t="s">
        <v>33</v>
      </c>
      <c r="H38" s="342" t="s">
        <v>27</v>
      </c>
      <c r="I38" s="342" t="s">
        <v>27</v>
      </c>
      <c r="J38" s="461"/>
      <c r="K38" s="342" t="s">
        <v>212</v>
      </c>
      <c r="L38" s="461">
        <v>39022</v>
      </c>
      <c r="M38" s="462">
        <v>39031</v>
      </c>
      <c r="N38" s="461">
        <v>39036</v>
      </c>
      <c r="O38" s="463">
        <v>39082</v>
      </c>
    </row>
    <row r="39" spans="1:15" ht="25.5">
      <c r="A39" s="449" t="s">
        <v>238</v>
      </c>
      <c r="B39" s="344" t="s">
        <v>343</v>
      </c>
      <c r="C39" s="342">
        <v>4</v>
      </c>
      <c r="D39" s="343">
        <f>2100*4</f>
        <v>8400</v>
      </c>
      <c r="E39" s="345">
        <v>1</v>
      </c>
      <c r="F39" s="460"/>
      <c r="G39" s="342" t="s">
        <v>33</v>
      </c>
      <c r="H39" s="342" t="s">
        <v>27</v>
      </c>
      <c r="I39" s="342" t="s">
        <v>27</v>
      </c>
      <c r="J39" s="461"/>
      <c r="K39" s="342" t="s">
        <v>212</v>
      </c>
      <c r="L39" s="461">
        <v>39022</v>
      </c>
      <c r="M39" s="462">
        <v>39031</v>
      </c>
      <c r="N39" s="461">
        <v>39036</v>
      </c>
      <c r="O39" s="463">
        <v>39082</v>
      </c>
    </row>
    <row r="40" spans="1:15" ht="25.5">
      <c r="A40" s="449" t="s">
        <v>240</v>
      </c>
      <c r="B40" s="341" t="s">
        <v>229</v>
      </c>
      <c r="C40" s="342">
        <v>2</v>
      </c>
      <c r="D40" s="343">
        <v>20000</v>
      </c>
      <c r="E40" s="345">
        <v>1</v>
      </c>
      <c r="F40" s="460"/>
      <c r="G40" s="342" t="s">
        <v>33</v>
      </c>
      <c r="H40" s="342" t="s">
        <v>27</v>
      </c>
      <c r="I40" s="342" t="s">
        <v>27</v>
      </c>
      <c r="J40" s="470"/>
      <c r="K40" s="342" t="s">
        <v>212</v>
      </c>
      <c r="L40" s="461">
        <v>38961</v>
      </c>
      <c r="M40" s="463">
        <v>38990</v>
      </c>
      <c r="N40" s="461">
        <v>38991</v>
      </c>
      <c r="O40" s="463">
        <v>39082</v>
      </c>
    </row>
    <row r="41" spans="1:15" ht="36" customHeight="1">
      <c r="A41" s="449" t="s">
        <v>241</v>
      </c>
      <c r="B41" s="341" t="s">
        <v>344</v>
      </c>
      <c r="C41" s="342">
        <v>2</v>
      </c>
      <c r="D41" s="343">
        <f>2100*2</f>
        <v>4200</v>
      </c>
      <c r="E41" s="345">
        <v>1</v>
      </c>
      <c r="F41" s="460"/>
      <c r="G41" s="342" t="s">
        <v>33</v>
      </c>
      <c r="H41" s="342" t="s">
        <v>27</v>
      </c>
      <c r="I41" s="342" t="s">
        <v>27</v>
      </c>
      <c r="J41" s="461"/>
      <c r="K41" s="342" t="s">
        <v>212</v>
      </c>
      <c r="L41" s="461">
        <v>39022</v>
      </c>
      <c r="M41" s="462">
        <v>39031</v>
      </c>
      <c r="N41" s="461">
        <v>39036</v>
      </c>
      <c r="O41" s="463">
        <v>39082</v>
      </c>
    </row>
    <row r="42" spans="1:15" ht="25.5">
      <c r="A42" s="449" t="s">
        <v>242</v>
      </c>
      <c r="B42" s="341" t="s">
        <v>231</v>
      </c>
      <c r="C42" s="342">
        <v>2</v>
      </c>
      <c r="D42" s="343">
        <v>20000</v>
      </c>
      <c r="E42" s="345">
        <v>1</v>
      </c>
      <c r="F42" s="460"/>
      <c r="G42" s="342" t="s">
        <v>33</v>
      </c>
      <c r="H42" s="342" t="s">
        <v>27</v>
      </c>
      <c r="I42" s="342" t="s">
        <v>27</v>
      </c>
      <c r="J42" s="470"/>
      <c r="K42" s="342" t="s">
        <v>212</v>
      </c>
      <c r="L42" s="461">
        <v>38961</v>
      </c>
      <c r="M42" s="463">
        <v>38990</v>
      </c>
      <c r="N42" s="461">
        <v>38991</v>
      </c>
      <c r="O42" s="463">
        <v>39082</v>
      </c>
    </row>
    <row r="43" spans="1:15" ht="12.75">
      <c r="A43" s="449" t="s">
        <v>243</v>
      </c>
      <c r="B43" s="341" t="s">
        <v>233</v>
      </c>
      <c r="C43" s="342">
        <v>2</v>
      </c>
      <c r="D43" s="343">
        <v>20000</v>
      </c>
      <c r="E43" s="345">
        <v>1</v>
      </c>
      <c r="F43" s="460"/>
      <c r="G43" s="342" t="s">
        <v>33</v>
      </c>
      <c r="H43" s="342" t="s">
        <v>27</v>
      </c>
      <c r="I43" s="342" t="s">
        <v>27</v>
      </c>
      <c r="J43" s="470"/>
      <c r="K43" s="342" t="s">
        <v>212</v>
      </c>
      <c r="L43" s="461">
        <v>38961</v>
      </c>
      <c r="M43" s="463">
        <v>38990</v>
      </c>
      <c r="N43" s="461">
        <v>38991</v>
      </c>
      <c r="O43" s="463">
        <v>39082</v>
      </c>
    </row>
    <row r="44" spans="1:15" ht="25.5">
      <c r="A44" s="449" t="s">
        <v>244</v>
      </c>
      <c r="B44" s="341" t="s">
        <v>345</v>
      </c>
      <c r="C44" s="342">
        <v>1</v>
      </c>
      <c r="D44" s="343">
        <f>2100*2</f>
        <v>4200</v>
      </c>
      <c r="E44" s="345">
        <v>1</v>
      </c>
      <c r="F44" s="460"/>
      <c r="G44" s="342" t="s">
        <v>33</v>
      </c>
      <c r="H44" s="342" t="s">
        <v>27</v>
      </c>
      <c r="I44" s="342" t="s">
        <v>27</v>
      </c>
      <c r="J44" s="461"/>
      <c r="K44" s="342" t="s">
        <v>212</v>
      </c>
      <c r="L44" s="461">
        <v>39022</v>
      </c>
      <c r="M44" s="462">
        <v>39031</v>
      </c>
      <c r="N44" s="461">
        <v>39036</v>
      </c>
      <c r="O44" s="463">
        <v>39082</v>
      </c>
    </row>
    <row r="45" spans="1:15" ht="38.25">
      <c r="A45" s="449" t="s">
        <v>245</v>
      </c>
      <c r="B45" s="344" t="s">
        <v>235</v>
      </c>
      <c r="C45" s="342">
        <v>2</v>
      </c>
      <c r="D45" s="343">
        <v>15000</v>
      </c>
      <c r="E45" s="345">
        <v>1</v>
      </c>
      <c r="F45" s="460"/>
      <c r="G45" s="342" t="s">
        <v>33</v>
      </c>
      <c r="H45" s="342" t="s">
        <v>27</v>
      </c>
      <c r="I45" s="342" t="s">
        <v>27</v>
      </c>
      <c r="J45" s="463"/>
      <c r="K45" s="342" t="s">
        <v>212</v>
      </c>
      <c r="L45" s="461">
        <v>38961</v>
      </c>
      <c r="M45" s="463">
        <v>38990</v>
      </c>
      <c r="N45" s="461">
        <v>38991</v>
      </c>
      <c r="O45" s="463">
        <v>39082</v>
      </c>
    </row>
    <row r="46" spans="1:15" ht="25.5">
      <c r="A46" s="449" t="s">
        <v>247</v>
      </c>
      <c r="B46" s="341" t="s">
        <v>346</v>
      </c>
      <c r="C46" s="342">
        <v>3</v>
      </c>
      <c r="D46" s="343">
        <f>2100*3</f>
        <v>6300</v>
      </c>
      <c r="E46" s="345">
        <v>1</v>
      </c>
      <c r="F46" s="460"/>
      <c r="G46" s="342" t="s">
        <v>33</v>
      </c>
      <c r="H46" s="342" t="s">
        <v>27</v>
      </c>
      <c r="I46" s="342" t="s">
        <v>27</v>
      </c>
      <c r="J46" s="461"/>
      <c r="K46" s="342" t="s">
        <v>212</v>
      </c>
      <c r="L46" s="461">
        <v>39022</v>
      </c>
      <c r="M46" s="462">
        <v>39031</v>
      </c>
      <c r="N46" s="461">
        <v>39036</v>
      </c>
      <c r="O46" s="463">
        <v>39082</v>
      </c>
    </row>
    <row r="47" spans="1:15" ht="38.25">
      <c r="A47" s="449" t="s">
        <v>248</v>
      </c>
      <c r="B47" s="341" t="s">
        <v>239</v>
      </c>
      <c r="C47" s="342">
        <v>1</v>
      </c>
      <c r="D47" s="343">
        <v>18700</v>
      </c>
      <c r="E47" s="345">
        <v>1</v>
      </c>
      <c r="F47" s="460"/>
      <c r="G47" s="342" t="s">
        <v>26</v>
      </c>
      <c r="H47" s="342" t="s">
        <v>27</v>
      </c>
      <c r="I47" s="470" t="s">
        <v>27</v>
      </c>
      <c r="J47" s="470"/>
      <c r="K47" s="342" t="s">
        <v>222</v>
      </c>
      <c r="L47" s="461">
        <v>38261</v>
      </c>
      <c r="M47" s="463">
        <v>38290</v>
      </c>
      <c r="N47" s="461">
        <v>38718</v>
      </c>
      <c r="O47" s="463">
        <v>39082</v>
      </c>
    </row>
    <row r="48" spans="1:15" ht="25.5">
      <c r="A48" s="449" t="s">
        <v>250</v>
      </c>
      <c r="B48" s="341" t="s">
        <v>246</v>
      </c>
      <c r="C48" s="342">
        <v>2</v>
      </c>
      <c r="D48" s="343">
        <f>16500+16500</f>
        <v>33000</v>
      </c>
      <c r="E48" s="345">
        <v>1</v>
      </c>
      <c r="F48" s="460"/>
      <c r="G48" s="342" t="s">
        <v>26</v>
      </c>
      <c r="H48" s="342" t="s">
        <v>27</v>
      </c>
      <c r="I48" s="470" t="s">
        <v>27</v>
      </c>
      <c r="J48" s="470"/>
      <c r="K48" s="342" t="s">
        <v>222</v>
      </c>
      <c r="L48" s="461">
        <v>38473</v>
      </c>
      <c r="M48" s="463">
        <v>38533</v>
      </c>
      <c r="N48" s="461">
        <v>38718</v>
      </c>
      <c r="O48" s="463">
        <v>39082</v>
      </c>
    </row>
    <row r="49" spans="1:15" ht="39" thickBot="1">
      <c r="A49" s="471" t="s">
        <v>251</v>
      </c>
      <c r="B49" s="346" t="s">
        <v>249</v>
      </c>
      <c r="C49" s="347">
        <v>1</v>
      </c>
      <c r="D49" s="348">
        <v>10000</v>
      </c>
      <c r="E49" s="472">
        <v>1</v>
      </c>
      <c r="F49" s="473"/>
      <c r="G49" s="347" t="s">
        <v>33</v>
      </c>
      <c r="H49" s="347" t="s">
        <v>27</v>
      </c>
      <c r="I49" s="474" t="s">
        <v>27</v>
      </c>
      <c r="J49" s="475"/>
      <c r="K49" s="347" t="s">
        <v>212</v>
      </c>
      <c r="L49" s="475">
        <v>38961</v>
      </c>
      <c r="M49" s="476" t="s">
        <v>347</v>
      </c>
      <c r="N49" s="475">
        <v>38991</v>
      </c>
      <c r="O49" s="476">
        <v>39082</v>
      </c>
    </row>
    <row r="50" spans="1:15" ht="13.5" thickBot="1">
      <c r="A50" s="708" t="s">
        <v>68</v>
      </c>
      <c r="B50" s="709"/>
      <c r="C50" s="710"/>
      <c r="D50" s="357">
        <f>SUM(D21:D49)</f>
        <v>399750</v>
      </c>
      <c r="E50" s="32"/>
      <c r="F50" s="32"/>
      <c r="G50" s="33"/>
      <c r="H50" s="34"/>
      <c r="I50" s="34"/>
      <c r="J50" s="34"/>
      <c r="K50" s="33"/>
      <c r="L50" s="33"/>
      <c r="M50" s="35"/>
      <c r="N50" s="34"/>
      <c r="O50" s="34"/>
    </row>
    <row r="51" ht="26.25" customHeight="1" thickBot="1">
      <c r="D51" s="477"/>
    </row>
    <row r="52" spans="1:15" ht="13.5" thickBot="1">
      <c r="A52" s="350" t="s">
        <v>69</v>
      </c>
      <c r="B52" s="351"/>
      <c r="C52" s="351"/>
      <c r="D52" s="336">
        <f>+D14+D50</f>
        <v>415750</v>
      </c>
      <c r="E52" s="32"/>
      <c r="F52" s="32"/>
      <c r="G52" s="47"/>
      <c r="H52" s="33"/>
      <c r="I52" s="34"/>
      <c r="J52" s="34"/>
      <c r="K52" s="34"/>
      <c r="L52" s="33"/>
      <c r="M52" s="33"/>
      <c r="N52" s="35"/>
      <c r="O52" s="34"/>
    </row>
    <row r="53" spans="1:15" ht="12.75">
      <c r="A53" s="478"/>
      <c r="B53" s="478"/>
      <c r="C53" s="478"/>
      <c r="D53" s="479"/>
      <c r="E53" s="32"/>
      <c r="F53" s="32"/>
      <c r="G53" s="47"/>
      <c r="H53" s="33"/>
      <c r="I53" s="34"/>
      <c r="J53" s="34"/>
      <c r="K53" s="34"/>
      <c r="L53" s="33"/>
      <c r="M53" s="33"/>
      <c r="N53" s="35"/>
      <c r="O53" s="34"/>
    </row>
    <row r="54" spans="1:15" ht="12.75">
      <c r="A54" s="478"/>
      <c r="B54" s="478"/>
      <c r="C54" s="478"/>
      <c r="D54" s="479"/>
      <c r="E54" s="32"/>
      <c r="F54" s="32"/>
      <c r="G54" s="47"/>
      <c r="H54" s="33"/>
      <c r="I54" s="34"/>
      <c r="J54" s="34"/>
      <c r="K54" s="34"/>
      <c r="L54" s="33"/>
      <c r="M54" s="33"/>
      <c r="N54" s="35"/>
      <c r="O54" s="34"/>
    </row>
    <row r="55" spans="1:15" ht="12.75">
      <c r="A55" s="478"/>
      <c r="B55" s="478"/>
      <c r="C55" s="478"/>
      <c r="D55" s="479"/>
      <c r="E55" s="32"/>
      <c r="F55" s="32"/>
      <c r="G55" s="47"/>
      <c r="H55" s="33"/>
      <c r="I55" s="34"/>
      <c r="J55" s="34"/>
      <c r="K55" s="34"/>
      <c r="L55" s="33"/>
      <c r="M55" s="33"/>
      <c r="N55" s="35"/>
      <c r="O55" s="34"/>
    </row>
    <row r="56" spans="1:44" s="48" customFormat="1" ht="24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</row>
    <row r="57" spans="1:15" ht="13.5" thickBot="1">
      <c r="A57" s="352" t="s">
        <v>70</v>
      </c>
      <c r="B57" s="352"/>
      <c r="C57" s="353"/>
      <c r="D57" s="353"/>
      <c r="E57" s="7"/>
      <c r="F57" s="7"/>
      <c r="G57" s="7"/>
      <c r="H57" s="7"/>
      <c r="I57" s="7"/>
      <c r="J57" s="7"/>
      <c r="K57" s="7"/>
      <c r="L57" s="4"/>
      <c r="M57" s="4"/>
      <c r="N57" s="4"/>
      <c r="O57" s="8"/>
    </row>
    <row r="58" spans="1:15" s="6" customFormat="1" ht="13.5" thickBot="1">
      <c r="A58" s="330" t="s">
        <v>4</v>
      </c>
      <c r="B58" s="331"/>
      <c r="C58" s="590" t="s">
        <v>5</v>
      </c>
      <c r="D58" s="599" t="s">
        <v>6</v>
      </c>
      <c r="E58" s="697" t="s">
        <v>7</v>
      </c>
      <c r="F58" s="698"/>
      <c r="G58" s="599" t="s">
        <v>8</v>
      </c>
      <c r="H58" s="599" t="s">
        <v>9</v>
      </c>
      <c r="I58" s="699" t="s">
        <v>10</v>
      </c>
      <c r="J58" s="700"/>
      <c r="K58" s="599" t="s">
        <v>11</v>
      </c>
      <c r="L58" s="697" t="s">
        <v>12</v>
      </c>
      <c r="M58" s="698"/>
      <c r="N58" s="697" t="s">
        <v>13</v>
      </c>
      <c r="O58" s="698"/>
    </row>
    <row r="59" spans="1:15" ht="27.75" customHeight="1">
      <c r="A59" s="701" t="s">
        <v>14</v>
      </c>
      <c r="B59" s="703" t="s">
        <v>15</v>
      </c>
      <c r="C59" s="593"/>
      <c r="D59" s="600"/>
      <c r="E59" s="701" t="s">
        <v>16</v>
      </c>
      <c r="F59" s="703" t="s">
        <v>17</v>
      </c>
      <c r="G59" s="600"/>
      <c r="H59" s="600"/>
      <c r="I59" s="599" t="s">
        <v>18</v>
      </c>
      <c r="J59" s="599" t="s">
        <v>19</v>
      </c>
      <c r="K59" s="600"/>
      <c r="L59" s="701" t="s">
        <v>20</v>
      </c>
      <c r="M59" s="703" t="s">
        <v>21</v>
      </c>
      <c r="N59" s="701" t="s">
        <v>22</v>
      </c>
      <c r="O59" s="703" t="s">
        <v>23</v>
      </c>
    </row>
    <row r="60" spans="1:15" ht="12.75" customHeight="1" thickBot="1">
      <c r="A60" s="702"/>
      <c r="B60" s="704"/>
      <c r="C60" s="596"/>
      <c r="D60" s="601"/>
      <c r="E60" s="702"/>
      <c r="F60" s="704"/>
      <c r="G60" s="601"/>
      <c r="H60" s="601"/>
      <c r="I60" s="601"/>
      <c r="J60" s="601"/>
      <c r="K60" s="601"/>
      <c r="L60" s="702"/>
      <c r="M60" s="704"/>
      <c r="N60" s="702"/>
      <c r="O60" s="704"/>
    </row>
    <row r="61" spans="1:15" ht="28.5" customHeight="1">
      <c r="A61" s="454" t="s">
        <v>252</v>
      </c>
      <c r="B61" s="337" t="s">
        <v>348</v>
      </c>
      <c r="C61" s="338">
        <v>1</v>
      </c>
      <c r="D61" s="339">
        <v>50000</v>
      </c>
      <c r="E61" s="455">
        <v>0.5</v>
      </c>
      <c r="F61" s="456">
        <v>0.5</v>
      </c>
      <c r="G61" s="338" t="s">
        <v>101</v>
      </c>
      <c r="H61" s="338" t="s">
        <v>27</v>
      </c>
      <c r="I61" s="338" t="s">
        <v>27</v>
      </c>
      <c r="J61" s="457"/>
      <c r="K61" s="338" t="s">
        <v>212</v>
      </c>
      <c r="L61" s="457">
        <v>38961</v>
      </c>
      <c r="M61" s="459">
        <v>38990</v>
      </c>
      <c r="N61" s="457">
        <v>38991</v>
      </c>
      <c r="O61" s="459">
        <v>39082</v>
      </c>
    </row>
    <row r="62" spans="1:15" ht="12.75">
      <c r="A62" s="449" t="s">
        <v>253</v>
      </c>
      <c r="B62" s="341" t="s">
        <v>255</v>
      </c>
      <c r="C62" s="342">
        <v>1</v>
      </c>
      <c r="D62" s="343">
        <v>50750</v>
      </c>
      <c r="E62" s="345">
        <v>1</v>
      </c>
      <c r="F62" s="469"/>
      <c r="G62" s="342" t="s">
        <v>132</v>
      </c>
      <c r="H62" s="342" t="s">
        <v>27</v>
      </c>
      <c r="I62" s="470" t="s">
        <v>27</v>
      </c>
      <c r="J62" s="470"/>
      <c r="K62" s="342" t="s">
        <v>212</v>
      </c>
      <c r="L62" s="461"/>
      <c r="M62" s="461"/>
      <c r="N62" s="461">
        <v>38991</v>
      </c>
      <c r="O62" s="463">
        <v>39082</v>
      </c>
    </row>
    <row r="63" spans="1:15" ht="13.5" thickBot="1">
      <c r="A63" s="471" t="s">
        <v>254</v>
      </c>
      <c r="B63" s="346" t="s">
        <v>257</v>
      </c>
      <c r="C63" s="347">
        <v>1</v>
      </c>
      <c r="D63" s="348">
        <v>40000</v>
      </c>
      <c r="E63" s="472"/>
      <c r="F63" s="473">
        <v>1</v>
      </c>
      <c r="G63" s="347" t="s">
        <v>101</v>
      </c>
      <c r="H63" s="347" t="s">
        <v>27</v>
      </c>
      <c r="I63" s="347" t="s">
        <v>27</v>
      </c>
      <c r="J63" s="480"/>
      <c r="K63" s="347" t="s">
        <v>212</v>
      </c>
      <c r="L63" s="475">
        <v>38899</v>
      </c>
      <c r="M63" s="476">
        <v>38990</v>
      </c>
      <c r="N63" s="475">
        <v>38991</v>
      </c>
      <c r="O63" s="476">
        <v>39082</v>
      </c>
    </row>
    <row r="64" spans="1:15" ht="26.25" customHeight="1" thickBot="1">
      <c r="A64" s="481" t="s">
        <v>78</v>
      </c>
      <c r="B64" s="482"/>
      <c r="C64" s="483"/>
      <c r="D64" s="357">
        <f>SUM(D61:D63)</f>
        <v>140750</v>
      </c>
      <c r="E64" s="32"/>
      <c r="F64" s="32"/>
      <c r="G64" s="33"/>
      <c r="H64" s="34"/>
      <c r="I64" s="34"/>
      <c r="J64" s="34"/>
      <c r="K64" s="33"/>
      <c r="L64" s="33"/>
      <c r="M64" s="35"/>
      <c r="N64" s="34"/>
      <c r="O64" s="34"/>
    </row>
    <row r="65" spans="2:15" s="6" customFormat="1" ht="11.25">
      <c r="B65" s="49"/>
      <c r="C65" s="2"/>
      <c r="D65" s="2"/>
      <c r="E65" s="7"/>
      <c r="F65" s="7"/>
      <c r="G65" s="7"/>
      <c r="H65" s="7"/>
      <c r="I65" s="7"/>
      <c r="J65" s="7"/>
      <c r="K65" s="7"/>
      <c r="L65" s="4"/>
      <c r="M65" s="4"/>
      <c r="N65" s="4"/>
      <c r="O65" s="8"/>
    </row>
    <row r="66" spans="1:15" s="2" customFormat="1" ht="12.75">
      <c r="A66" s="352" t="s">
        <v>82</v>
      </c>
      <c r="B66" s="352"/>
      <c r="D66" s="6"/>
      <c r="E66" s="10"/>
      <c r="F66" s="6"/>
      <c r="G66" s="6"/>
      <c r="H66" s="6"/>
      <c r="I66" s="6"/>
      <c r="J66" s="6"/>
      <c r="K66" s="6"/>
      <c r="L66" s="6"/>
      <c r="M66" s="6"/>
      <c r="N66" s="10"/>
      <c r="O66" s="11"/>
    </row>
    <row r="67" spans="1:15" s="2" customFormat="1" ht="13.5" thickBot="1">
      <c r="A67" s="358" t="s">
        <v>80</v>
      </c>
      <c r="B67" s="358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10"/>
      <c r="O67" s="11"/>
    </row>
    <row r="68" spans="1:15" ht="28.5" customHeight="1" thickBot="1">
      <c r="A68" s="330" t="s">
        <v>4</v>
      </c>
      <c r="B68" s="359"/>
      <c r="C68" s="590" t="s">
        <v>5</v>
      </c>
      <c r="D68" s="599" t="s">
        <v>6</v>
      </c>
      <c r="E68" s="697" t="s">
        <v>7</v>
      </c>
      <c r="F68" s="698"/>
      <c r="G68" s="599" t="s">
        <v>8</v>
      </c>
      <c r="H68" s="599" t="s">
        <v>9</v>
      </c>
      <c r="I68" s="699" t="s">
        <v>10</v>
      </c>
      <c r="J68" s="700"/>
      <c r="K68" s="599" t="s">
        <v>11</v>
      </c>
      <c r="L68" s="697" t="s">
        <v>12</v>
      </c>
      <c r="M68" s="698"/>
      <c r="N68" s="697" t="s">
        <v>13</v>
      </c>
      <c r="O68" s="698"/>
    </row>
    <row r="69" spans="1:15" ht="12.75" customHeight="1">
      <c r="A69" s="701" t="s">
        <v>14</v>
      </c>
      <c r="B69" s="703" t="s">
        <v>15</v>
      </c>
      <c r="C69" s="593"/>
      <c r="D69" s="600"/>
      <c r="E69" s="701" t="s">
        <v>16</v>
      </c>
      <c r="F69" s="703" t="s">
        <v>17</v>
      </c>
      <c r="G69" s="600"/>
      <c r="H69" s="600"/>
      <c r="I69" s="599" t="s">
        <v>18</v>
      </c>
      <c r="J69" s="599" t="s">
        <v>19</v>
      </c>
      <c r="K69" s="600"/>
      <c r="L69" s="701" t="s">
        <v>20</v>
      </c>
      <c r="M69" s="703" t="s">
        <v>21</v>
      </c>
      <c r="N69" s="701" t="s">
        <v>22</v>
      </c>
      <c r="O69" s="703" t="s">
        <v>23</v>
      </c>
    </row>
    <row r="70" spans="1:15" ht="13.5" thickBot="1">
      <c r="A70" s="702"/>
      <c r="B70" s="704"/>
      <c r="C70" s="596"/>
      <c r="D70" s="601"/>
      <c r="E70" s="702"/>
      <c r="F70" s="704"/>
      <c r="G70" s="601"/>
      <c r="H70" s="601"/>
      <c r="I70" s="601"/>
      <c r="J70" s="601"/>
      <c r="K70" s="601"/>
      <c r="L70" s="702"/>
      <c r="M70" s="704"/>
      <c r="N70" s="702"/>
      <c r="O70" s="704"/>
    </row>
    <row r="71" spans="1:15" ht="12.75">
      <c r="A71" s="37"/>
      <c r="B71" s="17"/>
      <c r="C71" s="19"/>
      <c r="D71" s="18"/>
      <c r="E71" s="39"/>
      <c r="F71" s="17"/>
      <c r="G71" s="19"/>
      <c r="H71" s="19"/>
      <c r="I71" s="18"/>
      <c r="J71" s="18"/>
      <c r="K71" s="19"/>
      <c r="L71" s="39"/>
      <c r="M71" s="17"/>
      <c r="N71" s="39"/>
      <c r="O71" s="17"/>
    </row>
    <row r="72" spans="1:15" ht="12.75">
      <c r="A72" s="25"/>
      <c r="B72" s="43"/>
      <c r="C72" s="27"/>
      <c r="D72" s="26"/>
      <c r="E72" s="25"/>
      <c r="F72" s="43"/>
      <c r="G72" s="27"/>
      <c r="H72" s="27"/>
      <c r="I72" s="26"/>
      <c r="J72" s="26"/>
      <c r="K72" s="27"/>
      <c r="L72" s="25"/>
      <c r="M72" s="43"/>
      <c r="N72" s="25"/>
      <c r="O72" s="43"/>
    </row>
    <row r="73" spans="1:15" ht="13.5" thickBot="1">
      <c r="A73" s="44"/>
      <c r="B73" s="45"/>
      <c r="C73" s="30"/>
      <c r="D73" s="56"/>
      <c r="E73" s="29"/>
      <c r="F73" s="46"/>
      <c r="G73" s="30"/>
      <c r="H73" s="30"/>
      <c r="I73" s="28"/>
      <c r="J73" s="28"/>
      <c r="K73" s="30"/>
      <c r="L73" s="29"/>
      <c r="M73" s="46"/>
      <c r="N73" s="29"/>
      <c r="O73" s="46"/>
    </row>
    <row r="74" spans="1:15" ht="26.25" customHeight="1" thickBot="1">
      <c r="A74" s="711" t="s">
        <v>81</v>
      </c>
      <c r="B74" s="712"/>
      <c r="C74" s="713"/>
      <c r="D74" s="336">
        <f>SUM(D71:D73)</f>
        <v>0</v>
      </c>
      <c r="E74" s="32"/>
      <c r="F74" s="32"/>
      <c r="G74" s="33"/>
      <c r="H74" s="34"/>
      <c r="I74" s="34"/>
      <c r="J74" s="34"/>
      <c r="K74" s="33"/>
      <c r="L74" s="33"/>
      <c r="M74" s="35"/>
      <c r="N74" s="34"/>
      <c r="O74" s="34"/>
    </row>
    <row r="75" spans="2:15" s="6" customFormat="1" ht="11.25">
      <c r="B75" s="49"/>
      <c r="C75" s="2"/>
      <c r="D75" s="2"/>
      <c r="E75" s="7"/>
      <c r="F75" s="7"/>
      <c r="G75" s="7"/>
      <c r="H75" s="7"/>
      <c r="I75" s="7"/>
      <c r="J75" s="7"/>
      <c r="K75" s="7"/>
      <c r="L75" s="4"/>
      <c r="M75" s="4"/>
      <c r="N75" s="4"/>
      <c r="O75" s="8"/>
    </row>
    <row r="76" spans="1:15" s="2" customFormat="1" ht="12.75">
      <c r="A76" s="352" t="s">
        <v>82</v>
      </c>
      <c r="B76" s="352"/>
      <c r="D76" s="6"/>
      <c r="E76" s="10"/>
      <c r="F76" s="6"/>
      <c r="G76" s="6"/>
      <c r="H76" s="6"/>
      <c r="I76" s="6"/>
      <c r="J76" s="6"/>
      <c r="K76" s="6"/>
      <c r="L76" s="6"/>
      <c r="M76" s="6"/>
      <c r="N76" s="10"/>
      <c r="O76" s="11"/>
    </row>
    <row r="77" spans="1:15" s="2" customFormat="1" ht="13.5" thickBot="1">
      <c r="A77" s="358" t="s">
        <v>83</v>
      </c>
      <c r="B77" s="358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10"/>
      <c r="O77" s="11"/>
    </row>
    <row r="78" spans="1:15" ht="28.5" customHeight="1" thickBot="1">
      <c r="A78" s="330" t="s">
        <v>4</v>
      </c>
      <c r="B78" s="331"/>
      <c r="C78" s="590" t="s">
        <v>5</v>
      </c>
      <c r="D78" s="599" t="s">
        <v>6</v>
      </c>
      <c r="E78" s="697" t="s">
        <v>7</v>
      </c>
      <c r="F78" s="698"/>
      <c r="G78" s="599" t="s">
        <v>8</v>
      </c>
      <c r="H78" s="599" t="s">
        <v>9</v>
      </c>
      <c r="I78" s="699" t="s">
        <v>10</v>
      </c>
      <c r="J78" s="700"/>
      <c r="K78" s="599" t="s">
        <v>11</v>
      </c>
      <c r="L78" s="697" t="s">
        <v>12</v>
      </c>
      <c r="M78" s="698"/>
      <c r="N78" s="697" t="s">
        <v>13</v>
      </c>
      <c r="O78" s="698"/>
    </row>
    <row r="79" spans="1:15" ht="12.75" customHeight="1">
      <c r="A79" s="701" t="s">
        <v>14</v>
      </c>
      <c r="B79" s="703" t="s">
        <v>15</v>
      </c>
      <c r="C79" s="593"/>
      <c r="D79" s="600"/>
      <c r="E79" s="701" t="s">
        <v>16</v>
      </c>
      <c r="F79" s="703" t="s">
        <v>17</v>
      </c>
      <c r="G79" s="600"/>
      <c r="H79" s="600"/>
      <c r="I79" s="599" t="s">
        <v>18</v>
      </c>
      <c r="J79" s="599" t="s">
        <v>19</v>
      </c>
      <c r="K79" s="600"/>
      <c r="L79" s="701" t="s">
        <v>20</v>
      </c>
      <c r="M79" s="703" t="s">
        <v>21</v>
      </c>
      <c r="N79" s="701" t="s">
        <v>22</v>
      </c>
      <c r="O79" s="703" t="s">
        <v>23</v>
      </c>
    </row>
    <row r="80" spans="1:15" ht="13.5" thickBot="1">
      <c r="A80" s="702"/>
      <c r="B80" s="704"/>
      <c r="C80" s="596"/>
      <c r="D80" s="601"/>
      <c r="E80" s="702"/>
      <c r="F80" s="704"/>
      <c r="G80" s="601"/>
      <c r="H80" s="601"/>
      <c r="I80" s="601"/>
      <c r="J80" s="601"/>
      <c r="K80" s="601"/>
      <c r="L80" s="702"/>
      <c r="M80" s="704"/>
      <c r="N80" s="702"/>
      <c r="O80" s="704"/>
    </row>
    <row r="81" spans="1:15" ht="25.5">
      <c r="A81" s="338" t="s">
        <v>259</v>
      </c>
      <c r="B81" s="484" t="s">
        <v>260</v>
      </c>
      <c r="C81" s="338">
        <v>12</v>
      </c>
      <c r="D81" s="485">
        <v>12000</v>
      </c>
      <c r="E81" s="455">
        <v>1</v>
      </c>
      <c r="F81" s="456"/>
      <c r="G81" s="338" t="s">
        <v>349</v>
      </c>
      <c r="H81" s="338" t="s">
        <v>27</v>
      </c>
      <c r="I81" s="486" t="s">
        <v>27</v>
      </c>
      <c r="J81" s="486"/>
      <c r="K81" s="338" t="s">
        <v>212</v>
      </c>
      <c r="L81" s="457"/>
      <c r="M81" s="459"/>
      <c r="N81" s="457">
        <v>38718</v>
      </c>
      <c r="O81" s="459">
        <v>39082</v>
      </c>
    </row>
    <row r="82" spans="1:15" ht="25.5">
      <c r="A82" s="342" t="s">
        <v>261</v>
      </c>
      <c r="B82" s="487" t="s">
        <v>262</v>
      </c>
      <c r="C82" s="342">
        <v>12</v>
      </c>
      <c r="D82" s="343">
        <v>12000</v>
      </c>
      <c r="E82" s="345">
        <v>1</v>
      </c>
      <c r="F82" s="460"/>
      <c r="G82" s="342" t="s">
        <v>132</v>
      </c>
      <c r="H82" s="342" t="s">
        <v>27</v>
      </c>
      <c r="I82" s="470" t="s">
        <v>27</v>
      </c>
      <c r="J82" s="470"/>
      <c r="K82" s="342" t="s">
        <v>212</v>
      </c>
      <c r="L82" s="461"/>
      <c r="M82" s="463"/>
      <c r="N82" s="461">
        <v>38718</v>
      </c>
      <c r="O82" s="463">
        <v>39082</v>
      </c>
    </row>
    <row r="83" spans="1:15" ht="38.25">
      <c r="A83" s="488" t="s">
        <v>263</v>
      </c>
      <c r="B83" s="361" t="s">
        <v>264</v>
      </c>
      <c r="C83" s="488">
        <v>8</v>
      </c>
      <c r="D83" s="489">
        <v>4500</v>
      </c>
      <c r="E83" s="345">
        <v>1</v>
      </c>
      <c r="F83" s="460"/>
      <c r="G83" s="488" t="s">
        <v>349</v>
      </c>
      <c r="H83" s="342" t="s">
        <v>27</v>
      </c>
      <c r="I83" s="470" t="s">
        <v>27</v>
      </c>
      <c r="J83" s="490"/>
      <c r="K83" s="342" t="s">
        <v>212</v>
      </c>
      <c r="L83" s="461"/>
      <c r="M83" s="463"/>
      <c r="N83" s="461">
        <v>38718</v>
      </c>
      <c r="O83" s="463">
        <v>39082</v>
      </c>
    </row>
    <row r="84" spans="1:15" ht="51">
      <c r="A84" s="488" t="s">
        <v>265</v>
      </c>
      <c r="B84" s="491" t="s">
        <v>350</v>
      </c>
      <c r="C84" s="488">
        <v>50</v>
      </c>
      <c r="D84" s="489">
        <v>70000</v>
      </c>
      <c r="E84" s="345">
        <v>0.5</v>
      </c>
      <c r="F84" s="460">
        <v>0.5</v>
      </c>
      <c r="G84" s="488" t="s">
        <v>126</v>
      </c>
      <c r="H84" s="342" t="s">
        <v>27</v>
      </c>
      <c r="I84" s="470" t="s">
        <v>27</v>
      </c>
      <c r="J84" s="490"/>
      <c r="K84" s="342" t="s">
        <v>212</v>
      </c>
      <c r="L84" s="461"/>
      <c r="M84" s="463"/>
      <c r="N84" s="461">
        <v>38961</v>
      </c>
      <c r="O84" s="463">
        <v>39082</v>
      </c>
    </row>
    <row r="85" spans="1:15" ht="51">
      <c r="A85" s="488" t="s">
        <v>266</v>
      </c>
      <c r="B85" s="360" t="s">
        <v>267</v>
      </c>
      <c r="C85" s="488">
        <v>1</v>
      </c>
      <c r="D85" s="489">
        <v>2000</v>
      </c>
      <c r="E85" s="345">
        <v>0.5</v>
      </c>
      <c r="F85" s="460">
        <v>0.5</v>
      </c>
      <c r="G85" s="488" t="s">
        <v>126</v>
      </c>
      <c r="H85" s="342" t="s">
        <v>27</v>
      </c>
      <c r="I85" s="470" t="s">
        <v>27</v>
      </c>
      <c r="J85" s="490"/>
      <c r="K85" s="342" t="s">
        <v>212</v>
      </c>
      <c r="L85" s="492"/>
      <c r="M85" s="493"/>
      <c r="N85" s="492">
        <v>38777</v>
      </c>
      <c r="O85" s="493">
        <v>38960</v>
      </c>
    </row>
    <row r="86" spans="1:15" ht="51">
      <c r="A86" s="488" t="s">
        <v>268</v>
      </c>
      <c r="B86" s="360" t="s">
        <v>269</v>
      </c>
      <c r="C86" s="488">
        <v>10</v>
      </c>
      <c r="D86" s="489">
        <v>3000</v>
      </c>
      <c r="E86" s="345">
        <v>0.5</v>
      </c>
      <c r="F86" s="460">
        <v>0.5</v>
      </c>
      <c r="G86" s="488" t="s">
        <v>132</v>
      </c>
      <c r="H86" s="342" t="s">
        <v>27</v>
      </c>
      <c r="I86" s="470" t="s">
        <v>27</v>
      </c>
      <c r="J86" s="490"/>
      <c r="K86" s="342" t="s">
        <v>212</v>
      </c>
      <c r="L86" s="492"/>
      <c r="M86" s="493"/>
      <c r="N86" s="492">
        <v>38777</v>
      </c>
      <c r="O86" s="493">
        <v>38960</v>
      </c>
    </row>
    <row r="87" spans="1:15" ht="25.5">
      <c r="A87" s="488" t="s">
        <v>270</v>
      </c>
      <c r="B87" s="360" t="s">
        <v>271</v>
      </c>
      <c r="C87" s="488">
        <v>8</v>
      </c>
      <c r="D87" s="489">
        <v>50000</v>
      </c>
      <c r="E87" s="345">
        <v>0.5</v>
      </c>
      <c r="F87" s="460">
        <v>0.5</v>
      </c>
      <c r="G87" s="488" t="s">
        <v>351</v>
      </c>
      <c r="H87" s="342" t="s">
        <v>27</v>
      </c>
      <c r="I87" s="470" t="s">
        <v>27</v>
      </c>
      <c r="J87" s="490"/>
      <c r="K87" s="342" t="s">
        <v>212</v>
      </c>
      <c r="L87" s="492"/>
      <c r="M87" s="493"/>
      <c r="N87" s="492">
        <v>38749</v>
      </c>
      <c r="O87" s="493">
        <v>39082</v>
      </c>
    </row>
    <row r="88" spans="1:15" ht="12.75">
      <c r="A88" s="488" t="s">
        <v>272</v>
      </c>
      <c r="B88" s="360" t="s">
        <v>273</v>
      </c>
      <c r="C88" s="488">
        <v>30</v>
      </c>
      <c r="D88" s="489">
        <v>10000</v>
      </c>
      <c r="E88" s="345">
        <v>0.5</v>
      </c>
      <c r="F88" s="460">
        <v>0.5</v>
      </c>
      <c r="G88" s="488" t="s">
        <v>351</v>
      </c>
      <c r="H88" s="342" t="s">
        <v>27</v>
      </c>
      <c r="I88" s="470" t="s">
        <v>27</v>
      </c>
      <c r="J88" s="490"/>
      <c r="K88" s="342" t="s">
        <v>212</v>
      </c>
      <c r="L88" s="492"/>
      <c r="M88" s="493"/>
      <c r="N88" s="492">
        <v>38777</v>
      </c>
      <c r="O88" s="493">
        <v>39082</v>
      </c>
    </row>
    <row r="89" spans="1:15" ht="12.75">
      <c r="A89" s="488" t="s">
        <v>274</v>
      </c>
      <c r="B89" s="360" t="s">
        <v>275</v>
      </c>
      <c r="C89" s="488">
        <v>30</v>
      </c>
      <c r="D89" s="489">
        <v>3000</v>
      </c>
      <c r="E89" s="345">
        <v>1</v>
      </c>
      <c r="F89" s="460">
        <v>0</v>
      </c>
      <c r="G89" s="488" t="s">
        <v>132</v>
      </c>
      <c r="H89" s="342" t="s">
        <v>27</v>
      </c>
      <c r="I89" s="470" t="s">
        <v>27</v>
      </c>
      <c r="J89" s="490"/>
      <c r="K89" s="342" t="s">
        <v>212</v>
      </c>
      <c r="L89" s="492"/>
      <c r="M89" s="493"/>
      <c r="N89" s="492">
        <v>38777</v>
      </c>
      <c r="O89" s="493">
        <v>39082</v>
      </c>
    </row>
    <row r="90" spans="1:15" ht="25.5">
      <c r="A90" s="488" t="s">
        <v>276</v>
      </c>
      <c r="B90" s="360" t="s">
        <v>277</v>
      </c>
      <c r="C90" s="488">
        <v>24</v>
      </c>
      <c r="D90" s="489">
        <v>5000</v>
      </c>
      <c r="E90" s="345">
        <v>0.5</v>
      </c>
      <c r="F90" s="460">
        <v>0.5</v>
      </c>
      <c r="G90" s="488" t="s">
        <v>351</v>
      </c>
      <c r="H90" s="342" t="s">
        <v>27</v>
      </c>
      <c r="I90" s="470" t="s">
        <v>27</v>
      </c>
      <c r="J90" s="490"/>
      <c r="K90" s="342" t="s">
        <v>212</v>
      </c>
      <c r="L90" s="492"/>
      <c r="M90" s="493"/>
      <c r="N90" s="492">
        <v>38777</v>
      </c>
      <c r="O90" s="493">
        <v>39082</v>
      </c>
    </row>
    <row r="91" spans="1:15" ht="25.5">
      <c r="A91" s="488" t="s">
        <v>278</v>
      </c>
      <c r="B91" s="360" t="s">
        <v>279</v>
      </c>
      <c r="C91" s="488">
        <v>24</v>
      </c>
      <c r="D91" s="489">
        <v>4000</v>
      </c>
      <c r="E91" s="345">
        <v>0.5</v>
      </c>
      <c r="F91" s="460">
        <v>0.5</v>
      </c>
      <c r="G91" s="488" t="s">
        <v>351</v>
      </c>
      <c r="H91" s="342" t="s">
        <v>27</v>
      </c>
      <c r="I91" s="470" t="s">
        <v>27</v>
      </c>
      <c r="J91" s="490"/>
      <c r="K91" s="342" t="s">
        <v>212</v>
      </c>
      <c r="L91" s="492"/>
      <c r="M91" s="493"/>
      <c r="N91" s="492">
        <v>38777</v>
      </c>
      <c r="O91" s="493">
        <v>39082</v>
      </c>
    </row>
    <row r="92" spans="1:15" ht="25.5">
      <c r="A92" s="488" t="s">
        <v>280</v>
      </c>
      <c r="B92" s="360" t="s">
        <v>281</v>
      </c>
      <c r="C92" s="488">
        <v>10</v>
      </c>
      <c r="D92" s="489">
        <v>20000</v>
      </c>
      <c r="E92" s="345">
        <v>0.5</v>
      </c>
      <c r="F92" s="460">
        <v>0.5</v>
      </c>
      <c r="G92" s="488" t="s">
        <v>351</v>
      </c>
      <c r="H92" s="342" t="s">
        <v>27</v>
      </c>
      <c r="I92" s="470" t="s">
        <v>27</v>
      </c>
      <c r="J92" s="490"/>
      <c r="K92" s="342" t="s">
        <v>212</v>
      </c>
      <c r="L92" s="492"/>
      <c r="M92" s="493"/>
      <c r="N92" s="492">
        <v>38777</v>
      </c>
      <c r="O92" s="493">
        <v>39082</v>
      </c>
    </row>
    <row r="93" spans="1:15" ht="25.5">
      <c r="A93" s="488" t="s">
        <v>282</v>
      </c>
      <c r="B93" s="360" t="s">
        <v>283</v>
      </c>
      <c r="C93" s="488">
        <v>15</v>
      </c>
      <c r="D93" s="489">
        <v>20000</v>
      </c>
      <c r="E93" s="345">
        <v>0.5</v>
      </c>
      <c r="F93" s="460">
        <v>0.5</v>
      </c>
      <c r="G93" s="488" t="s">
        <v>352</v>
      </c>
      <c r="H93" s="342" t="s">
        <v>27</v>
      </c>
      <c r="I93" s="470" t="s">
        <v>27</v>
      </c>
      <c r="J93" s="490"/>
      <c r="K93" s="342" t="s">
        <v>212</v>
      </c>
      <c r="L93" s="492"/>
      <c r="M93" s="493"/>
      <c r="N93" s="492">
        <v>38718</v>
      </c>
      <c r="O93" s="493">
        <v>39082</v>
      </c>
    </row>
    <row r="94" spans="1:15" ht="25.5">
      <c r="A94" s="342" t="s">
        <v>284</v>
      </c>
      <c r="B94" s="360" t="s">
        <v>353</v>
      </c>
      <c r="C94" s="342">
        <v>12</v>
      </c>
      <c r="D94" s="343">
        <v>10000</v>
      </c>
      <c r="E94" s="345">
        <v>0.5</v>
      </c>
      <c r="F94" s="460">
        <v>0.5</v>
      </c>
      <c r="G94" s="342" t="s">
        <v>126</v>
      </c>
      <c r="H94" s="342" t="s">
        <v>27</v>
      </c>
      <c r="I94" s="470" t="s">
        <v>27</v>
      </c>
      <c r="J94" s="470"/>
      <c r="K94" s="342" t="s">
        <v>212</v>
      </c>
      <c r="L94" s="492"/>
      <c r="M94" s="493"/>
      <c r="N94" s="492">
        <v>38777</v>
      </c>
      <c r="O94" s="493">
        <v>39082</v>
      </c>
    </row>
    <row r="95" spans="1:15" ht="25.5">
      <c r="A95" s="342" t="s">
        <v>285</v>
      </c>
      <c r="B95" s="360" t="s">
        <v>354</v>
      </c>
      <c r="C95" s="342">
        <v>15</v>
      </c>
      <c r="D95" s="343">
        <v>10000</v>
      </c>
      <c r="E95" s="345">
        <v>0.5</v>
      </c>
      <c r="F95" s="460">
        <v>0.5</v>
      </c>
      <c r="G95" s="342" t="s">
        <v>126</v>
      </c>
      <c r="H95" s="342" t="s">
        <v>27</v>
      </c>
      <c r="I95" s="470" t="s">
        <v>27</v>
      </c>
      <c r="J95" s="470"/>
      <c r="K95" s="342" t="s">
        <v>212</v>
      </c>
      <c r="L95" s="492"/>
      <c r="M95" s="493"/>
      <c r="N95" s="492">
        <v>38777</v>
      </c>
      <c r="O95" s="493">
        <v>39082</v>
      </c>
    </row>
    <row r="96" spans="1:15" ht="25.5">
      <c r="A96" s="342" t="s">
        <v>286</v>
      </c>
      <c r="B96" s="360" t="s">
        <v>355</v>
      </c>
      <c r="C96" s="342">
        <v>20</v>
      </c>
      <c r="D96" s="343">
        <v>5000</v>
      </c>
      <c r="E96" s="345">
        <v>1</v>
      </c>
      <c r="F96" s="460">
        <v>0</v>
      </c>
      <c r="G96" s="342" t="s">
        <v>132</v>
      </c>
      <c r="H96" s="342" t="s">
        <v>27</v>
      </c>
      <c r="I96" s="470" t="s">
        <v>27</v>
      </c>
      <c r="J96" s="470"/>
      <c r="K96" s="342" t="s">
        <v>212</v>
      </c>
      <c r="L96" s="492"/>
      <c r="M96" s="493"/>
      <c r="N96" s="492">
        <v>38777</v>
      </c>
      <c r="O96" s="493">
        <v>39082</v>
      </c>
    </row>
    <row r="97" spans="1:15" ht="25.5">
      <c r="A97" s="342" t="s">
        <v>287</v>
      </c>
      <c r="B97" s="360" t="s">
        <v>356</v>
      </c>
      <c r="C97" s="342">
        <v>15</v>
      </c>
      <c r="D97" s="343">
        <v>5000</v>
      </c>
      <c r="E97" s="345">
        <v>0.5</v>
      </c>
      <c r="F97" s="460">
        <v>0.5</v>
      </c>
      <c r="G97" s="488" t="s">
        <v>351</v>
      </c>
      <c r="H97" s="342" t="s">
        <v>27</v>
      </c>
      <c r="I97" s="470" t="s">
        <v>27</v>
      </c>
      <c r="J97" s="470"/>
      <c r="K97" s="342" t="s">
        <v>212</v>
      </c>
      <c r="L97" s="492"/>
      <c r="M97" s="493"/>
      <c r="N97" s="492">
        <v>38777</v>
      </c>
      <c r="O97" s="493">
        <v>39082</v>
      </c>
    </row>
    <row r="98" spans="1:15" ht="25.5">
      <c r="A98" s="342" t="s">
        <v>289</v>
      </c>
      <c r="B98" s="360" t="s">
        <v>357</v>
      </c>
      <c r="C98" s="342">
        <v>15</v>
      </c>
      <c r="D98" s="343">
        <v>15000</v>
      </c>
      <c r="E98" s="345">
        <v>0.5</v>
      </c>
      <c r="F98" s="460">
        <v>0.5</v>
      </c>
      <c r="G98" s="488" t="s">
        <v>351</v>
      </c>
      <c r="H98" s="342" t="s">
        <v>27</v>
      </c>
      <c r="I98" s="470" t="s">
        <v>27</v>
      </c>
      <c r="J98" s="470"/>
      <c r="K98" s="342" t="s">
        <v>212</v>
      </c>
      <c r="L98" s="492"/>
      <c r="M98" s="493"/>
      <c r="N98" s="492">
        <v>38777</v>
      </c>
      <c r="O98" s="493">
        <v>39082</v>
      </c>
    </row>
    <row r="99" spans="1:15" ht="25.5">
      <c r="A99" s="342" t="s">
        <v>291</v>
      </c>
      <c r="B99" s="360" t="s">
        <v>358</v>
      </c>
      <c r="C99" s="342">
        <v>15</v>
      </c>
      <c r="D99" s="343">
        <v>2000</v>
      </c>
      <c r="E99" s="345">
        <v>1</v>
      </c>
      <c r="F99" s="460">
        <v>0</v>
      </c>
      <c r="G99" s="488" t="s">
        <v>351</v>
      </c>
      <c r="H99" s="342" t="s">
        <v>27</v>
      </c>
      <c r="I99" s="470" t="s">
        <v>27</v>
      </c>
      <c r="J99" s="470"/>
      <c r="K99" s="342" t="s">
        <v>212</v>
      </c>
      <c r="L99" s="492"/>
      <c r="M99" s="493"/>
      <c r="N99" s="492">
        <v>38777</v>
      </c>
      <c r="O99" s="493">
        <v>39082</v>
      </c>
    </row>
    <row r="100" spans="1:15" ht="25.5">
      <c r="A100" s="342" t="s">
        <v>292</v>
      </c>
      <c r="B100" s="360" t="s">
        <v>359</v>
      </c>
      <c r="C100" s="342">
        <v>15</v>
      </c>
      <c r="D100" s="343">
        <v>5000</v>
      </c>
      <c r="E100" s="345">
        <v>1</v>
      </c>
      <c r="F100" s="460">
        <v>0</v>
      </c>
      <c r="G100" s="488" t="s">
        <v>351</v>
      </c>
      <c r="H100" s="342" t="s">
        <v>27</v>
      </c>
      <c r="I100" s="470" t="s">
        <v>27</v>
      </c>
      <c r="J100" s="470"/>
      <c r="K100" s="342" t="s">
        <v>212</v>
      </c>
      <c r="L100" s="492"/>
      <c r="M100" s="493"/>
      <c r="N100" s="492">
        <v>38777</v>
      </c>
      <c r="O100" s="493">
        <v>39082</v>
      </c>
    </row>
    <row r="101" spans="1:15" ht="25.5">
      <c r="A101" s="342" t="s">
        <v>294</v>
      </c>
      <c r="B101" s="360" t="s">
        <v>360</v>
      </c>
      <c r="C101" s="342">
        <v>15</v>
      </c>
      <c r="D101" s="343">
        <v>10000</v>
      </c>
      <c r="E101" s="345">
        <v>0.5</v>
      </c>
      <c r="F101" s="460">
        <v>0.5</v>
      </c>
      <c r="G101" s="488" t="s">
        <v>351</v>
      </c>
      <c r="H101" s="342" t="s">
        <v>27</v>
      </c>
      <c r="I101" s="470" t="s">
        <v>27</v>
      </c>
      <c r="J101" s="470"/>
      <c r="K101" s="342" t="s">
        <v>212</v>
      </c>
      <c r="L101" s="492"/>
      <c r="M101" s="493"/>
      <c r="N101" s="492">
        <v>38777</v>
      </c>
      <c r="O101" s="493">
        <v>39082</v>
      </c>
    </row>
    <row r="102" spans="1:15" ht="25.5">
      <c r="A102" s="342" t="s">
        <v>296</v>
      </c>
      <c r="B102" s="360" t="s">
        <v>290</v>
      </c>
      <c r="C102" s="342">
        <v>15</v>
      </c>
      <c r="D102" s="343">
        <v>1500</v>
      </c>
      <c r="E102" s="345">
        <v>1</v>
      </c>
      <c r="F102" s="460">
        <v>0</v>
      </c>
      <c r="G102" s="488" t="s">
        <v>132</v>
      </c>
      <c r="H102" s="342" t="s">
        <v>27</v>
      </c>
      <c r="I102" s="470" t="s">
        <v>27</v>
      </c>
      <c r="J102" s="470"/>
      <c r="K102" s="342" t="s">
        <v>212</v>
      </c>
      <c r="L102" s="492"/>
      <c r="M102" s="493"/>
      <c r="N102" s="492">
        <v>38777</v>
      </c>
      <c r="O102" s="493">
        <v>39082</v>
      </c>
    </row>
    <row r="103" spans="1:15" ht="25.5">
      <c r="A103" s="342" t="s">
        <v>298</v>
      </c>
      <c r="B103" s="360" t="s">
        <v>288</v>
      </c>
      <c r="C103" s="342">
        <v>15</v>
      </c>
      <c r="D103" s="343">
        <v>2000</v>
      </c>
      <c r="E103" s="345">
        <v>0.5</v>
      </c>
      <c r="F103" s="460">
        <v>0.5</v>
      </c>
      <c r="G103" s="488" t="s">
        <v>351</v>
      </c>
      <c r="H103" s="342" t="s">
        <v>27</v>
      </c>
      <c r="I103" s="470" t="s">
        <v>27</v>
      </c>
      <c r="J103" s="470"/>
      <c r="K103" s="342" t="s">
        <v>212</v>
      </c>
      <c r="L103" s="492"/>
      <c r="M103" s="493"/>
      <c r="N103" s="492">
        <v>38777</v>
      </c>
      <c r="O103" s="493">
        <v>39082</v>
      </c>
    </row>
    <row r="104" spans="1:15" ht="25.5">
      <c r="A104" s="342" t="s">
        <v>299</v>
      </c>
      <c r="B104" s="360" t="s">
        <v>361</v>
      </c>
      <c r="C104" s="342">
        <v>10</v>
      </c>
      <c r="D104" s="343">
        <v>4000</v>
      </c>
      <c r="E104" s="345">
        <v>0.5</v>
      </c>
      <c r="F104" s="460">
        <v>0.5</v>
      </c>
      <c r="G104" s="488" t="s">
        <v>351</v>
      </c>
      <c r="H104" s="342" t="s">
        <v>27</v>
      </c>
      <c r="I104" s="470" t="s">
        <v>27</v>
      </c>
      <c r="J104" s="470"/>
      <c r="K104" s="342" t="s">
        <v>212</v>
      </c>
      <c r="L104" s="492"/>
      <c r="M104" s="493"/>
      <c r="N104" s="492">
        <v>38777</v>
      </c>
      <c r="O104" s="493">
        <v>39082</v>
      </c>
    </row>
    <row r="105" spans="1:15" ht="25.5">
      <c r="A105" s="342" t="s">
        <v>362</v>
      </c>
      <c r="B105" s="360" t="s">
        <v>293</v>
      </c>
      <c r="C105" s="342">
        <v>20</v>
      </c>
      <c r="D105" s="343">
        <v>5000</v>
      </c>
      <c r="E105" s="345">
        <v>0.5</v>
      </c>
      <c r="F105" s="460">
        <v>0.5</v>
      </c>
      <c r="G105" s="488" t="s">
        <v>351</v>
      </c>
      <c r="H105" s="342" t="s">
        <v>27</v>
      </c>
      <c r="I105" s="470" t="s">
        <v>27</v>
      </c>
      <c r="J105" s="470"/>
      <c r="K105" s="342" t="s">
        <v>212</v>
      </c>
      <c r="L105" s="492"/>
      <c r="M105" s="493"/>
      <c r="N105" s="492">
        <v>38777</v>
      </c>
      <c r="O105" s="493">
        <v>39082</v>
      </c>
    </row>
    <row r="106" spans="1:15" ht="25.5">
      <c r="A106" s="342" t="s">
        <v>363</v>
      </c>
      <c r="B106" s="360" t="s">
        <v>295</v>
      </c>
      <c r="C106" s="342">
        <v>20</v>
      </c>
      <c r="D106" s="343">
        <v>3000</v>
      </c>
      <c r="E106" s="345">
        <v>0.5</v>
      </c>
      <c r="F106" s="460">
        <v>0.5</v>
      </c>
      <c r="G106" s="488" t="s">
        <v>351</v>
      </c>
      <c r="H106" s="342" t="s">
        <v>27</v>
      </c>
      <c r="I106" s="470" t="s">
        <v>27</v>
      </c>
      <c r="J106" s="470"/>
      <c r="K106" s="342" t="s">
        <v>212</v>
      </c>
      <c r="L106" s="492"/>
      <c r="M106" s="493"/>
      <c r="N106" s="492">
        <v>38777</v>
      </c>
      <c r="O106" s="493">
        <v>39082</v>
      </c>
    </row>
    <row r="107" spans="1:15" ht="26.25" customHeight="1">
      <c r="A107" s="342" t="s">
        <v>364</v>
      </c>
      <c r="B107" s="341" t="s">
        <v>256</v>
      </c>
      <c r="C107" s="342">
        <v>1</v>
      </c>
      <c r="D107" s="343">
        <v>15000</v>
      </c>
      <c r="E107" s="345">
        <v>1</v>
      </c>
      <c r="F107" s="460">
        <v>0</v>
      </c>
      <c r="G107" s="342" t="s">
        <v>101</v>
      </c>
      <c r="H107" s="342" t="s">
        <v>27</v>
      </c>
      <c r="I107" s="342" t="s">
        <v>27</v>
      </c>
      <c r="J107" s="494"/>
      <c r="K107" s="342" t="s">
        <v>212</v>
      </c>
      <c r="L107" s="492"/>
      <c r="M107" s="493"/>
      <c r="N107" s="492">
        <v>38749</v>
      </c>
      <c r="O107" s="493">
        <v>39082</v>
      </c>
    </row>
    <row r="108" spans="1:15" ht="26.25" thickBot="1">
      <c r="A108" s="342" t="s">
        <v>365</v>
      </c>
      <c r="B108" s="360" t="s">
        <v>297</v>
      </c>
      <c r="C108" s="342">
        <v>20</v>
      </c>
      <c r="D108" s="343">
        <v>1500</v>
      </c>
      <c r="E108" s="345">
        <v>1</v>
      </c>
      <c r="F108" s="460">
        <v>0</v>
      </c>
      <c r="G108" s="342" t="s">
        <v>132</v>
      </c>
      <c r="H108" s="342" t="s">
        <v>27</v>
      </c>
      <c r="I108" s="470" t="s">
        <v>27</v>
      </c>
      <c r="J108" s="470"/>
      <c r="K108" s="342" t="s">
        <v>212</v>
      </c>
      <c r="L108" s="461"/>
      <c r="M108" s="463"/>
      <c r="N108" s="492">
        <v>38777</v>
      </c>
      <c r="O108" s="493">
        <v>39082</v>
      </c>
    </row>
    <row r="109" spans="1:15" ht="26.25" customHeight="1" thickBot="1">
      <c r="A109" s="714" t="s">
        <v>86</v>
      </c>
      <c r="B109" s="715"/>
      <c r="C109" s="716"/>
      <c r="D109" s="336">
        <f>SUM(D81:D108)</f>
        <v>309500</v>
      </c>
      <c r="E109" s="32"/>
      <c r="F109" s="32"/>
      <c r="G109" s="33"/>
      <c r="H109" s="34"/>
      <c r="I109" s="34"/>
      <c r="J109" s="34"/>
      <c r="K109" s="33"/>
      <c r="L109" s="33"/>
      <c r="M109" s="35"/>
      <c r="N109" s="34"/>
      <c r="O109" s="34"/>
    </row>
    <row r="110" spans="2:15" s="6" customFormat="1" ht="12" thickBot="1">
      <c r="B110" s="49"/>
      <c r="C110" s="2"/>
      <c r="D110" s="2"/>
      <c r="E110" s="7"/>
      <c r="F110" s="7"/>
      <c r="G110" s="7"/>
      <c r="H110" s="7"/>
      <c r="I110" s="7"/>
      <c r="J110" s="7"/>
      <c r="K110" s="7"/>
      <c r="L110" s="4"/>
      <c r="M110" s="4"/>
      <c r="N110" s="4"/>
      <c r="O110" s="8"/>
    </row>
    <row r="111" spans="1:15" ht="26.25" customHeight="1" thickBot="1">
      <c r="A111" s="354" t="s">
        <v>87</v>
      </c>
      <c r="B111" s="355"/>
      <c r="C111" s="356"/>
      <c r="D111" s="336">
        <f>+D74+D109</f>
        <v>309500</v>
      </c>
      <c r="E111" s="32"/>
      <c r="F111" s="32"/>
      <c r="G111" s="33"/>
      <c r="H111" s="34"/>
      <c r="I111" s="34"/>
      <c r="J111" s="34"/>
      <c r="K111" s="33"/>
      <c r="L111" s="33"/>
      <c r="M111" s="35"/>
      <c r="N111" s="34"/>
      <c r="O111" s="34"/>
    </row>
    <row r="112" spans="2:15" s="63" customFormat="1" ht="15.75" customHeight="1" thickBot="1">
      <c r="B112" s="64"/>
      <c r="C112" s="65"/>
      <c r="D112" s="65"/>
      <c r="E112" s="65"/>
      <c r="F112" s="65"/>
      <c r="G112" s="65"/>
      <c r="H112" s="66"/>
      <c r="I112" s="65"/>
      <c r="J112" s="65"/>
      <c r="K112" s="65"/>
      <c r="L112" s="67"/>
      <c r="M112" s="67"/>
      <c r="N112" s="65"/>
      <c r="O112" s="68"/>
    </row>
    <row r="113" spans="1:15" ht="26.25" customHeight="1" thickBot="1">
      <c r="A113" s="354" t="s">
        <v>300</v>
      </c>
      <c r="B113" s="355"/>
      <c r="C113" s="356"/>
      <c r="D113" s="336">
        <f>+D52+D64+D111</f>
        <v>866000</v>
      </c>
      <c r="E113" s="32"/>
      <c r="F113" s="32"/>
      <c r="G113" s="33"/>
      <c r="H113" s="34"/>
      <c r="I113" s="34"/>
      <c r="J113" s="34"/>
      <c r="K113" s="33"/>
      <c r="L113" s="33"/>
      <c r="M113" s="35"/>
      <c r="N113" s="34"/>
      <c r="O113" s="34"/>
    </row>
    <row r="114" spans="2:15" s="6" customFormat="1" ht="11.25">
      <c r="B114" s="49"/>
      <c r="C114" s="2"/>
      <c r="D114" s="2"/>
      <c r="E114" s="7"/>
      <c r="F114" s="7"/>
      <c r="G114" s="7"/>
      <c r="H114" s="7"/>
      <c r="I114" s="7"/>
      <c r="J114" s="7"/>
      <c r="K114" s="7"/>
      <c r="L114" s="4"/>
      <c r="M114" s="4"/>
      <c r="N114" s="4"/>
      <c r="O114" s="8"/>
    </row>
    <row r="115" spans="1:15" s="6" customFormat="1" ht="12.75">
      <c r="A115" s="362"/>
      <c r="B115" s="353"/>
      <c r="C115" s="2"/>
      <c r="D115" s="495"/>
      <c r="E115" s="7"/>
      <c r="F115" s="7"/>
      <c r="G115" s="7"/>
      <c r="H115" s="7"/>
      <c r="I115" s="7"/>
      <c r="J115" s="7"/>
      <c r="K115" s="7"/>
      <c r="L115" s="4"/>
      <c r="M115" s="4"/>
      <c r="N115" s="4"/>
      <c r="O115" s="8"/>
    </row>
  </sheetData>
  <mergeCells count="99">
    <mergeCell ref="O79:O80"/>
    <mergeCell ref="A109:C109"/>
    <mergeCell ref="L78:M78"/>
    <mergeCell ref="N78:O78"/>
    <mergeCell ref="A79:A80"/>
    <mergeCell ref="B79:B80"/>
    <mergeCell ref="E79:E80"/>
    <mergeCell ref="F79:F80"/>
    <mergeCell ref="I79:I80"/>
    <mergeCell ref="J79:J80"/>
    <mergeCell ref="I78:J78"/>
    <mergeCell ref="K78:K80"/>
    <mergeCell ref="I69:I70"/>
    <mergeCell ref="L79:L80"/>
    <mergeCell ref="M79:M80"/>
    <mergeCell ref="N69:N70"/>
    <mergeCell ref="J69:J70"/>
    <mergeCell ref="L69:L70"/>
    <mergeCell ref="M69:M70"/>
    <mergeCell ref="N79:N80"/>
    <mergeCell ref="A74:C74"/>
    <mergeCell ref="C78:C80"/>
    <mergeCell ref="D78:D80"/>
    <mergeCell ref="E78:F78"/>
    <mergeCell ref="G78:G80"/>
    <mergeCell ref="H78:H80"/>
    <mergeCell ref="L68:M68"/>
    <mergeCell ref="N68:O68"/>
    <mergeCell ref="A69:A70"/>
    <mergeCell ref="B69:B70"/>
    <mergeCell ref="E69:E70"/>
    <mergeCell ref="F69:F70"/>
    <mergeCell ref="O69:O70"/>
    <mergeCell ref="M59:M60"/>
    <mergeCell ref="N59:N60"/>
    <mergeCell ref="O59:O60"/>
    <mergeCell ref="C68:C70"/>
    <mergeCell ref="D68:D70"/>
    <mergeCell ref="E68:F68"/>
    <mergeCell ref="G68:G70"/>
    <mergeCell ref="H68:H70"/>
    <mergeCell ref="I68:J68"/>
    <mergeCell ref="K68:K70"/>
    <mergeCell ref="K58:K60"/>
    <mergeCell ref="L58:M58"/>
    <mergeCell ref="N58:O58"/>
    <mergeCell ref="A59:A60"/>
    <mergeCell ref="B59:B60"/>
    <mergeCell ref="E59:E60"/>
    <mergeCell ref="F59:F60"/>
    <mergeCell ref="I59:I60"/>
    <mergeCell ref="J59:J60"/>
    <mergeCell ref="L59:L60"/>
    <mergeCell ref="M19:M20"/>
    <mergeCell ref="N19:N20"/>
    <mergeCell ref="O19:O20"/>
    <mergeCell ref="A50:C50"/>
    <mergeCell ref="C58:C60"/>
    <mergeCell ref="D58:D60"/>
    <mergeCell ref="E58:F58"/>
    <mergeCell ref="G58:G60"/>
    <mergeCell ref="H58:H60"/>
    <mergeCell ref="I58:J58"/>
    <mergeCell ref="K18:K20"/>
    <mergeCell ref="L18:M18"/>
    <mergeCell ref="N18:O18"/>
    <mergeCell ref="A19:A20"/>
    <mergeCell ref="B19:B20"/>
    <mergeCell ref="E19:E20"/>
    <mergeCell ref="F19:F20"/>
    <mergeCell ref="I19:I20"/>
    <mergeCell ref="J19:J20"/>
    <mergeCell ref="L19:L20"/>
    <mergeCell ref="M11:M12"/>
    <mergeCell ref="N11:N12"/>
    <mergeCell ref="O11:O12"/>
    <mergeCell ref="A14:C14"/>
    <mergeCell ref="C18:C20"/>
    <mergeCell ref="D18:D20"/>
    <mergeCell ref="E18:F18"/>
    <mergeCell ref="G18:G20"/>
    <mergeCell ref="H18:H20"/>
    <mergeCell ref="I18:J18"/>
    <mergeCell ref="K10:K12"/>
    <mergeCell ref="L10:M10"/>
    <mergeCell ref="N10:O10"/>
    <mergeCell ref="A11:A12"/>
    <mergeCell ref="B11:B12"/>
    <mergeCell ref="E11:E12"/>
    <mergeCell ref="F11:F12"/>
    <mergeCell ref="I11:I12"/>
    <mergeCell ref="J11:J12"/>
    <mergeCell ref="L11:L12"/>
    <mergeCell ref="C10:C12"/>
    <mergeCell ref="D10:D12"/>
    <mergeCell ref="E10:F10"/>
    <mergeCell ref="G10:G12"/>
    <mergeCell ref="H10:H12"/>
    <mergeCell ref="I10:J10"/>
  </mergeCells>
  <printOptions horizontalCentered="1"/>
  <pageMargins left="0.7874015748031497" right="0.75" top="0.984251968503937" bottom="0.984251968503937" header="0" footer="0"/>
  <pageSetup horizontalDpi="600" verticalDpi="600" orientation="landscape" paperSize="5" scale="7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94"/>
  <sheetViews>
    <sheetView workbookViewId="0" topLeftCell="A1">
      <selection activeCell="I69" sqref="I69"/>
    </sheetView>
  </sheetViews>
  <sheetFormatPr defaultColWidth="11.421875" defaultRowHeight="12.75"/>
  <cols>
    <col min="1" max="1" width="9.57421875" style="0" customWidth="1"/>
    <col min="2" max="2" width="29.57421875" style="0" customWidth="1"/>
    <col min="3" max="3" width="8.7109375" style="0" customWidth="1"/>
    <col min="4" max="4" width="13.00390625" style="0" customWidth="1"/>
    <col min="5" max="5" width="7.421875" style="0" customWidth="1"/>
    <col min="6" max="6" width="8.421875" style="0" customWidth="1"/>
    <col min="7" max="7" width="12.28125" style="0" customWidth="1"/>
    <col min="8" max="8" width="14.00390625" style="0" customWidth="1"/>
    <col min="9" max="9" width="8.7109375" style="0" customWidth="1"/>
    <col min="10" max="10" width="11.421875" style="0" customWidth="1"/>
    <col min="11" max="11" width="9.00390625" style="0" customWidth="1"/>
    <col min="12" max="12" width="10.8515625" style="0" customWidth="1"/>
    <col min="13" max="13" width="10.140625" style="0" customWidth="1"/>
    <col min="14" max="14" width="10.421875" style="0" customWidth="1"/>
    <col min="15" max="15" width="10.57421875" style="0" customWidth="1"/>
  </cols>
  <sheetData>
    <row r="1" spans="1:15" ht="12.7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5" ht="12.75">
      <c r="A2" s="121"/>
      <c r="B2" s="1" t="s">
        <v>0</v>
      </c>
      <c r="C2" s="2"/>
      <c r="D2" s="2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ht="12.75">
      <c r="A3" s="121"/>
      <c r="B3" s="1" t="s">
        <v>1</v>
      </c>
      <c r="C3" s="2"/>
      <c r="D3" s="2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ht="12.75">
      <c r="A4" s="121"/>
      <c r="B4" s="3" t="s">
        <v>302</v>
      </c>
      <c r="C4" s="3"/>
      <c r="D4" s="3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5" ht="12.75">
      <c r="A5" s="121"/>
      <c r="B5" s="4" t="s">
        <v>142</v>
      </c>
      <c r="C5" s="4"/>
      <c r="D5" s="4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pans="1:15" ht="12.75">
      <c r="A6" s="121"/>
      <c r="B6" s="4" t="s">
        <v>143</v>
      </c>
      <c r="C6" s="4"/>
      <c r="D6" s="4"/>
      <c r="E6" s="121"/>
      <c r="F6" s="121"/>
      <c r="G6" s="121"/>
      <c r="H6" s="121"/>
      <c r="I6" s="121"/>
      <c r="J6" s="121"/>
      <c r="K6" s="121"/>
      <c r="L6" s="121"/>
      <c r="M6" s="121"/>
      <c r="N6" s="122"/>
      <c r="O6" s="122"/>
    </row>
    <row r="7" spans="1:15" ht="12.75">
      <c r="A7" s="121"/>
      <c r="B7" s="4"/>
      <c r="C7" s="4"/>
      <c r="D7" s="4"/>
      <c r="E7" s="123"/>
      <c r="F7" s="121"/>
      <c r="G7" s="121"/>
      <c r="H7" s="121"/>
      <c r="I7" s="121"/>
      <c r="J7" s="121"/>
      <c r="K7" s="121"/>
      <c r="L7" s="121"/>
      <c r="M7" s="121"/>
      <c r="N7" s="122"/>
      <c r="O7" s="122"/>
    </row>
    <row r="8" spans="2:15" s="6" customFormat="1" ht="11.25">
      <c r="B8" s="656" t="s">
        <v>2</v>
      </c>
      <c r="C8" s="656"/>
      <c r="D8" s="656"/>
      <c r="E8" s="656"/>
      <c r="F8" s="7"/>
      <c r="G8" s="7"/>
      <c r="H8" s="7"/>
      <c r="I8" s="7"/>
      <c r="J8" s="7"/>
      <c r="K8" s="7"/>
      <c r="L8" s="4"/>
      <c r="M8" s="4"/>
      <c r="N8" s="4"/>
      <c r="O8" s="8"/>
    </row>
    <row r="9" spans="2:15" s="2" customFormat="1" ht="12" thickBot="1">
      <c r="B9" s="656" t="s">
        <v>3</v>
      </c>
      <c r="C9" s="656"/>
      <c r="D9" s="656"/>
      <c r="E9" s="656"/>
      <c r="F9" s="6"/>
      <c r="G9" s="6"/>
      <c r="H9" s="6"/>
      <c r="I9" s="6"/>
      <c r="J9" s="6"/>
      <c r="K9" s="6"/>
      <c r="L9" s="6"/>
      <c r="M9" s="6"/>
      <c r="N9" s="10"/>
      <c r="O9" s="11"/>
    </row>
    <row r="10" spans="1:15" ht="22.5" customHeight="1" thickBot="1">
      <c r="A10" s="719" t="s">
        <v>4</v>
      </c>
      <c r="B10" s="720"/>
      <c r="C10" s="728" t="s">
        <v>5</v>
      </c>
      <c r="D10" s="717" t="s">
        <v>6</v>
      </c>
      <c r="E10" s="719" t="s">
        <v>7</v>
      </c>
      <c r="F10" s="720"/>
      <c r="G10" s="717" t="s">
        <v>8</v>
      </c>
      <c r="H10" s="717" t="s">
        <v>9</v>
      </c>
      <c r="I10" s="726" t="s">
        <v>10</v>
      </c>
      <c r="J10" s="727"/>
      <c r="K10" s="717" t="s">
        <v>11</v>
      </c>
      <c r="L10" s="719" t="s">
        <v>12</v>
      </c>
      <c r="M10" s="720"/>
      <c r="N10" s="719" t="s">
        <v>13</v>
      </c>
      <c r="O10" s="720"/>
    </row>
    <row r="11" spans="1:15" ht="12.75" customHeight="1">
      <c r="A11" s="722" t="s">
        <v>14</v>
      </c>
      <c r="B11" s="721" t="s">
        <v>15</v>
      </c>
      <c r="C11" s="729"/>
      <c r="D11" s="718"/>
      <c r="E11" s="722" t="s">
        <v>16</v>
      </c>
      <c r="F11" s="721" t="s">
        <v>17</v>
      </c>
      <c r="G11" s="718"/>
      <c r="H11" s="718"/>
      <c r="I11" s="717" t="s">
        <v>18</v>
      </c>
      <c r="J11" s="717" t="s">
        <v>19</v>
      </c>
      <c r="K11" s="718"/>
      <c r="L11" s="722" t="s">
        <v>20</v>
      </c>
      <c r="M11" s="721" t="s">
        <v>21</v>
      </c>
      <c r="N11" s="722" t="s">
        <v>22</v>
      </c>
      <c r="O11" s="721" t="s">
        <v>23</v>
      </c>
    </row>
    <row r="12" spans="1:15" ht="12.75">
      <c r="A12" s="722"/>
      <c r="B12" s="721"/>
      <c r="C12" s="729"/>
      <c r="D12" s="718"/>
      <c r="E12" s="722"/>
      <c r="F12" s="721"/>
      <c r="G12" s="718"/>
      <c r="H12" s="718"/>
      <c r="I12" s="718"/>
      <c r="J12" s="718"/>
      <c r="K12" s="718"/>
      <c r="L12" s="722"/>
      <c r="M12" s="721"/>
      <c r="N12" s="722"/>
      <c r="O12" s="721"/>
    </row>
    <row r="13" spans="1:15" ht="12.75">
      <c r="A13" s="128" t="s">
        <v>103</v>
      </c>
      <c r="B13" s="127" t="s">
        <v>104</v>
      </c>
      <c r="C13" s="128">
        <v>1</v>
      </c>
      <c r="D13" s="129">
        <v>185040</v>
      </c>
      <c r="E13" s="127"/>
      <c r="F13" s="127">
        <v>100</v>
      </c>
      <c r="G13" s="128" t="s">
        <v>26</v>
      </c>
      <c r="H13" s="128" t="s">
        <v>27</v>
      </c>
      <c r="I13" s="128" t="s">
        <v>27</v>
      </c>
      <c r="J13" s="127"/>
      <c r="K13" s="127" t="s">
        <v>28</v>
      </c>
      <c r="L13" s="130">
        <v>38511</v>
      </c>
      <c r="M13" s="130">
        <v>38603</v>
      </c>
      <c r="N13" s="130">
        <v>38626</v>
      </c>
      <c r="O13" s="130">
        <v>39660</v>
      </c>
    </row>
    <row r="14" spans="1:15" ht="12.75">
      <c r="A14" s="128" t="s">
        <v>105</v>
      </c>
      <c r="B14" s="127" t="s">
        <v>106</v>
      </c>
      <c r="C14" s="128">
        <v>1</v>
      </c>
      <c r="D14" s="129">
        <v>106924</v>
      </c>
      <c r="E14" s="127"/>
      <c r="F14" s="127">
        <v>100</v>
      </c>
      <c r="G14" s="128" t="s">
        <v>26</v>
      </c>
      <c r="H14" s="128" t="s">
        <v>27</v>
      </c>
      <c r="I14" s="128" t="s">
        <v>27</v>
      </c>
      <c r="J14" s="127"/>
      <c r="K14" s="127" t="s">
        <v>28</v>
      </c>
      <c r="L14" s="130">
        <v>38580</v>
      </c>
      <c r="M14" s="130">
        <v>38672</v>
      </c>
      <c r="N14" s="130">
        <v>38687</v>
      </c>
      <c r="O14" s="130">
        <v>39660</v>
      </c>
    </row>
    <row r="15" spans="1:15" ht="12.75">
      <c r="A15" s="128" t="s">
        <v>107</v>
      </c>
      <c r="B15" s="127" t="s">
        <v>108</v>
      </c>
      <c r="C15" s="128">
        <v>1</v>
      </c>
      <c r="D15" s="129">
        <v>86283</v>
      </c>
      <c r="E15" s="127"/>
      <c r="F15" s="127">
        <v>100</v>
      </c>
      <c r="G15" s="128" t="s">
        <v>26</v>
      </c>
      <c r="H15" s="128" t="s">
        <v>27</v>
      </c>
      <c r="I15" s="128" t="s">
        <v>27</v>
      </c>
      <c r="J15" s="127"/>
      <c r="K15" s="127" t="s">
        <v>28</v>
      </c>
      <c r="L15" s="130">
        <v>38532</v>
      </c>
      <c r="M15" s="130">
        <v>38624</v>
      </c>
      <c r="N15" s="130">
        <v>38657</v>
      </c>
      <c r="O15" s="130">
        <v>39447</v>
      </c>
    </row>
    <row r="16" spans="1:15" ht="12.75">
      <c r="A16" s="128" t="s">
        <v>109</v>
      </c>
      <c r="B16" s="127" t="s">
        <v>110</v>
      </c>
      <c r="C16" s="128">
        <v>1</v>
      </c>
      <c r="D16" s="129">
        <v>39719</v>
      </c>
      <c r="E16" s="127"/>
      <c r="F16" s="127">
        <v>100</v>
      </c>
      <c r="G16" s="128" t="s">
        <v>26</v>
      </c>
      <c r="H16" s="128" t="s">
        <v>27</v>
      </c>
      <c r="I16" s="128" t="s">
        <v>27</v>
      </c>
      <c r="J16" s="127"/>
      <c r="K16" s="127" t="s">
        <v>28</v>
      </c>
      <c r="L16" s="130">
        <v>38529</v>
      </c>
      <c r="M16" s="130">
        <v>38621</v>
      </c>
      <c r="N16" s="130">
        <v>38626</v>
      </c>
      <c r="O16" s="130">
        <v>38929</v>
      </c>
    </row>
    <row r="17" spans="1:15" ht="12.75">
      <c r="A17" s="128" t="s">
        <v>111</v>
      </c>
      <c r="B17" s="127" t="s">
        <v>112</v>
      </c>
      <c r="C17" s="128">
        <v>1</v>
      </c>
      <c r="D17" s="129">
        <v>31360</v>
      </c>
      <c r="E17" s="127"/>
      <c r="F17" s="127">
        <v>100</v>
      </c>
      <c r="G17" s="128" t="s">
        <v>26</v>
      </c>
      <c r="H17" s="128" t="s">
        <v>27</v>
      </c>
      <c r="I17" s="128" t="s">
        <v>27</v>
      </c>
      <c r="J17" s="127"/>
      <c r="K17" s="127" t="s">
        <v>28</v>
      </c>
      <c r="L17" s="130">
        <v>38529</v>
      </c>
      <c r="M17" s="130">
        <v>38621</v>
      </c>
      <c r="N17" s="130">
        <v>38626</v>
      </c>
      <c r="O17" s="130">
        <v>39447</v>
      </c>
    </row>
    <row r="18" spans="1:15" ht="12.75">
      <c r="A18" s="128" t="s">
        <v>113</v>
      </c>
      <c r="B18" s="127" t="s">
        <v>114</v>
      </c>
      <c r="C18" s="128">
        <v>1</v>
      </c>
      <c r="D18" s="129">
        <v>23680</v>
      </c>
      <c r="E18" s="127"/>
      <c r="F18" s="127">
        <v>100</v>
      </c>
      <c r="G18" s="128" t="s">
        <v>26</v>
      </c>
      <c r="H18" s="128" t="s">
        <v>27</v>
      </c>
      <c r="I18" s="128" t="s">
        <v>27</v>
      </c>
      <c r="J18" s="127"/>
      <c r="K18" s="127" t="s">
        <v>28</v>
      </c>
      <c r="L18" s="130">
        <v>38489</v>
      </c>
      <c r="M18" s="130">
        <v>38581</v>
      </c>
      <c r="N18" s="130">
        <v>38657</v>
      </c>
      <c r="O18" s="130">
        <v>39629</v>
      </c>
    </row>
    <row r="19" spans="1:15" ht="24" customHeight="1">
      <c r="A19" s="128" t="s">
        <v>115</v>
      </c>
      <c r="B19" s="127" t="s">
        <v>116</v>
      </c>
      <c r="C19" s="128">
        <v>1</v>
      </c>
      <c r="D19" s="129">
        <v>98491</v>
      </c>
      <c r="E19" s="127"/>
      <c r="F19" s="127">
        <v>100</v>
      </c>
      <c r="G19" s="128" t="s">
        <v>26</v>
      </c>
      <c r="H19" s="128" t="s">
        <v>27</v>
      </c>
      <c r="I19" s="128" t="s">
        <v>27</v>
      </c>
      <c r="J19" s="127"/>
      <c r="K19" s="127" t="s">
        <v>28</v>
      </c>
      <c r="L19" s="130">
        <v>38944</v>
      </c>
      <c r="M19" s="130">
        <v>38990</v>
      </c>
      <c r="N19" s="130">
        <v>38964</v>
      </c>
      <c r="O19" s="130">
        <v>39629</v>
      </c>
    </row>
    <row r="20" spans="1:15" ht="12.75">
      <c r="A20" s="128" t="s">
        <v>117</v>
      </c>
      <c r="B20" s="127" t="s">
        <v>118</v>
      </c>
      <c r="C20" s="128">
        <v>1</v>
      </c>
      <c r="D20" s="129">
        <v>135023</v>
      </c>
      <c r="E20" s="127"/>
      <c r="F20" s="127">
        <v>100</v>
      </c>
      <c r="G20" s="128" t="s">
        <v>26</v>
      </c>
      <c r="H20" s="128" t="s">
        <v>27</v>
      </c>
      <c r="I20" s="128" t="s">
        <v>27</v>
      </c>
      <c r="J20" s="127"/>
      <c r="K20" s="127" t="s">
        <v>28</v>
      </c>
      <c r="L20" s="130">
        <v>38813</v>
      </c>
      <c r="M20" s="130">
        <v>38947</v>
      </c>
      <c r="N20" s="130">
        <v>38965</v>
      </c>
      <c r="O20" s="130">
        <v>39660</v>
      </c>
    </row>
    <row r="21" spans="1:15" ht="12.75">
      <c r="A21" s="128" t="s">
        <v>119</v>
      </c>
      <c r="B21" s="127" t="s">
        <v>120</v>
      </c>
      <c r="C21" s="128">
        <v>1</v>
      </c>
      <c r="D21" s="129">
        <v>145925</v>
      </c>
      <c r="E21" s="127"/>
      <c r="F21" s="127">
        <v>100</v>
      </c>
      <c r="G21" s="128" t="s">
        <v>26</v>
      </c>
      <c r="H21" s="128" t="s">
        <v>27</v>
      </c>
      <c r="I21" s="128" t="s">
        <v>27</v>
      </c>
      <c r="J21" s="127"/>
      <c r="K21" s="127" t="s">
        <v>28</v>
      </c>
      <c r="L21" s="130">
        <v>38580</v>
      </c>
      <c r="M21" s="130">
        <v>38672</v>
      </c>
      <c r="N21" s="130">
        <v>38677</v>
      </c>
      <c r="O21" s="130">
        <v>39660</v>
      </c>
    </row>
    <row r="22" spans="1:15" ht="12.75" hidden="1">
      <c r="A22" s="128"/>
      <c r="B22" s="132"/>
      <c r="C22" s="128"/>
      <c r="D22" s="129" t="e">
        <f>#REF!/540</f>
        <v>#REF!</v>
      </c>
      <c r="E22" s="127"/>
      <c r="F22" s="127"/>
      <c r="G22" s="128" t="s">
        <v>26</v>
      </c>
      <c r="H22" s="128"/>
      <c r="I22" s="128"/>
      <c r="J22" s="127"/>
      <c r="K22" s="127"/>
      <c r="L22" s="130"/>
      <c r="M22" s="130"/>
      <c r="N22" s="130"/>
      <c r="O22" s="130"/>
    </row>
    <row r="23" spans="1:15" ht="13.5" thickBot="1">
      <c r="A23" s="128" t="s">
        <v>121</v>
      </c>
      <c r="B23" s="132" t="s">
        <v>122</v>
      </c>
      <c r="C23" s="128">
        <v>1</v>
      </c>
      <c r="D23" s="129">
        <v>87409</v>
      </c>
      <c r="E23" s="127"/>
      <c r="F23" s="127">
        <v>100</v>
      </c>
      <c r="G23" s="128" t="s">
        <v>26</v>
      </c>
      <c r="H23" s="128" t="s">
        <v>27</v>
      </c>
      <c r="I23" s="128" t="s">
        <v>27</v>
      </c>
      <c r="J23" s="127"/>
      <c r="K23" s="127" t="s">
        <v>28</v>
      </c>
      <c r="L23" s="130">
        <v>38810</v>
      </c>
      <c r="M23" s="130">
        <v>38929</v>
      </c>
      <c r="N23" s="130">
        <v>38936</v>
      </c>
      <c r="O23" s="130">
        <v>39660</v>
      </c>
    </row>
    <row r="24" spans="1:15" ht="13.5" hidden="1" thickBot="1">
      <c r="A24" s="128"/>
      <c r="B24" s="132"/>
      <c r="C24" s="176"/>
      <c r="D24" s="433"/>
      <c r="E24" s="175"/>
      <c r="F24" s="175"/>
      <c r="G24" s="176"/>
      <c r="H24" s="176"/>
      <c r="I24" s="176"/>
      <c r="J24" s="175"/>
      <c r="K24" s="175"/>
      <c r="L24" s="194"/>
      <c r="M24" s="194"/>
      <c r="N24" s="194"/>
      <c r="O24" s="194"/>
    </row>
    <row r="25" spans="1:15" ht="13.5" hidden="1" thickBot="1">
      <c r="A25" s="134"/>
      <c r="B25" s="135"/>
      <c r="C25" s="134"/>
      <c r="D25" s="136"/>
      <c r="E25" s="137"/>
      <c r="F25" s="138"/>
      <c r="G25" s="139"/>
      <c r="H25" s="139"/>
      <c r="I25" s="140"/>
      <c r="J25" s="140"/>
      <c r="K25" s="141"/>
      <c r="L25" s="137"/>
      <c r="M25" s="142"/>
      <c r="N25" s="137"/>
      <c r="O25" s="142"/>
    </row>
    <row r="26" spans="1:15" ht="13.5" hidden="1" thickBot="1">
      <c r="A26" s="124"/>
      <c r="B26" s="121"/>
      <c r="C26" s="124"/>
      <c r="D26" s="121"/>
      <c r="E26" s="143"/>
      <c r="F26" s="144"/>
      <c r="G26" s="145"/>
      <c r="H26" s="145"/>
      <c r="I26" s="146"/>
      <c r="J26" s="146"/>
      <c r="K26" s="147"/>
      <c r="L26" s="143"/>
      <c r="M26" s="148"/>
      <c r="N26" s="143"/>
      <c r="O26" s="148"/>
    </row>
    <row r="27" spans="1:15" ht="26.25" customHeight="1" thickBot="1">
      <c r="A27" s="674" t="s">
        <v>65</v>
      </c>
      <c r="B27" s="675"/>
      <c r="C27" s="676"/>
      <c r="D27" s="434">
        <f>D13+D14+D15+D16+D17+D18+D19+D20+D21+D23</f>
        <v>939854</v>
      </c>
      <c r="E27" s="32"/>
      <c r="F27" s="32"/>
      <c r="G27" s="33"/>
      <c r="H27" s="34"/>
      <c r="I27" s="34"/>
      <c r="J27" s="34"/>
      <c r="K27" s="33"/>
      <c r="L27" s="33"/>
      <c r="M27" s="35"/>
      <c r="N27" s="34"/>
      <c r="O27" s="34"/>
    </row>
    <row r="28" spans="1:15" ht="12.75">
      <c r="A28" s="121"/>
      <c r="B28" s="121"/>
      <c r="C28" s="121"/>
      <c r="D28" s="435"/>
      <c r="E28" s="121"/>
      <c r="F28" s="149"/>
      <c r="G28" s="149"/>
      <c r="H28" s="149"/>
      <c r="I28" s="149"/>
      <c r="J28" s="149"/>
      <c r="K28" s="149"/>
      <c r="L28" s="149"/>
      <c r="M28" s="121"/>
      <c r="N28" s="121"/>
      <c r="O28" s="121"/>
    </row>
    <row r="29" spans="1:15" ht="12.75">
      <c r="A29" s="150" t="s">
        <v>123</v>
      </c>
      <c r="B29" s="121">
        <v>540</v>
      </c>
      <c r="C29" s="121"/>
      <c r="D29" s="121"/>
      <c r="E29" s="121"/>
      <c r="F29" s="149"/>
      <c r="G29" s="149"/>
      <c r="H29" s="149"/>
      <c r="I29" s="149"/>
      <c r="J29" s="149"/>
      <c r="K29" s="149"/>
      <c r="L29" s="149"/>
      <c r="M29" s="121"/>
      <c r="N29" s="121"/>
      <c r="O29" s="121"/>
    </row>
    <row r="30" spans="2:15" s="6" customFormat="1" ht="12" thickBot="1">
      <c r="B30" s="656" t="s">
        <v>2</v>
      </c>
      <c r="C30" s="656"/>
      <c r="D30" s="656"/>
      <c r="E30" s="7"/>
      <c r="F30" s="7"/>
      <c r="G30" s="7"/>
      <c r="H30" s="7"/>
      <c r="I30" s="7"/>
      <c r="J30" s="7"/>
      <c r="K30" s="7"/>
      <c r="L30" s="4"/>
      <c r="M30" s="4"/>
      <c r="N30" s="4"/>
      <c r="O30" s="8"/>
    </row>
    <row r="31" spans="2:15" s="2" customFormat="1" ht="12" thickBot="1">
      <c r="B31" s="691" t="s">
        <v>66</v>
      </c>
      <c r="C31" s="692"/>
      <c r="D31" s="693"/>
      <c r="E31" s="6"/>
      <c r="F31" s="6"/>
      <c r="G31" s="6"/>
      <c r="H31" s="6"/>
      <c r="I31" s="6"/>
      <c r="J31" s="6"/>
      <c r="K31" s="6"/>
      <c r="L31" s="6"/>
      <c r="M31" s="6"/>
      <c r="N31" s="10"/>
      <c r="O31" s="11"/>
    </row>
    <row r="32" spans="1:15" ht="22.5" customHeight="1" thickBot="1">
      <c r="A32" s="719" t="s">
        <v>4</v>
      </c>
      <c r="B32" s="720"/>
      <c r="C32" s="728" t="s">
        <v>5</v>
      </c>
      <c r="D32" s="717" t="s">
        <v>6</v>
      </c>
      <c r="E32" s="719" t="s">
        <v>7</v>
      </c>
      <c r="F32" s="720"/>
      <c r="G32" s="717" t="s">
        <v>8</v>
      </c>
      <c r="H32" s="717" t="s">
        <v>9</v>
      </c>
      <c r="I32" s="726" t="s">
        <v>10</v>
      </c>
      <c r="J32" s="727"/>
      <c r="K32" s="717" t="s">
        <v>11</v>
      </c>
      <c r="L32" s="719" t="s">
        <v>12</v>
      </c>
      <c r="M32" s="720"/>
      <c r="N32" s="719" t="s">
        <v>13</v>
      </c>
      <c r="O32" s="720"/>
    </row>
    <row r="33" spans="1:15" ht="12.75" customHeight="1">
      <c r="A33" s="722" t="s">
        <v>14</v>
      </c>
      <c r="B33" s="721" t="s">
        <v>15</v>
      </c>
      <c r="C33" s="729"/>
      <c r="D33" s="718"/>
      <c r="E33" s="722" t="s">
        <v>16</v>
      </c>
      <c r="F33" s="721" t="s">
        <v>17</v>
      </c>
      <c r="G33" s="718"/>
      <c r="H33" s="718"/>
      <c r="I33" s="717" t="s">
        <v>18</v>
      </c>
      <c r="J33" s="717" t="s">
        <v>19</v>
      </c>
      <c r="K33" s="718"/>
      <c r="L33" s="722" t="s">
        <v>20</v>
      </c>
      <c r="M33" s="721" t="s">
        <v>21</v>
      </c>
      <c r="N33" s="722" t="s">
        <v>22</v>
      </c>
      <c r="O33" s="721" t="s">
        <v>23</v>
      </c>
    </row>
    <row r="34" spans="1:15" ht="13.5" thickBot="1">
      <c r="A34" s="723"/>
      <c r="B34" s="724"/>
      <c r="C34" s="730"/>
      <c r="D34" s="725"/>
      <c r="E34" s="723"/>
      <c r="F34" s="724"/>
      <c r="G34" s="725"/>
      <c r="H34" s="725"/>
      <c r="I34" s="725"/>
      <c r="J34" s="725"/>
      <c r="K34" s="725"/>
      <c r="L34" s="723"/>
      <c r="M34" s="724"/>
      <c r="N34" s="723"/>
      <c r="O34" s="724"/>
    </row>
    <row r="35" spans="1:15" ht="22.5">
      <c r="A35" s="124" t="s">
        <v>124</v>
      </c>
      <c r="B35" s="151" t="s">
        <v>318</v>
      </c>
      <c r="C35" s="124">
        <v>1</v>
      </c>
      <c r="D35" s="152">
        <v>5000</v>
      </c>
      <c r="E35" s="153"/>
      <c r="F35" s="144">
        <v>100</v>
      </c>
      <c r="G35" s="145" t="s">
        <v>33</v>
      </c>
      <c r="H35" s="145" t="s">
        <v>27</v>
      </c>
      <c r="I35" s="154" t="s">
        <v>27</v>
      </c>
      <c r="J35" s="155"/>
      <c r="K35" s="147" t="s">
        <v>34</v>
      </c>
      <c r="L35" s="156">
        <v>39114</v>
      </c>
      <c r="M35" s="157">
        <v>39171</v>
      </c>
      <c r="N35" s="157">
        <v>39173</v>
      </c>
      <c r="O35" s="157">
        <v>39233</v>
      </c>
    </row>
    <row r="36" spans="1:15" ht="12.75">
      <c r="A36" s="158"/>
      <c r="B36" s="159"/>
      <c r="C36" s="126"/>
      <c r="D36" s="160"/>
      <c r="E36" s="158"/>
      <c r="F36" s="159"/>
      <c r="G36" s="161"/>
      <c r="H36" s="161"/>
      <c r="I36" s="162"/>
      <c r="J36" s="163"/>
      <c r="K36" s="164"/>
      <c r="L36" s="158"/>
      <c r="M36" s="159"/>
      <c r="N36" s="158"/>
      <c r="O36" s="159"/>
    </row>
    <row r="37" spans="1:15" ht="13.5" thickBot="1">
      <c r="A37" s="165"/>
      <c r="B37" s="166"/>
      <c r="C37" s="167"/>
      <c r="D37" s="168"/>
      <c r="E37" s="143"/>
      <c r="F37" s="148"/>
      <c r="G37" s="169"/>
      <c r="H37" s="169"/>
      <c r="I37" s="170"/>
      <c r="J37" s="146"/>
      <c r="K37" s="171"/>
      <c r="L37" s="143"/>
      <c r="M37" s="148"/>
      <c r="N37" s="143"/>
      <c r="O37" s="148"/>
    </row>
    <row r="38" spans="1:15" ht="26.25" customHeight="1" thickBot="1">
      <c r="A38" s="674" t="s">
        <v>68</v>
      </c>
      <c r="B38" s="675"/>
      <c r="C38" s="676"/>
      <c r="D38" s="31">
        <f>SUM(D35:D37)</f>
        <v>5000</v>
      </c>
      <c r="E38" s="32"/>
      <c r="F38" s="32"/>
      <c r="G38" s="33"/>
      <c r="H38" s="34"/>
      <c r="I38" s="34"/>
      <c r="J38" s="34"/>
      <c r="K38" s="33"/>
      <c r="L38" s="33"/>
      <c r="M38" s="35"/>
      <c r="N38" s="34"/>
      <c r="O38" s="34"/>
    </row>
    <row r="39" spans="1:15" ht="13.5" thickBot="1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</row>
    <row r="40" spans="1:33" s="48" customFormat="1" ht="24" customHeight="1" thickBot="1">
      <c r="A40" s="607" t="s">
        <v>69</v>
      </c>
      <c r="B40" s="608"/>
      <c r="C40" s="608"/>
      <c r="D40" s="31">
        <f>+D27+D38</f>
        <v>944854</v>
      </c>
      <c r="E40" s="32"/>
      <c r="F40" s="32"/>
      <c r="G40" s="47"/>
      <c r="H40" s="33"/>
      <c r="I40" s="34"/>
      <c r="J40" s="34"/>
      <c r="K40" s="34"/>
      <c r="L40" s="33"/>
      <c r="M40" s="33"/>
      <c r="N40" s="35"/>
      <c r="O40" s="34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</row>
    <row r="41" spans="1:15" ht="12.75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</row>
    <row r="42" spans="2:15" s="6" customFormat="1" ht="12" thickBot="1">
      <c r="B42" s="672" t="s">
        <v>70</v>
      </c>
      <c r="C42" s="673"/>
      <c r="D42" s="673"/>
      <c r="E42" s="7"/>
      <c r="F42" s="7"/>
      <c r="G42" s="7"/>
      <c r="H42" s="7"/>
      <c r="I42" s="7"/>
      <c r="J42" s="7"/>
      <c r="K42" s="7"/>
      <c r="L42" s="4"/>
      <c r="M42" s="4"/>
      <c r="N42" s="4"/>
      <c r="O42" s="8"/>
    </row>
    <row r="43" spans="1:15" ht="22.5" customHeight="1" thickBot="1">
      <c r="A43" s="719" t="s">
        <v>4</v>
      </c>
      <c r="B43" s="720"/>
      <c r="C43" s="728" t="s">
        <v>5</v>
      </c>
      <c r="D43" s="717" t="s">
        <v>6</v>
      </c>
      <c r="E43" s="719" t="s">
        <v>7</v>
      </c>
      <c r="F43" s="720"/>
      <c r="G43" s="717" t="s">
        <v>8</v>
      </c>
      <c r="H43" s="717" t="s">
        <v>9</v>
      </c>
      <c r="I43" s="726" t="s">
        <v>10</v>
      </c>
      <c r="J43" s="727"/>
      <c r="K43" s="717" t="s">
        <v>11</v>
      </c>
      <c r="L43" s="719" t="s">
        <v>12</v>
      </c>
      <c r="M43" s="720"/>
      <c r="N43" s="719" t="s">
        <v>13</v>
      </c>
      <c r="O43" s="720"/>
    </row>
    <row r="44" spans="1:15" ht="12.75" customHeight="1">
      <c r="A44" s="722" t="s">
        <v>14</v>
      </c>
      <c r="B44" s="721" t="s">
        <v>15</v>
      </c>
      <c r="C44" s="729"/>
      <c r="D44" s="718"/>
      <c r="E44" s="722" t="s">
        <v>16</v>
      </c>
      <c r="F44" s="721" t="s">
        <v>17</v>
      </c>
      <c r="G44" s="718"/>
      <c r="H44" s="718"/>
      <c r="I44" s="717" t="s">
        <v>18</v>
      </c>
      <c r="J44" s="717" t="s">
        <v>19</v>
      </c>
      <c r="K44" s="718"/>
      <c r="L44" s="722" t="s">
        <v>20</v>
      </c>
      <c r="M44" s="721" t="s">
        <v>21</v>
      </c>
      <c r="N44" s="722" t="s">
        <v>22</v>
      </c>
      <c r="O44" s="721" t="s">
        <v>23</v>
      </c>
    </row>
    <row r="45" spans="1:15" ht="12.75">
      <c r="A45" s="722"/>
      <c r="B45" s="721"/>
      <c r="C45" s="729"/>
      <c r="D45" s="718"/>
      <c r="E45" s="722"/>
      <c r="F45" s="721"/>
      <c r="G45" s="718"/>
      <c r="H45" s="718"/>
      <c r="I45" s="718"/>
      <c r="J45" s="718"/>
      <c r="K45" s="718"/>
      <c r="L45" s="722"/>
      <c r="M45" s="721"/>
      <c r="N45" s="722"/>
      <c r="O45" s="721"/>
    </row>
    <row r="46" spans="1:15" ht="22.5">
      <c r="A46" s="179" t="s">
        <v>168</v>
      </c>
      <c r="B46" s="204" t="s">
        <v>319</v>
      </c>
      <c r="C46" s="128">
        <v>1</v>
      </c>
      <c r="D46" s="173">
        <v>83000</v>
      </c>
      <c r="E46" s="127">
        <v>100</v>
      </c>
      <c r="F46" s="127"/>
      <c r="G46" s="128" t="s">
        <v>71</v>
      </c>
      <c r="H46" s="128" t="s">
        <v>27</v>
      </c>
      <c r="I46" s="128" t="s">
        <v>27</v>
      </c>
      <c r="J46" s="127"/>
      <c r="K46" s="127" t="s">
        <v>34</v>
      </c>
      <c r="L46" s="130">
        <v>39084</v>
      </c>
      <c r="M46" s="130">
        <v>39172</v>
      </c>
      <c r="N46" s="130">
        <v>39173</v>
      </c>
      <c r="O46" s="130">
        <v>39325</v>
      </c>
    </row>
    <row r="47" spans="1:15" ht="12.75">
      <c r="A47" s="179" t="s">
        <v>170</v>
      </c>
      <c r="B47" s="127" t="s">
        <v>320</v>
      </c>
      <c r="C47" s="128">
        <v>1</v>
      </c>
      <c r="D47" s="173">
        <v>63000</v>
      </c>
      <c r="E47" s="127">
        <v>100</v>
      </c>
      <c r="F47" s="127"/>
      <c r="G47" s="128" t="s">
        <v>71</v>
      </c>
      <c r="H47" s="128" t="s">
        <v>27</v>
      </c>
      <c r="I47" s="128" t="s">
        <v>27</v>
      </c>
      <c r="J47" s="127"/>
      <c r="K47" s="127" t="s">
        <v>34</v>
      </c>
      <c r="L47" s="130">
        <v>39084</v>
      </c>
      <c r="M47" s="130">
        <v>39172</v>
      </c>
      <c r="N47" s="130">
        <v>39173</v>
      </c>
      <c r="O47" s="130">
        <v>39660</v>
      </c>
    </row>
    <row r="48" spans="1:15" ht="67.5">
      <c r="A48" s="179" t="s">
        <v>172</v>
      </c>
      <c r="B48" s="204" t="s">
        <v>321</v>
      </c>
      <c r="C48" s="128">
        <v>1</v>
      </c>
      <c r="D48" s="173">
        <v>95000</v>
      </c>
      <c r="E48" s="127">
        <v>100</v>
      </c>
      <c r="F48" s="127"/>
      <c r="G48" s="128" t="s">
        <v>71</v>
      </c>
      <c r="H48" s="128" t="s">
        <v>27</v>
      </c>
      <c r="I48" s="128" t="s">
        <v>27</v>
      </c>
      <c r="J48" s="127"/>
      <c r="K48" s="127" t="s">
        <v>34</v>
      </c>
      <c r="L48" s="130">
        <v>39084</v>
      </c>
      <c r="M48" s="130">
        <v>39172</v>
      </c>
      <c r="N48" s="130">
        <v>39173</v>
      </c>
      <c r="O48" s="130">
        <v>39478</v>
      </c>
    </row>
    <row r="49" spans="1:15" ht="12.75">
      <c r="A49" s="179" t="s">
        <v>174</v>
      </c>
      <c r="B49" s="204" t="s">
        <v>322</v>
      </c>
      <c r="C49" s="128">
        <v>1</v>
      </c>
      <c r="D49" s="173">
        <v>88000</v>
      </c>
      <c r="E49" s="127"/>
      <c r="F49" s="127">
        <v>100</v>
      </c>
      <c r="G49" s="128" t="s">
        <v>71</v>
      </c>
      <c r="H49" s="128" t="s">
        <v>27</v>
      </c>
      <c r="I49" s="128" t="s">
        <v>27</v>
      </c>
      <c r="J49" s="127"/>
      <c r="K49" s="127" t="s">
        <v>34</v>
      </c>
      <c r="L49" s="130">
        <v>39115</v>
      </c>
      <c r="M49" s="130">
        <v>39202</v>
      </c>
      <c r="N49" s="130">
        <v>39203</v>
      </c>
      <c r="O49" s="130">
        <v>39538</v>
      </c>
    </row>
    <row r="50" spans="1:15" ht="12.75">
      <c r="A50" s="179"/>
      <c r="B50" s="127"/>
      <c r="C50" s="128"/>
      <c r="D50" s="173"/>
      <c r="E50" s="127"/>
      <c r="F50" s="127"/>
      <c r="G50" s="128"/>
      <c r="H50" s="128"/>
      <c r="I50" s="128"/>
      <c r="J50" s="127"/>
      <c r="K50" s="127"/>
      <c r="L50" s="130"/>
      <c r="M50" s="130"/>
      <c r="N50" s="130"/>
      <c r="O50" s="130"/>
    </row>
    <row r="51" spans="1:15" ht="12.75" hidden="1">
      <c r="A51" s="174"/>
      <c r="B51" s="175"/>
      <c r="C51" s="176"/>
      <c r="D51" s="177"/>
      <c r="E51" s="178"/>
      <c r="F51" s="142"/>
      <c r="G51" s="139"/>
      <c r="H51" s="139"/>
      <c r="I51" s="140"/>
      <c r="J51" s="140"/>
      <c r="K51" s="141"/>
      <c r="L51" s="137"/>
      <c r="M51" s="142"/>
      <c r="N51" s="137"/>
      <c r="O51" s="142"/>
    </row>
    <row r="52" spans="1:15" ht="12.75" hidden="1">
      <c r="A52" s="179"/>
      <c r="B52" s="127"/>
      <c r="C52" s="128"/>
      <c r="D52" s="173"/>
      <c r="E52" s="180"/>
      <c r="F52" s="166"/>
      <c r="G52" s="145"/>
      <c r="H52" s="145"/>
      <c r="I52" s="181"/>
      <c r="J52" s="181"/>
      <c r="K52" s="147"/>
      <c r="L52" s="165"/>
      <c r="M52" s="166"/>
      <c r="N52" s="165"/>
      <c r="O52" s="166"/>
    </row>
    <row r="53" spans="1:15" ht="13.5" hidden="1" thickBot="1">
      <c r="A53" s="127"/>
      <c r="B53" s="127"/>
      <c r="C53" s="128"/>
      <c r="D53" s="127"/>
      <c r="E53" s="182"/>
      <c r="F53" s="148"/>
      <c r="G53" s="145"/>
      <c r="H53" s="145"/>
      <c r="I53" s="146"/>
      <c r="J53" s="146"/>
      <c r="K53" s="147"/>
      <c r="L53" s="143"/>
      <c r="M53" s="148"/>
      <c r="N53" s="143"/>
      <c r="O53" s="148"/>
    </row>
    <row r="54" spans="1:15" ht="26.25" customHeight="1" thickBot="1">
      <c r="A54" s="694" t="s">
        <v>78</v>
      </c>
      <c r="B54" s="695"/>
      <c r="C54" s="696"/>
      <c r="D54" s="183">
        <f>SUM(D46:D53)</f>
        <v>329000</v>
      </c>
      <c r="E54" s="32"/>
      <c r="F54" s="32"/>
      <c r="G54" s="33"/>
      <c r="H54" s="34"/>
      <c r="I54" s="34"/>
      <c r="J54" s="34"/>
      <c r="K54" s="33"/>
      <c r="L54" s="33"/>
      <c r="M54" s="35"/>
      <c r="N54" s="34"/>
      <c r="O54" s="34"/>
    </row>
    <row r="55" spans="2:15" s="6" customFormat="1" ht="11.25">
      <c r="B55" s="49"/>
      <c r="C55" s="2"/>
      <c r="D55" s="2"/>
      <c r="E55" s="7"/>
      <c r="F55" s="7"/>
      <c r="G55" s="7"/>
      <c r="H55" s="7"/>
      <c r="I55" s="7"/>
      <c r="J55" s="7"/>
      <c r="K55" s="7"/>
      <c r="L55" s="4"/>
      <c r="M55" s="4"/>
      <c r="N55" s="4"/>
      <c r="O55" s="8"/>
    </row>
    <row r="56" spans="2:15" s="2" customFormat="1" ht="11.25">
      <c r="B56" s="49" t="s">
        <v>82</v>
      </c>
      <c r="D56" s="6"/>
      <c r="E56" s="10"/>
      <c r="F56" s="6"/>
      <c r="G56" s="6"/>
      <c r="H56" s="6"/>
      <c r="I56" s="6"/>
      <c r="J56" s="6"/>
      <c r="K56" s="6"/>
      <c r="L56" s="6"/>
      <c r="M56" s="6"/>
      <c r="N56" s="10"/>
      <c r="O56" s="11"/>
    </row>
    <row r="57" spans="2:15" s="2" customFormat="1" ht="12" thickBot="1">
      <c r="B57" s="3" t="s">
        <v>80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10"/>
      <c r="O57" s="11"/>
    </row>
    <row r="58" spans="1:15" ht="22.5" customHeight="1" thickBot="1">
      <c r="A58" s="719" t="s">
        <v>4</v>
      </c>
      <c r="B58" s="720"/>
      <c r="C58" s="728" t="s">
        <v>5</v>
      </c>
      <c r="D58" s="717" t="s">
        <v>6</v>
      </c>
      <c r="E58" s="719" t="s">
        <v>7</v>
      </c>
      <c r="F58" s="720"/>
      <c r="G58" s="717" t="s">
        <v>8</v>
      </c>
      <c r="H58" s="717" t="s">
        <v>9</v>
      </c>
      <c r="I58" s="726" t="s">
        <v>10</v>
      </c>
      <c r="J58" s="727"/>
      <c r="K58" s="717" t="s">
        <v>11</v>
      </c>
      <c r="L58" s="719" t="s">
        <v>12</v>
      </c>
      <c r="M58" s="720"/>
      <c r="N58" s="719" t="s">
        <v>13</v>
      </c>
      <c r="O58" s="720"/>
    </row>
    <row r="59" spans="1:15" ht="12.75" customHeight="1">
      <c r="A59" s="722" t="s">
        <v>14</v>
      </c>
      <c r="B59" s="721" t="s">
        <v>15</v>
      </c>
      <c r="C59" s="729"/>
      <c r="D59" s="718"/>
      <c r="E59" s="722" t="s">
        <v>16</v>
      </c>
      <c r="F59" s="721" t="s">
        <v>17</v>
      </c>
      <c r="G59" s="718"/>
      <c r="H59" s="718"/>
      <c r="I59" s="717" t="s">
        <v>18</v>
      </c>
      <c r="J59" s="717" t="s">
        <v>19</v>
      </c>
      <c r="K59" s="718"/>
      <c r="L59" s="722" t="s">
        <v>20</v>
      </c>
      <c r="M59" s="721" t="s">
        <v>21</v>
      </c>
      <c r="N59" s="722" t="s">
        <v>22</v>
      </c>
      <c r="O59" s="721" t="s">
        <v>23</v>
      </c>
    </row>
    <row r="60" spans="1:15" ht="13.5" thickBot="1">
      <c r="A60" s="722"/>
      <c r="B60" s="724"/>
      <c r="C60" s="730"/>
      <c r="D60" s="725"/>
      <c r="E60" s="723"/>
      <c r="F60" s="724"/>
      <c r="G60" s="725"/>
      <c r="H60" s="725"/>
      <c r="I60" s="725"/>
      <c r="J60" s="725"/>
      <c r="K60" s="725"/>
      <c r="L60" s="723"/>
      <c r="M60" s="724"/>
      <c r="N60" s="723"/>
      <c r="O60" s="724"/>
    </row>
    <row r="61" spans="1:15" ht="34.5" thickBot="1">
      <c r="A61" s="128" t="s">
        <v>194</v>
      </c>
      <c r="B61" s="436" t="s">
        <v>323</v>
      </c>
      <c r="C61" s="147">
        <v>1</v>
      </c>
      <c r="D61" s="437">
        <v>12000</v>
      </c>
      <c r="E61" s="438"/>
      <c r="F61" s="185">
        <v>1</v>
      </c>
      <c r="G61" s="145" t="s">
        <v>71</v>
      </c>
      <c r="H61" s="145" t="s">
        <v>27</v>
      </c>
      <c r="I61" s="154" t="s">
        <v>27</v>
      </c>
      <c r="J61" s="155"/>
      <c r="K61" s="147" t="s">
        <v>34</v>
      </c>
      <c r="L61" s="186">
        <v>39203</v>
      </c>
      <c r="M61" s="125">
        <v>39233</v>
      </c>
      <c r="N61" s="186">
        <v>39234</v>
      </c>
      <c r="O61" s="125">
        <v>39325</v>
      </c>
    </row>
    <row r="62" spans="1:15" ht="12.75">
      <c r="A62" s="128"/>
      <c r="B62" s="439"/>
      <c r="C62" s="440"/>
      <c r="D62" s="441"/>
      <c r="E62" s="369"/>
      <c r="F62" s="442"/>
      <c r="G62" s="161"/>
      <c r="H62" s="161"/>
      <c r="I62" s="162"/>
      <c r="J62" s="163"/>
      <c r="K62" s="164"/>
      <c r="L62" s="374"/>
      <c r="M62" s="131"/>
      <c r="N62" s="186"/>
      <c r="O62" s="125"/>
    </row>
    <row r="63" spans="1:15" ht="12.75" hidden="1">
      <c r="A63" s="128"/>
      <c r="B63" s="439"/>
      <c r="C63" s="443"/>
      <c r="D63" s="444"/>
      <c r="E63" s="369"/>
      <c r="F63" s="442"/>
      <c r="G63" s="161"/>
      <c r="H63" s="161"/>
      <c r="I63" s="162"/>
      <c r="J63" s="163"/>
      <c r="K63" s="164"/>
      <c r="L63" s="165"/>
      <c r="M63" s="166"/>
      <c r="N63" s="165"/>
      <c r="O63" s="166"/>
    </row>
    <row r="64" spans="1:15" ht="12.75">
      <c r="A64" s="128"/>
      <c r="B64" s="439"/>
      <c r="C64" s="440"/>
      <c r="D64" s="441"/>
      <c r="E64" s="369"/>
      <c r="F64" s="442"/>
      <c r="G64" s="161"/>
      <c r="H64" s="161"/>
      <c r="I64" s="162"/>
      <c r="J64" s="163"/>
      <c r="K64" s="445"/>
      <c r="L64" s="130"/>
      <c r="M64" s="130"/>
      <c r="N64" s="130"/>
      <c r="O64" s="130"/>
    </row>
    <row r="65" spans="1:15" ht="13.5" thickBot="1">
      <c r="A65" s="128"/>
      <c r="B65" s="439"/>
      <c r="C65" s="446"/>
      <c r="D65" s="447"/>
      <c r="E65" s="369"/>
      <c r="F65" s="442"/>
      <c r="G65" s="161"/>
      <c r="H65" s="161"/>
      <c r="I65" s="162"/>
      <c r="J65" s="163"/>
      <c r="K65" s="445"/>
      <c r="L65" s="130"/>
      <c r="M65" s="130"/>
      <c r="N65" s="130"/>
      <c r="O65" s="130"/>
    </row>
    <row r="66" spans="1:15" ht="26.25" customHeight="1" thickBot="1">
      <c r="A66" s="694" t="s">
        <v>81</v>
      </c>
      <c r="B66" s="675"/>
      <c r="C66" s="696"/>
      <c r="D66" s="183">
        <f>SUM(D61:D65)</f>
        <v>12000</v>
      </c>
      <c r="E66" s="32"/>
      <c r="F66" s="32"/>
      <c r="G66" s="33"/>
      <c r="H66" s="34"/>
      <c r="I66" s="34"/>
      <c r="J66" s="34"/>
      <c r="K66" s="33"/>
      <c r="L66" s="33"/>
      <c r="M66" s="35"/>
      <c r="N66" s="34"/>
      <c r="O66" s="34"/>
    </row>
    <row r="67" spans="1:15" ht="26.25" customHeight="1" hidden="1">
      <c r="A67" s="35"/>
      <c r="B67" s="35"/>
      <c r="C67" s="35"/>
      <c r="D67" s="33"/>
      <c r="E67" s="32"/>
      <c r="F67" s="32"/>
      <c r="G67" s="33"/>
      <c r="H67" s="34"/>
      <c r="I67" s="34"/>
      <c r="J67" s="34"/>
      <c r="K67" s="33"/>
      <c r="L67" s="33"/>
      <c r="M67" s="35"/>
      <c r="N67" s="34"/>
      <c r="O67" s="34"/>
    </row>
    <row r="68" spans="2:15" s="6" customFormat="1" ht="11.25" hidden="1">
      <c r="B68" s="49"/>
      <c r="C68" s="2"/>
      <c r="D68" s="2"/>
      <c r="E68" s="7"/>
      <c r="F68" s="7"/>
      <c r="G68" s="7"/>
      <c r="H68" s="7"/>
      <c r="I68" s="7"/>
      <c r="J68" s="7"/>
      <c r="K68" s="7"/>
      <c r="L68" s="4"/>
      <c r="M68" s="4"/>
      <c r="N68" s="4"/>
      <c r="O68" s="8"/>
    </row>
    <row r="69" spans="2:15" s="6" customFormat="1" ht="14.25" customHeight="1">
      <c r="B69" s="49"/>
      <c r="C69" s="2"/>
      <c r="D69" s="2"/>
      <c r="E69" s="7"/>
      <c r="F69" s="7"/>
      <c r="G69" s="7"/>
      <c r="H69" s="7"/>
      <c r="I69" s="7"/>
      <c r="J69" s="7"/>
      <c r="K69" s="7"/>
      <c r="L69" s="4"/>
      <c r="M69" s="4"/>
      <c r="N69" s="4"/>
      <c r="O69" s="8"/>
    </row>
    <row r="70" spans="2:15" s="6" customFormat="1" ht="11.25">
      <c r="B70" s="49"/>
      <c r="C70" s="2"/>
      <c r="D70" s="2"/>
      <c r="E70" s="7"/>
      <c r="F70" s="7"/>
      <c r="G70" s="7"/>
      <c r="H70" s="7"/>
      <c r="I70" s="7"/>
      <c r="J70" s="7"/>
      <c r="K70" s="7"/>
      <c r="L70" s="4"/>
      <c r="M70" s="4"/>
      <c r="N70" s="4"/>
      <c r="O70" s="8"/>
    </row>
    <row r="71" spans="2:15" s="2" customFormat="1" ht="11.25">
      <c r="B71" s="49" t="s">
        <v>82</v>
      </c>
      <c r="D71" s="6"/>
      <c r="E71" s="10"/>
      <c r="F71" s="6"/>
      <c r="G71" s="6"/>
      <c r="H71" s="6"/>
      <c r="I71" s="6"/>
      <c r="J71" s="6"/>
      <c r="K71" s="6"/>
      <c r="L71" s="6"/>
      <c r="M71" s="6"/>
      <c r="N71" s="10"/>
      <c r="O71" s="11"/>
    </row>
    <row r="72" spans="2:15" s="2" customFormat="1" ht="12" thickBot="1">
      <c r="B72" s="3" t="s">
        <v>83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10"/>
      <c r="O72" s="11"/>
    </row>
    <row r="73" spans="1:15" ht="22.5" customHeight="1" thickBot="1">
      <c r="A73" s="719" t="s">
        <v>4</v>
      </c>
      <c r="B73" s="720"/>
      <c r="C73" s="728" t="s">
        <v>5</v>
      </c>
      <c r="D73" s="717" t="s">
        <v>6</v>
      </c>
      <c r="E73" s="719" t="s">
        <v>7</v>
      </c>
      <c r="F73" s="720"/>
      <c r="G73" s="717" t="s">
        <v>8</v>
      </c>
      <c r="H73" s="717" t="s">
        <v>9</v>
      </c>
      <c r="I73" s="726" t="s">
        <v>10</v>
      </c>
      <c r="J73" s="727"/>
      <c r="K73" s="717" t="s">
        <v>11</v>
      </c>
      <c r="L73" s="719" t="s">
        <v>12</v>
      </c>
      <c r="M73" s="720"/>
      <c r="N73" s="719" t="s">
        <v>13</v>
      </c>
      <c r="O73" s="720"/>
    </row>
    <row r="74" spans="1:15" ht="12.75" customHeight="1">
      <c r="A74" s="722" t="s">
        <v>14</v>
      </c>
      <c r="B74" s="721" t="s">
        <v>15</v>
      </c>
      <c r="C74" s="729"/>
      <c r="D74" s="718"/>
      <c r="E74" s="722" t="s">
        <v>16</v>
      </c>
      <c r="F74" s="721" t="s">
        <v>17</v>
      </c>
      <c r="G74" s="718"/>
      <c r="H74" s="718"/>
      <c r="I74" s="717" t="s">
        <v>18</v>
      </c>
      <c r="J74" s="717" t="s">
        <v>19</v>
      </c>
      <c r="K74" s="718"/>
      <c r="L74" s="722" t="s">
        <v>20</v>
      </c>
      <c r="M74" s="721" t="s">
        <v>21</v>
      </c>
      <c r="N74" s="722" t="s">
        <v>22</v>
      </c>
      <c r="O74" s="721" t="s">
        <v>23</v>
      </c>
    </row>
    <row r="75" spans="1:15" ht="12.75">
      <c r="A75" s="722"/>
      <c r="B75" s="721"/>
      <c r="C75" s="729"/>
      <c r="D75" s="718"/>
      <c r="E75" s="722"/>
      <c r="F75" s="721"/>
      <c r="G75" s="718"/>
      <c r="H75" s="718"/>
      <c r="I75" s="718"/>
      <c r="J75" s="718"/>
      <c r="K75" s="718"/>
      <c r="L75" s="722"/>
      <c r="M75" s="721"/>
      <c r="N75" s="722"/>
      <c r="O75" s="721"/>
    </row>
    <row r="76" spans="1:15" ht="12.75">
      <c r="A76" s="179" t="s">
        <v>128</v>
      </c>
      <c r="B76" s="132" t="s">
        <v>129</v>
      </c>
      <c r="C76" s="192"/>
      <c r="D76" s="129">
        <v>59000</v>
      </c>
      <c r="E76" s="127"/>
      <c r="F76" s="127">
        <v>100</v>
      </c>
      <c r="G76" s="192" t="s">
        <v>33</v>
      </c>
      <c r="H76" s="128" t="s">
        <v>27</v>
      </c>
      <c r="I76" s="128" t="s">
        <v>27</v>
      </c>
      <c r="J76" s="127"/>
      <c r="K76" s="127" t="s">
        <v>28</v>
      </c>
      <c r="L76" s="130">
        <v>38565</v>
      </c>
      <c r="M76" s="130">
        <v>38625</v>
      </c>
      <c r="N76" s="130">
        <v>38626</v>
      </c>
      <c r="O76" s="130">
        <v>39660</v>
      </c>
    </row>
    <row r="77" spans="1:15" ht="12.75">
      <c r="A77" s="179" t="s">
        <v>130</v>
      </c>
      <c r="B77" s="132" t="s">
        <v>131</v>
      </c>
      <c r="C77" s="192"/>
      <c r="D77" s="129">
        <v>17000</v>
      </c>
      <c r="E77" s="127"/>
      <c r="F77" s="127">
        <v>100</v>
      </c>
      <c r="G77" s="192" t="s">
        <v>132</v>
      </c>
      <c r="H77" s="128" t="s">
        <v>27</v>
      </c>
      <c r="I77" s="128" t="s">
        <v>27</v>
      </c>
      <c r="J77" s="127"/>
      <c r="K77" s="127" t="s">
        <v>28</v>
      </c>
      <c r="L77" s="130">
        <v>38565</v>
      </c>
      <c r="M77" s="130">
        <v>38625</v>
      </c>
      <c r="N77" s="130">
        <v>38626</v>
      </c>
      <c r="O77" s="130">
        <v>39660</v>
      </c>
    </row>
    <row r="78" spans="1:15" ht="12.75">
      <c r="A78" s="179" t="s">
        <v>133</v>
      </c>
      <c r="B78" s="132" t="s">
        <v>134</v>
      </c>
      <c r="C78" s="192"/>
      <c r="D78" s="129">
        <v>14000</v>
      </c>
      <c r="E78" s="127"/>
      <c r="F78" s="127">
        <v>100</v>
      </c>
      <c r="G78" s="192" t="s">
        <v>132</v>
      </c>
      <c r="H78" s="128" t="s">
        <v>27</v>
      </c>
      <c r="I78" s="128" t="s">
        <v>27</v>
      </c>
      <c r="J78" s="127"/>
      <c r="K78" s="127" t="s">
        <v>28</v>
      </c>
      <c r="L78" s="127"/>
      <c r="M78" s="127"/>
      <c r="N78" s="130">
        <v>38718</v>
      </c>
      <c r="O78" s="130">
        <v>39813</v>
      </c>
    </row>
    <row r="79" spans="1:15" ht="12.75" hidden="1">
      <c r="A79" s="179" t="s">
        <v>135</v>
      </c>
      <c r="B79" s="132"/>
      <c r="C79" s="192"/>
      <c r="D79" s="129"/>
      <c r="E79" s="127"/>
      <c r="F79" s="127"/>
      <c r="G79" s="192"/>
      <c r="H79" s="128"/>
      <c r="I79" s="128"/>
      <c r="J79" s="127"/>
      <c r="K79" s="127"/>
      <c r="L79" s="127"/>
      <c r="M79" s="127"/>
      <c r="N79" s="130">
        <v>38628</v>
      </c>
      <c r="O79" s="130">
        <v>39663</v>
      </c>
    </row>
    <row r="80" spans="1:15" ht="22.5">
      <c r="A80" s="179" t="s">
        <v>135</v>
      </c>
      <c r="B80" s="193" t="s">
        <v>324</v>
      </c>
      <c r="C80" s="192"/>
      <c r="D80" s="129">
        <v>6000</v>
      </c>
      <c r="E80" s="127"/>
      <c r="F80" s="127">
        <v>100</v>
      </c>
      <c r="G80" s="192" t="s">
        <v>132</v>
      </c>
      <c r="H80" s="128" t="s">
        <v>27</v>
      </c>
      <c r="I80" s="128" t="s">
        <v>27</v>
      </c>
      <c r="J80" s="127"/>
      <c r="K80" s="127" t="s">
        <v>28</v>
      </c>
      <c r="L80" s="127"/>
      <c r="M80" s="127"/>
      <c r="N80" s="130">
        <v>38626</v>
      </c>
      <c r="O80" s="130">
        <v>39660</v>
      </c>
    </row>
    <row r="81" spans="1:15" ht="12.75" hidden="1">
      <c r="A81" s="179" t="s">
        <v>137</v>
      </c>
      <c r="B81" s="193"/>
      <c r="C81" s="192"/>
      <c r="D81" s="129"/>
      <c r="E81" s="127"/>
      <c r="F81" s="127"/>
      <c r="G81" s="192"/>
      <c r="H81" s="128"/>
      <c r="I81" s="128"/>
      <c r="J81" s="127"/>
      <c r="K81" s="127"/>
      <c r="L81" s="130"/>
      <c r="M81" s="130"/>
      <c r="N81" s="130"/>
      <c r="O81" s="130"/>
    </row>
    <row r="82" spans="1:15" ht="22.5">
      <c r="A82" s="179" t="s">
        <v>137</v>
      </c>
      <c r="B82" s="193" t="s">
        <v>139</v>
      </c>
      <c r="C82" s="192">
        <v>1</v>
      </c>
      <c r="D82" s="129">
        <v>30000</v>
      </c>
      <c r="E82" s="127"/>
      <c r="F82" s="127">
        <v>100</v>
      </c>
      <c r="G82" s="192" t="s">
        <v>132</v>
      </c>
      <c r="H82" s="128" t="s">
        <v>27</v>
      </c>
      <c r="I82" s="128" t="s">
        <v>27</v>
      </c>
      <c r="J82" s="127"/>
      <c r="K82" s="127" t="s">
        <v>34</v>
      </c>
      <c r="L82" s="130">
        <v>39029</v>
      </c>
      <c r="M82" s="130">
        <v>39071</v>
      </c>
      <c r="N82" s="130">
        <v>39083</v>
      </c>
      <c r="O82" s="130">
        <v>39172</v>
      </c>
    </row>
    <row r="83" spans="1:15" ht="12.75" hidden="1">
      <c r="A83" s="179"/>
      <c r="B83" s="193"/>
      <c r="C83" s="192"/>
      <c r="D83" s="129"/>
      <c r="E83" s="127"/>
      <c r="F83" s="127"/>
      <c r="G83" s="192"/>
      <c r="H83" s="128"/>
      <c r="I83" s="128"/>
      <c r="J83" s="127"/>
      <c r="K83" s="127"/>
      <c r="L83" s="130"/>
      <c r="M83" s="130"/>
      <c r="N83" s="130"/>
      <c r="O83" s="130"/>
    </row>
    <row r="84" spans="1:15" ht="12.75">
      <c r="A84" s="179" t="s">
        <v>138</v>
      </c>
      <c r="B84" s="193" t="s">
        <v>141</v>
      </c>
      <c r="C84" s="192"/>
      <c r="D84" s="129">
        <v>5000</v>
      </c>
      <c r="E84" s="127"/>
      <c r="F84" s="127">
        <v>100</v>
      </c>
      <c r="G84" s="192" t="s">
        <v>132</v>
      </c>
      <c r="H84" s="128" t="s">
        <v>27</v>
      </c>
      <c r="I84" s="128" t="s">
        <v>27</v>
      </c>
      <c r="J84" s="127"/>
      <c r="K84" s="127" t="s">
        <v>28</v>
      </c>
      <c r="L84" s="130"/>
      <c r="M84" s="130"/>
      <c r="N84" s="130">
        <v>38718</v>
      </c>
      <c r="O84" s="130">
        <v>39813</v>
      </c>
    </row>
    <row r="85" spans="1:15" ht="12.75" hidden="1">
      <c r="A85" s="179"/>
      <c r="B85" s="132"/>
      <c r="C85" s="192"/>
      <c r="D85" s="129"/>
      <c r="E85" s="127"/>
      <c r="F85" s="132"/>
      <c r="G85" s="192"/>
      <c r="H85" s="128"/>
      <c r="I85" s="128"/>
      <c r="J85" s="127"/>
      <c r="K85" s="127"/>
      <c r="L85" s="130"/>
      <c r="M85" s="130"/>
      <c r="N85" s="130"/>
      <c r="O85" s="130"/>
    </row>
    <row r="86" spans="1:15" ht="13.5" thickBot="1">
      <c r="A86" s="179" t="s">
        <v>140</v>
      </c>
      <c r="B86" s="193" t="s">
        <v>325</v>
      </c>
      <c r="C86" s="192">
        <v>2</v>
      </c>
      <c r="D86" s="129">
        <v>7500</v>
      </c>
      <c r="E86" s="196"/>
      <c r="F86" s="127">
        <v>100</v>
      </c>
      <c r="G86" s="192" t="s">
        <v>132</v>
      </c>
      <c r="H86" s="128" t="s">
        <v>27</v>
      </c>
      <c r="I86" s="128" t="s">
        <v>27</v>
      </c>
      <c r="J86" s="127"/>
      <c r="K86" s="127" t="s">
        <v>34</v>
      </c>
      <c r="L86" s="130">
        <v>39066</v>
      </c>
      <c r="M86" s="130">
        <v>39082</v>
      </c>
      <c r="N86" s="130">
        <v>39083</v>
      </c>
      <c r="O86" s="130">
        <v>39113</v>
      </c>
    </row>
    <row r="87" spans="1:15" ht="13.5" hidden="1" thickBot="1">
      <c r="A87" s="165"/>
      <c r="B87" s="132"/>
      <c r="C87" s="192"/>
      <c r="D87" s="448"/>
      <c r="E87" s="127"/>
      <c r="F87" s="127"/>
      <c r="G87" s="128"/>
      <c r="H87" s="128" t="s">
        <v>27</v>
      </c>
      <c r="I87" s="128"/>
      <c r="J87" s="127"/>
      <c r="K87" s="127"/>
      <c r="L87" s="127"/>
      <c r="M87" s="127"/>
      <c r="N87" s="130"/>
      <c r="O87" s="130"/>
    </row>
    <row r="88" spans="1:15" ht="13.5" hidden="1" thickBot="1">
      <c r="A88" s="121"/>
      <c r="B88" s="121"/>
      <c r="C88" s="121"/>
      <c r="D88" s="121"/>
      <c r="E88" s="188"/>
      <c r="F88" s="189"/>
      <c r="G88" s="195"/>
      <c r="H88" s="128" t="s">
        <v>27</v>
      </c>
      <c r="I88" s="190"/>
      <c r="J88" s="190"/>
      <c r="K88" s="191"/>
      <c r="L88" s="188"/>
      <c r="M88" s="189"/>
      <c r="N88" s="188"/>
      <c r="O88" s="189"/>
    </row>
    <row r="89" spans="1:15" ht="26.25" customHeight="1" thickBot="1">
      <c r="A89" s="674" t="s">
        <v>86</v>
      </c>
      <c r="B89" s="675"/>
      <c r="C89" s="676"/>
      <c r="D89" s="31">
        <f>SUM(D76:D86)</f>
        <v>138500</v>
      </c>
      <c r="E89" s="32"/>
      <c r="F89" s="32"/>
      <c r="G89" s="33"/>
      <c r="H89" s="34"/>
      <c r="I89" s="34"/>
      <c r="J89" s="34"/>
      <c r="K89" s="33"/>
      <c r="L89" s="33"/>
      <c r="M89" s="35"/>
      <c r="N89" s="34"/>
      <c r="O89" s="34"/>
    </row>
    <row r="90" spans="2:15" s="6" customFormat="1" ht="12" thickBot="1">
      <c r="B90" s="49"/>
      <c r="C90" s="2"/>
      <c r="D90" s="2"/>
      <c r="E90" s="7"/>
      <c r="F90" s="7"/>
      <c r="G90" s="7"/>
      <c r="H90" s="7"/>
      <c r="I90" s="7"/>
      <c r="J90" s="7"/>
      <c r="K90" s="7"/>
      <c r="L90" s="4"/>
      <c r="M90" s="4"/>
      <c r="N90" s="4"/>
      <c r="O90" s="8"/>
    </row>
    <row r="91" spans="1:15" ht="26.25" customHeight="1" thickBot="1">
      <c r="A91" s="674" t="s">
        <v>87</v>
      </c>
      <c r="B91" s="675"/>
      <c r="C91" s="676"/>
      <c r="D91" s="31">
        <f>+D66+D89</f>
        <v>150500</v>
      </c>
      <c r="E91" s="32"/>
      <c r="F91" s="32"/>
      <c r="G91" s="33"/>
      <c r="H91" s="34"/>
      <c r="I91" s="34"/>
      <c r="J91" s="34"/>
      <c r="K91" s="33"/>
      <c r="L91" s="33"/>
      <c r="M91" s="35"/>
      <c r="N91" s="34"/>
      <c r="O91" s="34"/>
    </row>
    <row r="92" spans="2:15" s="63" customFormat="1" ht="11.25" customHeight="1" thickBot="1">
      <c r="B92" s="64"/>
      <c r="C92" s="65"/>
      <c r="D92" s="65"/>
      <c r="E92" s="65"/>
      <c r="F92" s="65"/>
      <c r="G92" s="65"/>
      <c r="H92" s="66"/>
      <c r="I92" s="65"/>
      <c r="J92" s="65"/>
      <c r="K92" s="65"/>
      <c r="L92" s="67"/>
      <c r="M92" s="67"/>
      <c r="N92" s="65"/>
      <c r="O92" s="68"/>
    </row>
    <row r="93" spans="1:15" ht="26.25" customHeight="1" thickBot="1">
      <c r="A93" s="674" t="s">
        <v>88</v>
      </c>
      <c r="B93" s="675"/>
      <c r="C93" s="676"/>
      <c r="D93" s="31">
        <f>+D40+D54+D91</f>
        <v>1424354</v>
      </c>
      <c r="E93" s="32"/>
      <c r="F93" s="32"/>
      <c r="G93" s="33"/>
      <c r="H93" s="34"/>
      <c r="I93" s="34"/>
      <c r="J93" s="34"/>
      <c r="K93" s="33"/>
      <c r="L93" s="33"/>
      <c r="M93" s="35"/>
      <c r="N93" s="34"/>
      <c r="O93" s="34"/>
    </row>
    <row r="94" spans="2:15" s="6" customFormat="1" ht="11.25">
      <c r="B94" s="49"/>
      <c r="C94" s="2"/>
      <c r="D94" s="2"/>
      <c r="E94" s="7"/>
      <c r="F94" s="7"/>
      <c r="G94" s="7"/>
      <c r="H94" s="7"/>
      <c r="I94" s="7"/>
      <c r="J94" s="7"/>
      <c r="K94" s="7"/>
      <c r="L94" s="4"/>
      <c r="M94" s="4"/>
      <c r="N94" s="4"/>
      <c r="O94" s="8"/>
    </row>
  </sheetData>
  <mergeCells count="113">
    <mergeCell ref="B74:B75"/>
    <mergeCell ref="E74:E75"/>
    <mergeCell ref="F74:F75"/>
    <mergeCell ref="I74:I75"/>
    <mergeCell ref="O74:O75"/>
    <mergeCell ref="N73:O73"/>
    <mergeCell ref="M74:M75"/>
    <mergeCell ref="N74:N75"/>
    <mergeCell ref="A91:C91"/>
    <mergeCell ref="A93:C93"/>
    <mergeCell ref="K73:K75"/>
    <mergeCell ref="L73:M73"/>
    <mergeCell ref="A89:C89"/>
    <mergeCell ref="A74:A75"/>
    <mergeCell ref="A66:C66"/>
    <mergeCell ref="A73:B73"/>
    <mergeCell ref="C73:C75"/>
    <mergeCell ref="D73:D75"/>
    <mergeCell ref="J74:J75"/>
    <mergeCell ref="L74:L75"/>
    <mergeCell ref="E73:F73"/>
    <mergeCell ref="G73:G75"/>
    <mergeCell ref="H73:H75"/>
    <mergeCell ref="I73:J73"/>
    <mergeCell ref="O44:O45"/>
    <mergeCell ref="A59:A60"/>
    <mergeCell ref="B59:B60"/>
    <mergeCell ref="E59:E60"/>
    <mergeCell ref="F59:F60"/>
    <mergeCell ref="N59:N60"/>
    <mergeCell ref="O59:O60"/>
    <mergeCell ref="E58:F58"/>
    <mergeCell ref="G58:G60"/>
    <mergeCell ref="H58:H60"/>
    <mergeCell ref="I58:J58"/>
    <mergeCell ref="I59:I60"/>
    <mergeCell ref="J59:J60"/>
    <mergeCell ref="A54:C54"/>
    <mergeCell ref="A58:B58"/>
    <mergeCell ref="C58:C60"/>
    <mergeCell ref="D58:D60"/>
    <mergeCell ref="D43:D45"/>
    <mergeCell ref="E43:F43"/>
    <mergeCell ref="A38:C38"/>
    <mergeCell ref="A40:C40"/>
    <mergeCell ref="B42:D42"/>
    <mergeCell ref="A43:B43"/>
    <mergeCell ref="M33:M34"/>
    <mergeCell ref="N33:N34"/>
    <mergeCell ref="O33:O34"/>
    <mergeCell ref="I33:I34"/>
    <mergeCell ref="J33:J34"/>
    <mergeCell ref="A44:A45"/>
    <mergeCell ref="B44:B45"/>
    <mergeCell ref="E44:E45"/>
    <mergeCell ref="F44:F45"/>
    <mergeCell ref="C43:C45"/>
    <mergeCell ref="I10:J10"/>
    <mergeCell ref="L11:L12"/>
    <mergeCell ref="A27:C27"/>
    <mergeCell ref="A11:A12"/>
    <mergeCell ref="B11:B12"/>
    <mergeCell ref="E11:E12"/>
    <mergeCell ref="K58:K60"/>
    <mergeCell ref="L58:M58"/>
    <mergeCell ref="M59:M60"/>
    <mergeCell ref="N58:O58"/>
    <mergeCell ref="L59:L60"/>
    <mergeCell ref="B8:E8"/>
    <mergeCell ref="B9:E9"/>
    <mergeCell ref="A10:B10"/>
    <mergeCell ref="C10:C12"/>
    <mergeCell ref="D10:D12"/>
    <mergeCell ref="K43:K45"/>
    <mergeCell ref="L43:M43"/>
    <mergeCell ref="N43:O43"/>
    <mergeCell ref="G43:G45"/>
    <mergeCell ref="H43:H45"/>
    <mergeCell ref="I43:J43"/>
    <mergeCell ref="I44:I45"/>
    <mergeCell ref="J44:J45"/>
    <mergeCell ref="L44:L45"/>
    <mergeCell ref="M44:M45"/>
    <mergeCell ref="N44:N45"/>
    <mergeCell ref="B31:D31"/>
    <mergeCell ref="A32:B32"/>
    <mergeCell ref="C32:C34"/>
    <mergeCell ref="D32:D34"/>
    <mergeCell ref="A33:A34"/>
    <mergeCell ref="B33:B34"/>
    <mergeCell ref="E32:F32"/>
    <mergeCell ref="K32:K34"/>
    <mergeCell ref="L32:M32"/>
    <mergeCell ref="E33:E34"/>
    <mergeCell ref="F33:F34"/>
    <mergeCell ref="N10:O10"/>
    <mergeCell ref="N11:N12"/>
    <mergeCell ref="O11:O12"/>
    <mergeCell ref="N32:O32"/>
    <mergeCell ref="G32:G34"/>
    <mergeCell ref="H32:H34"/>
    <mergeCell ref="I32:J32"/>
    <mergeCell ref="L33:L34"/>
    <mergeCell ref="B30:D30"/>
    <mergeCell ref="K10:K12"/>
    <mergeCell ref="L10:M10"/>
    <mergeCell ref="M11:M12"/>
    <mergeCell ref="F11:F12"/>
    <mergeCell ref="I11:I12"/>
    <mergeCell ref="J11:J12"/>
    <mergeCell ref="E10:F10"/>
    <mergeCell ref="G10:G12"/>
    <mergeCell ref="H10:H12"/>
  </mergeCells>
  <printOptions horizontalCentered="1"/>
  <pageMargins left="0.7874015748031497" right="0.75" top="0.7874015748031497" bottom="0.7874015748031497" header="0" footer="0"/>
  <pageSetup horizontalDpi="600" verticalDpi="600" orientation="landscape" paperSize="5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95"/>
  <sheetViews>
    <sheetView workbookViewId="0" topLeftCell="A1">
      <selection activeCell="C102" sqref="C102"/>
    </sheetView>
  </sheetViews>
  <sheetFormatPr defaultColWidth="11.421875" defaultRowHeight="12.75"/>
  <cols>
    <col min="1" max="1" width="9.57421875" style="0" customWidth="1"/>
    <col min="2" max="2" width="28.7109375" style="0" customWidth="1"/>
    <col min="3" max="3" width="9.00390625" style="0" customWidth="1"/>
    <col min="4" max="4" width="13.00390625" style="0" customWidth="1"/>
    <col min="5" max="5" width="7.421875" style="0" customWidth="1"/>
    <col min="6" max="6" width="8.421875" style="0" customWidth="1"/>
    <col min="7" max="7" width="12.28125" style="0" customWidth="1"/>
    <col min="8" max="8" width="14.00390625" style="0" customWidth="1"/>
    <col min="9" max="9" width="8.7109375" style="0" customWidth="1"/>
    <col min="10" max="10" width="11.421875" style="0" customWidth="1"/>
    <col min="11" max="11" width="9.00390625" style="0" customWidth="1"/>
    <col min="12" max="12" width="10.8515625" style="0" customWidth="1"/>
    <col min="13" max="14" width="10.140625" style="0" customWidth="1"/>
    <col min="15" max="15" width="12.421875" style="0" customWidth="1"/>
  </cols>
  <sheetData>
    <row r="1" spans="1:15" ht="12.7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5" ht="12.75">
      <c r="A2" s="121"/>
      <c r="B2" s="1" t="s">
        <v>0</v>
      </c>
      <c r="C2" s="2"/>
      <c r="D2" s="2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ht="12.75">
      <c r="A3" s="121"/>
      <c r="B3" s="1" t="s">
        <v>1</v>
      </c>
      <c r="C3" s="2"/>
      <c r="D3" s="2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ht="12.75">
      <c r="A4" s="121"/>
      <c r="B4" s="3" t="s">
        <v>302</v>
      </c>
      <c r="C4" s="3"/>
      <c r="D4" s="3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5" ht="12.75">
      <c r="A5" s="121"/>
      <c r="B5" s="4" t="s">
        <v>144</v>
      </c>
      <c r="C5" s="4"/>
      <c r="D5" s="4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pans="1:15" ht="12.75">
      <c r="A6" s="121"/>
      <c r="B6" s="4" t="s">
        <v>145</v>
      </c>
      <c r="C6" s="4"/>
      <c r="D6" s="4"/>
      <c r="E6" s="121"/>
      <c r="F6" s="121"/>
      <c r="G6" s="121"/>
      <c r="H6" s="121"/>
      <c r="I6" s="121"/>
      <c r="J6" s="121"/>
      <c r="K6" s="121"/>
      <c r="L6" s="121"/>
      <c r="M6" s="121"/>
      <c r="N6" s="122"/>
      <c r="O6" s="122"/>
    </row>
    <row r="7" spans="1:15" ht="12.75">
      <c r="A7" s="121"/>
      <c r="B7" s="4"/>
      <c r="C7" s="4"/>
      <c r="D7" s="4"/>
      <c r="E7" s="121"/>
      <c r="F7" s="121"/>
      <c r="G7" s="121"/>
      <c r="H7" s="121"/>
      <c r="I7" s="121"/>
      <c r="J7" s="121"/>
      <c r="K7" s="121"/>
      <c r="L7" s="121"/>
      <c r="M7" s="121"/>
      <c r="N7" s="122"/>
      <c r="O7" s="122"/>
    </row>
    <row r="8" spans="2:17" s="6" customFormat="1" ht="11.25">
      <c r="B8" s="656" t="s">
        <v>2</v>
      </c>
      <c r="C8" s="656"/>
      <c r="D8" s="656"/>
      <c r="E8" s="656"/>
      <c r="F8" s="7"/>
      <c r="G8" s="7"/>
      <c r="H8" s="7"/>
      <c r="I8" s="7"/>
      <c r="J8" s="7"/>
      <c r="K8" s="7"/>
      <c r="L8" s="4"/>
      <c r="M8" s="4"/>
      <c r="N8" s="4"/>
      <c r="O8" s="8"/>
      <c r="P8" s="9"/>
      <c r="Q8" s="9"/>
    </row>
    <row r="9" spans="2:17" s="2" customFormat="1" ht="12" thickBot="1">
      <c r="B9" s="656" t="s">
        <v>3</v>
      </c>
      <c r="C9" s="656"/>
      <c r="D9" s="656"/>
      <c r="E9" s="656"/>
      <c r="F9" s="6"/>
      <c r="G9" s="6"/>
      <c r="H9" s="6"/>
      <c r="I9" s="6"/>
      <c r="J9" s="6"/>
      <c r="K9" s="6"/>
      <c r="L9" s="6"/>
      <c r="M9" s="6"/>
      <c r="N9" s="10"/>
      <c r="O9" s="11"/>
      <c r="P9" s="12"/>
      <c r="Q9" s="12"/>
    </row>
    <row r="10" spans="1:15" ht="22.5" customHeight="1" thickBot="1">
      <c r="A10" s="719" t="s">
        <v>4</v>
      </c>
      <c r="B10" s="720"/>
      <c r="C10" s="728" t="s">
        <v>5</v>
      </c>
      <c r="D10" s="717" t="s">
        <v>6</v>
      </c>
      <c r="E10" s="719" t="s">
        <v>7</v>
      </c>
      <c r="F10" s="720"/>
      <c r="G10" s="717" t="s">
        <v>8</v>
      </c>
      <c r="H10" s="717" t="s">
        <v>9</v>
      </c>
      <c r="I10" s="726" t="s">
        <v>10</v>
      </c>
      <c r="J10" s="727"/>
      <c r="K10" s="717" t="s">
        <v>11</v>
      </c>
      <c r="L10" s="719" t="s">
        <v>12</v>
      </c>
      <c r="M10" s="720"/>
      <c r="N10" s="719" t="s">
        <v>13</v>
      </c>
      <c r="O10" s="720"/>
    </row>
    <row r="11" spans="1:15" ht="12.75" customHeight="1">
      <c r="A11" s="722" t="s">
        <v>14</v>
      </c>
      <c r="B11" s="721" t="s">
        <v>15</v>
      </c>
      <c r="C11" s="729"/>
      <c r="D11" s="718"/>
      <c r="E11" s="722" t="s">
        <v>16</v>
      </c>
      <c r="F11" s="721" t="s">
        <v>17</v>
      </c>
      <c r="G11" s="718"/>
      <c r="H11" s="718"/>
      <c r="I11" s="717" t="s">
        <v>18</v>
      </c>
      <c r="J11" s="717" t="s">
        <v>19</v>
      </c>
      <c r="K11" s="718"/>
      <c r="L11" s="722" t="s">
        <v>20</v>
      </c>
      <c r="M11" s="721" t="s">
        <v>21</v>
      </c>
      <c r="N11" s="722" t="s">
        <v>22</v>
      </c>
      <c r="O11" s="721" t="s">
        <v>23</v>
      </c>
    </row>
    <row r="12" spans="1:15" ht="13.5" thickBot="1">
      <c r="A12" s="723"/>
      <c r="B12" s="724"/>
      <c r="C12" s="730"/>
      <c r="D12" s="725"/>
      <c r="E12" s="723"/>
      <c r="F12" s="724"/>
      <c r="G12" s="725"/>
      <c r="H12" s="725"/>
      <c r="I12" s="725"/>
      <c r="J12" s="725"/>
      <c r="K12" s="725"/>
      <c r="L12" s="723"/>
      <c r="M12" s="724"/>
      <c r="N12" s="723"/>
      <c r="O12" s="724"/>
    </row>
    <row r="13" spans="1:15" ht="33.75">
      <c r="A13" s="425" t="s">
        <v>315</v>
      </c>
      <c r="B13" s="426" t="s">
        <v>316</v>
      </c>
      <c r="C13" s="425">
        <v>1</v>
      </c>
      <c r="D13" s="152">
        <v>65000</v>
      </c>
      <c r="E13" s="427">
        <v>100</v>
      </c>
      <c r="F13" s="428"/>
      <c r="G13" s="365" t="s">
        <v>33</v>
      </c>
      <c r="H13" s="365" t="s">
        <v>27</v>
      </c>
      <c r="I13" s="429" t="s">
        <v>27</v>
      </c>
      <c r="J13" s="430"/>
      <c r="K13" s="431" t="s">
        <v>34</v>
      </c>
      <c r="L13" s="156">
        <v>38950</v>
      </c>
      <c r="M13" s="157">
        <v>39082</v>
      </c>
      <c r="N13" s="156">
        <v>39083</v>
      </c>
      <c r="O13" s="157">
        <v>39568</v>
      </c>
    </row>
    <row r="14" spans="1:15" ht="12.75">
      <c r="A14" s="158"/>
      <c r="B14" s="159"/>
      <c r="C14" s="126"/>
      <c r="D14" s="159"/>
      <c r="E14" s="158"/>
      <c r="F14" s="159"/>
      <c r="G14" s="164"/>
      <c r="H14" s="164"/>
      <c r="I14" s="163"/>
      <c r="J14" s="163"/>
      <c r="K14" s="164"/>
      <c r="L14" s="158"/>
      <c r="M14" s="159"/>
      <c r="N14" s="158"/>
      <c r="O14" s="159"/>
    </row>
    <row r="15" spans="1:15" ht="13.5" thickBot="1">
      <c r="A15" s="165"/>
      <c r="B15" s="166"/>
      <c r="C15" s="167"/>
      <c r="D15" s="166"/>
      <c r="E15" s="143"/>
      <c r="F15" s="148"/>
      <c r="G15" s="171"/>
      <c r="H15" s="171"/>
      <c r="I15" s="146"/>
      <c r="J15" s="146"/>
      <c r="K15" s="171"/>
      <c r="L15" s="143"/>
      <c r="M15" s="148"/>
      <c r="N15" s="143"/>
      <c r="O15" s="148"/>
    </row>
    <row r="16" spans="1:15" ht="26.25" customHeight="1" thickBot="1">
      <c r="A16" s="674" t="s">
        <v>65</v>
      </c>
      <c r="B16" s="675"/>
      <c r="C16" s="676"/>
      <c r="D16" s="31">
        <f>SUM(D13:D15)</f>
        <v>65000</v>
      </c>
      <c r="E16" s="32"/>
      <c r="F16" s="32"/>
      <c r="G16" s="33"/>
      <c r="H16" s="34"/>
      <c r="I16" s="34"/>
      <c r="J16" s="34"/>
      <c r="K16" s="33"/>
      <c r="L16" s="33"/>
      <c r="M16" s="35"/>
      <c r="N16" s="34"/>
      <c r="O16" s="34"/>
    </row>
    <row r="17" spans="1:15" ht="12.75">
      <c r="A17" s="121"/>
      <c r="B17" s="121"/>
      <c r="C17" s="121"/>
      <c r="D17" s="121"/>
      <c r="E17" s="121"/>
      <c r="F17" s="149"/>
      <c r="G17" s="149"/>
      <c r="H17" s="149"/>
      <c r="I17" s="149"/>
      <c r="J17" s="149"/>
      <c r="K17" s="149"/>
      <c r="L17" s="149"/>
      <c r="M17" s="121"/>
      <c r="N17" s="121"/>
      <c r="O17" s="121"/>
    </row>
    <row r="18" spans="2:17" s="6" customFormat="1" ht="12" thickBot="1">
      <c r="B18" s="656" t="s">
        <v>2</v>
      </c>
      <c r="C18" s="656"/>
      <c r="D18" s="656"/>
      <c r="E18" s="7"/>
      <c r="F18" s="7"/>
      <c r="G18" s="7"/>
      <c r="H18" s="7"/>
      <c r="I18" s="7"/>
      <c r="J18" s="7"/>
      <c r="K18" s="7"/>
      <c r="L18" s="4"/>
      <c r="M18" s="4"/>
      <c r="N18" s="4"/>
      <c r="O18" s="8"/>
      <c r="P18" s="9"/>
      <c r="Q18" s="9"/>
    </row>
    <row r="19" spans="2:17" s="2" customFormat="1" ht="12" thickBot="1">
      <c r="B19" s="691" t="s">
        <v>66</v>
      </c>
      <c r="C19" s="692"/>
      <c r="D19" s="693"/>
      <c r="E19" s="6"/>
      <c r="F19" s="6"/>
      <c r="G19" s="6"/>
      <c r="H19" s="6"/>
      <c r="I19" s="6"/>
      <c r="J19" s="6"/>
      <c r="K19" s="6"/>
      <c r="L19" s="6"/>
      <c r="M19" s="6"/>
      <c r="N19" s="10"/>
      <c r="O19" s="11"/>
      <c r="P19" s="12"/>
      <c r="Q19" s="12"/>
    </row>
    <row r="20" spans="1:15" ht="22.5" customHeight="1" thickBot="1">
      <c r="A20" s="719" t="s">
        <v>4</v>
      </c>
      <c r="B20" s="720"/>
      <c r="C20" s="728" t="s">
        <v>5</v>
      </c>
      <c r="D20" s="717" t="s">
        <v>6</v>
      </c>
      <c r="E20" s="719" t="s">
        <v>7</v>
      </c>
      <c r="F20" s="720"/>
      <c r="G20" s="717" t="s">
        <v>8</v>
      </c>
      <c r="H20" s="717" t="s">
        <v>9</v>
      </c>
      <c r="I20" s="726" t="s">
        <v>10</v>
      </c>
      <c r="J20" s="727"/>
      <c r="K20" s="717" t="s">
        <v>11</v>
      </c>
      <c r="L20" s="719" t="s">
        <v>12</v>
      </c>
      <c r="M20" s="720"/>
      <c r="N20" s="719" t="s">
        <v>13</v>
      </c>
      <c r="O20" s="720"/>
    </row>
    <row r="21" spans="1:15" ht="12.75" customHeight="1">
      <c r="A21" s="722" t="s">
        <v>14</v>
      </c>
      <c r="B21" s="721" t="s">
        <v>15</v>
      </c>
      <c r="C21" s="729"/>
      <c r="D21" s="718"/>
      <c r="E21" s="722" t="s">
        <v>16</v>
      </c>
      <c r="F21" s="721" t="s">
        <v>17</v>
      </c>
      <c r="G21" s="718"/>
      <c r="H21" s="718"/>
      <c r="I21" s="717" t="s">
        <v>18</v>
      </c>
      <c r="J21" s="717" t="s">
        <v>19</v>
      </c>
      <c r="K21" s="718"/>
      <c r="L21" s="722" t="s">
        <v>20</v>
      </c>
      <c r="M21" s="721" t="s">
        <v>21</v>
      </c>
      <c r="N21" s="722" t="s">
        <v>22</v>
      </c>
      <c r="O21" s="721" t="s">
        <v>23</v>
      </c>
    </row>
    <row r="22" spans="1:15" ht="13.5" thickBot="1">
      <c r="A22" s="723"/>
      <c r="B22" s="724"/>
      <c r="C22" s="730"/>
      <c r="D22" s="725"/>
      <c r="E22" s="723"/>
      <c r="F22" s="724"/>
      <c r="G22" s="725"/>
      <c r="H22" s="725"/>
      <c r="I22" s="725"/>
      <c r="J22" s="725"/>
      <c r="K22" s="725"/>
      <c r="L22" s="723"/>
      <c r="M22" s="724"/>
      <c r="N22" s="723"/>
      <c r="O22" s="724"/>
    </row>
    <row r="23" spans="1:15" ht="12.75">
      <c r="A23" s="124"/>
      <c r="B23" s="144"/>
      <c r="C23" s="153"/>
      <c r="D23" s="144"/>
      <c r="E23" s="153"/>
      <c r="F23" s="144"/>
      <c r="G23" s="147"/>
      <c r="H23" s="147"/>
      <c r="I23" s="155"/>
      <c r="J23" s="155"/>
      <c r="K23" s="147"/>
      <c r="L23" s="153"/>
      <c r="M23" s="144"/>
      <c r="N23" s="153"/>
      <c r="O23" s="144"/>
    </row>
    <row r="24" spans="1:15" ht="12.75">
      <c r="A24" s="158"/>
      <c r="B24" s="159"/>
      <c r="C24" s="158"/>
      <c r="D24" s="159"/>
      <c r="E24" s="158"/>
      <c r="F24" s="159"/>
      <c r="G24" s="164"/>
      <c r="H24" s="164"/>
      <c r="I24" s="163"/>
      <c r="J24" s="163"/>
      <c r="K24" s="164"/>
      <c r="L24" s="158"/>
      <c r="M24" s="159"/>
      <c r="N24" s="158"/>
      <c r="O24" s="159"/>
    </row>
    <row r="25" spans="1:15" ht="13.5" thickBot="1">
      <c r="A25" s="165"/>
      <c r="B25" s="166"/>
      <c r="C25" s="165"/>
      <c r="D25" s="166"/>
      <c r="E25" s="143"/>
      <c r="F25" s="148"/>
      <c r="G25" s="171"/>
      <c r="H25" s="171"/>
      <c r="I25" s="146"/>
      <c r="J25" s="146"/>
      <c r="K25" s="171"/>
      <c r="L25" s="143"/>
      <c r="M25" s="148"/>
      <c r="N25" s="143"/>
      <c r="O25" s="148"/>
    </row>
    <row r="26" spans="1:15" ht="26.25" customHeight="1" thickBot="1">
      <c r="A26" s="674" t="s">
        <v>68</v>
      </c>
      <c r="B26" s="675"/>
      <c r="C26" s="676"/>
      <c r="D26" s="31">
        <f>SUM(D23:D25)</f>
        <v>0</v>
      </c>
      <c r="E26" s="32"/>
      <c r="F26" s="32"/>
      <c r="G26" s="33"/>
      <c r="H26" s="34"/>
      <c r="I26" s="34"/>
      <c r="J26" s="34"/>
      <c r="K26" s="33"/>
      <c r="L26" s="33"/>
      <c r="M26" s="35"/>
      <c r="N26" s="34"/>
      <c r="O26" s="34"/>
    </row>
    <row r="27" spans="1:15" ht="13.5" thickBot="1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</row>
    <row r="28" spans="1:45" s="48" customFormat="1" ht="24" customHeight="1" thickBot="1">
      <c r="A28" s="607" t="s">
        <v>69</v>
      </c>
      <c r="B28" s="608"/>
      <c r="C28" s="608"/>
      <c r="D28" s="31">
        <f>+D16+D26</f>
        <v>65000</v>
      </c>
      <c r="E28" s="32"/>
      <c r="F28" s="32"/>
      <c r="G28" s="47"/>
      <c r="H28" s="33"/>
      <c r="I28" s="34"/>
      <c r="J28" s="34"/>
      <c r="K28" s="34"/>
      <c r="L28" s="33"/>
      <c r="M28" s="33"/>
      <c r="N28" s="35"/>
      <c r="O28" s="34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</row>
    <row r="29" spans="1:15" ht="12.75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</row>
    <row r="30" spans="2:15" s="6" customFormat="1" ht="12" thickBot="1">
      <c r="B30" s="672" t="s">
        <v>70</v>
      </c>
      <c r="C30" s="673"/>
      <c r="D30" s="673"/>
      <c r="E30" s="7"/>
      <c r="F30" s="7"/>
      <c r="G30" s="7"/>
      <c r="H30" s="7"/>
      <c r="I30" s="7"/>
      <c r="J30" s="7"/>
      <c r="K30" s="7"/>
      <c r="L30" s="4"/>
      <c r="M30" s="4"/>
      <c r="N30" s="4"/>
      <c r="O30" s="8"/>
    </row>
    <row r="31" spans="1:15" ht="22.5" customHeight="1" thickBot="1">
      <c r="A31" s="719" t="s">
        <v>4</v>
      </c>
      <c r="B31" s="720"/>
      <c r="C31" s="728" t="s">
        <v>5</v>
      </c>
      <c r="D31" s="717" t="s">
        <v>6</v>
      </c>
      <c r="E31" s="719" t="s">
        <v>7</v>
      </c>
      <c r="F31" s="720"/>
      <c r="G31" s="717" t="s">
        <v>8</v>
      </c>
      <c r="H31" s="717" t="s">
        <v>9</v>
      </c>
      <c r="I31" s="726" t="s">
        <v>10</v>
      </c>
      <c r="J31" s="727"/>
      <c r="K31" s="717" t="s">
        <v>11</v>
      </c>
      <c r="L31" s="719" t="s">
        <v>12</v>
      </c>
      <c r="M31" s="720"/>
      <c r="N31" s="719" t="s">
        <v>13</v>
      </c>
      <c r="O31" s="720"/>
    </row>
    <row r="32" spans="1:15" ht="12.75" customHeight="1">
      <c r="A32" s="722" t="s">
        <v>14</v>
      </c>
      <c r="B32" s="721" t="s">
        <v>15</v>
      </c>
      <c r="C32" s="729"/>
      <c r="D32" s="718"/>
      <c r="E32" s="722" t="s">
        <v>16</v>
      </c>
      <c r="F32" s="721" t="s">
        <v>17</v>
      </c>
      <c r="G32" s="718"/>
      <c r="H32" s="718"/>
      <c r="I32" s="717" t="s">
        <v>18</v>
      </c>
      <c r="J32" s="717" t="s">
        <v>19</v>
      </c>
      <c r="K32" s="718"/>
      <c r="L32" s="722" t="s">
        <v>20</v>
      </c>
      <c r="M32" s="721" t="s">
        <v>21</v>
      </c>
      <c r="N32" s="722" t="s">
        <v>22</v>
      </c>
      <c r="O32" s="721" t="s">
        <v>23</v>
      </c>
    </row>
    <row r="33" spans="1:15" ht="13.5" thickBot="1">
      <c r="A33" s="723"/>
      <c r="B33" s="724"/>
      <c r="C33" s="730"/>
      <c r="D33" s="725"/>
      <c r="E33" s="723"/>
      <c r="F33" s="724"/>
      <c r="G33" s="725"/>
      <c r="H33" s="725"/>
      <c r="I33" s="725"/>
      <c r="J33" s="725"/>
      <c r="K33" s="725"/>
      <c r="L33" s="723"/>
      <c r="M33" s="724"/>
      <c r="N33" s="723"/>
      <c r="O33" s="724"/>
    </row>
    <row r="34" spans="1:16" ht="56.25">
      <c r="A34" s="124" t="s">
        <v>168</v>
      </c>
      <c r="B34" s="151" t="s">
        <v>317</v>
      </c>
      <c r="C34" s="153">
        <v>1</v>
      </c>
      <c r="D34" s="184">
        <v>95000</v>
      </c>
      <c r="E34" s="153">
        <v>100</v>
      </c>
      <c r="F34" s="144"/>
      <c r="G34" s="147" t="s">
        <v>71</v>
      </c>
      <c r="H34" s="147" t="s">
        <v>27</v>
      </c>
      <c r="I34" s="155" t="s">
        <v>27</v>
      </c>
      <c r="J34" s="155"/>
      <c r="K34" s="147" t="s">
        <v>34</v>
      </c>
      <c r="L34" s="186">
        <v>39084</v>
      </c>
      <c r="M34" s="125">
        <v>39172</v>
      </c>
      <c r="N34" s="186">
        <v>39173</v>
      </c>
      <c r="O34" s="125">
        <v>39294</v>
      </c>
      <c r="P34" s="432"/>
    </row>
    <row r="35" spans="1:15" ht="12.75">
      <c r="A35" s="126"/>
      <c r="B35" s="422"/>
      <c r="C35" s="158"/>
      <c r="D35" s="160"/>
      <c r="E35" s="158"/>
      <c r="F35" s="159"/>
      <c r="G35" s="164"/>
      <c r="H35" s="164"/>
      <c r="I35" s="163"/>
      <c r="J35" s="163"/>
      <c r="K35" s="164"/>
      <c r="L35" s="158"/>
      <c r="M35" s="159"/>
      <c r="N35" s="158"/>
      <c r="O35" s="159"/>
    </row>
    <row r="36" spans="1:15" ht="13.5" thickBot="1">
      <c r="A36" s="167"/>
      <c r="B36" s="166"/>
      <c r="C36" s="165"/>
      <c r="D36" s="166"/>
      <c r="E36" s="143"/>
      <c r="F36" s="148"/>
      <c r="G36" s="171"/>
      <c r="H36" s="171"/>
      <c r="I36" s="146"/>
      <c r="J36" s="146"/>
      <c r="K36" s="171"/>
      <c r="L36" s="143"/>
      <c r="M36" s="148"/>
      <c r="N36" s="143"/>
      <c r="O36" s="148"/>
    </row>
    <row r="37" spans="1:15" ht="26.25" customHeight="1" thickBot="1">
      <c r="A37" s="674" t="s">
        <v>78</v>
      </c>
      <c r="B37" s="675"/>
      <c r="C37" s="676"/>
      <c r="D37" s="31">
        <f>SUM(D34:D36)</f>
        <v>95000</v>
      </c>
      <c r="E37" s="32"/>
      <c r="F37" s="32"/>
      <c r="G37" s="33"/>
      <c r="H37" s="34"/>
      <c r="I37" s="34"/>
      <c r="J37" s="34"/>
      <c r="K37" s="33"/>
      <c r="L37" s="33"/>
      <c r="M37" s="35"/>
      <c r="N37" s="34"/>
      <c r="O37" s="34"/>
    </row>
    <row r="38" spans="2:15" s="6" customFormat="1" ht="11.25">
      <c r="B38" s="49"/>
      <c r="C38" s="2"/>
      <c r="D38" s="2"/>
      <c r="E38" s="7"/>
      <c r="F38" s="7"/>
      <c r="G38" s="7"/>
      <c r="H38" s="7"/>
      <c r="I38" s="7"/>
      <c r="J38" s="7"/>
      <c r="K38" s="7"/>
      <c r="L38" s="4"/>
      <c r="M38" s="4"/>
      <c r="N38" s="4"/>
      <c r="O38" s="8"/>
    </row>
    <row r="39" spans="2:15" s="2" customFormat="1" ht="11.25">
      <c r="B39" s="49" t="s">
        <v>82</v>
      </c>
      <c r="D39" s="6"/>
      <c r="E39" s="10"/>
      <c r="F39" s="6"/>
      <c r="G39" s="6"/>
      <c r="H39" s="6"/>
      <c r="I39" s="6"/>
      <c r="J39" s="6"/>
      <c r="K39" s="6"/>
      <c r="L39" s="6"/>
      <c r="M39" s="6"/>
      <c r="N39" s="10"/>
      <c r="O39" s="11"/>
    </row>
    <row r="40" spans="2:15" s="2" customFormat="1" ht="12" thickBot="1">
      <c r="B40" s="3" t="s">
        <v>80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10"/>
      <c r="O40" s="11"/>
    </row>
    <row r="41" spans="1:15" ht="22.5" customHeight="1" thickBot="1">
      <c r="A41" s="719" t="s">
        <v>4</v>
      </c>
      <c r="B41" s="720"/>
      <c r="C41" s="728" t="s">
        <v>5</v>
      </c>
      <c r="D41" s="717" t="s">
        <v>6</v>
      </c>
      <c r="E41" s="719" t="s">
        <v>7</v>
      </c>
      <c r="F41" s="720"/>
      <c r="G41" s="717" t="s">
        <v>8</v>
      </c>
      <c r="H41" s="717" t="s">
        <v>9</v>
      </c>
      <c r="I41" s="726" t="s">
        <v>10</v>
      </c>
      <c r="J41" s="727"/>
      <c r="K41" s="717" t="s">
        <v>11</v>
      </c>
      <c r="L41" s="719" t="s">
        <v>12</v>
      </c>
      <c r="M41" s="720"/>
      <c r="N41" s="719" t="s">
        <v>13</v>
      </c>
      <c r="O41" s="720"/>
    </row>
    <row r="42" spans="1:15" ht="12.75" customHeight="1">
      <c r="A42" s="722" t="s">
        <v>14</v>
      </c>
      <c r="B42" s="721" t="s">
        <v>15</v>
      </c>
      <c r="C42" s="729"/>
      <c r="D42" s="718"/>
      <c r="E42" s="722" t="s">
        <v>16</v>
      </c>
      <c r="F42" s="721" t="s">
        <v>17</v>
      </c>
      <c r="G42" s="718"/>
      <c r="H42" s="718"/>
      <c r="I42" s="717" t="s">
        <v>18</v>
      </c>
      <c r="J42" s="717" t="s">
        <v>19</v>
      </c>
      <c r="K42" s="718"/>
      <c r="L42" s="722" t="s">
        <v>20</v>
      </c>
      <c r="M42" s="721" t="s">
        <v>21</v>
      </c>
      <c r="N42" s="722" t="s">
        <v>22</v>
      </c>
      <c r="O42" s="721" t="s">
        <v>23</v>
      </c>
    </row>
    <row r="43" spans="1:15" ht="13.5" thickBot="1">
      <c r="A43" s="723"/>
      <c r="B43" s="724"/>
      <c r="C43" s="730"/>
      <c r="D43" s="725"/>
      <c r="E43" s="723"/>
      <c r="F43" s="724"/>
      <c r="G43" s="725"/>
      <c r="H43" s="725"/>
      <c r="I43" s="725"/>
      <c r="J43" s="725"/>
      <c r="K43" s="725"/>
      <c r="L43" s="723"/>
      <c r="M43" s="724"/>
      <c r="N43" s="723"/>
      <c r="O43" s="724"/>
    </row>
    <row r="44" spans="1:15" ht="13.5" thickBot="1">
      <c r="A44" s="172"/>
      <c r="B44" s="144"/>
      <c r="C44" s="124"/>
      <c r="D44" s="144"/>
      <c r="E44" s="153"/>
      <c r="F44" s="144"/>
      <c r="G44" s="145"/>
      <c r="H44" s="145"/>
      <c r="I44" s="154"/>
      <c r="J44" s="155"/>
      <c r="K44" s="147"/>
      <c r="L44" s="186"/>
      <c r="M44" s="125"/>
      <c r="N44" s="186"/>
      <c r="O44" s="125"/>
    </row>
    <row r="45" spans="1:15" ht="12.75">
      <c r="A45" s="172"/>
      <c r="B45" s="159"/>
      <c r="C45" s="126"/>
      <c r="D45" s="159"/>
      <c r="E45" s="158"/>
      <c r="F45" s="159"/>
      <c r="G45" s="161"/>
      <c r="H45" s="161"/>
      <c r="I45" s="162"/>
      <c r="J45" s="163"/>
      <c r="K45" s="164"/>
      <c r="L45" s="186"/>
      <c r="M45" s="125"/>
      <c r="N45" s="186"/>
      <c r="O45" s="125"/>
    </row>
    <row r="46" spans="1:15" ht="13.5" thickBot="1">
      <c r="A46" s="165"/>
      <c r="B46" s="166"/>
      <c r="C46" s="167"/>
      <c r="D46" s="166"/>
      <c r="E46" s="143"/>
      <c r="F46" s="148"/>
      <c r="G46" s="171"/>
      <c r="H46" s="171"/>
      <c r="I46" s="146"/>
      <c r="J46" s="146"/>
      <c r="K46" s="171"/>
      <c r="L46" s="143"/>
      <c r="M46" s="148"/>
      <c r="N46" s="143"/>
      <c r="O46" s="148"/>
    </row>
    <row r="47" spans="1:15" ht="26.25" customHeight="1" thickBot="1">
      <c r="A47" s="674" t="s">
        <v>81</v>
      </c>
      <c r="B47" s="675"/>
      <c r="C47" s="676"/>
      <c r="D47" s="31">
        <f>SUM(D44:D46)</f>
        <v>0</v>
      </c>
      <c r="E47" s="32"/>
      <c r="F47" s="32"/>
      <c r="G47" s="33"/>
      <c r="H47" s="34"/>
      <c r="I47" s="34"/>
      <c r="J47" s="34"/>
      <c r="K47" s="33"/>
      <c r="L47" s="33"/>
      <c r="M47" s="35"/>
      <c r="N47" s="34"/>
      <c r="O47" s="34"/>
    </row>
    <row r="48" spans="2:15" s="6" customFormat="1" ht="11.25">
      <c r="B48" s="49"/>
      <c r="C48" s="2"/>
      <c r="D48" s="2"/>
      <c r="E48" s="7"/>
      <c r="F48" s="7"/>
      <c r="G48" s="7"/>
      <c r="H48" s="7"/>
      <c r="I48" s="7"/>
      <c r="J48" s="7"/>
      <c r="K48" s="7"/>
      <c r="L48" s="4"/>
      <c r="M48" s="4"/>
      <c r="N48" s="4"/>
      <c r="O48" s="8"/>
    </row>
    <row r="49" spans="2:15" s="6" customFormat="1" ht="11.25">
      <c r="B49" s="49"/>
      <c r="C49" s="2"/>
      <c r="D49" s="2"/>
      <c r="E49" s="7"/>
      <c r="F49" s="7"/>
      <c r="G49" s="7"/>
      <c r="H49" s="7"/>
      <c r="I49" s="7"/>
      <c r="J49" s="7"/>
      <c r="K49" s="7"/>
      <c r="L49" s="4"/>
      <c r="M49" s="4"/>
      <c r="N49" s="4"/>
      <c r="O49" s="8"/>
    </row>
    <row r="50" spans="2:15" s="2" customFormat="1" ht="11.25">
      <c r="B50" s="49" t="s">
        <v>82</v>
      </c>
      <c r="D50" s="6"/>
      <c r="E50" s="10"/>
      <c r="F50" s="6"/>
      <c r="G50" s="6"/>
      <c r="H50" s="6"/>
      <c r="I50" s="6"/>
      <c r="J50" s="6"/>
      <c r="K50" s="6"/>
      <c r="L50" s="6"/>
      <c r="M50" s="6"/>
      <c r="N50" s="10"/>
      <c r="O50" s="11"/>
    </row>
    <row r="51" spans="2:15" s="2" customFormat="1" ht="12" thickBot="1">
      <c r="B51" s="3" t="s">
        <v>83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10"/>
      <c r="O51" s="11"/>
    </row>
    <row r="52" spans="1:15" ht="22.5" customHeight="1" thickBot="1">
      <c r="A52" s="719" t="s">
        <v>4</v>
      </c>
      <c r="B52" s="720"/>
      <c r="C52" s="728" t="s">
        <v>5</v>
      </c>
      <c r="D52" s="717" t="s">
        <v>6</v>
      </c>
      <c r="E52" s="719" t="s">
        <v>7</v>
      </c>
      <c r="F52" s="720"/>
      <c r="G52" s="717" t="s">
        <v>8</v>
      </c>
      <c r="H52" s="717" t="s">
        <v>9</v>
      </c>
      <c r="I52" s="726" t="s">
        <v>10</v>
      </c>
      <c r="J52" s="727"/>
      <c r="K52" s="717" t="s">
        <v>11</v>
      </c>
      <c r="L52" s="719" t="s">
        <v>12</v>
      </c>
      <c r="M52" s="720"/>
      <c r="N52" s="719" t="s">
        <v>13</v>
      </c>
      <c r="O52" s="720"/>
    </row>
    <row r="53" spans="1:15" ht="12.75" customHeight="1">
      <c r="A53" s="722" t="s">
        <v>14</v>
      </c>
      <c r="B53" s="721" t="s">
        <v>15</v>
      </c>
      <c r="C53" s="729"/>
      <c r="D53" s="718"/>
      <c r="E53" s="722" t="s">
        <v>16</v>
      </c>
      <c r="F53" s="721" t="s">
        <v>17</v>
      </c>
      <c r="G53" s="718"/>
      <c r="H53" s="718"/>
      <c r="I53" s="717" t="s">
        <v>18</v>
      </c>
      <c r="J53" s="717" t="s">
        <v>19</v>
      </c>
      <c r="K53" s="718"/>
      <c r="L53" s="722" t="s">
        <v>20</v>
      </c>
      <c r="M53" s="721" t="s">
        <v>21</v>
      </c>
      <c r="N53" s="722" t="s">
        <v>22</v>
      </c>
      <c r="O53" s="721" t="s">
        <v>23</v>
      </c>
    </row>
    <row r="54" spans="1:15" ht="13.5" thickBot="1">
      <c r="A54" s="723"/>
      <c r="B54" s="724"/>
      <c r="C54" s="730"/>
      <c r="D54" s="725"/>
      <c r="E54" s="723"/>
      <c r="F54" s="724"/>
      <c r="G54" s="725"/>
      <c r="H54" s="725"/>
      <c r="I54" s="725"/>
      <c r="J54" s="725"/>
      <c r="K54" s="725"/>
      <c r="L54" s="723"/>
      <c r="M54" s="724"/>
      <c r="N54" s="723"/>
      <c r="O54" s="724"/>
    </row>
    <row r="55" spans="1:15" ht="13.5" thickBot="1">
      <c r="A55" s="124" t="s">
        <v>128</v>
      </c>
      <c r="B55" s="144" t="s">
        <v>85</v>
      </c>
      <c r="C55" s="153"/>
      <c r="D55" s="184">
        <v>5000</v>
      </c>
      <c r="E55" s="153"/>
      <c r="F55" s="144">
        <v>100</v>
      </c>
      <c r="G55" s="147" t="s">
        <v>126</v>
      </c>
      <c r="H55" s="147" t="s">
        <v>27</v>
      </c>
      <c r="I55" s="155" t="s">
        <v>27</v>
      </c>
      <c r="J55" s="155"/>
      <c r="K55" s="147" t="s">
        <v>34</v>
      </c>
      <c r="L55" s="186">
        <v>39173</v>
      </c>
      <c r="M55" s="125">
        <v>39202</v>
      </c>
      <c r="N55" s="186">
        <v>39203</v>
      </c>
      <c r="O55" s="125">
        <v>39233</v>
      </c>
    </row>
    <row r="56" spans="1:15" ht="12.75">
      <c r="A56" s="124" t="s">
        <v>130</v>
      </c>
      <c r="B56" s="159" t="s">
        <v>84</v>
      </c>
      <c r="C56" s="158"/>
      <c r="D56" s="160">
        <v>2000</v>
      </c>
      <c r="E56" s="158"/>
      <c r="F56" s="159">
        <v>100</v>
      </c>
      <c r="G56" s="164" t="s">
        <v>132</v>
      </c>
      <c r="H56" s="147" t="s">
        <v>27</v>
      </c>
      <c r="I56" s="155" t="s">
        <v>27</v>
      </c>
      <c r="J56" s="155"/>
      <c r="K56" s="147" t="s">
        <v>34</v>
      </c>
      <c r="L56" s="186">
        <v>39173</v>
      </c>
      <c r="M56" s="125">
        <v>39202</v>
      </c>
      <c r="N56" s="186">
        <v>39203</v>
      </c>
      <c r="O56" s="125">
        <v>39233</v>
      </c>
    </row>
    <row r="57" spans="1:15" ht="13.5" thickBot="1">
      <c r="A57" s="165"/>
      <c r="B57" s="166"/>
      <c r="C57" s="165"/>
      <c r="D57" s="166"/>
      <c r="E57" s="143"/>
      <c r="F57" s="148"/>
      <c r="G57" s="171"/>
      <c r="H57" s="171"/>
      <c r="I57" s="146"/>
      <c r="J57" s="146"/>
      <c r="K57" s="171"/>
      <c r="L57" s="143"/>
      <c r="M57" s="148"/>
      <c r="N57" s="143"/>
      <c r="O57" s="148"/>
    </row>
    <row r="58" spans="1:15" ht="26.25" customHeight="1" thickBot="1">
      <c r="A58" s="674" t="s">
        <v>86</v>
      </c>
      <c r="B58" s="675"/>
      <c r="C58" s="676"/>
      <c r="D58" s="31">
        <f>SUM(D55:D57)</f>
        <v>7000</v>
      </c>
      <c r="E58" s="32"/>
      <c r="F58" s="32"/>
      <c r="G58" s="33"/>
      <c r="H58" s="34"/>
      <c r="I58" s="34"/>
      <c r="J58" s="34"/>
      <c r="K58" s="33"/>
      <c r="L58" s="33"/>
      <c r="M58" s="35"/>
      <c r="N58" s="34"/>
      <c r="O58" s="34"/>
    </row>
    <row r="59" spans="2:15" s="6" customFormat="1" ht="12" thickBot="1">
      <c r="B59" s="49"/>
      <c r="C59" s="2"/>
      <c r="D59" s="2"/>
      <c r="E59" s="7"/>
      <c r="F59" s="7"/>
      <c r="G59" s="7"/>
      <c r="H59" s="7"/>
      <c r="I59" s="7"/>
      <c r="J59" s="7"/>
      <c r="K59" s="7"/>
      <c r="L59" s="4"/>
      <c r="M59" s="4"/>
      <c r="N59" s="4"/>
      <c r="O59" s="8"/>
    </row>
    <row r="60" spans="1:15" ht="26.25" customHeight="1" thickBot="1">
      <c r="A60" s="674" t="s">
        <v>87</v>
      </c>
      <c r="B60" s="675"/>
      <c r="C60" s="676"/>
      <c r="D60" s="31">
        <f>+D47+D58</f>
        <v>7000</v>
      </c>
      <c r="E60" s="32"/>
      <c r="F60" s="32"/>
      <c r="G60" s="33"/>
      <c r="H60" s="34"/>
      <c r="I60" s="34"/>
      <c r="J60" s="34"/>
      <c r="K60" s="33"/>
      <c r="L60" s="33"/>
      <c r="M60" s="35"/>
      <c r="N60" s="34"/>
      <c r="O60" s="34"/>
    </row>
    <row r="61" spans="2:15" s="63" customFormat="1" ht="15.75" customHeight="1" thickBot="1">
      <c r="B61" s="64"/>
      <c r="C61" s="65"/>
      <c r="D61" s="65"/>
      <c r="E61" s="65"/>
      <c r="F61" s="65"/>
      <c r="G61" s="65"/>
      <c r="H61" s="66"/>
      <c r="I61" s="65"/>
      <c r="J61" s="65"/>
      <c r="K61" s="65"/>
      <c r="L61" s="67"/>
      <c r="M61" s="67"/>
      <c r="N61" s="65"/>
      <c r="O61" s="68"/>
    </row>
    <row r="62" spans="1:15" ht="26.25" customHeight="1" thickBot="1">
      <c r="A62" s="674" t="s">
        <v>88</v>
      </c>
      <c r="B62" s="675"/>
      <c r="C62" s="676"/>
      <c r="D62" s="31">
        <f>+D28+D37+D60</f>
        <v>167000</v>
      </c>
      <c r="E62" s="32"/>
      <c r="F62" s="32"/>
      <c r="G62" s="33"/>
      <c r="H62" s="34"/>
      <c r="I62" s="34"/>
      <c r="J62" s="34"/>
      <c r="K62" s="33"/>
      <c r="L62" s="33"/>
      <c r="M62" s="35"/>
      <c r="N62" s="34"/>
      <c r="O62" s="34"/>
    </row>
    <row r="63" spans="2:15" s="6" customFormat="1" ht="11.25">
      <c r="B63" s="49"/>
      <c r="C63" s="2"/>
      <c r="D63" s="2"/>
      <c r="E63" s="7"/>
      <c r="F63" s="7"/>
      <c r="G63" s="7"/>
      <c r="H63" s="7"/>
      <c r="I63" s="7"/>
      <c r="J63" s="7"/>
      <c r="K63" s="7"/>
      <c r="L63" s="4"/>
      <c r="M63" s="4"/>
      <c r="N63" s="4"/>
      <c r="O63" s="8"/>
    </row>
    <row r="64" spans="1:15" ht="12.75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</row>
    <row r="65" spans="1:15" ht="12.75">
      <c r="A65" s="121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</row>
    <row r="66" spans="1:15" ht="12.75">
      <c r="A66" s="121"/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</row>
    <row r="67" spans="1:15" ht="12.75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</row>
    <row r="68" spans="1:15" ht="12.75">
      <c r="A68" s="121"/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</row>
    <row r="69" spans="1:15" ht="12.75">
      <c r="A69" s="121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</row>
    <row r="70" spans="1:15" ht="12.75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</row>
    <row r="71" spans="1:15" ht="12.75">
      <c r="A71" s="121"/>
      <c r="L71" s="121"/>
      <c r="M71" s="121"/>
      <c r="N71" s="121"/>
      <c r="O71" s="121"/>
    </row>
    <row r="72" spans="1:15" ht="12.75">
      <c r="A72" s="121"/>
      <c r="L72" s="121"/>
      <c r="M72" s="121"/>
      <c r="N72" s="121"/>
      <c r="O72" s="121"/>
    </row>
    <row r="73" spans="1:15" ht="12.75">
      <c r="A73" s="121"/>
      <c r="L73" s="121"/>
      <c r="M73" s="121"/>
      <c r="N73" s="121"/>
      <c r="O73" s="121"/>
    </row>
    <row r="74" spans="1:15" ht="12.75">
      <c r="A74" s="121"/>
      <c r="L74" s="121"/>
      <c r="M74" s="121"/>
      <c r="N74" s="121"/>
      <c r="O74" s="121"/>
    </row>
    <row r="75" spans="1:15" ht="12.75">
      <c r="A75" s="121"/>
      <c r="L75" s="121"/>
      <c r="M75" s="121"/>
      <c r="N75" s="122"/>
      <c r="O75" s="122"/>
    </row>
    <row r="76" spans="1:15" ht="12.75">
      <c r="A76" s="121"/>
      <c r="L76" s="121"/>
      <c r="M76" s="121"/>
      <c r="N76" s="121"/>
      <c r="O76" s="121"/>
    </row>
    <row r="77" spans="1:15" ht="12.75">
      <c r="A77" s="121"/>
      <c r="L77" s="121"/>
      <c r="M77" s="121"/>
      <c r="N77" s="121"/>
      <c r="O77" s="121"/>
    </row>
    <row r="78" spans="1:15" ht="12.75">
      <c r="A78" s="121"/>
      <c r="L78" s="121"/>
      <c r="M78" s="121"/>
      <c r="N78" s="121"/>
      <c r="O78" s="121"/>
    </row>
    <row r="79" spans="1:15" ht="15.75" customHeight="1">
      <c r="A79" s="121"/>
      <c r="L79" s="121"/>
      <c r="M79" s="121"/>
      <c r="N79" s="121"/>
      <c r="O79" s="121"/>
    </row>
    <row r="80" spans="1:15" ht="21.75" customHeight="1">
      <c r="A80" s="121"/>
      <c r="L80" s="121"/>
      <c r="M80" s="121"/>
      <c r="N80" s="121"/>
      <c r="O80" s="121"/>
    </row>
    <row r="81" spans="1:15" ht="15" customHeight="1">
      <c r="A81" s="121"/>
      <c r="L81" s="121"/>
      <c r="M81" s="121"/>
      <c r="N81" s="121"/>
      <c r="O81" s="121"/>
    </row>
    <row r="82" spans="1:15" ht="15" customHeight="1">
      <c r="A82" s="121"/>
      <c r="L82" s="121"/>
      <c r="M82" s="121"/>
      <c r="N82" s="121"/>
      <c r="O82" s="121"/>
    </row>
    <row r="83" spans="1:15" ht="15" customHeight="1">
      <c r="A83" s="121"/>
      <c r="L83" s="121"/>
      <c r="M83" s="121"/>
      <c r="N83" s="121"/>
      <c r="O83" s="121"/>
    </row>
    <row r="84" spans="1:15" ht="15" customHeight="1">
      <c r="A84" s="121"/>
      <c r="L84" s="121"/>
      <c r="M84" s="121"/>
      <c r="N84" s="121"/>
      <c r="O84" s="121"/>
    </row>
    <row r="85" spans="1:15" ht="15" customHeight="1">
      <c r="A85" s="121"/>
      <c r="L85" s="121"/>
      <c r="M85" s="121"/>
      <c r="N85" s="121"/>
      <c r="O85" s="121"/>
    </row>
    <row r="86" spans="1:15" ht="15" customHeight="1">
      <c r="A86" s="121"/>
      <c r="L86" s="121"/>
      <c r="M86" s="121"/>
      <c r="N86" s="121"/>
      <c r="O86" s="121"/>
    </row>
    <row r="87" spans="1:15" ht="15" customHeight="1">
      <c r="A87" s="121"/>
      <c r="L87" s="121"/>
      <c r="M87" s="121"/>
      <c r="N87" s="121"/>
      <c r="O87" s="121"/>
    </row>
    <row r="88" spans="1:15" ht="15" customHeight="1">
      <c r="A88" s="121"/>
      <c r="L88" s="121"/>
      <c r="M88" s="121"/>
      <c r="N88" s="121"/>
      <c r="O88" s="121"/>
    </row>
    <row r="89" spans="1:15" ht="15" customHeight="1">
      <c r="A89" s="121"/>
      <c r="L89" s="121"/>
      <c r="M89" s="121"/>
      <c r="N89" s="121"/>
      <c r="O89" s="121"/>
    </row>
    <row r="90" spans="1:15" ht="18" customHeight="1">
      <c r="A90" s="121"/>
      <c r="L90" s="121"/>
      <c r="M90" s="121"/>
      <c r="N90" s="121"/>
      <c r="O90" s="121"/>
    </row>
    <row r="91" spans="1:15" ht="30" customHeight="1">
      <c r="A91" s="121"/>
      <c r="L91" s="121"/>
      <c r="M91" s="121"/>
      <c r="N91" s="121"/>
      <c r="O91" s="121"/>
    </row>
    <row r="92" spans="1:15" ht="30" customHeight="1">
      <c r="A92" s="121"/>
      <c r="L92" s="121"/>
      <c r="M92" s="121"/>
      <c r="N92" s="121"/>
      <c r="O92" s="121"/>
    </row>
    <row r="93" spans="1:15" ht="29.25" customHeight="1">
      <c r="A93" s="121"/>
      <c r="L93" s="121"/>
      <c r="M93" s="121"/>
      <c r="N93" s="121"/>
      <c r="O93" s="121"/>
    </row>
    <row r="94" spans="1:15" ht="15" customHeight="1">
      <c r="A94" s="121"/>
      <c r="L94" s="121"/>
      <c r="M94" s="121"/>
      <c r="N94" s="121"/>
      <c r="O94" s="121"/>
    </row>
    <row r="95" spans="1:15" ht="15" customHeight="1">
      <c r="A95" s="121"/>
      <c r="L95" s="121"/>
      <c r="M95" s="121"/>
      <c r="N95" s="121"/>
      <c r="O95" s="121"/>
    </row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.75" customHeight="1"/>
    <row r="104" ht="15" customHeight="1"/>
    <row r="105" ht="15" customHeight="1"/>
    <row r="106" ht="15" customHeight="1"/>
    <row r="107" ht="15" customHeight="1"/>
    <row r="108" ht="15" customHeight="1"/>
  </sheetData>
  <mergeCells count="113">
    <mergeCell ref="A60:C60"/>
    <mergeCell ref="A62:C62"/>
    <mergeCell ref="N53:N54"/>
    <mergeCell ref="A58:C58"/>
    <mergeCell ref="C52:C54"/>
    <mergeCell ref="D52:D54"/>
    <mergeCell ref="E52:F52"/>
    <mergeCell ref="G52:G54"/>
    <mergeCell ref="H52:H54"/>
    <mergeCell ref="I52:J52"/>
    <mergeCell ref="N52:O52"/>
    <mergeCell ref="O53:O54"/>
    <mergeCell ref="A53:A54"/>
    <mergeCell ref="B53:B54"/>
    <mergeCell ref="E53:E54"/>
    <mergeCell ref="F53:F54"/>
    <mergeCell ref="I53:I54"/>
    <mergeCell ref="J53:J54"/>
    <mergeCell ref="L53:L54"/>
    <mergeCell ref="M53:M54"/>
    <mergeCell ref="K52:K54"/>
    <mergeCell ref="A52:B52"/>
    <mergeCell ref="A42:A43"/>
    <mergeCell ref="L52:M52"/>
    <mergeCell ref="A47:C47"/>
    <mergeCell ref="C41:C43"/>
    <mergeCell ref="D41:D43"/>
    <mergeCell ref="E41:F41"/>
    <mergeCell ref="J42:J43"/>
    <mergeCell ref="L42:L43"/>
    <mergeCell ref="K41:K43"/>
    <mergeCell ref="B42:B43"/>
    <mergeCell ref="E42:E43"/>
    <mergeCell ref="F42:F43"/>
    <mergeCell ref="I42:I43"/>
    <mergeCell ref="G41:G43"/>
    <mergeCell ref="H41:H43"/>
    <mergeCell ref="I41:J41"/>
    <mergeCell ref="G31:G33"/>
    <mergeCell ref="H31:H33"/>
    <mergeCell ref="I31:J31"/>
    <mergeCell ref="A37:C37"/>
    <mergeCell ref="C31:C33"/>
    <mergeCell ref="D31:D33"/>
    <mergeCell ref="E31:F31"/>
    <mergeCell ref="A26:C26"/>
    <mergeCell ref="C20:C22"/>
    <mergeCell ref="D20:D22"/>
    <mergeCell ref="E20:F20"/>
    <mergeCell ref="I32:I33"/>
    <mergeCell ref="J32:J33"/>
    <mergeCell ref="A32:A33"/>
    <mergeCell ref="B32:B33"/>
    <mergeCell ref="E32:E33"/>
    <mergeCell ref="F32:F33"/>
    <mergeCell ref="I21:I22"/>
    <mergeCell ref="J21:J22"/>
    <mergeCell ref="L21:L22"/>
    <mergeCell ref="A21:A22"/>
    <mergeCell ref="B21:B22"/>
    <mergeCell ref="E21:E22"/>
    <mergeCell ref="F21:F22"/>
    <mergeCell ref="G20:G22"/>
    <mergeCell ref="H20:H22"/>
    <mergeCell ref="I20:J20"/>
    <mergeCell ref="G10:G12"/>
    <mergeCell ref="H10:H12"/>
    <mergeCell ref="I10:J10"/>
    <mergeCell ref="A16:C16"/>
    <mergeCell ref="C10:C12"/>
    <mergeCell ref="D10:D12"/>
    <mergeCell ref="E10:F10"/>
    <mergeCell ref="J11:J12"/>
    <mergeCell ref="L11:L12"/>
    <mergeCell ref="K10:K12"/>
    <mergeCell ref="L10:M10"/>
    <mergeCell ref="M11:M12"/>
    <mergeCell ref="N10:O10"/>
    <mergeCell ref="N11:N12"/>
    <mergeCell ref="O11:O12"/>
    <mergeCell ref="A28:C28"/>
    <mergeCell ref="B30:D30"/>
    <mergeCell ref="A20:B20"/>
    <mergeCell ref="B18:D18"/>
    <mergeCell ref="B19:D19"/>
    <mergeCell ref="I11:I12"/>
    <mergeCell ref="A11:A12"/>
    <mergeCell ref="B11:B12"/>
    <mergeCell ref="E11:E12"/>
    <mergeCell ref="F11:F12"/>
    <mergeCell ref="L41:M41"/>
    <mergeCell ref="M42:M43"/>
    <mergeCell ref="N42:N43"/>
    <mergeCell ref="N41:O41"/>
    <mergeCell ref="O42:O43"/>
    <mergeCell ref="B8:E8"/>
    <mergeCell ref="B9:E9"/>
    <mergeCell ref="A10:B10"/>
    <mergeCell ref="A41:B41"/>
    <mergeCell ref="A31:B31"/>
    <mergeCell ref="M32:M33"/>
    <mergeCell ref="K31:K33"/>
    <mergeCell ref="L31:M31"/>
    <mergeCell ref="N31:O31"/>
    <mergeCell ref="N32:N33"/>
    <mergeCell ref="O32:O33"/>
    <mergeCell ref="L32:L33"/>
    <mergeCell ref="M21:M22"/>
    <mergeCell ref="K20:K22"/>
    <mergeCell ref="L20:M20"/>
    <mergeCell ref="N20:O20"/>
    <mergeCell ref="N21:N22"/>
    <mergeCell ref="O21:O22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5" scale="75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 American Development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COF/CCH</dc:creator>
  <cp:keywords/>
  <dc:description/>
  <cp:lastModifiedBy>anarod</cp:lastModifiedBy>
  <dcterms:created xsi:type="dcterms:W3CDTF">2006-05-08T21:58:30Z</dcterms:created>
  <dcterms:modified xsi:type="dcterms:W3CDTF">2010-07-10T12:22:11Z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