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190" windowHeight="5265" activeTab="1"/>
  </bookViews>
  <sheets>
    <sheet name="Hoja2" sheetId="3" r:id="rId1"/>
    <sheet name="DETALLE GRAL" sheetId="1" r:id="rId2"/>
  </sheets>
  <definedNames>
    <definedName name="_xlnm._FilterDatabase" localSheetId="1" hidden="1">'DETALLE GRAL'!$A$3:$U$245</definedName>
    <definedName name="_xlnm.Print_Titles" localSheetId="1">'DETALLE GRAL'!$3:$3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S245" i="1" l="1"/>
  <c r="P244" i="1"/>
  <c r="P243" i="1"/>
  <c r="P242" i="1"/>
  <c r="T242" i="1" s="1"/>
  <c r="P241" i="1"/>
  <c r="T241" i="1" s="1"/>
  <c r="P240" i="1"/>
  <c r="P239" i="1"/>
  <c r="P238" i="1"/>
  <c r="T238" i="1" s="1"/>
  <c r="P237" i="1"/>
  <c r="T237" i="1" s="1"/>
  <c r="P236" i="1"/>
  <c r="T236" i="1" s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T221" i="1" s="1"/>
  <c r="P220" i="1"/>
  <c r="T220" i="1" s="1"/>
  <c r="P219" i="1"/>
  <c r="P218" i="1"/>
  <c r="T218" i="1" s="1"/>
  <c r="P217" i="1"/>
  <c r="P216" i="1"/>
  <c r="T216" i="1" s="1"/>
  <c r="P215" i="1"/>
  <c r="P214" i="1"/>
  <c r="P213" i="1"/>
  <c r="T213" i="1" s="1"/>
  <c r="P212" i="1"/>
  <c r="P211" i="1"/>
  <c r="P210" i="1"/>
  <c r="T210" i="1" s="1"/>
  <c r="P209" i="1"/>
  <c r="T209" i="1" s="1"/>
  <c r="P208" i="1"/>
  <c r="P207" i="1"/>
  <c r="P206" i="1"/>
  <c r="T206" i="1" s="1"/>
  <c r="P205" i="1"/>
  <c r="T205" i="1" s="1"/>
  <c r="P204" i="1"/>
  <c r="T204" i="1" s="1"/>
  <c r="P203" i="1"/>
  <c r="P202" i="1"/>
  <c r="T202" i="1" s="1"/>
  <c r="P201" i="1"/>
  <c r="T201" i="1" s="1"/>
  <c r="P200" i="1"/>
  <c r="T200" i="1" s="1"/>
  <c r="P199" i="1"/>
  <c r="P198" i="1"/>
  <c r="T198" i="1" s="1"/>
  <c r="P197" i="1"/>
  <c r="T197" i="1" s="1"/>
  <c r="P196" i="1"/>
  <c r="P195" i="1"/>
  <c r="P194" i="1"/>
  <c r="P193" i="1"/>
  <c r="T193" i="1" s="1"/>
  <c r="P192" i="1"/>
  <c r="P191" i="1"/>
  <c r="P190" i="1"/>
  <c r="T190" i="1" s="1"/>
  <c r="P189" i="1"/>
  <c r="T189" i="1" s="1"/>
  <c r="P188" i="1"/>
  <c r="T188" i="1" s="1"/>
  <c r="P187" i="1"/>
  <c r="P186" i="1"/>
  <c r="T186" i="1" s="1"/>
  <c r="P185" i="1"/>
  <c r="T185" i="1" s="1"/>
  <c r="P184" i="1"/>
  <c r="T184" i="1" s="1"/>
  <c r="P183" i="1"/>
  <c r="P182" i="1"/>
  <c r="T182" i="1" s="1"/>
  <c r="P181" i="1"/>
  <c r="T181" i="1" s="1"/>
  <c r="P180" i="1"/>
  <c r="P179" i="1"/>
  <c r="P178" i="1"/>
  <c r="P177" i="1"/>
  <c r="T177" i="1" s="1"/>
  <c r="P176" i="1"/>
  <c r="P175" i="1"/>
  <c r="P174" i="1"/>
  <c r="P173" i="1"/>
  <c r="T173" i="1" s="1"/>
  <c r="P172" i="1"/>
  <c r="T172" i="1" s="1"/>
  <c r="P171" i="1"/>
  <c r="P169" i="1"/>
  <c r="T169" i="1" s="1"/>
  <c r="P168" i="1"/>
  <c r="T168" i="1" s="1"/>
  <c r="P167" i="1"/>
  <c r="P166" i="1"/>
  <c r="T166" i="1" s="1"/>
  <c r="P165" i="1"/>
  <c r="T165" i="1" s="1"/>
  <c r="P164" i="1"/>
  <c r="P162" i="1"/>
  <c r="P161" i="1"/>
  <c r="P160" i="1"/>
  <c r="T160" i="1" s="1"/>
  <c r="P159" i="1"/>
  <c r="P158" i="1"/>
  <c r="P157" i="1"/>
  <c r="T157" i="1" s="1"/>
  <c r="P156" i="1"/>
  <c r="T156" i="1" s="1"/>
  <c r="P155" i="1"/>
  <c r="P154" i="1"/>
  <c r="T154" i="1" s="1"/>
  <c r="P153" i="1"/>
  <c r="T153" i="1" s="1"/>
  <c r="P152" i="1"/>
  <c r="T152" i="1" s="1"/>
  <c r="P151" i="1"/>
  <c r="P150" i="1"/>
  <c r="T150" i="1" s="1"/>
  <c r="P149" i="1"/>
  <c r="T149" i="1" s="1"/>
  <c r="P148" i="1"/>
  <c r="T148" i="1" s="1"/>
  <c r="P147" i="1"/>
  <c r="P146" i="1"/>
  <c r="P145" i="1"/>
  <c r="P144" i="1"/>
  <c r="T144" i="1" s="1"/>
  <c r="P143" i="1"/>
  <c r="P142" i="1"/>
  <c r="P141" i="1"/>
  <c r="T141" i="1" s="1"/>
  <c r="P140" i="1"/>
  <c r="T140" i="1" s="1"/>
  <c r="P139" i="1"/>
  <c r="P138" i="1"/>
  <c r="T138" i="1" s="1"/>
  <c r="P137" i="1"/>
  <c r="T137" i="1" s="1"/>
  <c r="P136" i="1"/>
  <c r="T136" i="1" s="1"/>
  <c r="P135" i="1"/>
  <c r="P134" i="1"/>
  <c r="T134" i="1" s="1"/>
  <c r="P133" i="1"/>
  <c r="T133" i="1" s="1"/>
  <c r="P132" i="1"/>
  <c r="T132" i="1" s="1"/>
  <c r="P131" i="1"/>
  <c r="P130" i="1"/>
  <c r="P129" i="1"/>
  <c r="T129" i="1" s="1"/>
  <c r="P128" i="1"/>
  <c r="T128" i="1" s="1"/>
  <c r="P127" i="1"/>
  <c r="P126" i="1"/>
  <c r="T126" i="1" s="1"/>
  <c r="P125" i="1"/>
  <c r="T125" i="1" s="1"/>
  <c r="P124" i="1"/>
  <c r="T124" i="1" s="1"/>
  <c r="P123" i="1"/>
  <c r="P122" i="1"/>
  <c r="P121" i="1"/>
  <c r="T121" i="1" s="1"/>
  <c r="P119" i="1"/>
  <c r="P118" i="1"/>
  <c r="T118" i="1" s="1"/>
  <c r="P117" i="1"/>
  <c r="P116" i="1"/>
  <c r="T116" i="1" s="1"/>
  <c r="P115" i="1"/>
  <c r="P114" i="1"/>
  <c r="P113" i="1"/>
  <c r="T113" i="1" s="1"/>
  <c r="P112" i="1"/>
  <c r="T112" i="1" s="1"/>
  <c r="P111" i="1"/>
  <c r="P110" i="1"/>
  <c r="P109" i="1"/>
  <c r="T109" i="1" s="1"/>
  <c r="P108" i="1"/>
  <c r="T108" i="1" s="1"/>
  <c r="P107" i="1"/>
  <c r="P106" i="1"/>
  <c r="T106" i="1" s="1"/>
  <c r="P105" i="1"/>
  <c r="T105" i="1" s="1"/>
  <c r="P104" i="1"/>
  <c r="P103" i="1"/>
  <c r="P102" i="1"/>
  <c r="T102" i="1" s="1"/>
  <c r="P101" i="1"/>
  <c r="T101" i="1" s="1"/>
  <c r="P100" i="1"/>
  <c r="P99" i="1"/>
  <c r="T99" i="1" s="1"/>
  <c r="P98" i="1"/>
  <c r="P97" i="1"/>
  <c r="T97" i="1" s="1"/>
  <c r="P96" i="1"/>
  <c r="P95" i="1"/>
  <c r="T95" i="1" s="1"/>
  <c r="P94" i="1"/>
  <c r="T94" i="1" s="1"/>
  <c r="P93" i="1"/>
  <c r="T93" i="1" s="1"/>
  <c r="P92" i="1"/>
  <c r="P91" i="1"/>
  <c r="T91" i="1" s="1"/>
  <c r="P90" i="1"/>
  <c r="P89" i="1"/>
  <c r="T89" i="1" s="1"/>
  <c r="P88" i="1"/>
  <c r="P87" i="1"/>
  <c r="T87" i="1" s="1"/>
  <c r="P86" i="1"/>
  <c r="T86" i="1" s="1"/>
  <c r="P85" i="1"/>
  <c r="T85" i="1" s="1"/>
  <c r="P84" i="1"/>
  <c r="P83" i="1"/>
  <c r="T83" i="1" s="1"/>
  <c r="P82" i="1"/>
  <c r="P81" i="1"/>
  <c r="T81" i="1" s="1"/>
  <c r="P80" i="1"/>
  <c r="P79" i="1"/>
  <c r="T79" i="1" s="1"/>
  <c r="P78" i="1"/>
  <c r="T78" i="1" s="1"/>
  <c r="P77" i="1"/>
  <c r="T77" i="1" s="1"/>
  <c r="P76" i="1"/>
  <c r="T76" i="1" s="1"/>
  <c r="P75" i="1"/>
  <c r="P74" i="1"/>
  <c r="P73" i="1"/>
  <c r="T73" i="1" s="1"/>
  <c r="P72" i="1"/>
  <c r="T72" i="1" s="1"/>
  <c r="P71" i="1"/>
  <c r="P70" i="1"/>
  <c r="T70" i="1" s="1"/>
  <c r="P69" i="1"/>
  <c r="T69" i="1" s="1"/>
  <c r="P68" i="1"/>
  <c r="T68" i="1" s="1"/>
  <c r="P67" i="1"/>
  <c r="P66" i="1"/>
  <c r="P65" i="1"/>
  <c r="T65" i="1" s="1"/>
  <c r="P64" i="1"/>
  <c r="T64" i="1" s="1"/>
  <c r="P63" i="1"/>
  <c r="P62" i="1"/>
  <c r="T62" i="1" s="1"/>
  <c r="P61" i="1"/>
  <c r="T61" i="1" s="1"/>
  <c r="P60" i="1"/>
  <c r="T60" i="1" s="1"/>
  <c r="P59" i="1"/>
  <c r="P58" i="1"/>
  <c r="P57" i="1"/>
  <c r="T57" i="1" s="1"/>
  <c r="P56" i="1"/>
  <c r="T56" i="1" s="1"/>
  <c r="P55" i="1"/>
  <c r="P54" i="1"/>
  <c r="T54" i="1" s="1"/>
  <c r="P53" i="1"/>
  <c r="T53" i="1" s="1"/>
  <c r="P52" i="1"/>
  <c r="T52" i="1" s="1"/>
  <c r="P51" i="1"/>
  <c r="P50" i="1"/>
  <c r="P49" i="1"/>
  <c r="T49" i="1" s="1"/>
  <c r="P48" i="1"/>
  <c r="T48" i="1" s="1"/>
  <c r="P47" i="1"/>
  <c r="P46" i="1"/>
  <c r="T46" i="1" s="1"/>
  <c r="P45" i="1"/>
  <c r="T45" i="1" s="1"/>
  <c r="P44" i="1"/>
  <c r="T44" i="1" s="1"/>
  <c r="P43" i="1"/>
  <c r="P42" i="1"/>
  <c r="P41" i="1"/>
  <c r="T41" i="1" s="1"/>
  <c r="P40" i="1"/>
  <c r="T40" i="1" s="1"/>
  <c r="P39" i="1"/>
  <c r="P38" i="1"/>
  <c r="T38" i="1" s="1"/>
  <c r="P37" i="1"/>
  <c r="T37" i="1" s="1"/>
  <c r="P36" i="1"/>
  <c r="T36" i="1" s="1"/>
  <c r="P35" i="1"/>
  <c r="P34" i="1"/>
  <c r="P33" i="1"/>
  <c r="T33" i="1" s="1"/>
  <c r="P32" i="1"/>
  <c r="T32" i="1" s="1"/>
  <c r="P31" i="1"/>
  <c r="P30" i="1"/>
  <c r="T30" i="1" s="1"/>
  <c r="P29" i="1"/>
  <c r="T29" i="1" s="1"/>
  <c r="P28" i="1"/>
  <c r="T28" i="1" s="1"/>
  <c r="P27" i="1"/>
  <c r="P26" i="1"/>
  <c r="P25" i="1"/>
  <c r="T25" i="1" s="1"/>
  <c r="P24" i="1"/>
  <c r="T24" i="1" s="1"/>
  <c r="P23" i="1"/>
  <c r="P22" i="1"/>
  <c r="T22" i="1" s="1"/>
  <c r="P21" i="1"/>
  <c r="T21" i="1" s="1"/>
  <c r="P20" i="1"/>
  <c r="T20" i="1" s="1"/>
  <c r="P19" i="1"/>
  <c r="T19" i="1" s="1"/>
  <c r="P18" i="1"/>
  <c r="P17" i="1"/>
  <c r="T17" i="1" s="1"/>
  <c r="P16" i="1"/>
  <c r="P15" i="1"/>
  <c r="T15" i="1" s="1"/>
  <c r="P14" i="1"/>
  <c r="T14" i="1" s="1"/>
  <c r="P13" i="1"/>
  <c r="T13" i="1" s="1"/>
  <c r="P12" i="1"/>
  <c r="T12" i="1" s="1"/>
  <c r="P11" i="1"/>
  <c r="P10" i="1"/>
  <c r="P9" i="1"/>
  <c r="T9" i="1" s="1"/>
  <c r="P8" i="1"/>
  <c r="T8" i="1" s="1"/>
  <c r="P7" i="1"/>
  <c r="P6" i="1"/>
  <c r="T6" i="1" s="1"/>
  <c r="P5" i="1"/>
  <c r="T5" i="1" s="1"/>
  <c r="P4" i="1"/>
  <c r="T4" i="1" s="1"/>
  <c r="T217" i="1"/>
  <c r="T194" i="1"/>
  <c r="T178" i="1"/>
  <c r="T162" i="1"/>
  <c r="M245" i="1"/>
  <c r="K4" i="1"/>
  <c r="K5" i="1"/>
  <c r="O5" i="1" s="1"/>
  <c r="K6" i="1"/>
  <c r="O6" i="1" s="1"/>
  <c r="K7" i="1"/>
  <c r="O7" i="1" s="1"/>
  <c r="T7" i="1"/>
  <c r="K8" i="1"/>
  <c r="O8" i="1" s="1"/>
  <c r="K9" i="1"/>
  <c r="O9" i="1" s="1"/>
  <c r="K10" i="1"/>
  <c r="O10" i="1" s="1"/>
  <c r="T10" i="1"/>
  <c r="K11" i="1"/>
  <c r="O11" i="1" s="1"/>
  <c r="T11" i="1"/>
  <c r="K12" i="1"/>
  <c r="O12" i="1" s="1"/>
  <c r="K13" i="1"/>
  <c r="O13" i="1" s="1"/>
  <c r="K14" i="1"/>
  <c r="O14" i="1" s="1"/>
  <c r="N15" i="1"/>
  <c r="K16" i="1"/>
  <c r="O16" i="1" s="1"/>
  <c r="T16" i="1"/>
  <c r="K17" i="1"/>
  <c r="O17" i="1" s="1"/>
  <c r="K18" i="1"/>
  <c r="O18" i="1" s="1"/>
  <c r="T18" i="1"/>
  <c r="K19" i="1"/>
  <c r="O19" i="1" s="1"/>
  <c r="K20" i="1"/>
  <c r="O20" i="1" s="1"/>
  <c r="K21" i="1"/>
  <c r="O21" i="1" s="1"/>
  <c r="K22" i="1"/>
  <c r="O22" i="1" s="1"/>
  <c r="N23" i="1"/>
  <c r="K23" i="1" s="1"/>
  <c r="O23" i="1" s="1"/>
  <c r="T23" i="1"/>
  <c r="K24" i="1"/>
  <c r="O24" i="1" s="1"/>
  <c r="K25" i="1"/>
  <c r="O25" i="1" s="1"/>
  <c r="K26" i="1"/>
  <c r="O26" i="1"/>
  <c r="T26" i="1"/>
  <c r="K27" i="1"/>
  <c r="O27" i="1" s="1"/>
  <c r="T27" i="1"/>
  <c r="K28" i="1"/>
  <c r="O28" i="1" s="1"/>
  <c r="K29" i="1"/>
  <c r="O29" i="1" s="1"/>
  <c r="K30" i="1"/>
  <c r="O30" i="1" s="1"/>
  <c r="K31" i="1"/>
  <c r="O31" i="1" s="1"/>
  <c r="T31" i="1"/>
  <c r="K32" i="1"/>
  <c r="O32" i="1"/>
  <c r="K33" i="1"/>
  <c r="O33" i="1" s="1"/>
  <c r="K34" i="1"/>
  <c r="O34" i="1" s="1"/>
  <c r="T34" i="1"/>
  <c r="K35" i="1"/>
  <c r="O35" i="1" s="1"/>
  <c r="T35" i="1"/>
  <c r="K36" i="1"/>
  <c r="O36" i="1" s="1"/>
  <c r="K37" i="1"/>
  <c r="O37" i="1" s="1"/>
  <c r="K38" i="1"/>
  <c r="O38" i="1" s="1"/>
  <c r="K39" i="1"/>
  <c r="O39" i="1" s="1"/>
  <c r="T39" i="1"/>
  <c r="K40" i="1"/>
  <c r="O40" i="1" s="1"/>
  <c r="K41" i="1"/>
  <c r="O41" i="1" s="1"/>
  <c r="K42" i="1"/>
  <c r="O42" i="1" s="1"/>
  <c r="T42" i="1"/>
  <c r="K43" i="1"/>
  <c r="O43" i="1" s="1"/>
  <c r="T43" i="1"/>
  <c r="K44" i="1"/>
  <c r="O44" i="1" s="1"/>
  <c r="K45" i="1"/>
  <c r="O45" i="1"/>
  <c r="K46" i="1"/>
  <c r="O46" i="1" s="1"/>
  <c r="K47" i="1"/>
  <c r="O47" i="1" s="1"/>
  <c r="T47" i="1"/>
  <c r="K48" i="1"/>
  <c r="O48" i="1" s="1"/>
  <c r="K49" i="1"/>
  <c r="O49" i="1" s="1"/>
  <c r="K50" i="1"/>
  <c r="O50" i="1" s="1"/>
  <c r="T50" i="1"/>
  <c r="K51" i="1"/>
  <c r="O51" i="1" s="1"/>
  <c r="T51" i="1"/>
  <c r="K52" i="1"/>
  <c r="O52" i="1" s="1"/>
  <c r="K53" i="1"/>
  <c r="O53" i="1" s="1"/>
  <c r="K54" i="1"/>
  <c r="O54" i="1" s="1"/>
  <c r="K55" i="1"/>
  <c r="O55" i="1"/>
  <c r="T55" i="1"/>
  <c r="K56" i="1"/>
  <c r="O56" i="1" s="1"/>
  <c r="K57" i="1"/>
  <c r="O57" i="1" s="1"/>
  <c r="K58" i="1"/>
  <c r="O58" i="1"/>
  <c r="T58" i="1"/>
  <c r="K59" i="1"/>
  <c r="O59" i="1" s="1"/>
  <c r="T59" i="1"/>
  <c r="K60" i="1"/>
  <c r="O60" i="1" s="1"/>
  <c r="K61" i="1"/>
  <c r="O61" i="1" s="1"/>
  <c r="K62" i="1"/>
  <c r="O62" i="1" s="1"/>
  <c r="K63" i="1"/>
  <c r="O63" i="1" s="1"/>
  <c r="T63" i="1"/>
  <c r="K64" i="1"/>
  <c r="O64" i="1"/>
  <c r="K65" i="1"/>
  <c r="O65" i="1" s="1"/>
  <c r="K66" i="1"/>
  <c r="O66" i="1" s="1"/>
  <c r="T66" i="1"/>
  <c r="K67" i="1"/>
  <c r="O67" i="1" s="1"/>
  <c r="T67" i="1"/>
  <c r="K68" i="1"/>
  <c r="O68" i="1" s="1"/>
  <c r="K69" i="1"/>
  <c r="O69" i="1" s="1"/>
  <c r="K70" i="1"/>
  <c r="O70" i="1" s="1"/>
  <c r="K71" i="1"/>
  <c r="O71" i="1" s="1"/>
  <c r="T71" i="1"/>
  <c r="K72" i="1"/>
  <c r="O72" i="1" s="1"/>
  <c r="K73" i="1"/>
  <c r="O73" i="1" s="1"/>
  <c r="K74" i="1"/>
  <c r="O74" i="1" s="1"/>
  <c r="T74" i="1"/>
  <c r="K75" i="1"/>
  <c r="O75" i="1" s="1"/>
  <c r="T75" i="1"/>
  <c r="K76" i="1"/>
  <c r="O76" i="1" s="1"/>
  <c r="K77" i="1"/>
  <c r="O77" i="1"/>
  <c r="K78" i="1"/>
  <c r="O78" i="1" s="1"/>
  <c r="L79" i="1"/>
  <c r="K80" i="1"/>
  <c r="O80" i="1" s="1"/>
  <c r="T80" i="1"/>
  <c r="K81" i="1"/>
  <c r="O81" i="1" s="1"/>
  <c r="K82" i="1"/>
  <c r="O82" i="1" s="1"/>
  <c r="T82" i="1"/>
  <c r="K83" i="1"/>
  <c r="O83" i="1" s="1"/>
  <c r="K84" i="1"/>
  <c r="O84" i="1" s="1"/>
  <c r="T84" i="1"/>
  <c r="K85" i="1"/>
  <c r="O85" i="1" s="1"/>
  <c r="K86" i="1"/>
  <c r="O86" i="1" s="1"/>
  <c r="K87" i="1"/>
  <c r="O87" i="1" s="1"/>
  <c r="K88" i="1"/>
  <c r="O88" i="1" s="1"/>
  <c r="T88" i="1"/>
  <c r="K89" i="1"/>
  <c r="O89" i="1" s="1"/>
  <c r="K90" i="1"/>
  <c r="O90" i="1" s="1"/>
  <c r="T90" i="1"/>
  <c r="K91" i="1"/>
  <c r="O91" i="1" s="1"/>
  <c r="K92" i="1"/>
  <c r="O92" i="1" s="1"/>
  <c r="T92" i="1"/>
  <c r="K93" i="1"/>
  <c r="O93" i="1" s="1"/>
  <c r="K94" i="1"/>
  <c r="O94" i="1" s="1"/>
  <c r="K95" i="1"/>
  <c r="O95" i="1" s="1"/>
  <c r="K96" i="1"/>
  <c r="O96" i="1" s="1"/>
  <c r="T96" i="1"/>
  <c r="K97" i="1"/>
  <c r="O97" i="1" s="1"/>
  <c r="K98" i="1"/>
  <c r="O98" i="1" s="1"/>
  <c r="T98" i="1"/>
  <c r="K99" i="1"/>
  <c r="O99" i="1" s="1"/>
  <c r="L100" i="1"/>
  <c r="T100" i="1"/>
  <c r="K101" i="1"/>
  <c r="O101" i="1" s="1"/>
  <c r="K102" i="1"/>
  <c r="O102" i="1" s="1"/>
  <c r="K103" i="1"/>
  <c r="O103" i="1" s="1"/>
  <c r="T103" i="1"/>
  <c r="K104" i="1"/>
  <c r="O104" i="1" s="1"/>
  <c r="T104" i="1"/>
  <c r="K105" i="1"/>
  <c r="O105" i="1" s="1"/>
  <c r="K106" i="1"/>
  <c r="O106" i="1" s="1"/>
  <c r="L107" i="1"/>
  <c r="K107" i="1" s="1"/>
  <c r="O107" i="1" s="1"/>
  <c r="T107" i="1"/>
  <c r="K108" i="1"/>
  <c r="O108" i="1" s="1"/>
  <c r="K109" i="1"/>
  <c r="O109" i="1" s="1"/>
  <c r="K110" i="1"/>
  <c r="O110" i="1" s="1"/>
  <c r="T110" i="1"/>
  <c r="K111" i="1"/>
  <c r="O111" i="1" s="1"/>
  <c r="T111" i="1"/>
  <c r="K112" i="1"/>
  <c r="O112" i="1" s="1"/>
  <c r="K113" i="1"/>
  <c r="O113" i="1" s="1"/>
  <c r="K114" i="1"/>
  <c r="O114" i="1" s="1"/>
  <c r="T114" i="1"/>
  <c r="K115" i="1"/>
  <c r="O115" i="1" s="1"/>
  <c r="T115" i="1"/>
  <c r="K116" i="1"/>
  <c r="O116" i="1" s="1"/>
  <c r="K117" i="1"/>
  <c r="O117" i="1" s="1"/>
  <c r="T117" i="1"/>
  <c r="K118" i="1"/>
  <c r="O118" i="1" s="1"/>
  <c r="K119" i="1"/>
  <c r="O119" i="1" s="1"/>
  <c r="T119" i="1"/>
  <c r="K120" i="1"/>
  <c r="O120" i="1" s="1"/>
  <c r="Q120" i="1"/>
  <c r="Q245" i="1" s="1"/>
  <c r="K121" i="1"/>
  <c r="O121" i="1" s="1"/>
  <c r="K122" i="1"/>
  <c r="O122" i="1" s="1"/>
  <c r="T122" i="1"/>
  <c r="K123" i="1"/>
  <c r="O123" i="1" s="1"/>
  <c r="T123" i="1"/>
  <c r="K124" i="1"/>
  <c r="O124" i="1" s="1"/>
  <c r="K125" i="1"/>
  <c r="O125" i="1" s="1"/>
  <c r="K126" i="1"/>
  <c r="O126" i="1"/>
  <c r="K127" i="1"/>
  <c r="O127" i="1" s="1"/>
  <c r="T127" i="1"/>
  <c r="K128" i="1"/>
  <c r="O128" i="1" s="1"/>
  <c r="K129" i="1"/>
  <c r="O129" i="1" s="1"/>
  <c r="K130" i="1"/>
  <c r="O130" i="1" s="1"/>
  <c r="T130" i="1"/>
  <c r="K131" i="1"/>
  <c r="O131" i="1" s="1"/>
  <c r="T131" i="1"/>
  <c r="K132" i="1"/>
  <c r="O132" i="1"/>
  <c r="K133" i="1"/>
  <c r="O133" i="1" s="1"/>
  <c r="K134" i="1"/>
  <c r="O134" i="1" s="1"/>
  <c r="K135" i="1"/>
  <c r="O135" i="1"/>
  <c r="T135" i="1"/>
  <c r="K136" i="1"/>
  <c r="O136" i="1" s="1"/>
  <c r="K137" i="1"/>
  <c r="O137" i="1" s="1"/>
  <c r="K138" i="1"/>
  <c r="O138" i="1"/>
  <c r="K139" i="1"/>
  <c r="O139" i="1" s="1"/>
  <c r="T139" i="1"/>
  <c r="K140" i="1"/>
  <c r="O140" i="1" s="1"/>
  <c r="K141" i="1"/>
  <c r="O141" i="1" s="1"/>
  <c r="K142" i="1"/>
  <c r="O142" i="1"/>
  <c r="T142" i="1"/>
  <c r="K143" i="1"/>
  <c r="O143" i="1" s="1"/>
  <c r="T143" i="1"/>
  <c r="K144" i="1"/>
  <c r="O144" i="1" s="1"/>
  <c r="K145" i="1"/>
  <c r="O145" i="1" s="1"/>
  <c r="T145" i="1"/>
  <c r="K146" i="1"/>
  <c r="O146" i="1" s="1"/>
  <c r="T146" i="1"/>
  <c r="K147" i="1"/>
  <c r="O147" i="1" s="1"/>
  <c r="T147" i="1"/>
  <c r="K148" i="1"/>
  <c r="O148" i="1" s="1"/>
  <c r="K149" i="1"/>
  <c r="O149" i="1" s="1"/>
  <c r="K150" i="1"/>
  <c r="O150" i="1" s="1"/>
  <c r="K151" i="1"/>
  <c r="O151" i="1" s="1"/>
  <c r="T151" i="1"/>
  <c r="K152" i="1"/>
  <c r="O152" i="1" s="1"/>
  <c r="K153" i="1"/>
  <c r="O153" i="1" s="1"/>
  <c r="K154" i="1"/>
  <c r="O154" i="1" s="1"/>
  <c r="K155" i="1"/>
  <c r="O155" i="1" s="1"/>
  <c r="T155" i="1"/>
  <c r="K156" i="1"/>
  <c r="O156" i="1" s="1"/>
  <c r="K157" i="1"/>
  <c r="O157" i="1" s="1"/>
  <c r="K158" i="1"/>
  <c r="O158" i="1" s="1"/>
  <c r="T158" i="1"/>
  <c r="K159" i="1"/>
  <c r="O159" i="1" s="1"/>
  <c r="T159" i="1"/>
  <c r="K160" i="1"/>
  <c r="O160" i="1" s="1"/>
  <c r="K161" i="1"/>
  <c r="O161" i="1" s="1"/>
  <c r="T161" i="1"/>
  <c r="K162" i="1"/>
  <c r="O162" i="1" s="1"/>
  <c r="K163" i="1"/>
  <c r="O163" i="1" s="1"/>
  <c r="R163" i="1"/>
  <c r="R245" i="1" s="1"/>
  <c r="K164" i="1"/>
  <c r="O164" i="1" s="1"/>
  <c r="T164" i="1"/>
  <c r="K165" i="1"/>
  <c r="O165" i="1" s="1"/>
  <c r="K166" i="1"/>
  <c r="O166" i="1" s="1"/>
  <c r="K167" i="1"/>
  <c r="O167" i="1" s="1"/>
  <c r="T167" i="1"/>
  <c r="K168" i="1"/>
  <c r="O168" i="1" s="1"/>
  <c r="K169" i="1"/>
  <c r="O169" i="1" s="1"/>
  <c r="K170" i="1"/>
  <c r="O170" i="1" s="1"/>
  <c r="Q170" i="1"/>
  <c r="P170" i="1" s="1"/>
  <c r="T170" i="1" s="1"/>
  <c r="K171" i="1"/>
  <c r="O171" i="1" s="1"/>
  <c r="T171" i="1"/>
  <c r="K172" i="1"/>
  <c r="O172" i="1" s="1"/>
  <c r="K173" i="1"/>
  <c r="O173" i="1" s="1"/>
  <c r="K174" i="1"/>
  <c r="O174" i="1" s="1"/>
  <c r="T174" i="1"/>
  <c r="K175" i="1"/>
  <c r="O175" i="1" s="1"/>
  <c r="T175" i="1"/>
  <c r="K176" i="1"/>
  <c r="O176" i="1" s="1"/>
  <c r="T176" i="1"/>
  <c r="K177" i="1"/>
  <c r="O177" i="1" s="1"/>
  <c r="K178" i="1"/>
  <c r="O178" i="1" s="1"/>
  <c r="K179" i="1"/>
  <c r="O179" i="1" s="1"/>
  <c r="T179" i="1"/>
  <c r="K180" i="1"/>
  <c r="O180" i="1" s="1"/>
  <c r="T180" i="1"/>
  <c r="K181" i="1"/>
  <c r="O181" i="1" s="1"/>
  <c r="K182" i="1"/>
  <c r="O182" i="1" s="1"/>
  <c r="K183" i="1"/>
  <c r="O183" i="1" s="1"/>
  <c r="T183" i="1"/>
  <c r="K184" i="1"/>
  <c r="O184" i="1" s="1"/>
  <c r="K185" i="1"/>
  <c r="O185" i="1" s="1"/>
  <c r="K186" i="1"/>
  <c r="O186" i="1" s="1"/>
  <c r="K187" i="1"/>
  <c r="O187" i="1" s="1"/>
  <c r="T187" i="1"/>
  <c r="K188" i="1"/>
  <c r="O188" i="1" s="1"/>
  <c r="K189" i="1"/>
  <c r="O189" i="1" s="1"/>
  <c r="K190" i="1"/>
  <c r="O190" i="1" s="1"/>
  <c r="K191" i="1"/>
  <c r="O191" i="1" s="1"/>
  <c r="T191" i="1"/>
  <c r="K192" i="1"/>
  <c r="O192" i="1" s="1"/>
  <c r="T192" i="1"/>
  <c r="K193" i="1"/>
  <c r="O193" i="1" s="1"/>
  <c r="K194" i="1"/>
  <c r="O194" i="1" s="1"/>
  <c r="K195" i="1"/>
  <c r="O195" i="1" s="1"/>
  <c r="T195" i="1"/>
  <c r="K196" i="1"/>
  <c r="O196" i="1" s="1"/>
  <c r="T196" i="1"/>
  <c r="K197" i="1"/>
  <c r="O197" i="1" s="1"/>
  <c r="K198" i="1"/>
  <c r="O198" i="1" s="1"/>
  <c r="K199" i="1"/>
  <c r="O199" i="1" s="1"/>
  <c r="T199" i="1"/>
  <c r="K200" i="1"/>
  <c r="O200" i="1" s="1"/>
  <c r="K201" i="1"/>
  <c r="O201" i="1" s="1"/>
  <c r="K202" i="1"/>
  <c r="O202" i="1" s="1"/>
  <c r="K203" i="1"/>
  <c r="O203" i="1" s="1"/>
  <c r="T203" i="1"/>
  <c r="K204" i="1"/>
  <c r="O204" i="1" s="1"/>
  <c r="K205" i="1"/>
  <c r="O205" i="1" s="1"/>
  <c r="K206" i="1"/>
  <c r="O206" i="1" s="1"/>
  <c r="K207" i="1"/>
  <c r="O207" i="1" s="1"/>
  <c r="T207" i="1"/>
  <c r="K208" i="1"/>
  <c r="O208" i="1" s="1"/>
  <c r="T208" i="1"/>
  <c r="K209" i="1"/>
  <c r="O209" i="1" s="1"/>
  <c r="K210" i="1"/>
  <c r="O210" i="1" s="1"/>
  <c r="K211" i="1"/>
  <c r="O211" i="1" s="1"/>
  <c r="T211" i="1"/>
  <c r="K212" i="1"/>
  <c r="O212" i="1" s="1"/>
  <c r="T212" i="1"/>
  <c r="K213" i="1"/>
  <c r="O213" i="1" s="1"/>
  <c r="K214" i="1"/>
  <c r="O214" i="1" s="1"/>
  <c r="K215" i="1"/>
  <c r="O215" i="1"/>
  <c r="K216" i="1"/>
  <c r="O216" i="1" s="1"/>
  <c r="K217" i="1"/>
  <c r="O217" i="1" s="1"/>
  <c r="K218" i="1"/>
  <c r="O218" i="1" s="1"/>
  <c r="K219" i="1"/>
  <c r="O219" i="1" s="1"/>
  <c r="T219" i="1"/>
  <c r="K220" i="1"/>
  <c r="O220" i="1" s="1"/>
  <c r="K221" i="1"/>
  <c r="O221" i="1" s="1"/>
  <c r="K222" i="1"/>
  <c r="O222" i="1" s="1"/>
  <c r="K223" i="1"/>
  <c r="O223" i="1" s="1"/>
  <c r="K224" i="1"/>
  <c r="O224" i="1" s="1"/>
  <c r="K225" i="1"/>
  <c r="O225" i="1" s="1"/>
  <c r="K226" i="1"/>
  <c r="O226" i="1" s="1"/>
  <c r="K227" i="1"/>
  <c r="O227" i="1"/>
  <c r="K228" i="1"/>
  <c r="O228" i="1" s="1"/>
  <c r="K229" i="1"/>
  <c r="O229" i="1" s="1"/>
  <c r="K230" i="1"/>
  <c r="O230" i="1" s="1"/>
  <c r="K231" i="1"/>
  <c r="O231" i="1" s="1"/>
  <c r="K232" i="1"/>
  <c r="O232" i="1" s="1"/>
  <c r="K233" i="1"/>
  <c r="O233" i="1" s="1"/>
  <c r="K234" i="1"/>
  <c r="O234" i="1" s="1"/>
  <c r="K235" i="1"/>
  <c r="O235" i="1"/>
  <c r="K236" i="1"/>
  <c r="O236" i="1" s="1"/>
  <c r="K237" i="1"/>
  <c r="O237" i="1" s="1"/>
  <c r="K238" i="1"/>
  <c r="O238" i="1" s="1"/>
  <c r="K239" i="1"/>
  <c r="O239" i="1" s="1"/>
  <c r="T239" i="1"/>
  <c r="K240" i="1"/>
  <c r="O240" i="1" s="1"/>
  <c r="T240" i="1"/>
  <c r="K241" i="1"/>
  <c r="O241" i="1" s="1"/>
  <c r="K242" i="1"/>
  <c r="O242" i="1" s="1"/>
  <c r="K243" i="1"/>
  <c r="O243" i="1" s="1"/>
  <c r="T243" i="1"/>
  <c r="K244" i="1"/>
  <c r="O244" i="1" s="1"/>
  <c r="T244" i="1"/>
  <c r="C24" i="3"/>
  <c r="D24" i="3"/>
  <c r="E24" i="3"/>
  <c r="D29" i="3"/>
  <c r="K100" i="1"/>
  <c r="O100" i="1" s="1"/>
  <c r="O4" i="1"/>
  <c r="N245" i="1" l="1"/>
  <c r="L245" i="1"/>
  <c r="K15" i="1"/>
  <c r="O15" i="1" s="1"/>
  <c r="P120" i="1"/>
  <c r="T120" i="1" s="1"/>
  <c r="T245" i="1"/>
  <c r="P163" i="1"/>
  <c r="K79" i="1"/>
  <c r="O79" i="1" s="1"/>
  <c r="P245" i="1" l="1"/>
  <c r="Q246" i="1" s="1"/>
  <c r="T163" i="1"/>
  <c r="K245" i="1"/>
  <c r="O245" i="1" s="1"/>
  <c r="R246" i="1" l="1"/>
  <c r="S246" i="1"/>
</calcChain>
</file>

<file path=xl/comments1.xml><?xml version="1.0" encoding="utf-8"?>
<comments xmlns="http://schemas.openxmlformats.org/spreadsheetml/2006/main">
  <authors>
    <author>rperalta</author>
  </authors>
  <commentList>
    <comment ref="J3" authorId="0">
      <text>
        <r>
          <rPr>
            <b/>
            <sz val="9"/>
            <color indexed="81"/>
            <rFont val="Tahoma"/>
            <charset val="1"/>
          </rPr>
          <t>rperalta:</t>
        </r>
        <r>
          <rPr>
            <sz val="9"/>
            <color indexed="81"/>
            <rFont val="Tahoma"/>
            <charset val="1"/>
          </rPr>
          <t xml:space="preserve">
1. Ferias Internacionales
2. Prospeccion de mercados
3. Desarrollo de Productos
4. Giras Tecnologicas
5. Misiones Comerciales 
6. Asistencia Tecnica
7. Certificaciones </t>
        </r>
      </text>
    </comment>
  </commentList>
</comments>
</file>

<file path=xl/sharedStrings.xml><?xml version="1.0" encoding="utf-8"?>
<sst xmlns="http://schemas.openxmlformats.org/spreadsheetml/2006/main" count="2059" uniqueCount="1114">
  <si>
    <t>Corporación Mercado Central Buenos Aires</t>
  </si>
  <si>
    <t>Participación Sector Stevia en la Feria de Alimentos SIAL Paris 2010</t>
  </si>
  <si>
    <t>Participación en la Feria SIAL Paris, Francia 17 -21 de octubre 2010</t>
  </si>
  <si>
    <t xml:space="preserve">Participación en la Rueda de Negocios de la Expo cruz del 21 al 23 de setiembre del 2010 </t>
  </si>
  <si>
    <t>FYH</t>
  </si>
  <si>
    <t>STE</t>
  </si>
  <si>
    <t>CYC</t>
  </si>
  <si>
    <t>DOS</t>
  </si>
  <si>
    <t>TUR</t>
  </si>
  <si>
    <t>FOR</t>
  </si>
  <si>
    <t xml:space="preserve">Mecanismos de Implementación de la Ley 536 </t>
  </si>
  <si>
    <t>Tics</t>
  </si>
  <si>
    <t>Presencia Institucional de la Mesa Sectorial de Ka`a He'ë a nivel internacional</t>
  </si>
  <si>
    <t>Mesa</t>
  </si>
  <si>
    <t>Título</t>
  </si>
  <si>
    <t>Monto a cargo Contraparte USD.</t>
  </si>
  <si>
    <t>Tipo</t>
  </si>
  <si>
    <t>V Simposio Internacional del Ka´a He'ë – Stevia realizarse los días 17 y 18 de Noviembre 2010</t>
  </si>
  <si>
    <t>Campaña Publicitaria y Acciones de Marketing Turísticos en la Región</t>
  </si>
  <si>
    <t>Transferencia de Tecnología para la Fabricación de Pisos de Ingeniería.</t>
  </si>
  <si>
    <t>Promoción de Uso de Maderable y Energético de especies Chaqueñas.</t>
  </si>
  <si>
    <t>Estructurante</t>
  </si>
  <si>
    <t>Contratación de un consultor para el desarrollo, estructuración y formalización del clúster "Tics" del PY</t>
  </si>
  <si>
    <t xml:space="preserve">Fan Pres y Fan Tour en el marco de FITPAR 2010   </t>
  </si>
  <si>
    <t>TICs</t>
  </si>
  <si>
    <t>Participación en Ferias y prospección de mercados para la internacionalización de servicios publicitarios desde Paraguay (Offshoring)</t>
  </si>
  <si>
    <t xml:space="preserve">Desarrollo de la exportación  de Mango </t>
  </si>
  <si>
    <t>STATUS de Ejecución del Proyecto</t>
  </si>
  <si>
    <t>Promoción de inversiones en plantaciones Forestales</t>
  </si>
  <si>
    <t>Almidón de Mandioca. Promoción del producto, la empresa y prospección demercados de exportación.</t>
  </si>
  <si>
    <t>Presencia institucional en la  Reunión del Comité de Aditivos Alimentarios del CODEX - Marzo 2011.</t>
  </si>
  <si>
    <t>En ejecución</t>
  </si>
  <si>
    <t xml:space="preserve">Materiales Promocionales de ACVB – Asuncion Convention and Visit Bureau en el marco de PTM 2011, Paraguay Travel Mart , Mayo 2011  “  </t>
  </si>
  <si>
    <t xml:space="preserve">Materiales Promocionales de AIHPY -  Asociación Industrial Hotelera del Paraguay en el marco de PTM 2011, Paraguay Travel Mart , Mayo 2011 </t>
  </si>
  <si>
    <t xml:space="preserve">Apoyo a la Implementación de Buenas Prácticas Agrícolas - B.P.A. en fincas de productores
</t>
  </si>
  <si>
    <t xml:space="preserve">Prospección de Mercado Europeo para frutas frescas y derivados. 
</t>
  </si>
  <si>
    <t xml:space="preserve">Promoción de la Artesanía Paraguaya en la Feria EXPOCOMER Panamá </t>
  </si>
  <si>
    <t>Finalizado</t>
  </si>
  <si>
    <t>Fortalecimiento del Turismo Rural en el Paraguay</t>
  </si>
  <si>
    <t>Empresarial Asociativo</t>
  </si>
  <si>
    <t xml:space="preserve">Misión Comercial de Empresas del Sector Cueros a Chile 
</t>
  </si>
  <si>
    <t>Fortalecimiento del Sector Stevia para la implementación adecuada de la Denominación de Origen / Indicaciones Geográficas</t>
  </si>
  <si>
    <t>Prospección del Mercado Boliviano y Participación en la feria y rueda de negocios de la EXPO Cruz</t>
  </si>
  <si>
    <t>Promoción de la Genética Bradford</t>
  </si>
  <si>
    <t>TYC</t>
  </si>
  <si>
    <t>Misión Colombia, Colombia Moda 2011</t>
  </si>
  <si>
    <t>Materiales de Promoción para Crucero Paraguay</t>
  </si>
  <si>
    <t>Promoción del Kaa Hee en el Mercado Internacional a través de  la Feria Anuga 2011</t>
  </si>
  <si>
    <t>Prospección de Mercado y Participación en la Feria de Anuga 2011”. Arasy Orgánica</t>
  </si>
  <si>
    <t>Aumento de las Exportaciones  de Almidón de Mandioca. CODIPSA</t>
  </si>
  <si>
    <t>Prospección de Mercado y Contactos Comerciales en la Feria de Anuga 2011</t>
  </si>
  <si>
    <t>Venta de muebles de estilo al mercado de los Estados Unidos de América</t>
  </si>
  <si>
    <t>Promoción SAN BERNARDINO como producto turístico de todo el año</t>
  </si>
  <si>
    <t>Plan de Promocion Estrategico de la Empresa Steviapar S. A.</t>
  </si>
  <si>
    <t>Desarrollo de los Standares de Calidad de Banana</t>
  </si>
  <si>
    <t xml:space="preserve">1er Encuentro Internacional de Turismo del Ambito Rural del Paraguay </t>
  </si>
  <si>
    <t xml:space="preserve">Seminario Tendencias Pilar </t>
  </si>
  <si>
    <r>
      <t xml:space="preserve">“  Promoción de ASHOTEL </t>
    </r>
    <r>
      <rPr>
        <i/>
        <sz val="20"/>
        <color indexed="8"/>
        <rFont val="Arial"/>
        <family val="2"/>
      </rPr>
      <t xml:space="preserve">  “ </t>
    </r>
  </si>
  <si>
    <t>“  Mejora de la competitividad - Hoteles California, Mi Abuela y Miraflores  / Ciudad del Este  “</t>
  </si>
  <si>
    <t>Feria Internacional de Franquicias en Paraguay</t>
  </si>
  <si>
    <t xml:space="preserve">Participación en eventos internacionales y prospección de mercados para la internacionalización de servicios publicitarios desde Paraguay </t>
  </si>
  <si>
    <t>Expo Agro Almeria 2012- Gira Tecnologica</t>
  </si>
  <si>
    <t>Promoción de los productos y/o servicios del sector para la internacionalización de las TIC’s del Paraguay</t>
  </si>
  <si>
    <t>BIO</t>
  </si>
  <si>
    <t>Kokore: Colección de ropa de niños para el mercado de Europa</t>
  </si>
  <si>
    <t>Empoderamiento internacional de la identidad de Ka a He e.</t>
  </si>
  <si>
    <t xml:space="preserve">Corporacion Mercado Central de Buenos Aires </t>
  </si>
  <si>
    <t xml:space="preserve">Aprob. X COORD. </t>
  </si>
  <si>
    <t>NO</t>
  </si>
  <si>
    <t>SI</t>
  </si>
  <si>
    <t>Feria Internacional de turismo en Paraguay</t>
  </si>
  <si>
    <t>Capacitación y asesoramiento en cultivo del mbocayá – Materia prima para biodiesel.</t>
  </si>
  <si>
    <t>“Comercialización  de muebles artesanales al Nordeste Argentino”</t>
  </si>
  <si>
    <r>
      <t xml:space="preserve">“ Congreso Call Center &amp; CRM- </t>
    </r>
    <r>
      <rPr>
        <sz val="11"/>
        <color indexed="8"/>
        <rFont val="Calibri"/>
        <family val="2"/>
      </rPr>
      <t>CCTRAINING SRL</t>
    </r>
    <r>
      <rPr>
        <b/>
        <i/>
        <sz val="11"/>
        <color indexed="8"/>
        <rFont val="Calibri"/>
        <family val="2"/>
      </rPr>
      <t xml:space="preserve">  </t>
    </r>
    <r>
      <rPr>
        <i/>
        <sz val="11"/>
        <color indexed="8"/>
        <rFont val="Calibri"/>
        <family val="2"/>
      </rPr>
      <t xml:space="preserve">y empresas asociadas   “ </t>
    </r>
  </si>
  <si>
    <t>VI Simposio Internacional del Ka´a He´ë – Stevia</t>
  </si>
  <si>
    <t>Rx100</t>
  </si>
  <si>
    <t>Rx101</t>
  </si>
  <si>
    <t>Rx102</t>
  </si>
  <si>
    <t>Rx103</t>
  </si>
  <si>
    <t>Rx106</t>
  </si>
  <si>
    <t>RX011</t>
  </si>
  <si>
    <t>RX012</t>
  </si>
  <si>
    <t>RX013</t>
  </si>
  <si>
    <t>RX001</t>
  </si>
  <si>
    <t>RX002</t>
  </si>
  <si>
    <t>RX003</t>
  </si>
  <si>
    <t>RX042</t>
  </si>
  <si>
    <t>RX066</t>
  </si>
  <si>
    <t>Rx099</t>
  </si>
  <si>
    <t>Comercialización de  artesanias  al mercado  argentino</t>
  </si>
  <si>
    <t>Comercialización de muebles de calidad al mercado  argentino</t>
  </si>
  <si>
    <t>Rx095</t>
  </si>
  <si>
    <t xml:space="preserve"> Fortalecer la exportación de los cultivos de Sandía y Piña. </t>
  </si>
  <si>
    <t>Rx093</t>
  </si>
  <si>
    <t>Rx096</t>
  </si>
  <si>
    <t>RX004</t>
  </si>
  <si>
    <t>RX035</t>
  </si>
  <si>
    <t>RX039</t>
  </si>
  <si>
    <t>RX006</t>
  </si>
  <si>
    <t>RX021</t>
  </si>
  <si>
    <t>RX026</t>
  </si>
  <si>
    <t>RX036</t>
  </si>
  <si>
    <t>RX040</t>
  </si>
  <si>
    <t>RX067</t>
  </si>
  <si>
    <t>Rueda de Negocio Expo 2012</t>
  </si>
  <si>
    <t>RX017</t>
  </si>
  <si>
    <t>RX025</t>
  </si>
  <si>
    <t>RX032</t>
  </si>
  <si>
    <t>Rx074</t>
  </si>
  <si>
    <t>Rx076</t>
  </si>
  <si>
    <t>RX020</t>
  </si>
  <si>
    <t>RX038</t>
  </si>
  <si>
    <t>RX052</t>
  </si>
  <si>
    <t>Rx078</t>
  </si>
  <si>
    <t>RX009</t>
  </si>
  <si>
    <t>RX010</t>
  </si>
  <si>
    <t>RX015</t>
  </si>
  <si>
    <t>RX022</t>
  </si>
  <si>
    <t>RX023</t>
  </si>
  <si>
    <t>RX027</t>
  </si>
  <si>
    <t>RX055</t>
  </si>
  <si>
    <t>RX056</t>
  </si>
  <si>
    <t>Rx068</t>
  </si>
  <si>
    <t>Rx069</t>
  </si>
  <si>
    <t>Rx092</t>
  </si>
  <si>
    <t>RX045</t>
  </si>
  <si>
    <t>RX064</t>
  </si>
  <si>
    <t>RX065</t>
  </si>
  <si>
    <t>Rx080</t>
  </si>
  <si>
    <t>RX041</t>
  </si>
  <si>
    <t>RX049</t>
  </si>
  <si>
    <t>RX058</t>
  </si>
  <si>
    <t>Rx088</t>
  </si>
  <si>
    <t>Rx077</t>
  </si>
  <si>
    <t>Rx082</t>
  </si>
  <si>
    <t>Rx083</t>
  </si>
  <si>
    <t>Rx084</t>
  </si>
  <si>
    <t>Rx085</t>
  </si>
  <si>
    <t>Rx098</t>
  </si>
  <si>
    <t>RX019</t>
  </si>
  <si>
    <t>RX024</t>
  </si>
  <si>
    <t>RX029</t>
  </si>
  <si>
    <t>RX037</t>
  </si>
  <si>
    <t>RX053</t>
  </si>
  <si>
    <t>Rx075</t>
  </si>
  <si>
    <t>Rx079</t>
  </si>
  <si>
    <t>Rx087</t>
  </si>
  <si>
    <t>Rx089</t>
  </si>
  <si>
    <t>RX007</t>
  </si>
  <si>
    <t>Rx071</t>
  </si>
  <si>
    <t>RX014</t>
  </si>
  <si>
    <t>RX016</t>
  </si>
  <si>
    <t>RX018</t>
  </si>
  <si>
    <t>RX031</t>
  </si>
  <si>
    <t>RX033</t>
  </si>
  <si>
    <t>RX043</t>
  </si>
  <si>
    <t>RX044</t>
  </si>
  <si>
    <t>RX047</t>
  </si>
  <si>
    <t>RX048</t>
  </si>
  <si>
    <t>Rx091</t>
  </si>
  <si>
    <t>Rx073</t>
  </si>
  <si>
    <t>Rx070</t>
  </si>
  <si>
    <t>RX063</t>
  </si>
  <si>
    <t>RX062</t>
  </si>
  <si>
    <t>RX050</t>
  </si>
  <si>
    <t>RX057</t>
  </si>
  <si>
    <t>RX008</t>
  </si>
  <si>
    <t>Individual</t>
  </si>
  <si>
    <t>Apoyo a la promocion de las exportaciones de Nuez Macadamia - EFECE</t>
  </si>
  <si>
    <t>Rx107</t>
  </si>
  <si>
    <t>Rx109</t>
  </si>
  <si>
    <t>Estudio para la adecuación de la normativa legal que favorezca a la creación de condiciones para el desarrollo del Turismo fluvial “</t>
  </si>
  <si>
    <t>Capacitacion Integral para COTUR Red de Cooperativa de Turismo</t>
  </si>
  <si>
    <t xml:space="preserve">Total </t>
  </si>
  <si>
    <t xml:space="preserve">Seminario Tendencias II. Pilar </t>
  </si>
  <si>
    <t>Año de Aprob</t>
  </si>
  <si>
    <t>Guai Informativa Turistica del Paraguay</t>
  </si>
  <si>
    <t xml:space="preserve">Aho Poi Raity, visibilidad de productos de aho poi en el mercado internacional </t>
  </si>
  <si>
    <t>Monto Total en USD</t>
  </si>
  <si>
    <t>Rueda de Negocio Expo 2013</t>
  </si>
  <si>
    <t>Implementacion del sistema de trazabilidad de GRANULAR</t>
  </si>
  <si>
    <t>Programa de Desarrollo de Cadenas de Proveedores y Alianzas Comerciales Estrategicas -AGRONUTRICAL</t>
  </si>
  <si>
    <t>Participacion  en feria Prodexpo Moscu Rusia - CAMARA PYA DE CARNE</t>
  </si>
  <si>
    <t>Prospecion del mercado, promocion internacional, proyeccion de exportacion de azucar organica e integral - SIAL 2012</t>
  </si>
  <si>
    <t>Beneficiario</t>
  </si>
  <si>
    <t xml:space="preserve">Mesa Sectorial </t>
  </si>
  <si>
    <t>Manufacturas Pilar S.A.</t>
  </si>
  <si>
    <t>Crucero Paraguay</t>
  </si>
  <si>
    <t>SUR PLUS</t>
  </si>
  <si>
    <t>CONSULCOOP</t>
  </si>
  <si>
    <t>Granular Paraaguay</t>
  </si>
  <si>
    <t>CHOLOLO SRL</t>
  </si>
  <si>
    <t>Asociación de industriales confeccionistas del Py</t>
  </si>
  <si>
    <t>Mesa Sectorial - Sub sector confecciones - 19 empresas</t>
  </si>
  <si>
    <t>ASATUR</t>
  </si>
  <si>
    <t>ONIRIA</t>
  </si>
  <si>
    <t>CODIPSA</t>
  </si>
  <si>
    <t>Asuncion Convention and Visit Bureau</t>
  </si>
  <si>
    <t>Asociación Industrial Hotelera del Paraguay</t>
  </si>
  <si>
    <t>PARAGUAY BUSINESS</t>
  </si>
  <si>
    <t>DASAMA, AKI, REBEKA, CATEDRAL, GIO, GABRIELA MACHUCA</t>
  </si>
  <si>
    <t>ARASY ORGANICA</t>
  </si>
  <si>
    <t>CONAGRA</t>
  </si>
  <si>
    <t>RESPLANDOR</t>
  </si>
  <si>
    <t>Legalion, Hattori, Nill muebles, EH interiores</t>
  </si>
  <si>
    <t xml:space="preserve">9 empresas: Hotel del Lago, Aventura Xtrema, Casa Vital, Café Frances, Hotel Linda India, otros. </t>
  </si>
  <si>
    <t>Steviapar S. A.</t>
  </si>
  <si>
    <t>8 empresas: DEMAFONTE S.A., VALEX SRL, ROHJO BOUTIQUE, ILSE JARA, otros</t>
  </si>
  <si>
    <t>ADS industrial y comercial</t>
  </si>
  <si>
    <t>Promoción y Misiones Comerciales de Empresas de Cuero a Europa</t>
  </si>
  <si>
    <t>PANAL GROUP, DASAMA, CATEDRAL, CYN CALZADOS</t>
  </si>
  <si>
    <t>Santa Herminia</t>
  </si>
  <si>
    <t>MIMBIPA SRL</t>
  </si>
  <si>
    <t>7 empresas: Morena Toro, FIU, Analia Dominguez, Emilia Chantal, otros</t>
  </si>
  <si>
    <t>PPH</t>
  </si>
  <si>
    <t>Asociación Hotelera y Gastronomica del Alto Parana - 17 empresas</t>
  </si>
  <si>
    <t xml:space="preserve">Hoteles California, Mi Abuela y Miraflores  </t>
  </si>
  <si>
    <t>CEPACOOP, Coop. Caraguatay Poty Ldta.</t>
  </si>
  <si>
    <t>CODIPSA, ALMISA, CEPACOOP, Coop. Caraguatay Poty Ldta.</t>
  </si>
  <si>
    <t>CJX SA</t>
  </si>
  <si>
    <t>Naturita farma, STEVIAPAR SA, PY BUSSINES, CEDIAL</t>
  </si>
  <si>
    <t>CAMARA PYA DE CARNE</t>
  </si>
  <si>
    <t>Venta de aberturas al mercado Argentino - FEDEMA</t>
  </si>
  <si>
    <t xml:space="preserve">Import-Export EP </t>
  </si>
  <si>
    <t>Agronutrical Quemagro S.A.</t>
  </si>
  <si>
    <t>Gran Bahía</t>
  </si>
  <si>
    <t>CATALANA SA, GRANJA PANTA RHEI SA, San Joaquín</t>
  </si>
  <si>
    <t>Impacto, Super espuma, INMAPOL</t>
  </si>
  <si>
    <t>COTUR</t>
  </si>
  <si>
    <t>EFECE</t>
  </si>
  <si>
    <t>GREEN OIL ENERGY SA</t>
  </si>
  <si>
    <t>CARPAR SA</t>
  </si>
  <si>
    <t>MARY LOPEZ- Centro de arte y oficio</t>
  </si>
  <si>
    <t>CCTRAINING SRL, CIDESA, CONECTING</t>
  </si>
  <si>
    <t>Jorge Guth</t>
  </si>
  <si>
    <t>INDUMAC, NUEVO PACTO, YENI CABALLERO</t>
  </si>
  <si>
    <t>Emprendimientos turísticos SA</t>
  </si>
  <si>
    <t xml:space="preserve">Hotel Convair </t>
  </si>
  <si>
    <t>Hotel Las Margaritas, Resort Yacht, Martin Travel</t>
  </si>
  <si>
    <t xml:space="preserve">Martin Travel </t>
  </si>
  <si>
    <t>Paraguay Travel Mart 2013. Feria Internacional de Turismo Receptivo del Paraguay</t>
  </si>
  <si>
    <t>Asuncion Convention and Visit Bureau, AIHPY, Martin Travel</t>
  </si>
  <si>
    <t>Aho Poi Raity</t>
  </si>
  <si>
    <t>DIGIWEB Py SA, THE DERBY SRL, NETSYSTEM SA, TILERIA Y ASOC., CBS SRL</t>
  </si>
  <si>
    <t>Rx110</t>
  </si>
  <si>
    <t>Rx111</t>
  </si>
  <si>
    <t>Rx112</t>
  </si>
  <si>
    <t>Rx113</t>
  </si>
  <si>
    <t>Rx114</t>
  </si>
  <si>
    <t>Rx115</t>
  </si>
  <si>
    <t>Rx117</t>
  </si>
  <si>
    <t>Rx118</t>
  </si>
  <si>
    <t>Rx120</t>
  </si>
  <si>
    <t>Rx121</t>
  </si>
  <si>
    <t>Rx122</t>
  </si>
  <si>
    <t>Rx123</t>
  </si>
  <si>
    <t>Rx125</t>
  </si>
  <si>
    <t>Rx127</t>
  </si>
  <si>
    <t>Rx128</t>
  </si>
  <si>
    <t>Rx129</t>
  </si>
  <si>
    <t>Rx130</t>
  </si>
  <si>
    <t>Rx131</t>
  </si>
  <si>
    <t>Transferencia de diseño para objetos y muebles para exportacion</t>
  </si>
  <si>
    <t>SILDAY SRL</t>
  </si>
  <si>
    <t>ELITE TRAVEL CONSULTANTS S.A.</t>
  </si>
  <si>
    <t>Rx132</t>
  </si>
  <si>
    <t>Rx133</t>
  </si>
  <si>
    <t>Categoría de Inversión</t>
  </si>
  <si>
    <t>2.1.1.1.6.1</t>
  </si>
  <si>
    <t>2.1.1.1.7.2</t>
  </si>
  <si>
    <t>2.1.1.1.4.3</t>
  </si>
  <si>
    <t>2.1.1.1.1.4</t>
  </si>
  <si>
    <t>2.1.1.1.11.6</t>
  </si>
  <si>
    <t>2.1.1.1.4.7</t>
  </si>
  <si>
    <t>2.1.1.1.7.8</t>
  </si>
  <si>
    <t>2.1.1.1.2.9</t>
  </si>
  <si>
    <t>2.1.1.1.2.10</t>
  </si>
  <si>
    <t>2.1.1.1.5.11</t>
  </si>
  <si>
    <t>2.1.1.1.5.12</t>
  </si>
  <si>
    <t>2.1.1.1.7.13</t>
  </si>
  <si>
    <t>2.1.1.1.5.14</t>
  </si>
  <si>
    <t>2.2.2.1.2.15</t>
  </si>
  <si>
    <t>2.2.2.1.4.16</t>
  </si>
  <si>
    <t>2.1.1.1.6.17</t>
  </si>
  <si>
    <t>2.1.1.1.5.18</t>
  </si>
  <si>
    <t>2.2.2.1.6.19</t>
  </si>
  <si>
    <t>2.1.1.1.7.20</t>
  </si>
  <si>
    <t>2.1.1.1.11.21</t>
  </si>
  <si>
    <t>2.2.2.1.2.22</t>
  </si>
  <si>
    <t>2.2.2.1.2.23</t>
  </si>
  <si>
    <t>2.1.1.1.6.24</t>
  </si>
  <si>
    <t>2.1.1.1.6.25</t>
  </si>
  <si>
    <t>2.1.1.1.11.26</t>
  </si>
  <si>
    <t>2.1.1.1.2.27</t>
  </si>
  <si>
    <t>2.1.1.1.6.29</t>
  </si>
  <si>
    <t>2.2.4.1.11.31</t>
  </si>
  <si>
    <t>2.1.1.1.6.32</t>
  </si>
  <si>
    <t>2.2.3.1.1.33</t>
  </si>
  <si>
    <t>2.1.1.1.7.34</t>
  </si>
  <si>
    <t>2.1.1.1.1.35</t>
  </si>
  <si>
    <t>2.2.4.1.11.36</t>
  </si>
  <si>
    <t>2.2.2.1.6.37</t>
  </si>
  <si>
    <t>2.1.1.1.7.38</t>
  </si>
  <si>
    <t>2.1.1.1.1.39</t>
  </si>
  <si>
    <t>2.2.4.1.11.40</t>
  </si>
  <si>
    <t>2.1.1.1.3.41</t>
  </si>
  <si>
    <t>2.2.2.1.2.42</t>
  </si>
  <si>
    <t>2.2.4.1.11.43</t>
  </si>
  <si>
    <t>2.2.3.1.5.44</t>
  </si>
  <si>
    <t>2.2.3.1.2.45</t>
  </si>
  <si>
    <t>2.2.5.1.11.47</t>
  </si>
  <si>
    <t>2.2.5.1.11.48</t>
  </si>
  <si>
    <t>2.2.3.1.3.49</t>
  </si>
  <si>
    <t>2.2.4.1.11.50</t>
  </si>
  <si>
    <t>2.2.2.1.7.52</t>
  </si>
  <si>
    <t>2.1.1.1.6.53</t>
  </si>
  <si>
    <t>2.1.1.1.2.55</t>
  </si>
  <si>
    <t>2.1.1.1.2.56</t>
  </si>
  <si>
    <t>2.2.3.1.1.57</t>
  </si>
  <si>
    <t>2.1.1.1.3.58</t>
  </si>
  <si>
    <t>2.2.2.1.5.62</t>
  </si>
  <si>
    <t>2.2.4.1.11.63</t>
  </si>
  <si>
    <t>2.1.1.1.3.64</t>
  </si>
  <si>
    <t>2.2.2.1.3.65</t>
  </si>
  <si>
    <t>2.2.4.1.11.66</t>
  </si>
  <si>
    <t>2.1.1.1.11.67</t>
  </si>
  <si>
    <t>2.2.3.1.2.68</t>
  </si>
  <si>
    <t>2.2.3.1.2.69</t>
  </si>
  <si>
    <t>2.2.4.1.11.70</t>
  </si>
  <si>
    <t>2.2.2.1.4.71</t>
  </si>
  <si>
    <t>2.1.1.1.3.73</t>
  </si>
  <si>
    <t>2.2.3.1.6.74</t>
  </si>
  <si>
    <t>2.2.3.1.6.75</t>
  </si>
  <si>
    <t>2.2.3.1.6.76</t>
  </si>
  <si>
    <t>2.2.2.1.1.77</t>
  </si>
  <si>
    <t>2.1.1.1.4.78</t>
  </si>
  <si>
    <t>2.2.3.1.7.79</t>
  </si>
  <si>
    <t>2.2.3.1.3.80</t>
  </si>
  <si>
    <t>2.2.3.1.1.82</t>
  </si>
  <si>
    <t>2.2.5.1.11.83</t>
  </si>
  <si>
    <t>2.2.5.1.11.84</t>
  </si>
  <si>
    <t>2.2.2.1.5.85</t>
  </si>
  <si>
    <t>2.2.3.1.7.87</t>
  </si>
  <si>
    <t>2.1.1.1.3..88</t>
  </si>
  <si>
    <t>2.2.2.1.7.89</t>
  </si>
  <si>
    <t>2.2.2.1.3.91</t>
  </si>
  <si>
    <t>2.2.2.1.2.92</t>
  </si>
  <si>
    <t>2.2.3.1.6.93</t>
  </si>
  <si>
    <t>2.2.3.1.2.95</t>
  </si>
  <si>
    <t>2.2.3.1.6.96</t>
  </si>
  <si>
    <t>2.2.2.1.8.97</t>
  </si>
  <si>
    <t>2.2.2.1.5.98</t>
  </si>
  <si>
    <t>2.2.2.1.6.99</t>
  </si>
  <si>
    <t>2.2.2.1.5.100</t>
  </si>
  <si>
    <t>2.2.3.1.4.101</t>
  </si>
  <si>
    <t>2.1.1.1.7.102</t>
  </si>
  <si>
    <t>2.2.2.1.5.103</t>
  </si>
  <si>
    <t>2.2.3.1.5.106</t>
  </si>
  <si>
    <t>2.1.1.1.2.107</t>
  </si>
  <si>
    <t>2.2.3.1.7.108</t>
  </si>
  <si>
    <t>2.2.2.1.1.109</t>
  </si>
  <si>
    <t>2.2.2.1.2.110</t>
  </si>
  <si>
    <t>2.2.3.1.2.111</t>
  </si>
  <si>
    <t>2.2.2.1.2.112</t>
  </si>
  <si>
    <t>2.1.1.1.3.113</t>
  </si>
  <si>
    <t>2.2.3.1.2.114</t>
  </si>
  <si>
    <t>2.2.2.1.3.115</t>
  </si>
  <si>
    <t>2.1.1.1.2.117</t>
  </si>
  <si>
    <t>CPR/C/2010/1885</t>
  </si>
  <si>
    <t>CPR/C/2010/1895</t>
  </si>
  <si>
    <t>CPR/C/2010/2378</t>
  </si>
  <si>
    <t>CPR/C/2010/1890</t>
  </si>
  <si>
    <t>CPR/C/2010/2027</t>
  </si>
  <si>
    <t>CPR/C/2010/2026</t>
  </si>
  <si>
    <t>CPR/C/2010/2377</t>
  </si>
  <si>
    <t>CPR/C/2010/2678</t>
  </si>
  <si>
    <t>CPR/2010/2679</t>
  </si>
  <si>
    <t>CPR/C/2010/2679</t>
  </si>
  <si>
    <t>CPR/C/2010/2817</t>
  </si>
  <si>
    <t>CPR/C/2010/2904</t>
  </si>
  <si>
    <t>CPR/C/2010/3121</t>
  </si>
  <si>
    <t>CPR/C/2010/3113</t>
  </si>
  <si>
    <t>CPR/C/2010/3321</t>
  </si>
  <si>
    <t>CPR/C/2010/3502</t>
  </si>
  <si>
    <t>CPR/C/2010/3131</t>
  </si>
  <si>
    <t>CPR/C/2010/3372</t>
  </si>
  <si>
    <t>CPR/C/2010/3528</t>
  </si>
  <si>
    <t>CPR/C/2010/3525</t>
  </si>
  <si>
    <t xml:space="preserve"> CPR/C/2011/390</t>
  </si>
  <si>
    <t>CPR/C/2011/943</t>
  </si>
  <si>
    <t>CPR/C/2011/1358</t>
  </si>
  <si>
    <t>CPR/C/2011/1359</t>
  </si>
  <si>
    <t>CPR/C/2011/1370</t>
  </si>
  <si>
    <t>CPR/C/2011/1371</t>
  </si>
  <si>
    <t>CPR/C/2011/1363:CPR/C/2012/1274</t>
  </si>
  <si>
    <t>CPR/C/2011;CPR/C/2011/2359</t>
  </si>
  <si>
    <t>CPR/C/2011/1583</t>
  </si>
  <si>
    <t>CPR/C/2011/1580</t>
  </si>
  <si>
    <t>CPR/C/2011/1578</t>
  </si>
  <si>
    <t>CPR/C/2011/1660</t>
  </si>
  <si>
    <t>CPR/C/2011/1582</t>
  </si>
  <si>
    <t>CPR/C/2011/1609</t>
  </si>
  <si>
    <t>CPR/C/2011/1741</t>
  </si>
  <si>
    <t>CPR/C/2011/1662</t>
  </si>
  <si>
    <t>CPR/C/2011/1785</t>
  </si>
  <si>
    <t>CPR/C/2011/2119</t>
  </si>
  <si>
    <t>CPR/C/2011/2118</t>
  </si>
  <si>
    <t>CPR/C/2011/2116</t>
  </si>
  <si>
    <t>CPR/C/2011/2238</t>
  </si>
  <si>
    <t>CPR/C/2011/2901</t>
  </si>
  <si>
    <t>CPR/C/2011/2232</t>
  </si>
  <si>
    <t>CPR/C/2011/2233</t>
  </si>
  <si>
    <t>CPR/C/2011/2236</t>
  </si>
  <si>
    <t>CPR/C/2011/3160</t>
  </si>
  <si>
    <t>CPR/C/2011/3415</t>
  </si>
  <si>
    <t>CPR/C/2012/844</t>
  </si>
  <si>
    <t>CPR/C/2012/170</t>
  </si>
  <si>
    <t>CPR/C/2012/171</t>
  </si>
  <si>
    <t>CPR/C/2012/1281</t>
  </si>
  <si>
    <t>CPR/C/2012/1133</t>
  </si>
  <si>
    <t>CPR/C/2012/702</t>
  </si>
  <si>
    <t>CPR/C/2012/701</t>
  </si>
  <si>
    <t>CPR/C/2012/742</t>
  </si>
  <si>
    <t>CPR/C/2012/700</t>
  </si>
  <si>
    <t>CPR/C/2012/2048</t>
  </si>
  <si>
    <t>CPR/C/2012/846</t>
  </si>
  <si>
    <t>CPR/C/2012/1006</t>
  </si>
  <si>
    <t>CPR/C/2012/845</t>
  </si>
  <si>
    <t>CPR/C/2012/854;CPR/C/2012/2222</t>
  </si>
  <si>
    <t>CPR/C/2012/1008</t>
  </si>
  <si>
    <t>CPR/C/2012/1005</t>
  </si>
  <si>
    <t>CPR/C/2012/234</t>
  </si>
  <si>
    <t>CPR/C/2012/1003</t>
  </si>
  <si>
    <t>CPR/C/2012/1307</t>
  </si>
  <si>
    <t>CPR/C/2012/1331</t>
  </si>
  <si>
    <t>CPR/C/2012/1308</t>
  </si>
  <si>
    <t>CPR/C/2012/1332</t>
  </si>
  <si>
    <t>CPR/C/2012/1310</t>
  </si>
  <si>
    <t>CPR/C/2012/1633</t>
  </si>
  <si>
    <t>CPR/C/2012/1824</t>
  </si>
  <si>
    <t>CPR/C/2012/2117</t>
  </si>
  <si>
    <t>CPR/C/2012/2183</t>
  </si>
  <si>
    <t>CPR/C/2012/2913</t>
  </si>
  <si>
    <t>CPR/C/2012/2421</t>
  </si>
  <si>
    <t>CPR/C/2012/2089</t>
  </si>
  <si>
    <t>CPR/C/2012/3287</t>
  </si>
  <si>
    <t>CPR/C/2012/2303</t>
  </si>
  <si>
    <t>CPR/C/2012/2368</t>
  </si>
  <si>
    <t>CPR/C/2012/2306</t>
  </si>
  <si>
    <t>CPR/C/2012/2491</t>
  </si>
  <si>
    <t>CPR/C/2012/2493</t>
  </si>
  <si>
    <t>CPR/C/2012/2847</t>
  </si>
  <si>
    <t>CPR/C/2012/2950</t>
  </si>
  <si>
    <t>CPR/C/2012/2992</t>
  </si>
  <si>
    <t>CPR/C/2012/3161</t>
  </si>
  <si>
    <t>CPR/C/2012/3159</t>
  </si>
  <si>
    <t>CPR/C/2012/3155</t>
  </si>
  <si>
    <t>CPR/C/2012/3412</t>
  </si>
  <si>
    <t>CPR/C/2012/3395</t>
  </si>
  <si>
    <t>CPR/C/2012/3394</t>
  </si>
  <si>
    <t>CPR/C/2012/3408</t>
  </si>
  <si>
    <t>CPR/C/2013/191</t>
  </si>
  <si>
    <t>CPR/C/2013/116</t>
  </si>
  <si>
    <t>CPR/C/2013/90</t>
  </si>
  <si>
    <t>CPR/C/2013/161</t>
  </si>
  <si>
    <t>% contrapartida empresarial</t>
  </si>
  <si>
    <t>Kokore II: Exportacion de prendas de niños</t>
  </si>
  <si>
    <t>Rosana Facetti, Promover SA, Moderna Confecciones SA, Pintado SRL, SURPY SA</t>
  </si>
  <si>
    <t>Prospección de Mercados para la Internalización de Productos y/o Servicios de TICs del PY</t>
  </si>
  <si>
    <t>CPR/C/2010/3529</t>
  </si>
  <si>
    <t>CPR/C/2013/135</t>
  </si>
  <si>
    <t>CPR/C/2013/265</t>
  </si>
  <si>
    <t>CPR/C/2013/318</t>
  </si>
  <si>
    <t>CPR/C/2013/255</t>
  </si>
  <si>
    <t>CPR/C/2013/261</t>
  </si>
  <si>
    <t>CPR/C/2013/337</t>
  </si>
  <si>
    <t>CPR/C/2010/2055</t>
  </si>
  <si>
    <t>CPR/C/2010/3118</t>
  </si>
  <si>
    <t>Total general</t>
  </si>
  <si>
    <t>(en blanco)</t>
  </si>
  <si>
    <t>Cuenta de Tipo</t>
  </si>
  <si>
    <t>CPR/C/2013/383</t>
  </si>
  <si>
    <t>CPR/C/2013/392</t>
  </si>
  <si>
    <t>Rx134</t>
  </si>
  <si>
    <t xml:space="preserve"> </t>
  </si>
  <si>
    <t>Rx138</t>
  </si>
  <si>
    <t>CPR/C/2013/541</t>
  </si>
  <si>
    <t>Rx139</t>
  </si>
  <si>
    <t>Rx140</t>
  </si>
  <si>
    <t>Rx141</t>
  </si>
  <si>
    <t>Participacion en Festivales y Premios de la Publicidad y Comunicación</t>
  </si>
  <si>
    <t>TEXO SA</t>
  </si>
  <si>
    <t>CPR/C/2013/789</t>
  </si>
  <si>
    <t>CPR/C/2013/776</t>
  </si>
  <si>
    <t>ONIRIA SA</t>
  </si>
  <si>
    <t>ANUGA 2013. Posicionamiento del Kaá He'e en el mercado global de Europa</t>
  </si>
  <si>
    <t>Steviapar S. A., Naturita Pharma SRL y Teixeira SRL</t>
  </si>
  <si>
    <t>CPR/C/2011/2125 Y CPR/C/2013/826</t>
  </si>
  <si>
    <t>Rx143</t>
  </si>
  <si>
    <t>CPR/C/2013/1037</t>
  </si>
  <si>
    <t>TICS</t>
  </si>
  <si>
    <t>Rx145</t>
  </si>
  <si>
    <t>Promoción de la empresa y prospección de mercado en la Feria Internacional de Alimentos - IFT Food Expo en USA</t>
  </si>
  <si>
    <t>Desarrollo de Unidad de Negocio Internacional, de soluciones de seguridad documental</t>
  </si>
  <si>
    <t>PRODOC SA</t>
  </si>
  <si>
    <t>Rx146</t>
  </si>
  <si>
    <t>Rx147</t>
  </si>
  <si>
    <t>Rx148</t>
  </si>
  <si>
    <t>Rx149</t>
  </si>
  <si>
    <t>Rx150</t>
  </si>
  <si>
    <t>CPR/C/2013/1345</t>
  </si>
  <si>
    <t>Asociacion Industriales Confeccionistas del Paraguay</t>
  </si>
  <si>
    <t>CPR/C/2013/1332</t>
  </si>
  <si>
    <t>CPR/C/2013/1408</t>
  </si>
  <si>
    <t>FITPAR 2013, Feria Internacional de Turismo del Paraguay</t>
  </si>
  <si>
    <t>Fortalecimiento de las exportaciones de la empresa Natural Instant Foods SA</t>
  </si>
  <si>
    <t>Natural Instant Foods SA</t>
  </si>
  <si>
    <t>CPR/C/2013/1472</t>
  </si>
  <si>
    <t>CPR/C/2013/963 CPR/C/2013/1484</t>
  </si>
  <si>
    <t>Rx152</t>
  </si>
  <si>
    <t>Rx153</t>
  </si>
  <si>
    <t>Rx154</t>
  </si>
  <si>
    <t>CPR/C/2012/2854 - CPR/C/2013/1559</t>
  </si>
  <si>
    <t>Rx155</t>
  </si>
  <si>
    <t>Rx158</t>
  </si>
  <si>
    <t>Rx159</t>
  </si>
  <si>
    <t>CPR/C/2013/1491</t>
  </si>
  <si>
    <t>LOOFAH SA</t>
  </si>
  <si>
    <t>CPR/C/2013/1643</t>
  </si>
  <si>
    <t xml:space="preserve"> Camara Paraguaya de Carne  </t>
  </si>
  <si>
    <t>Relanzamiento de la Carne Paraguaya en el mercado Chileno</t>
  </si>
  <si>
    <t>Asociacion Rural del Paraguay</t>
  </si>
  <si>
    <t>CPR/C/2013/1628</t>
  </si>
  <si>
    <t>CPR/C/2013/1633</t>
  </si>
  <si>
    <t>Hotel Villa Morra Suites, Hotel Acaray y DTP</t>
  </si>
  <si>
    <t>CPR/C/2013/1634</t>
  </si>
  <si>
    <t>Hotel Las Margaritas, Martin Travel y Vips Tour</t>
  </si>
  <si>
    <t>CPR/C/2013/1664</t>
  </si>
  <si>
    <t>Imagen Pais del sector de Textil y Confecciones</t>
  </si>
  <si>
    <t>Rx161</t>
  </si>
  <si>
    <t>Rx162</t>
  </si>
  <si>
    <t>Rx163</t>
  </si>
  <si>
    <t>Rx164</t>
  </si>
  <si>
    <t>Rx165</t>
  </si>
  <si>
    <t>Rx166</t>
  </si>
  <si>
    <t>Rx167</t>
  </si>
  <si>
    <t>Rx168</t>
  </si>
  <si>
    <t>Steviaparaguaya SA</t>
  </si>
  <si>
    <t>CCTRAINING S.R.L,CIDESA y CONECTING. S.A</t>
  </si>
  <si>
    <t xml:space="preserve">"Promoción Internacional de Servicios de CALL CENTER".    </t>
  </si>
  <si>
    <t>Camara Paraguaya de stevia CAPASTE</t>
  </si>
  <si>
    <t>CPR/C/2013/1836</t>
  </si>
  <si>
    <t>CPR/C/2013/1837</t>
  </si>
  <si>
    <t>CPR/C/2013/1907</t>
  </si>
  <si>
    <t>CPR/C/2013/1833</t>
  </si>
  <si>
    <t>Rx94</t>
  </si>
  <si>
    <t>CPR/C/2013/1905</t>
  </si>
  <si>
    <t>CPR/C/2013/1991</t>
  </si>
  <si>
    <t>Elite Travel</t>
  </si>
  <si>
    <t>CPR/C/2013/1992</t>
  </si>
  <si>
    <t>CPR/C/2012/388 - CPR/C/2013/2010</t>
  </si>
  <si>
    <t xml:space="preserve">Agroindustrial Tacuaree CYP INDEL SA </t>
  </si>
  <si>
    <t>UIP</t>
  </si>
  <si>
    <t>Participación en la Feria ANUGA, Colonia, Alemania</t>
  </si>
  <si>
    <t>Agronutrical Paraguay SA, Coop Multiactiva San Pedrana y Asoc de Productores de Itac del Rosario</t>
  </si>
  <si>
    <t>Rx169</t>
  </si>
  <si>
    <t>Rx170</t>
  </si>
  <si>
    <t>Rx171</t>
  </si>
  <si>
    <t>CPR/C/2013/2406</t>
  </si>
  <si>
    <t>KAUSA Centralcreativa SRL</t>
  </si>
  <si>
    <t>Mesa Sectorial - Sub sector carne: 10 emp</t>
  </si>
  <si>
    <t xml:space="preserve">Mesa Sectorial: 10 emp </t>
  </si>
  <si>
    <t>SENACSA: 2 emp</t>
  </si>
  <si>
    <t>Mesa Sectorial: 1 Senatur</t>
  </si>
  <si>
    <t>Mesa Sectorial: 1 emp</t>
  </si>
  <si>
    <t xml:space="preserve">Mesa Sectorial: 1 emp </t>
  </si>
  <si>
    <t>Mesa Sectorial 1 emp</t>
  </si>
  <si>
    <t>Mesa Sectorial: 9 emp</t>
  </si>
  <si>
    <t>APATUR: 1 emp</t>
  </si>
  <si>
    <t>AHGAS Asociacion/ Mancomunidad de Mbaracayu: 1emp</t>
  </si>
  <si>
    <t>Mesa Sectorial: 7 emp</t>
  </si>
  <si>
    <t>Mesa Sectorial - Sub sector frutas y hortalizas: 5 emp</t>
  </si>
  <si>
    <t>Mesa Sectorial - Sub sector frutas y hortalizas: 1 emp</t>
  </si>
  <si>
    <t>Mesa Sectorial - Sub sector frutas y hortalizas: 10 emp</t>
  </si>
  <si>
    <t xml:space="preserve">9 empresas: </t>
  </si>
  <si>
    <t>CAPAMA - Cámara Pya de Almidón de Mandioca: 1 emp</t>
  </si>
  <si>
    <t>Coord. de empresas asociativas rurales - CEARD - Concepcion: 1 emp</t>
  </si>
  <si>
    <t>CAPASTE: 1 emp</t>
  </si>
  <si>
    <t>Mesa Sectorial: 4 emp</t>
  </si>
  <si>
    <t>Mesa Sectorial: 1 em</t>
  </si>
  <si>
    <t>Mesa Sectorial - Sub sector Software: 25 emp</t>
  </si>
  <si>
    <t>Mesa Sectorial: 25 emp</t>
  </si>
  <si>
    <t>Mesa Sectorial - Sub sector Software: 1 emp</t>
  </si>
  <si>
    <t>Mesa Sectorial - Sub sectores: piscicultura: 8 emp</t>
  </si>
  <si>
    <t>Mesa Sectorial - sub sector Artesanías: 2 emp</t>
  </si>
  <si>
    <t>Mesa Sectorial - sub sector Artesanías: 4 emp</t>
  </si>
  <si>
    <t>Multisectorial: 1 emp</t>
  </si>
  <si>
    <t>Cámara de la Industria Ceramica del PY: 1 emp</t>
  </si>
  <si>
    <t>CAPAHITE: 6 emp</t>
  </si>
  <si>
    <t>Cámara PYA del azúcar integral orgánica: 3 emp</t>
  </si>
  <si>
    <t>Centro Yerbatero Paraguayo: 3 emp</t>
  </si>
  <si>
    <t>Ilse Jara, Carlos BurróAstrid, PolettiCCO S.R.L.</t>
  </si>
  <si>
    <t xml:space="preserve">Promoción de Productos de Marroquinería en Feria Internacional de Texas, EEUU y Publicidad en Redes Sociales. </t>
  </si>
  <si>
    <t>CPR/C/2013/2018 rectificado por BID CPR/C/2013/2140</t>
  </si>
  <si>
    <t xml:space="preserve">CPR/C/2013/819 </t>
  </si>
  <si>
    <t>Cooperativa MONTILLO LTDA</t>
  </si>
  <si>
    <t>Mesa Sectorial - : 4 empresas</t>
  </si>
  <si>
    <t>Mesa Sectorial - Sub sector: 5 empresas</t>
  </si>
  <si>
    <t>Sociedad Paraguaya de Macadamia: 12 empresas</t>
  </si>
  <si>
    <t>Mesa Sectorial: 1 empresa</t>
  </si>
  <si>
    <t>Mesa Sectorial : 1 empresa</t>
  </si>
  <si>
    <t>CPR/C/2013/2740</t>
  </si>
  <si>
    <t>CPR/C/2013/2290</t>
  </si>
  <si>
    <t>Rx175</t>
  </si>
  <si>
    <t>Rx177</t>
  </si>
  <si>
    <t>Rx178</t>
  </si>
  <si>
    <t>Congreso Semana de la Moda Paraguaya</t>
  </si>
  <si>
    <t xml:space="preserve">Exportar creatividad y servicio publicitario nacional para mecados internacionales </t>
  </si>
  <si>
    <t>Camara Paraguaya de la Carne</t>
  </si>
  <si>
    <t>TURU PUBLICIDAD</t>
  </si>
  <si>
    <t>Las Lomas Casa Hotel Boutique</t>
  </si>
  <si>
    <t>CPR/C/2014/41</t>
  </si>
  <si>
    <t>Textil y Confecciones: 18 emp - AICP</t>
  </si>
  <si>
    <t>AICP</t>
  </si>
  <si>
    <t>VII Simposio Internacional de kaá heé - Stevia</t>
  </si>
  <si>
    <t>CPR/C/2014/80</t>
  </si>
  <si>
    <t>CPR/C/2014/99</t>
  </si>
  <si>
    <t>Rx179</t>
  </si>
  <si>
    <t>CPR/C/2014/263</t>
  </si>
  <si>
    <t>Py Organico, AZPA, Frutika, Coop La Norteña, ARATEX</t>
  </si>
  <si>
    <t>Rx181</t>
  </si>
  <si>
    <t>“Plan desarrollo e innovación de productos para exportación de la empresa INDEL S.A.”</t>
  </si>
  <si>
    <t>Industrias Delight SA – INDEL SA</t>
  </si>
  <si>
    <t>Rx182</t>
  </si>
  <si>
    <t>“Estrategia de agregado de valor con el desarrollo de productos innovadores de la empresa NL Stevia S.A.”</t>
  </si>
  <si>
    <t>Rx183</t>
  </si>
  <si>
    <t>Naturita Pharma S.R.L.</t>
  </si>
  <si>
    <t xml:space="preserve"> "Expansión de los Servicios de DATAMEX a Nivel Internacional" </t>
  </si>
  <si>
    <t>Rx184</t>
  </si>
  <si>
    <t>Rx185</t>
  </si>
  <si>
    <t>RUEDA DE NEGOCIOS 2014</t>
  </si>
  <si>
    <t xml:space="preserve">MAGNOLIA </t>
  </si>
  <si>
    <t>Rx186</t>
  </si>
  <si>
    <t>EXPO 2014 - UIP</t>
  </si>
  <si>
    <t>CPR/C/2013/1334 - CPR/C/2014/266 Reprog</t>
  </si>
  <si>
    <t>CPR/C/2014/551</t>
  </si>
  <si>
    <t>CPR/C/2014/631</t>
  </si>
  <si>
    <t>CPR/C/2014/592</t>
  </si>
  <si>
    <t>CPR/C/2014/633</t>
  </si>
  <si>
    <t>Rx187</t>
  </si>
  <si>
    <t>Rx188</t>
  </si>
  <si>
    <t>Rx189</t>
  </si>
  <si>
    <t>Rx190</t>
  </si>
  <si>
    <t>Rx191</t>
  </si>
  <si>
    <t>Rx192</t>
  </si>
  <si>
    <t>Takuare 'e</t>
  </si>
  <si>
    <t xml:space="preserve">Situar los servicios de KAUSA e el mapa de la creatividad mundial </t>
  </si>
  <si>
    <t xml:space="preserve">Fortalecimiento de productos de frutas y hortalizas para industria </t>
  </si>
  <si>
    <t>Centro Yerbatero Paraguayo</t>
  </si>
  <si>
    <t>Final-Pagado</t>
  </si>
  <si>
    <t>Rosana Facetti, Promover SA, Moderna Confecciones, Pintado SRL, SURPY</t>
  </si>
  <si>
    <t>Monto a Cargo REDIEX USD FF20</t>
  </si>
  <si>
    <t>Monto a Cargo REDIEX USD FF10</t>
  </si>
  <si>
    <t>EXPO2013</t>
  </si>
  <si>
    <t>BIOFACH</t>
  </si>
  <si>
    <t>CPR/C/2014/987</t>
  </si>
  <si>
    <t>CPR/C/2014/1044</t>
  </si>
  <si>
    <t>CPR/C/2014/1035</t>
  </si>
  <si>
    <t>CPR/C/2014/914</t>
  </si>
  <si>
    <t>CPR/C/2014/</t>
  </si>
  <si>
    <t>Rx195</t>
  </si>
  <si>
    <t>CPR/C/2014/1239</t>
  </si>
  <si>
    <t>CPR/C/2014/96 - CPR/C/2014/1240 Mod</t>
  </si>
  <si>
    <t>CPR/C/2014/1237</t>
  </si>
  <si>
    <t>EUROMEC SA</t>
  </si>
  <si>
    <t>Rx196</t>
  </si>
  <si>
    <t>CPR/C/2014/1238</t>
  </si>
  <si>
    <t>GRANULAR Py SA</t>
  </si>
  <si>
    <t>Rx108</t>
  </si>
  <si>
    <t>Rx199</t>
  </si>
  <si>
    <t>Rx201</t>
  </si>
  <si>
    <t>Rx202</t>
  </si>
  <si>
    <t xml:space="preserve">Apertura de mercados internacionales </t>
  </si>
  <si>
    <t>BIO Expor SA</t>
  </si>
  <si>
    <t>Ao Poti SA</t>
  </si>
  <si>
    <t>BRANDON SA</t>
  </si>
  <si>
    <t>CPR/C/2014/1588</t>
  </si>
  <si>
    <t>Veronica Pardo</t>
  </si>
  <si>
    <t>Rx203</t>
  </si>
  <si>
    <t>Rx204</t>
  </si>
  <si>
    <t>FEDEMA 2014</t>
  </si>
  <si>
    <t>INNOVAPALET- BIEN SA - NUEVO PACTO</t>
  </si>
  <si>
    <t>CPR/C/2014/1608</t>
  </si>
  <si>
    <t>EXCEL SIS SAGIG</t>
  </si>
  <si>
    <t>CPR/C/2014/1678</t>
  </si>
  <si>
    <t>CPR/C/2014/1720</t>
  </si>
  <si>
    <t>CPR/C/2014/1723</t>
  </si>
  <si>
    <t>CPR/C/2014/1717</t>
  </si>
  <si>
    <t>CPR/C/2014/1694</t>
  </si>
  <si>
    <t xml:space="preserve">Presentar a Paraguay como proveedor de servicio de alta calidad </t>
  </si>
  <si>
    <t xml:space="preserve">APAP Asociacion Pya de Agencia de Publicidad </t>
  </si>
  <si>
    <t>Rx206</t>
  </si>
  <si>
    <t>CAMARA PYA DE PRODUCCION ORGANICA Y AGROECOLOGICA</t>
  </si>
  <si>
    <t>Rx207</t>
  </si>
  <si>
    <t>Cooperativa COPRONAR LTDA</t>
  </si>
  <si>
    <t>Rx208</t>
  </si>
  <si>
    <t>Rx209</t>
  </si>
  <si>
    <t>Rx210</t>
  </si>
  <si>
    <t>CPR/C/2014/1722</t>
  </si>
  <si>
    <t>CPR/C/2014/1870</t>
  </si>
  <si>
    <t>CPR/C/2014/1869</t>
  </si>
  <si>
    <t>CPR/C/2014/1984 con OBS</t>
  </si>
  <si>
    <t>CPR/C/2014/2130</t>
  </si>
  <si>
    <t>CAPASTE</t>
  </si>
  <si>
    <t xml:space="preserve">Desarrollo de herramientas de promocion de la linea de produccion Jerovia a nivel nacional e internacional </t>
  </si>
  <si>
    <t>Rx215</t>
  </si>
  <si>
    <t xml:space="preserve">Posicionar los servicios de contac center y BPO a nivel internacional </t>
  </si>
  <si>
    <t>Rx216</t>
  </si>
  <si>
    <t>CPR/C/2014/2351</t>
  </si>
  <si>
    <t>Rx217</t>
  </si>
  <si>
    <t>Rx218</t>
  </si>
  <si>
    <t>Rx219</t>
  </si>
  <si>
    <t>Rx220</t>
  </si>
  <si>
    <t>Rx221</t>
  </si>
  <si>
    <t>Rx222</t>
  </si>
  <si>
    <t>Lauro Raatz SA</t>
  </si>
  <si>
    <t>EL Nido SRL</t>
  </si>
  <si>
    <t>Rx223</t>
  </si>
  <si>
    <t xml:space="preserve">Ampliar mercado para Kausa Central Creativa </t>
  </si>
  <si>
    <t>Rx224</t>
  </si>
  <si>
    <t xml:space="preserve">Posicionamiento a nivel internacional de los servicios de Biederman </t>
  </si>
  <si>
    <t>Rx225</t>
  </si>
  <si>
    <t>Rx226</t>
  </si>
  <si>
    <t>ACICSA</t>
  </si>
  <si>
    <t>Rx227</t>
  </si>
  <si>
    <t>             1.455.581</t>
  </si>
  <si>
    <t>                 132.421</t>
  </si>
  <si>
    <t xml:space="preserve">                        </t>
  </si>
  <si>
    <t xml:space="preserve">                  </t>
  </si>
  <si>
    <t>Rx197</t>
  </si>
  <si>
    <t>Presupuesto Ejecutado</t>
  </si>
  <si>
    <t>Cooperativa PINDO LDTA</t>
  </si>
  <si>
    <t>CPR - APROBACION BID</t>
  </si>
  <si>
    <t>Cod</t>
  </si>
  <si>
    <t>CPR/C/2015/108</t>
  </si>
  <si>
    <t>CPR/C/2014/2401 - CPR/C/2015/48</t>
  </si>
  <si>
    <t>CPR/C/2015/97</t>
  </si>
  <si>
    <t>CPR/C/2015/92</t>
  </si>
  <si>
    <t>CPR/C/2015/132</t>
  </si>
  <si>
    <t>CPR/C/2015/133</t>
  </si>
  <si>
    <t>CPR/C/2015/141</t>
  </si>
  <si>
    <t>CPR/C/2015/143</t>
  </si>
  <si>
    <t>CPR/C/2015/159</t>
  </si>
  <si>
    <t>CPR/C/2015/33- CPR/C/2015/131</t>
  </si>
  <si>
    <t>Rx229</t>
  </si>
  <si>
    <t>YM</t>
  </si>
  <si>
    <t>UPISA</t>
  </si>
  <si>
    <t>CPR/C/2015/225</t>
  </si>
  <si>
    <t>La Bombilla</t>
  </si>
  <si>
    <t>Rx230</t>
  </si>
  <si>
    <t>IRUPE SA</t>
  </si>
  <si>
    <t>Rx193</t>
  </si>
  <si>
    <t>LA COPA- INEXSUR SA</t>
  </si>
  <si>
    <t>Rx34</t>
  </si>
  <si>
    <t>Rx97</t>
  </si>
  <si>
    <t>Rx124</t>
  </si>
  <si>
    <t>Rx231</t>
  </si>
  <si>
    <t>Cooperativa Raul Peña LDTA</t>
  </si>
  <si>
    <t>COMERMEX SA</t>
  </si>
  <si>
    <t>Rx234</t>
  </si>
  <si>
    <t>Rx236</t>
  </si>
  <si>
    <t>Rx237</t>
  </si>
  <si>
    <t>Apertura y desarrollo de mercado para la chia paraguaya</t>
  </si>
  <si>
    <t>La Misericordia SA</t>
  </si>
  <si>
    <t>AGHAS . Curuguaty</t>
  </si>
  <si>
    <t xml:space="preserve">Exponer los servicios de publicidad en grandes festivales </t>
  </si>
  <si>
    <t>CPR/C/2015/360</t>
  </si>
  <si>
    <t>CPR/C/2015/355</t>
  </si>
  <si>
    <t>CPR/C/2015/383</t>
  </si>
  <si>
    <t>Acceso y posicionamiento del ka'a he'e en el mercado internacional con enfasis en calidad</t>
  </si>
  <si>
    <t>CPR/C/2015/380</t>
  </si>
  <si>
    <t>BIOEXPOR SA</t>
  </si>
  <si>
    <t>Rx238</t>
  </si>
  <si>
    <t>Rx239</t>
  </si>
  <si>
    <t>Rx240</t>
  </si>
  <si>
    <t>Rx241</t>
  </si>
  <si>
    <t>Rx242</t>
  </si>
  <si>
    <t>Rx243</t>
  </si>
  <si>
    <t>Rx244</t>
  </si>
  <si>
    <t>INDUSTRIAS IRIS SAIC</t>
  </si>
  <si>
    <t>DULSAN ORGANICA SA</t>
  </si>
  <si>
    <t>MATELANDIA SRL</t>
  </si>
  <si>
    <t>ABASTO NORTE SA</t>
  </si>
  <si>
    <t xml:space="preserve">Mejoramiento de calidad de la Nuez de macadamia </t>
  </si>
  <si>
    <t>CAMPOS Y CIUDAD SA</t>
  </si>
  <si>
    <t>FRUTIKA SRL</t>
  </si>
  <si>
    <t>Rx247</t>
  </si>
  <si>
    <t>Rx248</t>
  </si>
  <si>
    <t>Rx249</t>
  </si>
  <si>
    <t>Rx250</t>
  </si>
  <si>
    <t>La Blanca SA</t>
  </si>
  <si>
    <t>POLLPAR SA</t>
  </si>
  <si>
    <t>Rx252</t>
  </si>
  <si>
    <t>Rx253</t>
  </si>
  <si>
    <t>INDEL SA</t>
  </si>
  <si>
    <t>CPR/C/2015/606</t>
  </si>
  <si>
    <t>CPR/C/2015/657</t>
  </si>
  <si>
    <t>Venida de Especialista de Incitar, presentación caso exitoso</t>
  </si>
  <si>
    <t>CPR/C/2015/691</t>
  </si>
  <si>
    <t>CPR/C/2015/673</t>
  </si>
  <si>
    <t xml:space="preserve">Rx205 </t>
  </si>
  <si>
    <t>CPR/C/2015/616</t>
  </si>
  <si>
    <t>CPR/C/2015/719</t>
  </si>
  <si>
    <t>CPR/C/2015/720</t>
  </si>
  <si>
    <t>CPR/C/2015/712</t>
  </si>
  <si>
    <t>CPR/C/2015/717</t>
  </si>
  <si>
    <t>Cooperativa Naranjito LTDA</t>
  </si>
  <si>
    <t>Rx254</t>
  </si>
  <si>
    <t>Rx256</t>
  </si>
  <si>
    <t>Alleco SA</t>
  </si>
  <si>
    <t>EBSA ENO BRONSTRUP SA - Selecta</t>
  </si>
  <si>
    <t>CPR/C/2015/723</t>
  </si>
  <si>
    <t>CPR/C/2015/780</t>
  </si>
  <si>
    <t>UPISA SA</t>
  </si>
  <si>
    <t>Rx257</t>
  </si>
  <si>
    <t>Rx258</t>
  </si>
  <si>
    <t>CAPEX</t>
  </si>
  <si>
    <t>HIERBA PAR SA</t>
  </si>
  <si>
    <t>CPR/C/2015/864</t>
  </si>
  <si>
    <t>CPR/C/2015/866</t>
  </si>
  <si>
    <t>CPR/C/2015/868</t>
  </si>
  <si>
    <t>CPR/C/2015/933</t>
  </si>
  <si>
    <t>CPR/C/2015/870</t>
  </si>
  <si>
    <t>CPR/C/2015/970</t>
  </si>
  <si>
    <t>CPR/C/2015/975</t>
  </si>
  <si>
    <t>CPR/C/2014/1426-CPR/C/2015/688</t>
  </si>
  <si>
    <t>CPR/C/2015/996</t>
  </si>
  <si>
    <t>PARAGUAY - TEAS SRL</t>
  </si>
  <si>
    <t>CPR/C/2015/1256</t>
  </si>
  <si>
    <t>CPR/C/2015/1258</t>
  </si>
  <si>
    <t>Rx259</t>
  </si>
  <si>
    <t>Rx260</t>
  </si>
  <si>
    <t>Rx261</t>
  </si>
  <si>
    <t>BIOEXPORT SA</t>
  </si>
  <si>
    <t>CPR/C/2015/1381</t>
  </si>
  <si>
    <t>CPR/C/2015/1369</t>
  </si>
  <si>
    <t>Rx262</t>
  </si>
  <si>
    <t>Rx263</t>
  </si>
  <si>
    <t>Rx264</t>
  </si>
  <si>
    <t>AMANDAU SA</t>
  </si>
  <si>
    <t>GRANULAR PY SA</t>
  </si>
  <si>
    <t>NL STEVIA S.A.</t>
  </si>
  <si>
    <t>Desarrollo de productos innovadores y promocion internacional de la empresa Amandau</t>
  </si>
  <si>
    <t>CPR/C/2015/1520</t>
  </si>
  <si>
    <t>Alternativas Ganaderas SRL</t>
  </si>
  <si>
    <t>CAPAINLAC</t>
  </si>
  <si>
    <t>CPR/C/2015/1597</t>
  </si>
  <si>
    <t>CPR/C/2015/1601</t>
  </si>
  <si>
    <t>CPR/C/2015/1598</t>
  </si>
  <si>
    <t>CPR/C/2015/487 - Modif /2015/1602</t>
  </si>
  <si>
    <t>CPR/C/2015/1001- Modif /2015/1599</t>
  </si>
  <si>
    <t>VIII Simposio internacional del Kaa hee</t>
  </si>
  <si>
    <t>Compañía Cervecera Asunción SA</t>
  </si>
  <si>
    <t>Misión comercial a Milan Italia 2015</t>
  </si>
  <si>
    <t>Promoción de hierbas medicinales y te del Paraguay</t>
  </si>
  <si>
    <t>Participación de la empresa ALLECO SA en la feria FRANKAL 2015. Feria de calzados</t>
  </si>
  <si>
    <t xml:space="preserve">Desarrollo de productos innovadores y promoción internacional de la Compañía Cervecera Asunción SA </t>
  </si>
  <si>
    <t xml:space="preserve">Introducción y Desarrollo de la Produccion Agroecológica en el Dto de Caazapa </t>
  </si>
  <si>
    <t>Desarrollo de productos innovadores y promoción internacional de la empresa INDEL SA</t>
  </si>
  <si>
    <t>Impulso de proyecto de reforestación de la Cooperativa Naranjito LTDA</t>
  </si>
  <si>
    <t xml:space="preserve">Promoción de productos de POLLPAR SA en eventos internacionales </t>
  </si>
  <si>
    <t xml:space="preserve">Implementación de herramientas de promoción y desarrollo de productos innovadores </t>
  </si>
  <si>
    <t>Prospección de mercado para productos domisanitarios y rueda de negocio en Europa</t>
  </si>
  <si>
    <t xml:space="preserve">Promoción internacional de productos FRUTIKA </t>
  </si>
  <si>
    <t>Promoción nacional e internacional de productos frutihorticola</t>
  </si>
  <si>
    <t xml:space="preserve">Promoción y desarrollo de productos con calidad para el mercado internacional </t>
  </si>
  <si>
    <t>FOOD TAIPEI, ANUGA 2015 y certificación  KOSHER</t>
  </si>
  <si>
    <t>Promoción del destino turístico Mbaracayu</t>
  </si>
  <si>
    <t xml:space="preserve">Fortalecimiento de las capacidades técnicas y normativas con la participación activa en reuniones internacionales </t>
  </si>
  <si>
    <t>Misión Brasil-Estratégia para aumentar las exportaciones</t>
  </si>
  <si>
    <t>Promoción e innovación de productos con calidad para el mercado internacional</t>
  </si>
  <si>
    <t>Proyección tecnologica-comercial -internacional de la Cooperativa PINDO LDTA</t>
  </si>
  <si>
    <t xml:space="preserve">Industrialización de la carne porcina de la Cooperativa Raúl Peña </t>
  </si>
  <si>
    <t>Promoción internacional de productos de ACICSA</t>
  </si>
  <si>
    <t>Implementación de sistemas de calidad con agregado de valor a la línea de productos de la empresa IRUPE SA</t>
  </si>
  <si>
    <t xml:space="preserve">Cabaña el Nido diversificación de mercado </t>
  </si>
  <si>
    <t>Diversificación de productos de UPISA para exportación (porcino)</t>
  </si>
  <si>
    <t>Adecuación y promoción del vinagre La Copa en el mercado norteamericano</t>
  </si>
  <si>
    <t>Valor agregado en la industria-capacitación  integral en herramientas para la competitividad e innovación</t>
  </si>
  <si>
    <t xml:space="preserve">Promoción del Ka'a Rykue en Europa </t>
  </si>
  <si>
    <t xml:space="preserve">Implementación de estrategias de protección del Kaa Hee y programas de promoción de alianzas de cooperación internacional </t>
  </si>
  <si>
    <t>Desarrollo y adecuación de cadena de proveedores con certificaciones internacionales para el acceso a mercados de alto valor agregado</t>
  </si>
  <si>
    <t>Promoción de la producción orgánica paraguaya y participación en Feria BIOFACH Alemania 2015</t>
  </si>
  <si>
    <t>Gerenciamiento  de la producción de la Nuez MACADAMIA para la Exportacion</t>
  </si>
  <si>
    <t>Apoyo a la Promoción de los Productos Jerovia de la Empresa PARAGUAY BUSINESS en EEUU y ALEMANIA</t>
  </si>
  <si>
    <t>Prospección de Mercado y Participacion en Ferias del Mercosur - Ceramica</t>
  </si>
  <si>
    <t>Prospección de Mercado, Promoción Internacional - Capaite</t>
  </si>
  <si>
    <t>Promoción de la Industria Paraguaya de la Moda en Europa. Feria SIMM y Pret a Porter.</t>
  </si>
  <si>
    <t>Prospección del Mercado Boliviano y Norte Argentino.2011</t>
  </si>
  <si>
    <t xml:space="preserve">Creación del Fondo Turístico del Paraguay. Establecimiento de las Tasas de salida internacional  de transporte terrestre y Fluvial </t>
  </si>
  <si>
    <t>Capacitación Técnica Integral Formador de Formadores. I Etapa</t>
  </si>
  <si>
    <t>Exportación Sostenible de productos Forestales a partir de madera Chaqueña</t>
  </si>
  <si>
    <t>Promoción y Exportación de Productos medicinales del Paraguay ( Tisana)</t>
  </si>
  <si>
    <t>Promoción de Marcas de Dideñadores Internacionales : Pasarela de Punta del Este.</t>
  </si>
  <si>
    <t>Desarrollo de Productos Fitofarmaceuticos y Promoción Internacional - PPH</t>
  </si>
  <si>
    <t>Capacitación Técnica Integral Formador de Formadores. ACIP- II Etapa</t>
  </si>
  <si>
    <t>Promoción del sector de Frutas y Hortalizas en el mercado internacional a traves de la Feria de Alimentos SIAL 2012</t>
  </si>
  <si>
    <t xml:space="preserve">Seminario Internacional sobre la Mandioca y Almidón </t>
  </si>
  <si>
    <t xml:space="preserve">Misión Comercial de Posionamiento de la empresa CJX SA en el mercado de Productos de Cuero </t>
  </si>
  <si>
    <t>Promoción del ka a he e  en el mercado internacional a traves de la Feria de Alimentos SIAL 2012</t>
  </si>
  <si>
    <t>Participación en la feria SIAL 2012.  Paris, Francia - CAMARA PYA DE CARNE</t>
  </si>
  <si>
    <t>Estrategia de Prospección de la empresa Agronutrical Quemagro S.A.</t>
  </si>
  <si>
    <t>Intermoda Gran Bahia (promoción de traje de baño)</t>
  </si>
  <si>
    <t>Fortalecimiento y promoción de las exportaciones de la Nuez de Macadamia</t>
  </si>
  <si>
    <t>Participación en feria Spoga, Colonia Alemania</t>
  </si>
  <si>
    <t>Participar en la exposición Stands y Convention Las Vegas EEUU de productos de cuero de la emprea KAMM SA</t>
  </si>
  <si>
    <t xml:space="preserve">Preparación Certificación Hotel Convair </t>
  </si>
  <si>
    <t xml:space="preserve">Prospección de Mercado. Hotel Las Margaritas, Resort Yacht, Martin Travel </t>
  </si>
  <si>
    <t xml:space="preserve">Promoción de los productos de Martin Travel </t>
  </si>
  <si>
    <t>Fortalecimiento del sector a través de implementación de Certificaciones, Capacitación y Marketing - Colchones</t>
  </si>
  <si>
    <t>Capacitación Técnica Integral Formador de Formadores. III Etapa</t>
  </si>
  <si>
    <t>Promoción de APATUR, Asociación Paraguaya de Turismo Rural, entidad pionera en el desarrollo y promoción del turismo en el ámbito rural, en el Py</t>
  </si>
  <si>
    <t>Prospección de nicho de mercado y certificación - Chololo</t>
  </si>
  <si>
    <t>Prospección de mercado y participación en feria de BIOFACH- FOX SA y otros</t>
  </si>
  <si>
    <t>Aumento de competitividad y negocio de exportación atraves de certificación ISO 9001- DIGIWEB Py SA</t>
  </si>
  <si>
    <t>Desarrollo Técnico e  Industrial de Frutas y Hortalizas desidratadas. CONSULCOOP</t>
  </si>
  <si>
    <t>Participación en MITT SUMMIT 2013- Cumbre Empresarial Internacional de Turismo</t>
  </si>
  <si>
    <t>Apoyo a SENACSA a la realización de Seminario regional sobre Fiebre Aftosa y taller para Puntos Focales Nacionales de enfermedades a la OIE</t>
  </si>
  <si>
    <t>Promoción e intercambio de experiencia, Mancomunidad de Mbaracayu. AHGAS Asociación, Hotelera, Gastronómica, afines y de servicios de Curuguaty</t>
  </si>
  <si>
    <t xml:space="preserve">Participación en Festivales y Promoción de Productos Audiovisuales a Nivel Internacional </t>
  </si>
  <si>
    <t>Promoción Internacional de la Empresa Ao Poti SA</t>
  </si>
  <si>
    <t>Desarrollo Estratégico del plan de integración vertical de la empresa Steviaparaguaya SA</t>
  </si>
  <si>
    <t>Prospección de mercados 2013-2014 Hotel Villa Morra Suites Desarrollo Turístico Paraguayo</t>
  </si>
  <si>
    <t>Misión Técnica y Comercial a Londres de la mesa de TYC</t>
  </si>
  <si>
    <t>Prospección de mercado y participación en Feria</t>
  </si>
  <si>
    <t>Participación de la Cámara Paraguaya de Carne en la Feria de Alimentos. ANUGA 2013, Colonia Alemania</t>
  </si>
  <si>
    <t>Prospección de mercados 2013-2014 - Hotel Las Margaritas, Martin Travel y Vips Tour</t>
  </si>
  <si>
    <t>Elaboración de Estrategias de Crecimiento y Posicionamiento Las Lomas Casa Hotel Boutique</t>
  </si>
  <si>
    <t>Promoción Internacional ANUGA 2013</t>
  </si>
  <si>
    <t xml:space="preserve">Prospección de nuevos mercados y mejoramiento de la imágen corporativa </t>
  </si>
  <si>
    <t>Afianzamiento de las exportaciones a la República Argentina</t>
  </si>
  <si>
    <t>Misión Técnica y Comercial a Israel</t>
  </si>
  <si>
    <t xml:space="preserve">Promoción de Paraguay en Rusia </t>
  </si>
  <si>
    <r>
      <t>PARTICIPACIÓN EN CONCURSO</t>
    </r>
    <r>
      <rPr>
        <sz val="11"/>
        <color indexed="8"/>
        <rFont val="Book Antiqua"/>
        <family val="1"/>
      </rPr>
      <t xml:space="preserve"> </t>
    </r>
    <r>
      <rPr>
        <sz val="11"/>
        <color indexed="8"/>
        <rFont val="Calibri"/>
        <family val="2"/>
      </rPr>
      <t>INTERNATIONAL FASHION SHOWCASE- DISEÑO DE PARAGUAY</t>
    </r>
    <r>
      <rPr>
        <sz val="32"/>
        <color indexed="8"/>
        <rFont val="Calibri"/>
        <family val="2"/>
      </rPr>
      <t xml:space="preserve"> </t>
    </r>
  </si>
  <si>
    <t>Promoción Internacional de los Servicios de KAUSA</t>
  </si>
  <si>
    <t>Participación Paraguaya de la Cámara Pya de Carne en la feria de alimentos PRODEXO Moscu Rusia 2014</t>
  </si>
  <si>
    <t>Promoción Internacional de los servicios y/o productos de TURU</t>
  </si>
  <si>
    <r>
      <t>PARTICIPACIÓN EN LA FERIA BIOFACH 2013</t>
    </r>
    <r>
      <rPr>
        <sz val="32"/>
        <color indexed="8"/>
        <rFont val="Arial"/>
        <family val="2"/>
      </rPr>
      <t xml:space="preserve"> </t>
    </r>
  </si>
  <si>
    <t>“Posicionamiento integral con énfasis en calidad de la empresa Naturita Pharma S.R.L.”</t>
  </si>
  <si>
    <t>“PARTICIPACIÓN Y PROMOCIÓN DE MAGNOLIA EN EL MIAMI FASHION WEEK”</t>
  </si>
  <si>
    <t xml:space="preserve">Promoción de la carne paraguaya a traves de eventos internacionales </t>
  </si>
  <si>
    <t>Difusión de productos o servicios creativos de TEXO SA</t>
  </si>
  <si>
    <t>Implementación de programas de calidad enfocados en el posicionamiento internacional de DULSAN ORGANICA</t>
  </si>
  <si>
    <t>Promoción Internacional Feria SIAL 2014</t>
  </si>
  <si>
    <t>Promoción, misión comercial sello de calidad y denomincacion de origen de la yerba mate pya</t>
  </si>
  <si>
    <t xml:space="preserve">Ampliación de los mercados de explotación de la empresa EUROMEC SA con la implantación de herramientas comerciales y énfasis en la calidad </t>
  </si>
  <si>
    <t>Certificación FAIR TRADE para el acceso a mercados de alto valor agregado para productos desarrollados para la empresa Granular Py SA</t>
  </si>
  <si>
    <t xml:space="preserve">Internacionlización de servicios de Brandon </t>
  </si>
  <si>
    <t>Apertura de Franquicias  de Verónica Pardo en Sub america</t>
  </si>
  <si>
    <t>Promoción internacional de la chia pya</t>
  </si>
  <si>
    <t xml:space="preserve">Expansión y aprovechamiento de la producción forestal conducente a la exportación </t>
  </si>
  <si>
    <t>Promoción, innovación y participación en la FERIA ANUGA 2015</t>
  </si>
  <si>
    <t xml:space="preserve">Promoción de la carne avícola de la granja La Blanca en mercados Asiáticos </t>
  </si>
  <si>
    <t>Promoción de la carne porcina a través de eventos internacionales</t>
  </si>
  <si>
    <t>Fortalecimiento comercial y posicionamiento estratégico en el mercado de plantas medicinales de la empresa Paraguay TEAS SRL</t>
  </si>
  <si>
    <t xml:space="preserve">Misión tecnológica del sector lácteo a Nueva Zelanda </t>
  </si>
  <si>
    <t>Misión empresarial a China-Italia- Holanda</t>
  </si>
  <si>
    <t xml:space="preserve">Acceso a mercado de alto valor agregado para productos desarrollados por la empresa Granular Py SA a través de la participación en ferias internacionales </t>
  </si>
  <si>
    <t>Camara Paraguaya de Call Center - CC Training</t>
  </si>
  <si>
    <t>Rx300</t>
  </si>
  <si>
    <t>CPR/C/2016/43</t>
  </si>
  <si>
    <t xml:space="preserve">Promoción de Alimentos Paraguayos con valor agregado en Mercados Internacionlaes - FOODE JAPON </t>
  </si>
  <si>
    <t>Rx302</t>
  </si>
  <si>
    <t>CPR/C/2016/374</t>
  </si>
  <si>
    <t xml:space="preserve">Promoción internacional -FORO ILA 2016- Mexico </t>
  </si>
  <si>
    <t>Multisectoria: Proyack SA- AIPC- Asoc de Productores de Hierbas y Nutripez SA</t>
  </si>
  <si>
    <t>Cámara Parguaya de Contact Center y BPO</t>
  </si>
  <si>
    <t>Apertura de nuevos mercados para los servicios de CONTACT CENTER</t>
  </si>
  <si>
    <t>Rx301</t>
  </si>
  <si>
    <t xml:space="preserve">Promoción de la carne paraguaya en la Feria SIAL 2016 - Paris Francia </t>
  </si>
  <si>
    <t xml:space="preserve">Cámara Paraguaya de Carne </t>
  </si>
  <si>
    <t>Rx303</t>
  </si>
  <si>
    <t>Rx304</t>
  </si>
  <si>
    <t>Rx305</t>
  </si>
  <si>
    <t>Generación de Plataformas de ventas para confecciones paraguayas</t>
  </si>
  <si>
    <t>Asociación Industrial de Confecciones del Paraguay (AICP)</t>
  </si>
  <si>
    <t>Rx306</t>
  </si>
  <si>
    <t>Rx307</t>
  </si>
  <si>
    <t>Rx308</t>
  </si>
  <si>
    <t>Rx309</t>
  </si>
  <si>
    <t>Rx310</t>
  </si>
  <si>
    <t>Rx311</t>
  </si>
  <si>
    <t xml:space="preserve">Promoción Internacional de la yerba mate paraguaya en ferias y comisiones internacionales </t>
  </si>
  <si>
    <t xml:space="preserve">Centro  Yerbatero </t>
  </si>
  <si>
    <t>Plan de Acción para el acceso a nuevos mercados internacionales de la empresa ALPACA SA</t>
  </si>
  <si>
    <t>EUROMERC SA</t>
  </si>
  <si>
    <t>Estrategia de acceso a nuevos mercados y promoción de la linea de productos de la empresa EUROMERC SA</t>
  </si>
  <si>
    <t xml:space="preserve">Apertura de nuevos mercados </t>
  </si>
  <si>
    <t>IT Consultores SA</t>
  </si>
  <si>
    <t xml:space="preserve">Capaste </t>
  </si>
  <si>
    <t>San Millan SRL</t>
  </si>
  <si>
    <t>ABAMA SA</t>
  </si>
  <si>
    <t>Rx312</t>
  </si>
  <si>
    <t>La Bombilla SA</t>
  </si>
  <si>
    <t>Rx313</t>
  </si>
  <si>
    <t xml:space="preserve">Feria Alimentaria y SIAL 2016 - Prospección de nichos de mercado y desarrollo de productos </t>
  </si>
  <si>
    <t xml:space="preserve">Comercialización de productos gourmet en la región norte del mercado Argentino </t>
  </si>
  <si>
    <t>Innovación de producto con nuevas tecnologías y prospección de mercado mediante la participación en las  Misiones Comerciales.</t>
  </si>
  <si>
    <t xml:space="preserve">Tipo de actividades financiadas </t>
  </si>
  <si>
    <t xml:space="preserve">Ferias Internacionales </t>
  </si>
  <si>
    <t xml:space="preserve">Prospeccion de mercados </t>
  </si>
  <si>
    <t xml:space="preserve">Desarrollo de Productos </t>
  </si>
  <si>
    <t xml:space="preserve">Asistencia Técnica </t>
  </si>
  <si>
    <t xml:space="preserve">Giras Tecnológicas </t>
  </si>
  <si>
    <t xml:space="preserve">Misiones Comerciales </t>
  </si>
  <si>
    <t xml:space="preserve">Misión SGP Plus: Prospección del mercado e innovación de productos en Europa </t>
  </si>
  <si>
    <t xml:space="preserve">Certificación </t>
  </si>
  <si>
    <t>Nro</t>
  </si>
  <si>
    <t>Monto a Cargo REDIEX USD FF20 - pagado</t>
  </si>
  <si>
    <t xml:space="preserve">Festival Internacional </t>
  </si>
  <si>
    <t xml:space="preserve">Asistencia Técnica - Capacitación </t>
  </si>
  <si>
    <t xml:space="preserve">Certificación - Prospección de mercados </t>
  </si>
  <si>
    <t xml:space="preserve">Festival Internacional - Prospección de mercados </t>
  </si>
  <si>
    <t xml:space="preserve">Festival Internacional - Capacitación </t>
  </si>
  <si>
    <t xml:space="preserve">Festival Internacional - Capacitación  y Prospección de mercados </t>
  </si>
  <si>
    <t>BIERDEMAN PUBLICIDAD</t>
  </si>
  <si>
    <t xml:space="preserve">Festival  Internacional- Capacitación </t>
  </si>
  <si>
    <t>Certificación CMMI Niv 3</t>
  </si>
  <si>
    <t xml:space="preserve">Capacitación </t>
  </si>
  <si>
    <t xml:space="preserve">Prospeccion de mercados - Congreso </t>
  </si>
  <si>
    <t xml:space="preserve">Festival Internacional -Capacitación </t>
  </si>
  <si>
    <t>BIERDERMAN PUBLICIDAD</t>
  </si>
  <si>
    <t>Festival Internacional - Capacitación</t>
  </si>
  <si>
    <t xml:space="preserve">Certificación  </t>
  </si>
  <si>
    <t xml:space="preserve">Feria Nacional y Prospección de mercados </t>
  </si>
  <si>
    <t>Asistencia Técnica . Capacitación</t>
  </si>
  <si>
    <t xml:space="preserve">Prospección de mercados </t>
  </si>
  <si>
    <t xml:space="preserve">Asistencia Técnica - Capacitación - Giras Tecnológicas </t>
  </si>
  <si>
    <t xml:space="preserve">Campaña publicitaria internacional </t>
  </si>
  <si>
    <t>Asistencia Técnica</t>
  </si>
  <si>
    <t xml:space="preserve">Promoción internacional </t>
  </si>
  <si>
    <t>Presupuesto Programado</t>
  </si>
  <si>
    <t>CPR/C/2016/609</t>
  </si>
  <si>
    <t>ALPACA SA</t>
  </si>
  <si>
    <t>CPR/C/2016/613</t>
  </si>
  <si>
    <t xml:space="preserve">Simposio de Kaá heé </t>
  </si>
  <si>
    <t>CPR/C/2016/614</t>
  </si>
  <si>
    <t>CPR/C/2016/612</t>
  </si>
  <si>
    <t xml:space="preserve">Promoción de la Artesanía Paraguaya en la Feria EXPOARTESANIAS - Colombia </t>
  </si>
  <si>
    <t xml:space="preserve">Prospección de mercados - Ferias Internacional </t>
  </si>
  <si>
    <t>Asistencia Técnica - Certificación</t>
  </si>
  <si>
    <t xml:space="preserve">Rueda de Negocios </t>
  </si>
  <si>
    <t>Ferias Internacionales en Franquicia en Py</t>
  </si>
  <si>
    <t>Prospecion del mercado, transferencia de tecnologia y participación en feria internacional SIAL 2012</t>
  </si>
  <si>
    <t xml:space="preserve">Prospección de mercados - Capacitación . Feria Internacional </t>
  </si>
  <si>
    <t xml:space="preserve">Prospeccion de mercados -Feria Internaional </t>
  </si>
  <si>
    <t>Misión  Comercial</t>
  </si>
  <si>
    <t>Promoción internacional - Gira Tecnológica - Capacitación</t>
  </si>
  <si>
    <t>Asociación Paraguay Organico</t>
  </si>
  <si>
    <t xml:space="preserve">Asistencia Técnica - Certificación </t>
  </si>
  <si>
    <t xml:space="preserve">Prospección de mercados - Desarrollo de Productos </t>
  </si>
  <si>
    <t xml:space="preserve">Misiön Comercial- Ferias Internacional </t>
  </si>
  <si>
    <t>CPR/C/2016/611</t>
  </si>
  <si>
    <t>Prospección de mercados - Desarrollo de Productos - Ferias Internacional - Capacitación</t>
  </si>
  <si>
    <t>Rx314</t>
  </si>
  <si>
    <t>CPR/C/2016/760</t>
  </si>
  <si>
    <t>Programa de Implementación de certificaciones y desarrollo de proveedores agrícolas de IRUPE SA</t>
  </si>
  <si>
    <t>IRUPE Py SA</t>
  </si>
  <si>
    <t>Rx315</t>
  </si>
  <si>
    <t>CPR/C/2016/1022</t>
  </si>
  <si>
    <t xml:space="preserve">Promoción de Productos Paraguayos en Feria Food Taipei, Taiwan.
</t>
  </si>
  <si>
    <t xml:space="preserve">CAMARA PARAGUAYA DE EXPORTADORES </t>
  </si>
  <si>
    <t>Rx316</t>
  </si>
  <si>
    <t>CPR/C/2016/1104</t>
  </si>
  <si>
    <t>RUEDA DE NEGOCIOS 2016</t>
  </si>
  <si>
    <t>Consorcio ARP-UIP</t>
  </si>
  <si>
    <t>Rx317</t>
  </si>
  <si>
    <t>CPR/C/2016/1181</t>
  </si>
  <si>
    <t>“Situar a Paraguay como referente de la Gastronomía Turística a nivel regional”</t>
  </si>
  <si>
    <t>LA CUNA S.A.</t>
  </si>
  <si>
    <t>Rx318</t>
  </si>
  <si>
    <t>CPR/C/2016/1239</t>
  </si>
  <si>
    <t>1er Simposio de hierbas medicinales del Paraguay</t>
  </si>
  <si>
    <t>Fundacion Jose Cardijn</t>
  </si>
  <si>
    <t>Rx319</t>
  </si>
  <si>
    <t>CPR/C/2016/1171</t>
  </si>
  <si>
    <t>Cuantificación de requerimientos físicos de inversión para aumentar capacidad de producción de la empresa. POLLPAR</t>
  </si>
  <si>
    <t>POLLPAR S.A.</t>
  </si>
  <si>
    <t>Rx320</t>
  </si>
  <si>
    <t>CPR/C/2016/1237</t>
  </si>
  <si>
    <t>Promocionar a Paraguay como productor avícola de alta calidad de kla empresa POLPAR</t>
  </si>
  <si>
    <t>Rx321</t>
  </si>
  <si>
    <t>CPR/C/2016/1316</t>
  </si>
  <si>
    <t>Posicionamiento de las empresas paraguayas en el Mercado Global de Alimentos de alto valor agregado</t>
  </si>
  <si>
    <t>Rx322</t>
  </si>
  <si>
    <t xml:space="preserve">CPR/C/2016/1317 - CPR/1394 Rectificatoria </t>
  </si>
  <si>
    <t xml:space="preserve">Certificaciones de productos </t>
  </si>
  <si>
    <t>Aquafree SRL</t>
  </si>
  <si>
    <t xml:space="preserve">Certificacion </t>
  </si>
  <si>
    <t xml:space="preserve">Feria Internacional </t>
  </si>
  <si>
    <t>Simposio</t>
  </si>
  <si>
    <t>Asistencia Tecnica</t>
  </si>
  <si>
    <t xml:space="preserve">Prospeccion de mercado </t>
  </si>
  <si>
    <t xml:space="preserve">Promocíón de monturas profesionales de equitacion en el mercado Europeo </t>
  </si>
  <si>
    <t>CPR/C/2016/606</t>
  </si>
  <si>
    <t>CPR/C/2016/1032</t>
  </si>
  <si>
    <t>CPR/C/2016/638</t>
  </si>
  <si>
    <t>CPR/C/2016/604</t>
  </si>
  <si>
    <t>CPR/C/2016/637</t>
  </si>
  <si>
    <t>Rx212</t>
  </si>
  <si>
    <t>CPR/C/2015/37</t>
  </si>
  <si>
    <t>Desarrollo y Posicionamiento en mercados internacionales con sistema de calidad certificado</t>
  </si>
  <si>
    <t>Natural Instant Foods SA, DULSAN ORGANICO y EUROMER</t>
  </si>
  <si>
    <t>Detalle de Proyectos y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</si>
</sst>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[$-C0A]d\-mmm\-yy;@"/>
    <numFmt numFmtId="166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20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Book Antiqua"/>
      <family val="1"/>
    </font>
    <font>
      <sz val="32"/>
      <color indexed="8"/>
      <name val="Arial"/>
      <family val="2"/>
    </font>
    <font>
      <sz val="32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10" fontId="13" fillId="3" borderId="1" xfId="0" applyNumberFormat="1" applyFont="1" applyFill="1" applyBorder="1" applyAlignment="1">
      <alignment horizontal="center" vertical="center" wrapText="1"/>
    </xf>
    <xf numFmtId="9" fontId="13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9" fontId="13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166" fontId="10" fillId="0" borderId="0" xfId="1" applyNumberFormat="1" applyFont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12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/>
    </xf>
    <xf numFmtId="9" fontId="13" fillId="5" borderId="1" xfId="2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9" fontId="14" fillId="5" borderId="1" xfId="2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3" fontId="13" fillId="6" borderId="1" xfId="0" applyNumberFormat="1" applyFont="1" applyFill="1" applyBorder="1" applyAlignment="1">
      <alignment horizontal="center" vertical="center" wrapText="1"/>
    </xf>
    <xf numFmtId="9" fontId="13" fillId="6" borderId="1" xfId="2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vertical="center" wrapText="1"/>
    </xf>
    <xf numFmtId="9" fontId="14" fillId="6" borderId="1" xfId="2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5" xfId="0" applyNumberFormat="1" applyBorder="1"/>
    <xf numFmtId="0" fontId="0" fillId="0" borderId="0" xfId="0" applyNumberFormat="1"/>
    <xf numFmtId="0" fontId="0" fillId="0" borderId="6" xfId="0" applyNumberFormat="1" applyBorder="1"/>
    <xf numFmtId="0" fontId="0" fillId="0" borderId="11" xfId="0" applyNumberFormat="1" applyBorder="1"/>
    <xf numFmtId="0" fontId="0" fillId="0" borderId="9" xfId="0" pivotButton="1" applyBorder="1"/>
    <xf numFmtId="0" fontId="0" fillId="0" borderId="9" xfId="0" applyBorder="1"/>
    <xf numFmtId="165" fontId="0" fillId="3" borderId="1" xfId="0" applyNumberFormat="1" applyFill="1" applyBorder="1" applyAlignment="1">
      <alignment horizontal="center" vertical="center" wrapText="1"/>
    </xf>
    <xf numFmtId="166" fontId="10" fillId="0" borderId="0" xfId="1" applyNumberFormat="1" applyFont="1"/>
    <xf numFmtId="166" fontId="0" fillId="0" borderId="0" xfId="0" applyNumberFormat="1"/>
    <xf numFmtId="9" fontId="13" fillId="3" borderId="1" xfId="0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justify" vertical="top" wrapText="1"/>
    </xf>
    <xf numFmtId="0" fontId="0" fillId="3" borderId="1" xfId="0" applyFill="1" applyBorder="1" applyAlignment="1">
      <alignment horizontal="justify" vertical="top" wrapText="1"/>
    </xf>
    <xf numFmtId="9" fontId="13" fillId="3" borderId="1" xfId="0" applyNumberFormat="1" applyFont="1" applyFill="1" applyBorder="1" applyAlignment="1">
      <alignment horizontal="justify" vertical="top" wrapText="1"/>
    </xf>
    <xf numFmtId="3" fontId="15" fillId="5" borderId="1" xfId="0" applyNumberFormat="1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3" borderId="0" xfId="0" applyFill="1" applyAlignment="1">
      <alignment horizontal="left" vertical="center" wrapText="1"/>
    </xf>
    <xf numFmtId="0" fontId="16" fillId="7" borderId="12" xfId="0" applyFont="1" applyFill="1" applyBorder="1" applyAlignment="1">
      <alignment horizontal="center"/>
    </xf>
    <xf numFmtId="0" fontId="17" fillId="7" borderId="13" xfId="0" applyFont="1" applyFill="1" applyBorder="1"/>
    <xf numFmtId="0" fontId="17" fillId="7" borderId="12" xfId="0" applyFont="1" applyFill="1" applyBorder="1"/>
    <xf numFmtId="9" fontId="13" fillId="0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left" vertical="top" wrapText="1"/>
    </xf>
    <xf numFmtId="3" fontId="13" fillId="8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top"/>
    </xf>
    <xf numFmtId="0" fontId="0" fillId="3" borderId="1" xfId="0" applyFill="1" applyBorder="1"/>
    <xf numFmtId="0" fontId="0" fillId="3" borderId="1" xfId="0" applyFont="1" applyFill="1" applyBorder="1"/>
    <xf numFmtId="0" fontId="13" fillId="8" borderId="1" xfId="0" applyFont="1" applyFill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 wrapText="1"/>
    </xf>
    <xf numFmtId="3" fontId="13" fillId="9" borderId="1" xfId="0" applyNumberFormat="1" applyFont="1" applyFill="1" applyBorder="1" applyAlignment="1">
      <alignment horizontal="center" vertical="center" wrapText="1"/>
    </xf>
    <xf numFmtId="3" fontId="14" fillId="9" borderId="1" xfId="0" applyNumberFormat="1" applyFont="1" applyFill="1" applyBorder="1" applyAlignment="1">
      <alignment horizontal="center" vertical="center" wrapText="1"/>
    </xf>
    <xf numFmtId="3" fontId="12" fillId="9" borderId="1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 vertical="top" wrapText="1"/>
    </xf>
    <xf numFmtId="3" fontId="15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3" fontId="13" fillId="10" borderId="1" xfId="0" applyNumberFormat="1" applyFont="1" applyFill="1" applyBorder="1" applyAlignment="1">
      <alignment horizontal="center" vertical="center" wrapText="1"/>
    </xf>
    <xf numFmtId="9" fontId="0" fillId="0" borderId="0" xfId="2" applyFont="1"/>
    <xf numFmtId="0" fontId="11" fillId="8" borderId="1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8" borderId="0" xfId="0" applyFont="1" applyFill="1"/>
    <xf numFmtId="0" fontId="18" fillId="8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a Santander" refreshedDate="41325.716462384262" createdVersion="1" refreshedVersion="3" recordCount="133" upgradeOnRefresh="1">
  <cacheSource type="worksheet">
    <worksheetSource ref="B3:U118" sheet="DETALLE GRAL"/>
  </cacheSource>
  <cacheFields count="27">
    <cacheField name="Nº de Proyecto" numFmtId="0">
      <sharedItems/>
    </cacheField>
    <cacheField name="Categoría de Inversión" numFmtId="0">
      <sharedItems containsBlank="1"/>
    </cacheField>
    <cacheField name="Tipo" numFmtId="0">
      <sharedItems/>
    </cacheField>
    <cacheField name="Mesa" numFmtId="0">
      <sharedItems count="9">
        <s v="FYH"/>
        <s v="STE"/>
        <s v="Tics"/>
        <s v="CYC"/>
        <s v="DOS"/>
        <s v="TUR"/>
        <s v="FOR"/>
        <s v="TYC"/>
        <s v="BIO"/>
      </sharedItems>
    </cacheField>
    <cacheField name="Año de Aprob" numFmtId="0">
      <sharedItems containsSemiMixedTypes="0" containsString="0" containsNumber="1" containsInteger="1" minValue="10" maxValue="13"/>
    </cacheField>
    <cacheField name="CPR proyecto" numFmtId="0">
      <sharedItems containsBlank="1"/>
    </cacheField>
    <cacheField name="Título" numFmtId="0">
      <sharedItems/>
    </cacheField>
    <cacheField name="Beneficiario" numFmtId="0">
      <sharedItems containsBlank="1"/>
    </cacheField>
    <cacheField name="Monto Total en USD" numFmtId="0">
      <sharedItems containsSemiMixedTypes="0" containsString="0" containsNumber="1" containsInteger="1" minValue="0" maxValue="196839"/>
    </cacheField>
    <cacheField name="Monto a Cargo REDIEX USD" numFmtId="0">
      <sharedItems containsSemiMixedTypes="0" containsString="0" containsNumber="1" containsInteger="1" minValue="0" maxValue="149500"/>
    </cacheField>
    <cacheField name="Monto a cargo Contraparte USD." numFmtId="0">
      <sharedItems containsSemiMixedTypes="0" containsString="0" containsNumber="1" containsInteger="1" minValue="0" maxValue="145689"/>
    </cacheField>
    <cacheField name="% contrapartida empresarial" numFmtId="0">
      <sharedItems containsMixedTypes="1" containsNumber="1" minValue="8.0461091315128325E-2" maxValue="0.86206896551724133"/>
    </cacheField>
    <cacheField name="Monto Total en USD2" numFmtId="0">
      <sharedItems containsSemiMixedTypes="0" containsString="0" containsNumber="1" minValue="0" maxValue="217695.81"/>
    </cacheField>
    <cacheField name="Monto a Cargo REDIEX USD2" numFmtId="0">
      <sharedItems containsSemiMixedTypes="0" containsString="0" containsNumber="1" minValue="0" maxValue="145246.47"/>
    </cacheField>
    <cacheField name="Monto a cargo Contraparte USD.2" numFmtId="0">
      <sharedItems containsString="0" containsBlank="1" containsNumber="1" minValue="0" maxValue="167462.13"/>
    </cacheField>
    <cacheField name="% contrapartida empresarial2" numFmtId="0">
      <sharedItems containsMixedTypes="1" containsNumber="1" minValue="0" maxValue="0.99217635868630549"/>
    </cacheField>
    <cacheField name="STATUS de Ejecución del Proyecto" numFmtId="0">
      <sharedItems count="6">
        <s v="Finalizado"/>
        <s v="Cancelado"/>
        <s v="En ejecución"/>
        <s v="Rechazado por el CEP"/>
        <s v="No aprobado por el BID"/>
        <s v="En espera la No Objecion del BID"/>
      </sharedItems>
    </cacheField>
    <cacheField name="Convenio" numFmtId="0">
      <sharedItems containsBlank="1" count="4">
        <s v="SI"/>
        <s v="NO"/>
        <s v="NO REQUIERE"/>
        <m/>
      </sharedItems>
    </cacheField>
    <cacheField name="REQUIERE ENMIENDA" numFmtId="0">
      <sharedItems containsBlank="1"/>
    </cacheField>
    <cacheField name="REGISTRO BID/ CPR registro" numFmtId="0">
      <sharedItems/>
    </cacheField>
    <cacheField name="Conv. Desde" numFmtId="0">
      <sharedItems containsNonDate="0" containsDate="1" containsString="0" containsBlank="1" minDate="2010-05-01T00:00:00" maxDate="2013-01-17T00:00:00"/>
    </cacheField>
    <cacheField name="Conv. Hasta" numFmtId="0">
      <sharedItems containsNonDate="0" containsDate="1" containsString="0" containsBlank="1" minDate="2010-12-30T00:00:00" maxDate="2014-07-14T00:00:00"/>
    </cacheField>
    <cacheField name="Fecha de Vencimiento del Convenio (vigencia)" numFmtId="0">
      <sharedItems containsDate="1" containsBlank="1" containsMixedTypes="1" minDate="2011-12-30T00:00:00" maxDate="2014-07-14T00:00:00"/>
    </cacheField>
    <cacheField name="Informe Final" numFmtId="0">
      <sharedItems containsBlank="1"/>
    </cacheField>
    <cacheField name="Comentarios" numFmtId="0">
      <sharedItems containsBlank="1"/>
    </cacheField>
    <cacheField name="Aprob. X COORD. " numFmtId="0">
      <sharedItems containsBlank="1" count="4">
        <s v="SI"/>
        <s v="NO"/>
        <s v="NO REQUIERE"/>
        <m/>
      </sharedItems>
    </cacheField>
    <cacheField name="Resultados Obtenido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s v="RX001"/>
    <s v="2.1.1.1.6.1"/>
    <s v="Estructurante"/>
    <x v="0"/>
    <n v="10"/>
    <s v="CPR/C/2010/1885"/>
    <s v="Corporación Mercado Central Buenos Aires"/>
    <s v="Mesa Sectorial - Sub sector frutas y hortalizas"/>
    <n v="23180"/>
    <n v="14580"/>
    <n v="8600"/>
    <n v="0.37100949094046592"/>
    <n v="14069.130000000001"/>
    <n v="8627"/>
    <n v="5442.13"/>
    <n v="0.3868135414201162"/>
    <x v="0"/>
    <x v="0"/>
    <s v="NO"/>
    <s v="NO REQUIERE"/>
    <m/>
    <m/>
    <s v="cerrado"/>
    <s v="SI"/>
    <s v="Informe final con fecha octubre 2011"/>
    <x v="0"/>
    <s v="* Adopción de los estandares de calidad del mercado internacional_x000a_* Detección de dos nuevos rubros de exportación: mango y mamón. _x000a_* 120 personas capacitadas. "/>
  </r>
  <r>
    <s v="RX002"/>
    <s v="2.1.1.1.7.2"/>
    <s v="Estructurante"/>
    <x v="1"/>
    <n v="10"/>
    <s v="CPR/C/2010/1895"/>
    <s v="Participación Sector Stevia en la Feria de Alimentos SIAL Paris 2010"/>
    <s v="CAPASTE"/>
    <n v="43433"/>
    <n v="26043"/>
    <n v="17390"/>
    <n v="0.40038680266157067"/>
    <n v="36641.22"/>
    <n v="22592"/>
    <n v="14049.22"/>
    <n v="0.38342664354516576"/>
    <x v="0"/>
    <x v="0"/>
    <s v="NO"/>
    <s v="NO REQUIERE"/>
    <d v="2010-05-01T00:00:00"/>
    <d v="2010-12-30T00:00:00"/>
    <s v="cerrado"/>
    <s v="SI"/>
    <s v="Informe final con fecha octubre 2011"/>
    <x v="0"/>
    <s v="* Relevamiento de información de mercado y tendencias en Europa. _x000a_* 80 contactos _x000a_* Promoción del sector a través de materiales impresos. "/>
  </r>
  <r>
    <s v="RX003"/>
    <s v="2.1.1.1.4.3"/>
    <s v="Estructurante"/>
    <x v="2"/>
    <n v="10"/>
    <s v="CPR/C/2010/2378"/>
    <s v="Prospección de Mercados para la Internalización de Productos y/o Servicios de TICs del PY"/>
    <s v="Mesa Sectorial - Sub sector Software"/>
    <n v="85000"/>
    <n v="63750"/>
    <n v="21250"/>
    <n v="0.25"/>
    <n v="54618.960000000006"/>
    <n v="35046.33"/>
    <n v="19572.63"/>
    <n v="0.35834863937358014"/>
    <x v="0"/>
    <x v="1"/>
    <s v="SI"/>
    <s v="NO REQUIERE"/>
    <m/>
    <m/>
    <s v="no tiene"/>
    <s v="NO"/>
    <s v="Existe convenio firmado en formato viejo, se debe cambiar o adendar"/>
    <x v="1"/>
    <s v="3 charlas tenicas internacionales en la EXPOMATICA con la participacion de 50 personas, 4 empresarios participaron en la EXPOCEBIT Alemania, CEBIT Brasil con 11 empresarios. "/>
  </r>
  <r>
    <s v="RX004"/>
    <s v="2.1.1.1.1.4"/>
    <s v="Estructurante"/>
    <x v="3"/>
    <n v="10"/>
    <s v="CPR/C/2010/1890"/>
    <s v="Participación en la Feria SIAL Paris, Francia 17 -21 de octubre 2010"/>
    <s v="Mesa Sectorial - Sub sector carne"/>
    <n v="196839"/>
    <n v="51150"/>
    <n v="145689"/>
    <n v="0.74014295947449438"/>
    <n v="217695.81"/>
    <n v="50233.68"/>
    <n v="167462.13"/>
    <n v="0.76924829191705624"/>
    <x v="0"/>
    <x v="0"/>
    <s v="NO"/>
    <s v="NO REQUIERE"/>
    <m/>
    <m/>
    <s v="cerrado"/>
    <s v="SI"/>
    <s v="Informe final con fecha octubre 2011"/>
    <x v="0"/>
    <s v="Participacion  en feria internacional: 908 contactos comerciales realizados, 5 millones de U$S de negocio cerrado, 6 nuevos mercados (paises) identificados"/>
  </r>
  <r>
    <s v="RX005"/>
    <m/>
    <s v="Estructurante"/>
    <x v="4"/>
    <n v="10"/>
    <s v="CPR/C/2010/1886"/>
    <s v="Promocion de la artesania paraguaya en la feria Levante - Vari Italia "/>
    <s v="Mesa Sectorial "/>
    <n v="24617"/>
    <n v="17907"/>
    <n v="6710"/>
    <n v="0.27257586220904251"/>
    <n v="0"/>
    <n v="0"/>
    <n v="0"/>
    <e v="#DIV/0!"/>
    <x v="1"/>
    <x v="1"/>
    <s v="NO REQUIERE"/>
    <s v="NO REQUIERE"/>
    <m/>
    <m/>
    <s v="cancelado"/>
    <s v="NO REQUIERE"/>
    <s v="Requiere nota de cancelación"/>
    <x v="2"/>
    <s v="No se llego a tiempo con la contratación relacionada"/>
  </r>
  <r>
    <s v="RX006"/>
    <s v="2.1.1.1.11.6"/>
    <s v="Estructurante"/>
    <x v="4"/>
    <n v="10"/>
    <s v="CPR/C/2010/2027"/>
    <s v="Participación en la Rueda de Negocios de la Expo cruz del 21 al 23 de setiembre del 2010 "/>
    <s v="Mesa Sectorial - Sub sectores: piscicultura"/>
    <n v="7690"/>
    <n v="6190"/>
    <n v="1500"/>
    <n v="0.19505851755526657"/>
    <n v="6680.25"/>
    <n v="4155.3"/>
    <n v="2524.9499999999998"/>
    <n v="0.37797238127315591"/>
    <x v="0"/>
    <x v="0"/>
    <s v="NO"/>
    <s v="NO REQUIERE"/>
    <d v="2010-07-28T00:00:00"/>
    <d v="2013-12-31T00:00:00"/>
    <s v="cerrado"/>
    <s v="SI"/>
    <s v="Informe final con fecha octubre 2011"/>
    <x v="1"/>
    <s v="* 4 productores participaron de Rueda de Negocios. _x000a_* 6 contactos realizados. _x000a_* Se han identificado 2 canales de comercialización: terrestre (Yasyreta SA) y área (TAM y Aerosur). _x000a_* Se concretaron envíos a dos restaurantes (Paparazzi y Todo peces). "/>
  </r>
  <r>
    <s v="RX007"/>
    <s v="2.1.1.1.4.7"/>
    <s v="Estructurante"/>
    <x v="2"/>
    <n v="10"/>
    <s v="CPR/C/2010/2026"/>
    <s v="Contratación de un consultor para el desarrollo, estructuración y formalización del clúster &quot;Tics&quot; del PY"/>
    <s v="Mesa Sectorial "/>
    <n v="56000"/>
    <n v="46000"/>
    <n v="10000"/>
    <n v="0.17857142857142858"/>
    <n v="0"/>
    <n v="0"/>
    <n v="0"/>
    <e v="#DIV/0!"/>
    <x v="2"/>
    <x v="1"/>
    <m/>
    <s v="FALTA REGISTRO"/>
    <m/>
    <m/>
    <s v="no tiene"/>
    <m/>
    <m/>
    <x v="3"/>
    <m/>
  </r>
  <r>
    <s v="RX008"/>
    <s v="2.1.1.1.7.8"/>
    <s v="Estructurante"/>
    <x v="1"/>
    <n v="10"/>
    <s v="CPR/C/2010/2055"/>
    <s v="V Simposio Internacional del Ka´a He'ë – Stevia realizarse los días 17 y 18 de Noviembre 2010"/>
    <s v="Mesa Sectorial "/>
    <n v="73200"/>
    <n v="46000"/>
    <n v="27200"/>
    <n v="0.37158469945355194"/>
    <n v="41341.65"/>
    <n v="13065"/>
    <n v="28276.65"/>
    <n v="0.68397487763550802"/>
    <x v="0"/>
    <x v="0"/>
    <s v="NO"/>
    <s v="NO REQUIERE"/>
    <d v="2010-08-03T00:00:00"/>
    <d v="2010-12-31T00:00:00"/>
    <s v="cerrado"/>
    <s v="SI"/>
    <s v="Informe final con fecha octubre 2011"/>
    <x v="0"/>
    <s v="Participacion de mas de 300 personas en V Simposio Internacional; Presentacion de temas relevantes del sector por 13 expertos extranjeros y 13 especialiastas nacionales (19 temas sobre tecnicas de cultivos y 5 sobre denominacion de origen)"/>
  </r>
  <r>
    <s v="RX009"/>
    <s v="2.1.1.1.2.9"/>
    <s v="Estructurante"/>
    <x v="5"/>
    <n v="10"/>
    <s v="CPR/C/2010/2377"/>
    <s v="Venida de Especialista de Incitar, presentación caso éxito "/>
    <s v="Mesa Sectorial "/>
    <n v="4550"/>
    <n v="3800"/>
    <n v="750"/>
    <n v="0.16483516483516483"/>
    <n v="3094.6"/>
    <n v="1195.5999999999999"/>
    <n v="1899"/>
    <n v="0.61364958314483298"/>
    <x v="0"/>
    <x v="0"/>
    <s v="NO"/>
    <s v="NO REQUIERE"/>
    <m/>
    <m/>
    <s v="cerrado"/>
    <s v="SI"/>
    <s v="Informe final con fecha octubre 2011"/>
    <x v="0"/>
    <s v="Presentacion del Fondo Mixto de Promocion Turistica - MINCETUR - Peru, caso exitoso, participacion de mas 100 empresarios del sector. Venida de especialistas. "/>
  </r>
  <r>
    <s v="RX010"/>
    <s v="2.1.1.1.2.10"/>
    <s v="Estructurante"/>
    <x v="5"/>
    <n v="10"/>
    <s v="CPR/C/2010/2678"/>
    <s v="Campaña Publicitaria y Acciones de Marketing Turísticos en la Región"/>
    <s v="Mesa Sectorial "/>
    <n v="196500"/>
    <n v="149500"/>
    <n v="47000"/>
    <n v="0.23918575063613232"/>
    <n v="183246.47"/>
    <n v="145246.47"/>
    <n v="38000"/>
    <n v="0.20737097964288206"/>
    <x v="0"/>
    <x v="0"/>
    <s v="SI"/>
    <s v="REGISTRADO"/>
    <m/>
    <d v="2013-03-30T00:00:00"/>
    <d v="2013-03-30T00:00:00"/>
    <s v="SI"/>
    <m/>
    <x v="0"/>
    <s v="Carteles Publico instalados en las ciudades de Santa Cruz de la Sierra y La Paz de Bolivia y Santiago de Chile. Realizacion de misiones comerciales por el sector privado en varios paises de la region: Argentina, Brasil, Santiago de Chile, Montevideo, etc."/>
  </r>
  <r>
    <s v="RX011"/>
    <s v="2.1.1.1.5.11"/>
    <s v="Estructurante"/>
    <x v="6"/>
    <n v="10"/>
    <s v="CPR/2010/2679"/>
    <s v="Promoción de Uso de Maderable y Energético de especies Chaqueñas."/>
    <s v="Mesa Sectorial "/>
    <n v="72800"/>
    <n v="58500"/>
    <n v="14300"/>
    <n v="0.19642857142857142"/>
    <n v="21542.38"/>
    <n v="21542.38"/>
    <n v="0"/>
    <n v="0"/>
    <x v="2"/>
    <x v="0"/>
    <s v="SI"/>
    <s v="CPR/C/2013/66"/>
    <m/>
    <d v="2012-07-30T00:00:00"/>
    <d v="2012-07-30T00:00:00"/>
    <s v="NO"/>
    <m/>
    <x v="1"/>
    <m/>
  </r>
  <r>
    <s v="RX012"/>
    <s v="2.1.1.1.5.12"/>
    <s v="Estructurante"/>
    <x v="6"/>
    <n v="10"/>
    <s v="CPR/C/2010/2679"/>
    <s v="Mecanismos de Implementación de la Ley 536 "/>
    <s v="Mesa Sectorial "/>
    <n v="35500"/>
    <n v="27500"/>
    <n v="8000"/>
    <n v="0.22535211267605634"/>
    <n v="33580.050000000003"/>
    <n v="27647.05"/>
    <n v="5933"/>
    <n v="0.17668228605972891"/>
    <x v="0"/>
    <x v="0"/>
    <s v="SI"/>
    <s v="CPR/C/2012/3392"/>
    <m/>
    <d v="2012-11-30T00:00:00"/>
    <d v="2012-11-30T00:00:00"/>
    <s v="NO"/>
    <m/>
    <x v="1"/>
    <s v="Informe y analisis de la Ley 536 elaborado, dos fuentes de financiamiento para el rubro identificados (coinversion estatal y herramienta de finaciacion bancaria adecuada para plantacion)."/>
  </r>
  <r>
    <s v="RX013"/>
    <s v="2.1.1.1.7.13"/>
    <s v="Estructurante"/>
    <x v="1"/>
    <n v="10"/>
    <s v="CPR/C/2010/3118"/>
    <s v="Presencia Institucional de la Mesa Sectorial de Ka`a He'ë a nivel internacional"/>
    <s v="Mesa Sectorial "/>
    <n v="37800"/>
    <n v="18000"/>
    <n v="19800"/>
    <n v="0.52380952380952384"/>
    <n v="10497.03"/>
    <n v="7731.34"/>
    <n v="2765.69"/>
    <n v="0.26347357300112506"/>
    <x v="0"/>
    <x v="0"/>
    <s v="SI"/>
    <s v="REGISTRADO"/>
    <d v="2010-11-16T00:00:00"/>
    <d v="2012-02-28T00:00:00"/>
    <d v="2012-02-28T00:00:00"/>
    <s v="SI"/>
    <m/>
    <x v="1"/>
    <s v="Una participacion del taller regional de la FAO, CIRAD, IRAM, MINAGRI INAL ARG sobre denominacion de origen, 6 talleres de capacitacion IG/DO, 5 participacion internacional (Belgica, Mexico, Argentina). "/>
  </r>
  <r>
    <s v="RX014"/>
    <s v="2.1.1.1.5.14"/>
    <s v="Estructurante"/>
    <x v="6"/>
    <n v="10"/>
    <s v="CPR/C/2010/2817"/>
    <s v="Transferencia de Tecnología para la Fabricación de Pisos de Ingeniería."/>
    <s v="Mesa Sectorial "/>
    <n v="75500"/>
    <n v="52300"/>
    <n v="23200"/>
    <n v="0.30728476821192052"/>
    <n v="62704.45"/>
    <n v="47005.85"/>
    <n v="15698.6"/>
    <n v="0.25035862685981619"/>
    <x v="0"/>
    <x v="0"/>
    <s v="SI"/>
    <s v="CPR/C/2013/107"/>
    <m/>
    <d v="2012-12-30T00:00:00"/>
    <d v="2012-12-30T00:00:00"/>
    <s v="NO"/>
    <m/>
    <x v="1"/>
    <s v="Documento de transferencia de tecnologia para fabricacion de pisos ingenieria elaborado, gira tecnologica a España y feria XYLEXPO de Italia (6 empresas por FEPAMA), dos seminarios de difusion (60 personas)"/>
  </r>
  <r>
    <s v="RX015"/>
    <s v="2.2.2.1.2.15"/>
    <s v="Individual"/>
    <x v="5"/>
    <n v="10"/>
    <s v="CPR/C/2010/2904"/>
    <s v="Fan Pres y Fan Tour en el marco de FITPAR 2010   "/>
    <s v="ASATUR"/>
    <n v="58000"/>
    <n v="8000"/>
    <n v="50000"/>
    <n v="0.86206896551724133"/>
    <n v="58594.86"/>
    <n v="8048.34"/>
    <n v="50546.52"/>
    <n v="0.8626442660670236"/>
    <x v="0"/>
    <x v="0"/>
    <s v="NO"/>
    <s v="NO REQUIERE"/>
    <m/>
    <m/>
    <s v="cerrado"/>
    <s v="SI"/>
    <s v="Informe final con fecha octubre 2011"/>
    <x v="0"/>
    <s v="Presencia de 4 representantes de la prensa por paises de la region (Uruguay, Argentina, Peru y Chile) para realizar circuito turistico terrestre y visita a feria. Participacion de 14 operadores mayoristas y 30 encuentros empresariales. "/>
  </r>
  <r>
    <s v="RX016"/>
    <s v="2.2.2.1.4.16"/>
    <s v="Individual"/>
    <x v="2"/>
    <n v="10"/>
    <s v="CPR/C/2010/3121"/>
    <s v="Participación en Ferias y prospección de mercados para la internacionalización de servicios publicitarios desde Paraguay (Offshoring)"/>
    <s v="ONIRIA"/>
    <n v="27000"/>
    <n v="14000"/>
    <n v="13000"/>
    <n v="0.48148148148148145"/>
    <n v="28926.68"/>
    <n v="12975.38"/>
    <n v="15951.3"/>
    <n v="0.55143901754366553"/>
    <x v="0"/>
    <x v="1"/>
    <s v="SI"/>
    <s v="NO REQUIERE"/>
    <m/>
    <m/>
    <s v="no tiene"/>
    <s v="NO"/>
    <m/>
    <x v="1"/>
    <s v="2 personas participaron de la reunion internacional de la Red TBWA Peru, Paraguay como expositor: 12 mercados contactados y 4 profesionales capacitados en area digital y publicidad"/>
  </r>
  <r>
    <s v="RX017"/>
    <s v="2.1.1.1.6.17"/>
    <s v="Estructurante"/>
    <x v="0"/>
    <n v="10"/>
    <s v="CPR/C/2010/3113"/>
    <s v="Desarrollo de la exportación  de Mango "/>
    <s v="Mesa Sectorial - Sub sector frutas y hortalizas"/>
    <n v="51340"/>
    <n v="9780"/>
    <n v="41560"/>
    <n v="0.80950525905726534"/>
    <n v="7869.62"/>
    <n v="7869.62"/>
    <n v="0"/>
    <n v="0"/>
    <x v="0"/>
    <x v="1"/>
    <s v="NO"/>
    <s v="NO REQUIERE"/>
    <m/>
    <m/>
    <d v="2012-03-15T00:00:00"/>
    <s v="NO"/>
    <s v="Existe convenio firmado en formato viejo, se debe cambiar o adendar"/>
    <x v="1"/>
    <s v="30 tecnicos y productores capacitados, gira tecnologica a Ecuador realizada y un diagnostico del sector de mango elaborado y presentado a nivel institucional (MAG; MIC, Gob Locales, etc)"/>
  </r>
  <r>
    <s v="RX018"/>
    <s v="2.1.1.1.5.18"/>
    <s v="Estructurante"/>
    <x v="6"/>
    <n v="10"/>
    <s v="CPR/C/2010/3321"/>
    <s v="Promoción de inversiones en plantaciones Forestales"/>
    <s v="Mesa Sectorial "/>
    <n v="23247"/>
    <n v="19120"/>
    <n v="4127"/>
    <n v="0.17752828321934014"/>
    <n v="8104.2"/>
    <n v="8104.2"/>
    <n v="0"/>
    <n v="0"/>
    <x v="2"/>
    <x v="0"/>
    <s v="SI"/>
    <s v="FALTA REGISTRO"/>
    <m/>
    <m/>
    <s v="cambiar"/>
    <s v="NO"/>
    <m/>
    <x v="1"/>
    <m/>
  </r>
  <r>
    <s v="RX019"/>
    <s v="2.2.2.1.6.19"/>
    <s v="Individual"/>
    <x v="0"/>
    <n v="10"/>
    <s v="CPR/C/2010/1885"/>
    <s v="Almidón de Mandioca. Promoción del producto, la empresa y prospección demercados de exportación."/>
    <s v="CODIPSA"/>
    <n v="34360"/>
    <n v="14000"/>
    <n v="20360"/>
    <n v="0.59254947613504072"/>
    <n v="36131.339999999997"/>
    <n v="13670.57"/>
    <n v="22460.77"/>
    <n v="0.62164231938256376"/>
    <x v="0"/>
    <x v="0"/>
    <s v="SI"/>
    <s v="NO REQUIERE"/>
    <m/>
    <m/>
    <d v="2012-01-30T00:00:00"/>
    <s v="NO"/>
    <m/>
    <x v="1"/>
    <s v="Gira comercial a Oriente realizada (2 representantes de la empresa) y otra a nivel regional (Uruguay, Peru, Colombia, Chile, etc), materiales promocionales distribuidos"/>
  </r>
  <r>
    <s v="RX020"/>
    <s v="2.1.1.1.7.20"/>
    <s v="Estructurante"/>
    <x v="1"/>
    <n v="10"/>
    <s v="CPR/C/2010/3502"/>
    <s v="Presencia institucional en la  Reunión del Comité de Aditivos Alimentarios del CODEX - Marzo 2011."/>
    <s v="Mesa Sectorial "/>
    <n v="8400"/>
    <n v="6500"/>
    <n v="1900"/>
    <n v="0.22619047619047619"/>
    <n v="5382.88"/>
    <n v="2778.09"/>
    <n v="2604.79"/>
    <n v="0.48390266920310315"/>
    <x v="0"/>
    <x v="0"/>
    <s v="NO"/>
    <s v="NO REQUIERE"/>
    <d v="2010-12-16T00:00:00"/>
    <d v="2011-04-30T00:00:00"/>
    <s v="cerrado"/>
    <s v="SI"/>
    <s v="Informe final con fecha octubre 2011"/>
    <x v="0"/>
    <s v="Presencia Institucional en la reunion del Comité de Aditivos Alimenticios del CODEX, con presencia de 198 delegados de 53 paises miembros, Discusion sobre 13 temas relevantes y exposicion del Sr. Trini Jimenez especialista del rubro"/>
  </r>
  <r>
    <s v="RX021"/>
    <s v="2.1.1.1.11.21"/>
    <s v="Estructurante"/>
    <x v="4"/>
    <n v="10"/>
    <s v="CPR/C/2010/3131"/>
    <s v="Promoción de la Artesanía Paraguaya en la Feria EXPOARTESANIAS "/>
    <s v="Mesa Sectorial - sub sector Artesanías"/>
    <n v="20095"/>
    <n v="13650"/>
    <n v="6445"/>
    <n v="0.32072654889275937"/>
    <n v="6698.26"/>
    <n v="3548.43"/>
    <n v="3149.83"/>
    <n v="0.47024600418616175"/>
    <x v="0"/>
    <x v="0"/>
    <s v="NO"/>
    <s v="NO REQUIERE"/>
    <d v="2010-12-06T00:00:00"/>
    <d v="2012-12-31T00:00:00"/>
    <s v="cerrado"/>
    <s v="SI"/>
    <s v="Informe final con fecha octubre 2011"/>
    <x v="1"/>
    <s v="Participacion de 4 representantes del sector en la EXPOARTESANIA de Colombia, 5 empresas contactadas interesadas por productos textil y 5 empresas interesadas por productos de artesania. "/>
  </r>
  <r>
    <s v="RX022"/>
    <s v="2.2.2.1.2.22"/>
    <s v="Individual"/>
    <x v="5"/>
    <n v="10"/>
    <s v="CPR/C/2010/3372"/>
    <s v="Materiales Promocionales de ACVB – Asuncion Convention and Visit Bureau en el marco de PTM 2011, Paraguay Travel Mart , Mayo 2011  “  "/>
    <s v="Asuncion Convention and Visit Bureau"/>
    <n v="27000"/>
    <n v="14000"/>
    <n v="13000"/>
    <n v="0.48148148148148145"/>
    <n v="41425.32"/>
    <n v="14581.65"/>
    <n v="26843.67"/>
    <n v="0.64800151211867518"/>
    <x v="0"/>
    <x v="0"/>
    <s v="NO"/>
    <s v="NO REQUIERE"/>
    <m/>
    <m/>
    <s v="cerrado"/>
    <s v="SI"/>
    <s v="Informe final con fecha octubre 2011"/>
    <x v="0"/>
    <s v="380 encuentros empresariales en rueda de negocio, 30 participantes nacionales y 4000 materiales promocionales distribuidos"/>
  </r>
  <r>
    <s v="RX023"/>
    <s v="2.2.2.1.2.23"/>
    <s v="Individual"/>
    <x v="5"/>
    <n v="10"/>
    <s v="CPR/C/2010/3529"/>
    <s v="Materiales Promocionales de AIHPY -  Asociación Industrial Hotelera del Paraguay en el marco de PTM 2011, Paraguay Travel Mart , Mayo 2011 "/>
    <s v="Asociación Industrial Hotelera del Paraguay"/>
    <n v="24000"/>
    <n v="14000"/>
    <n v="10000"/>
    <n v="0.41666666666666669"/>
    <n v="25098.92"/>
    <n v="14555.17"/>
    <n v="10543.75"/>
    <n v="0.4200877966063879"/>
    <x v="0"/>
    <x v="0"/>
    <s v="NO"/>
    <s v="NO REQUIERE"/>
    <m/>
    <m/>
    <s v="cerrado"/>
    <s v="SI"/>
    <s v="Informe final con fecha octubre 2011"/>
    <x v="0"/>
    <s v="380 encuentros empresariales en rueda de negocio, 30 participantes nacionales y 7500 materiales promocionales distribuidos en el marco de Py Travel Mart (PTM) 2011"/>
  </r>
  <r>
    <s v="RX024"/>
    <s v="2.1.1.1.6.24"/>
    <s v="Estructurante"/>
    <x v="0"/>
    <n v="10"/>
    <s v="CPR/C/2010/3528"/>
    <s v="Apoyo a la Implementación de Buenas Prácticas Agrícolas - B.P.A. en fincas de productores_x000a_"/>
    <s v="Mesa Sectorial - Sub sector frutas y hortalizas"/>
    <n v="23100"/>
    <n v="18100"/>
    <n v="5000"/>
    <n v="0.21645021645021645"/>
    <n v="30236.560000000001"/>
    <n v="236.56"/>
    <n v="30000"/>
    <n v="0.99217635868630549"/>
    <x v="0"/>
    <x v="1"/>
    <s v="NO"/>
    <s v="FALTA REGISTRO"/>
    <m/>
    <m/>
    <s v="no tiene"/>
    <s v="NO"/>
    <m/>
    <x v="1"/>
    <s v="Manual de procedimiento de Buenas Practicas Agricolas elaborado, 31 productores asistidos y capacitados e implementan BPA"/>
  </r>
  <r>
    <s v="RX025"/>
    <s v="2.1.1.1.6.25"/>
    <s v="Estructurante"/>
    <x v="0"/>
    <n v="10"/>
    <s v="CPR/C/2010/3525"/>
    <s v="Prospección de Mercado Europeo para frutas frescas y derivados. _x000a_"/>
    <s v="Mesa Sectorial - Sub sector frutas y hortalizas"/>
    <n v="28826"/>
    <n v="23026"/>
    <n v="5800"/>
    <n v="0.2012072434607646"/>
    <n v="16488.72"/>
    <n v="10688.72"/>
    <n v="5800"/>
    <n v="0.35175562445113989"/>
    <x v="0"/>
    <x v="1"/>
    <s v="NO"/>
    <s v="NO REQUIERE"/>
    <m/>
    <m/>
    <d v="2012-03-15T00:00:00"/>
    <s v="NO"/>
    <s v="Existe convenio firmado en formato viejo, se debe cambiar o adendar"/>
    <x v="1"/>
    <s v="Participacion de 4 empresas en feria Fruitlogistica Alemania, identificacion de productos exportable a EU y 12 potenciales clientes identificados"/>
  </r>
  <r>
    <s v="RX026"/>
    <s v="2.1.1.1.11.26"/>
    <s v="Estructurante"/>
    <x v="4"/>
    <n v="10"/>
    <s v=" CPR/C/2011/390"/>
    <s v="Promoción de la Artesanía Paraguaya en la Feria EXPOCOMER Panamá "/>
    <s v="Mesa Sectorial - sub sector Artesanías"/>
    <n v="17000"/>
    <n v="14000"/>
    <n v="3000"/>
    <n v="0.17647058823529413"/>
    <n v="9712.91"/>
    <n v="7703.61"/>
    <n v="2009.3"/>
    <n v="0.20686900218369161"/>
    <x v="0"/>
    <x v="0"/>
    <s v="NO"/>
    <s v="NO REQUIERE"/>
    <d v="2011-02-21T00:00:00"/>
    <d v="2012-12-31T00:00:00"/>
    <s v="cerrado"/>
    <s v="SI"/>
    <s v="Informe final con fecha octubre 2011"/>
    <x v="1"/>
    <s v="Participacion de representantes de IPA y de 3 empresas beneficiarias en la EXPOCOMER de Panama, 5 contactos comerciales realizados de varios paises (Panama, Costa Rica, Honduras, Guatemala, etc). "/>
  </r>
  <r>
    <s v="RX027"/>
    <s v="2.1.1.1.2.27"/>
    <s v="Estructurante"/>
    <x v="5"/>
    <n v="11"/>
    <s v="CPR/C/2011/943"/>
    <s v="Fortalecimiento del Turismo Rural en el Paraguay"/>
    <s v="Mesa Sectorial "/>
    <n v="20000"/>
    <n v="17000"/>
    <n v="3000"/>
    <n v="0.15"/>
    <n v="19522.52"/>
    <n v="15778.78"/>
    <n v="3743.74"/>
    <n v="0.1917652024431272"/>
    <x v="0"/>
    <x v="0"/>
    <s v="SI"/>
    <s v="REGISTRADO"/>
    <m/>
    <m/>
    <d v="2012-09-30T00:00:00"/>
    <s v="SI"/>
    <m/>
    <x v="0"/>
    <s v="Elaboracion del Manual sobre marco conceptual del Turismo en el ambito rural en Paraguay. Realizacion de diagnostico de los establecimientos de distintas regiones como: Alto Parana, Ñeembucu, Misiones, Concepcion y Central y realizacion de 3 talleres de d"/>
  </r>
  <r>
    <s v="Rx028"/>
    <m/>
    <s v="Individual"/>
    <x v="7"/>
    <n v="11"/>
    <s v="CPR/C/2011/951"/>
    <s v="Apertura de Franquicias Tienda Pilar en Centro America y Sudamérica"/>
    <s v="Manufacturas Pilar S.A."/>
    <n v="20000"/>
    <n v="10000"/>
    <n v="10000"/>
    <n v="0.5"/>
    <n v="0"/>
    <n v="0"/>
    <n v="0"/>
    <e v="#DIV/0!"/>
    <x v="1"/>
    <x v="1"/>
    <s v="NO REQUIERE"/>
    <s v="NO REQUIERE"/>
    <m/>
    <m/>
    <s v="cancelado"/>
    <s v="NO REQUIERE"/>
    <s v="Requiere nota de cancelación"/>
    <x v="2"/>
    <s v="No se llego a tiempo con la contratación relacionada"/>
  </r>
  <r>
    <s v="RX029"/>
    <s v="2.1.1.1.6.29"/>
    <s v="Estructurante"/>
    <x v="0"/>
    <n v="11"/>
    <s v="CPR/C/2011/1358"/>
    <s v="Gerenciamiento  de la produccion de la Nuez MACADAMIA para la Exportacion"/>
    <s v="Sociedad Paraguaya de Macadamia"/>
    <n v="41093"/>
    <n v="31020"/>
    <n v="10073"/>
    <n v="0.24512690725914391"/>
    <n v="32330.49"/>
    <n v="19856.490000000002"/>
    <n v="12474"/>
    <n v="0.38582774340877601"/>
    <x v="0"/>
    <x v="0"/>
    <s v="SI"/>
    <s v="FALTA REGISTRO"/>
    <m/>
    <m/>
    <d v="2013-01-30T00:00:00"/>
    <s v="NO"/>
    <m/>
    <x v="1"/>
    <s v="12 productores asistidos, capacitados y organizados en preparacion para exportar productos, conformacion de una organización para exportar (SA), contactos para exportar"/>
  </r>
  <r>
    <s v="Rx030"/>
    <m/>
    <s v="Individual"/>
    <x v="6"/>
    <n v="11"/>
    <s v="No tiene"/>
    <s v="Producción sostenible a partir de madera del bosque chaqueño"/>
    <s v="Victoria S.A."/>
    <n v="0"/>
    <n v="0"/>
    <n v="0"/>
    <e v="#DIV/0!"/>
    <n v="0"/>
    <n v="0"/>
    <n v="0"/>
    <e v="#DIV/0!"/>
    <x v="3"/>
    <x v="2"/>
    <s v="NO REQUIERE"/>
    <s v="NO REQUIERE"/>
    <m/>
    <m/>
    <s v="NO REQUIERE"/>
    <s v="NO REQUIERE"/>
    <s v="NO REQUIERE"/>
    <x v="2"/>
    <s v="Rechazado"/>
  </r>
  <r>
    <s v="RX031"/>
    <s v="2.2.4.1.11.31"/>
    <s v="Individual"/>
    <x v="4"/>
    <n v="11"/>
    <s v="CPR/C/2011/1359"/>
    <s v="Apoyo a la Promocion de los Productos Jerovia de la Empresa PARAGUAY BUSINESS en EEUU y ALEMANIA"/>
    <s v="PARAGUAY BUSINESS"/>
    <n v="15500"/>
    <n v="10000"/>
    <n v="5500"/>
    <n v="0.35483870967741937"/>
    <n v="9720"/>
    <n v="4220"/>
    <n v="5500"/>
    <n v="0.56584362139917699"/>
    <x v="0"/>
    <x v="0"/>
    <s v="SI"/>
    <s v="CPR/C/2012/3164"/>
    <d v="2011-06-01T00:00:00"/>
    <d v="2012-11-30T00:00:00"/>
    <d v="2012-11-30T00:00:00"/>
    <s v="SI"/>
    <m/>
    <x v="0"/>
    <s v="* Participación en 2 ferias (Anuga - Alemania y Expo East - USA)._x000a_* Informe de requisitos de ingreso a mercado EU e identificación de canales de comercialización. _x000a_* * No se logro el resultado de implementación BPM por falta de presupuesto en el Programa."/>
  </r>
  <r>
    <s v="RX032"/>
    <s v="2.1.1.1.6.32"/>
    <s v="Estructurante"/>
    <x v="0"/>
    <n v="11"/>
    <s v="CPR/C/2011/1370"/>
    <s v="Corporacion Mercado Central de Buenos Aires "/>
    <s v="Mesa Sectorial - Sub sector frutas y hortalizas"/>
    <n v="20809"/>
    <n v="13809"/>
    <n v="7000"/>
    <n v="0.33639290691527707"/>
    <n v="18455"/>
    <n v="9655"/>
    <n v="8800"/>
    <n v="0.4768355459225142"/>
    <x v="0"/>
    <x v="1"/>
    <s v="NO"/>
    <s v="NO REQUIERE"/>
    <m/>
    <m/>
    <d v="2012-03-15T00:00:00"/>
    <s v="NO"/>
    <s v="Existe convenio firmado en formato viejo, se debe cambiar o adendar"/>
    <x v="1"/>
    <s v="127 de productores y técnicos capacitados, 2 viajes de intercambio tecnologico, 3 rubros (batata, mamón y mango) con potenciales de exportacion"/>
  </r>
  <r>
    <s v="RX033"/>
    <s v="2.2.3.1.1.33"/>
    <s v="Empresarial Asociativo"/>
    <x v="3"/>
    <n v="11"/>
    <s v="CPR/C/2011/1371"/>
    <s v="Misión Comercial de Empresas del Sector Cueros a Chile _x000a_"/>
    <s v="DASAMA, AKI, REBEKA, CATEDRAL, GIO, GABRIELA MACHUCA"/>
    <n v="34387"/>
    <n v="17595"/>
    <n v="16792"/>
    <n v="0.48832407595893795"/>
    <n v="12709.789999999999"/>
    <n v="12709.789999999999"/>
    <n v="0"/>
    <n v="0"/>
    <x v="2"/>
    <x v="0"/>
    <s v="SI"/>
    <s v="FALTA REGISTRO"/>
    <m/>
    <m/>
    <d v="2012-04-30T00:00:00"/>
    <s v="NO"/>
    <m/>
    <x v="1"/>
    <m/>
  </r>
  <r>
    <s v="RX034"/>
    <s v="2.1.1.1.7.34"/>
    <s v="Estructurante"/>
    <x v="1"/>
    <n v="11"/>
    <s v="CPR/C/2011/1363:CPR/C/2012/1274"/>
    <s v="Fortalecimiento del Sector Stevia para la implementación adecuada de la Denominación de Origen / Indicaciones Geográficas"/>
    <s v="Mesa Sectorial "/>
    <n v="54250"/>
    <n v="41250"/>
    <n v="13000"/>
    <n v="0.23963133640552994"/>
    <n v="27789.66"/>
    <n v="15691.19"/>
    <n v="12098.47"/>
    <n v="0.43535869096635221"/>
    <x v="0"/>
    <x v="0"/>
    <s v="SI"/>
    <s v="REGISTRADO"/>
    <d v="2011-06-06T00:00:00"/>
    <d v="2012-07-31T00:00:00"/>
    <d v="2012-06-30T00:00:00"/>
    <s v="SI"/>
    <m/>
    <x v="1"/>
    <s v="3 talleres nacionales realizados sobre IG/DO con 283 personas participantes, 15 representantes de instituciones publico y privado, 25 tecnicos capacitados en IG/DO, un convenio internacional con el Consejo Regulador de Tequila y mision tecnica de un exper"/>
  </r>
  <r>
    <s v="RX035"/>
    <s v="2.1.1.1.1.35"/>
    <s v="Estructurante"/>
    <x v="3"/>
    <n v="11"/>
    <s v="CPR/C/2011;CPR/C/2011/2359"/>
    <s v="Promoción de la Genética Bradford"/>
    <s v="Mesa Sectorial "/>
    <n v="111325"/>
    <n v="29825"/>
    <n v="81500"/>
    <n v="0.73209072535369413"/>
    <n v="15833"/>
    <n v="15833"/>
    <n v="0"/>
    <n v="0"/>
    <x v="0"/>
    <x v="0"/>
    <s v="OK"/>
    <s v="REGISTRADO"/>
    <m/>
    <m/>
    <d v="2012-08-30T00:00:00"/>
    <s v="NO"/>
    <m/>
    <x v="1"/>
    <m/>
  </r>
  <r>
    <s v="RX036"/>
    <s v="2.2.4.1.11.36"/>
    <s v="Individual"/>
    <x v="4"/>
    <n v="11"/>
    <s v="CPR/C/2011/1583"/>
    <s v="Prospección de Mercado y Participación en la Feria de Anuga 2011”. Arasy Orgánica"/>
    <s v="ARASY ORGANICA"/>
    <n v="18850"/>
    <n v="13350"/>
    <n v="5500"/>
    <n v="0.29177718832891247"/>
    <n v="13955.83"/>
    <n v="10269"/>
    <n v="3686.83"/>
    <n v="0.26417848311422537"/>
    <x v="0"/>
    <x v="0"/>
    <s v="SI"/>
    <s v="REGISTRADO"/>
    <d v="2011-06-17T00:00:00"/>
    <d v="2012-12-30T00:00:00"/>
    <d v="2012-12-30T00:00:00"/>
    <s v="SI"/>
    <m/>
    <x v="0"/>
    <s v="Promoción de productos en mercados de Europa Central y del Este.  5 contactos comerciales para venta de productos orgánicos (sésamo)"/>
  </r>
  <r>
    <s v="RX037"/>
    <s v="2.2.2.1.6.37"/>
    <s v="Individual"/>
    <x v="0"/>
    <n v="11"/>
    <s v="CPR/C/2011/1580"/>
    <s v="Aumento de las Exportaciones  de Almidón de Mandioca. CODIPSA"/>
    <s v="CODIPSA"/>
    <n v="21550"/>
    <n v="14000"/>
    <n v="7550"/>
    <n v="0.35034802784222741"/>
    <n v="28270.010000000002"/>
    <n v="11925.01"/>
    <n v="16345"/>
    <n v="0.57817453902563176"/>
    <x v="0"/>
    <x v="1"/>
    <s v="SI"/>
    <s v="FALTA REGISTRO"/>
    <m/>
    <m/>
    <d v="2012-01-30T00:00:00"/>
    <s v="NO"/>
    <m/>
    <x v="1"/>
    <s v="Participacion con stand de la empresa en la feria de ANUGA (2 representantes de la empresa), 2000 ejemplares recetarios distribuidos y una gira tecnologica a Brasil (17 tecnicos de la empresa) realizada"/>
  </r>
  <r>
    <s v="RX038"/>
    <s v="2.1.1.1.7.38"/>
    <s v="Estructurante"/>
    <x v="1"/>
    <n v="11"/>
    <s v="CPR/C/2011/1578"/>
    <s v="Promoción del Kaa Hee en el Mercado Internacional a través de  la Feria Anuga 2011"/>
    <s v="Mesa Sectorial "/>
    <n v="55750"/>
    <n v="44050"/>
    <n v="11700"/>
    <n v="0.20986547085201793"/>
    <n v="52657.919999999998"/>
    <n v="32641.41"/>
    <n v="20016.509999999998"/>
    <n v="0.38012344581783708"/>
    <x v="0"/>
    <x v="0"/>
    <s v="SI"/>
    <s v="REGISTRADO"/>
    <d v="2011-06-20T00:00:00"/>
    <d v="2011-12-30T00:00:00"/>
    <s v="cerrado"/>
    <s v="SI"/>
    <m/>
    <x v="0"/>
    <s v="Participacion en la feria de Anuga Colonia Alemania, con 40m2 de stand, 6 representantes de 3 empresas beneficiarias, 140 contactos comerciales realizados por parte de las empresas y 35 por parte de la gerencia de la mesa"/>
  </r>
  <r>
    <s v="RX039"/>
    <s v="2.1.1.1.1.39"/>
    <s v="Estructurante"/>
    <x v="3"/>
    <n v="11"/>
    <s v="CPR/C/2011/1660"/>
    <s v="Participación en la Feria Anuga 2011"/>
    <s v="Mesa Sectorial "/>
    <n v="163049"/>
    <n v="99535"/>
    <n v="63514"/>
    <n v="0.38953934093432036"/>
    <n v="67444.14"/>
    <n v="67444.14"/>
    <n v="0"/>
    <n v="0"/>
    <x v="0"/>
    <x v="0"/>
    <s v="SI"/>
    <s v="NO REQUIERE"/>
    <m/>
    <m/>
    <d v="2011-12-30T00:00:00"/>
    <s v="NO"/>
    <m/>
    <x v="1"/>
    <s v="731 contactos comerciales realizados, 2.800.000 U$S (estimado) de negocio cerrado, 6 nuevos mercados prospectados: Iran, China Continental, Sierra Leona, Nigeria, Angola y Marruecos."/>
  </r>
  <r>
    <s v="RX040"/>
    <s v="2.2.4.1.11.40"/>
    <s v="Individual"/>
    <x v="4"/>
    <n v="11"/>
    <s v="CPR/C/2011/1582"/>
    <s v="Prospección de Mercado y Contactos Comerciales en la Feria de Anuga 2011"/>
    <s v="CONAGRA"/>
    <n v="14000"/>
    <n v="9000"/>
    <n v="5000"/>
    <n v="0.35714285714285715"/>
    <n v="6649.33"/>
    <n v="6649.33"/>
    <n v="0"/>
    <n v="0"/>
    <x v="0"/>
    <x v="0"/>
    <s v="NO"/>
    <s v="REGISTRADO"/>
    <d v="2011-06-17T00:00:00"/>
    <d v="2012-12-30T00:00:00"/>
    <d v="2012-12-30T00:00:00"/>
    <s v="SI"/>
    <m/>
    <x v="0"/>
    <s v="Promocion de productos en mercados de Europa Central y del Este. 5 contactos comerciales internacionales realizados"/>
  </r>
  <r>
    <s v="RX041"/>
    <s v="2.1.1.1.3.41"/>
    <s v="Estructurante"/>
    <x v="7"/>
    <n v="11"/>
    <s v="CPR/C/2011/1609"/>
    <s v="Misión Colombia, Colombia Moda 2011"/>
    <s v="Mesa Sectorial - Sub sector confecciones - 19 empresas"/>
    <n v="73055"/>
    <n v="49055"/>
    <n v="24000"/>
    <n v="0.3285196085141332"/>
    <n v="66355.25"/>
    <n v="43094.25"/>
    <n v="23261"/>
    <n v="0.35055251845181806"/>
    <x v="0"/>
    <x v="1"/>
    <s v="SI"/>
    <s v="NO REQUIERE"/>
    <m/>
    <m/>
    <d v="2011-12-31T00:00:00"/>
    <s v="NO"/>
    <m/>
    <x v="1"/>
    <s v="25 empresarios capacitados en SENA Colombia en tendencia de modas, 50 contactos comerciales realizados, cierre de negocio de una empresa (Manufactura Pilar) por valor de 50 mil Dls mensuales"/>
  </r>
  <r>
    <s v="RX042"/>
    <s v="2.2.2.1.2.42"/>
    <s v="Individual"/>
    <x v="5"/>
    <n v="11"/>
    <s v="CPR/C/2011/1741"/>
    <s v="Materiales de Promoción para Crucero Paraguay"/>
    <s v="Crucero Paraguay"/>
    <n v="23600"/>
    <n v="15400"/>
    <n v="8200"/>
    <n v="0.34745762711864409"/>
    <n v="0"/>
    <n v="0"/>
    <n v="0"/>
    <e v="#DIV/0!"/>
    <x v="1"/>
    <x v="0"/>
    <s v="SI"/>
    <s v="Enviado al BID"/>
    <m/>
    <m/>
    <d v="2012-09-20T00:00:00"/>
    <s v="NO"/>
    <s v="Requiere nota de cancelación e informe"/>
    <x v="2"/>
    <s v="El proveedor MIX no entrego a tiempo los materiales promocionales. Terminó la temporada."/>
  </r>
  <r>
    <s v="RX043"/>
    <s v="2.2.4.1.11.43"/>
    <s v="Individual"/>
    <x v="4"/>
    <n v="11"/>
    <s v="CPR/C/2011/1662"/>
    <s v="Prospección del Mercado Boliviano y Participación en la feria y rueda de negocios de la EXPO Cruz"/>
    <s v="RESPLANDOR"/>
    <n v="6655"/>
    <n v="4155"/>
    <n v="2500"/>
    <n v="0.37565740045078888"/>
    <n v="6421.93"/>
    <n v="3905.87"/>
    <n v="2516.06"/>
    <n v="0.39179187565108931"/>
    <x v="0"/>
    <x v="0"/>
    <m/>
    <s v="REGISTRADO"/>
    <d v="2011-06-29T00:00:00"/>
    <d v="2012-09-30T00:00:00"/>
    <d v="2012-09-30T00:00:00"/>
    <s v="SI"/>
    <m/>
    <x v="0"/>
    <s v="* Participación en 2 ferias (Expo Cruz y Expo Teco - Bolivia) con stand. _x000a_* Contactos con distribuidoras: 14 (catorce)_x000a_* Se ha identificado 1 canal de comercialización. _x000a_* La empresa realizó 3 exportaciones de sus productos a la fecha del informe. "/>
  </r>
  <r>
    <s v="RX044"/>
    <s v="2.2.3.1.5.44"/>
    <s v="Empresarial Asociativo"/>
    <x v="6"/>
    <n v="11"/>
    <s v="CPR/C/2011/2125"/>
    <s v="Venta de muebles de estilo al mercado de los Estados Unidos de América"/>
    <s v="Legalion, Hattori, Nill muebles, EH interiores"/>
    <n v="45200"/>
    <n v="32000"/>
    <n v="13200"/>
    <n v="0.29203539823008851"/>
    <n v="8500.7000000000007"/>
    <n v="8500.7000000000007"/>
    <n v="0"/>
    <n v="0"/>
    <x v="2"/>
    <x v="0"/>
    <s v="SI"/>
    <s v="CPR/C/2013/49"/>
    <m/>
    <d v="2013-06-30T00:00:00"/>
    <d v="2013-06-30T00:00:00"/>
    <s v="NO"/>
    <m/>
    <x v="1"/>
    <m/>
  </r>
  <r>
    <s v="RX045"/>
    <s v="2.2.3.1.2.45"/>
    <s v="Empresarial Asociativo"/>
    <x v="5"/>
    <n v="11"/>
    <s v="CPR/C/2011/1785"/>
    <s v="Promoción SAN BERNARDINO como producto turístico de todo el año"/>
    <s v="9 empresas: Hotel del Lago, Aventura Xtrema, Casa Vital, Café Frances, Hotel Linda India, otros. "/>
    <n v="81600"/>
    <n v="61600"/>
    <n v="20000"/>
    <n v="0.24509803921568626"/>
    <n v="62477.47"/>
    <n v="42377.47"/>
    <n v="20100"/>
    <n v="0.32171597217364917"/>
    <x v="2"/>
    <x v="0"/>
    <s v="SI"/>
    <s v="REGISTRADO"/>
    <m/>
    <m/>
    <s v="Con OBS del BID"/>
    <s v="NO"/>
    <m/>
    <x v="1"/>
    <m/>
  </r>
  <r>
    <s v="Rx046"/>
    <m/>
    <s v="Individual"/>
    <x v="7"/>
    <n v="11"/>
    <m/>
    <s v="Mejoramiento de los procesos de produccion "/>
    <s v="Blue Design"/>
    <n v="21120"/>
    <n v="13750"/>
    <n v="7370"/>
    <n v="0.34895833333333331"/>
    <n v="0"/>
    <n v="0"/>
    <n v="0"/>
    <e v="#DIV/0!"/>
    <x v="1"/>
    <x v="1"/>
    <s v="NO REQUIERE"/>
    <s v="NO REQUIERE"/>
    <m/>
    <m/>
    <s v="cancelado"/>
    <s v="NO REQUIERE"/>
    <s v="Requiere nota de cancelación"/>
    <x v="2"/>
    <s v="El beneficiario desistió del proyecto "/>
  </r>
  <r>
    <s v="RX047"/>
    <s v="2.2.5.1.11.47"/>
    <s v="Empresarial Asociativo"/>
    <x v="4"/>
    <n v="11"/>
    <s v="CPR/C/2011/2119"/>
    <s v="Prospeccion de Mercado y Participacion en Ferias del Mercosur - Ceramica"/>
    <s v="Cámara de la Industria Ceramica del PY"/>
    <n v="28385"/>
    <n v="18385"/>
    <n v="10000"/>
    <n v="0.35229874933943983"/>
    <n v="5475.73"/>
    <n v="5475.73"/>
    <n v="0"/>
    <n v="0"/>
    <x v="2"/>
    <x v="0"/>
    <s v="SI"/>
    <s v="NO REQUIERE"/>
    <d v="2011-08-19T00:00:00"/>
    <d v="2012-11-30T00:00:00"/>
    <d v="2012-11-30T00:00:00"/>
    <s v="NO"/>
    <m/>
    <x v="1"/>
    <m/>
  </r>
  <r>
    <s v="RX048"/>
    <s v="2.2.5.1.11.48"/>
    <s v="Empresarial Asociativo"/>
    <x v="4"/>
    <n v="11"/>
    <s v="CPR/C/2011/2118"/>
    <s v="Prospeccion de Mercado, Promocion Internacional - Capaite"/>
    <s v="CAPAHITE"/>
    <n v="41370"/>
    <n v="25990"/>
    <n v="15380"/>
    <n v="0.37176698090403676"/>
    <n v="13126.07"/>
    <n v="13126.07"/>
    <n v="0"/>
    <n v="0"/>
    <x v="2"/>
    <x v="0"/>
    <s v="SI"/>
    <s v="NO REQUIERE"/>
    <d v="2011-08-19T00:00:00"/>
    <d v="2012-11-30T00:00:00"/>
    <d v="2012-11-30T00:00:00"/>
    <s v="NO"/>
    <m/>
    <x v="1"/>
    <m/>
  </r>
  <r>
    <s v="RX049"/>
    <s v="2.2.3.1.3.49"/>
    <s v="Empresarial Asociativo"/>
    <x v="7"/>
    <n v="11"/>
    <s v="CPR/C/2011/2116"/>
    <s v="Promocion de la Industria Paraguaya de la Moda en Europa. Feria SIMM y Pret a Porter."/>
    <s v="8 empresas: DEMAFONTE S.A., VALEX SRL, ROHJO BOUTIQUE, ILSE JARA, otros"/>
    <n v="63980"/>
    <n v="40150"/>
    <n v="23830"/>
    <n v="0.37246014379493592"/>
    <n v="53680"/>
    <n v="28930"/>
    <n v="24750"/>
    <n v="0.46106557377049179"/>
    <x v="0"/>
    <x v="1"/>
    <s v="SI"/>
    <s v="NO REQUIERE"/>
    <m/>
    <m/>
    <s v="no tiene"/>
    <s v="NO"/>
    <m/>
    <x v="1"/>
    <s v="5 empresas participaron en Feria Internacional de la moda Madrid, 40 contactos comerciales logrados, 8 contactos con referentes de la moda en Europa, 5 personas capacitadas"/>
  </r>
  <r>
    <s v="RX050"/>
    <s v="2.2.4.1.11.50"/>
    <s v="Individual"/>
    <x v="4"/>
    <n v="11"/>
    <s v="CPR/C/2011/1359"/>
    <s v="Prospeccion del Mercado Boliviano y Norte Argentino.2011"/>
    <s v="ADS industrial y comercial"/>
    <n v="11658"/>
    <n v="7458"/>
    <n v="4200"/>
    <n v="0.36026762738033968"/>
    <n v="242.55"/>
    <n v="242.55"/>
    <n v="0"/>
    <n v="0"/>
    <x v="0"/>
    <x v="1"/>
    <s v="SI"/>
    <s v="NO REQUIERE"/>
    <d v="2011-08-19T00:00:00"/>
    <d v="2012-12-30T00:00:00"/>
    <d v="2012-11-30T00:00:00"/>
    <s v="NO"/>
    <m/>
    <x v="1"/>
    <s v="* Se ha participado en la feria de EXPO CRUZ y en la rueda de negocios. _x000a_* * Las demás actividades no se realizaron por falta de presupuesto del Programa. "/>
  </r>
  <r>
    <s v="RX051"/>
    <m/>
    <s v="Estructurante"/>
    <x v="6"/>
    <n v="11"/>
    <m/>
    <s v="Importacion de materia prima de Bolivia para la Industria Foretal de Exportacion "/>
    <s v="Mesa Sectorial "/>
    <n v="22220"/>
    <n v="14020"/>
    <n v="8200"/>
    <n v="0.36903690369036901"/>
    <n v="0"/>
    <n v="0"/>
    <n v="0"/>
    <e v="#DIV/0!"/>
    <x v="1"/>
    <x v="1"/>
    <m/>
    <s v="FALTA REGISTRO"/>
    <m/>
    <m/>
    <s v="no tiene"/>
    <s v="NO"/>
    <m/>
    <x v="1"/>
    <s v="El beneficiario desistió del proyecto "/>
  </r>
  <r>
    <s v="RX052"/>
    <s v="2.2.2.1.7.52"/>
    <s v="Individual"/>
    <x v="1"/>
    <n v="11"/>
    <s v="CPR/C/2011/2238"/>
    <s v="Plan de Promocion Estrategico de la Empresa Steviapar S. A."/>
    <s v="Steviapar S. A."/>
    <n v="24200"/>
    <n v="14000"/>
    <n v="10200"/>
    <n v="0.42148760330578511"/>
    <n v="25734.870000000003"/>
    <n v="12719.26"/>
    <n v="13015.61"/>
    <n v="0.50575775203061057"/>
    <x v="0"/>
    <x v="0"/>
    <s v="NO"/>
    <s v="REGISTRADO"/>
    <d v="2011-09-02T00:00:00"/>
    <d v="2012-01-31T00:00:00"/>
    <s v="cerrado"/>
    <s v="SI"/>
    <m/>
    <x v="0"/>
    <s v="Participacion en la feria de Anuga Colonia Alemania, con 40m2 de stand, 6 representantes de 3 empresas beneficiarias, 140 contactos comerciales realizados por parte de las empresas y 6 por parte de la gerencia de la mesa"/>
  </r>
  <r>
    <s v="RX053"/>
    <s v="2.1.1.1.6.53"/>
    <s v="Estructurante"/>
    <x v="0"/>
    <n v="11"/>
    <s v="CPR/C/2011/2901"/>
    <s v="Desarrollo de los Standares de Calidad de Banana"/>
    <s v="Mesa Sectorial "/>
    <n v="43000"/>
    <n v="36000"/>
    <n v="7000"/>
    <n v="0.16279069767441862"/>
    <n v="27200.25"/>
    <n v="27200.25"/>
    <n v="0"/>
    <n v="0"/>
    <x v="2"/>
    <x v="0"/>
    <s v="SI"/>
    <s v="CPR/C/2012/3383"/>
    <m/>
    <d v="2013-05-24T00:00:00"/>
    <d v="2013-05-24T00:00:00"/>
    <s v="NO"/>
    <m/>
    <x v="1"/>
    <m/>
  </r>
  <r>
    <s v="Rx054"/>
    <m/>
    <s v="Estructurante"/>
    <x v="5"/>
    <n v="11"/>
    <s v="No tiene"/>
    <s v="Campaña Publicitaria II Litoral Argentino Brasilero "/>
    <s v="Mesa Sectorial "/>
    <n v="0"/>
    <n v="0"/>
    <n v="0"/>
    <e v="#DIV/0!"/>
    <n v="0"/>
    <n v="0"/>
    <n v="0"/>
    <e v="#DIV/0!"/>
    <x v="4"/>
    <x v="1"/>
    <s v="NO"/>
    <s v="NO REQUIERE"/>
    <m/>
    <m/>
    <s v="NO REQUIERE"/>
    <s v="NO REQUIERE"/>
    <s v="NO REQUIERE"/>
    <x v="2"/>
    <m/>
  </r>
  <r>
    <s v="RX055"/>
    <s v="2.1.1.1.2.55"/>
    <s v="Estructurante"/>
    <x v="5"/>
    <n v="11"/>
    <s v="CPR/C/2011/2232"/>
    <s v="1er Encuentro Internacional de Turismo del Ambito Rural del Paraguay "/>
    <s v="Mesa Sectorial "/>
    <n v="20359"/>
    <n v="17299"/>
    <n v="3060"/>
    <n v="0.1503020777051918"/>
    <n v="14195.380000000001"/>
    <n v="13277.86"/>
    <n v="917.52"/>
    <n v="6.4635113677830383E-2"/>
    <x v="0"/>
    <x v="0"/>
    <s v="SI"/>
    <s v="REGISTRADO"/>
    <m/>
    <m/>
    <d v="2012-09-30T00:00:00"/>
    <s v="SI"/>
    <m/>
    <x v="0"/>
    <s v="Seminario de intercambio de experiencia del sector publico y privado en Asuncion y en el interior del pais. 13 encuentros realizados con expertos internacionales"/>
  </r>
  <r>
    <s v="RX056"/>
    <s v="2.1.1.1.2.56"/>
    <s v="Estructurante"/>
    <x v="5"/>
    <n v="11"/>
    <s v="CPR/C/2011/2233"/>
    <s v="Creacion del Fondo Turistico del Paraguay. Establecimiento de las Tasas de salida internacional  de transporte terrestre y Fluvial "/>
    <s v="Mesa Sectorial "/>
    <n v="55650"/>
    <n v="47300"/>
    <n v="8350"/>
    <n v="0.1500449236298293"/>
    <n v="54698.65"/>
    <n v="39360.959999999999"/>
    <n v="15337.69"/>
    <n v="0.28040344688580066"/>
    <x v="0"/>
    <x v="0"/>
    <s v="SI"/>
    <s v="REGISTRADO"/>
    <m/>
    <m/>
    <d v="2013-05-30T00:00:00"/>
    <s v="SI"/>
    <m/>
    <x v="0"/>
    <s v="Propuesta de marco legal para la reglamentación de la ley del  Fondo de Promoción Turística del Paraguay y Establecimiento de la tasa de salida internacional de transporte terrestre y fluvial. "/>
  </r>
  <r>
    <s v="RX057"/>
    <s v="2.2.3.1.1.57"/>
    <s v="Empresarial Asociativo"/>
    <x v="3"/>
    <n v="11"/>
    <s v="CPR/C/2011/2236"/>
    <s v="Promoción y Misiones Comerciales de Empresas de Cuero a Europa"/>
    <s v="PANAL GROUP, DASAMA, CATEDRAL, CYN CALZADOS"/>
    <n v="83754"/>
    <n v="54904"/>
    <n v="28850"/>
    <n v="0.34446116006399696"/>
    <n v="24199"/>
    <n v="24199"/>
    <n v="0"/>
    <n v="0"/>
    <x v="2"/>
    <x v="0"/>
    <s v="SI"/>
    <s v="FALTA REGISTRO"/>
    <m/>
    <m/>
    <d v="2012-06-30T00:00:00"/>
    <s v="NO"/>
    <m/>
    <x v="1"/>
    <m/>
  </r>
  <r>
    <s v="RX058"/>
    <s v="2.1.1.1.3.58"/>
    <s v="Estructurante"/>
    <x v="7"/>
    <n v="11"/>
    <s v="CPR/C/2011/3160"/>
    <s v="Capacitacion Tecnica Integral Formador de Formadores. I Etapa"/>
    <s v="Asociación de industriales confeccionistas del Py"/>
    <n v="6330"/>
    <n v="4642"/>
    <n v="1688"/>
    <n v="0.26666666666666666"/>
    <n v="5984.21"/>
    <n v="4342.84"/>
    <n v="1641.37"/>
    <n v="0.27428348938289265"/>
    <x v="0"/>
    <x v="0"/>
    <s v="SI"/>
    <s v="FALTA REGISTRO"/>
    <m/>
    <m/>
    <d v="2012-03-30T00:00:00"/>
    <s v="NO"/>
    <s v="Existe convenio firmado en formato viejo, se debe cambiar o adendar"/>
    <x v="1"/>
    <s v="50 personas de mando medio capacitadas, 7 empresas asistidas del sector por los capacitados. "/>
  </r>
  <r>
    <s v="RX059"/>
    <m/>
    <s v="Individual"/>
    <x v="6"/>
    <n v="11"/>
    <m/>
    <s v="Venta de Piso de Madera al Mercado Uruguayo"/>
    <s v="Lantana S.A."/>
    <n v="17196"/>
    <n v="11000"/>
    <n v="6196"/>
    <n v="0.36031635264014888"/>
    <n v="0"/>
    <n v="0"/>
    <n v="0"/>
    <e v="#DIV/0!"/>
    <x v="1"/>
    <x v="0"/>
    <s v="SI"/>
    <s v="FALTA REGISTRO"/>
    <m/>
    <m/>
    <d v="2012-08-31T00:00:00"/>
    <s v="NO"/>
    <m/>
    <x v="1"/>
    <s v="El beneficiario desistió del proyecto "/>
  </r>
  <r>
    <s v="RX060"/>
    <s v="2.2.2.1.7.60"/>
    <s v="Individual"/>
    <x v="1"/>
    <n v="11"/>
    <s v="CPR/C/2011/3159"/>
    <s v="Plan de Expansion de Productos de linea de la Empresa Natural Instand Foods"/>
    <s v="Instand Foods"/>
    <n v="21585"/>
    <n v="13985"/>
    <n v="7600"/>
    <n v="0.35209636321519572"/>
    <n v="0"/>
    <n v="0"/>
    <n v="0"/>
    <e v="#DIV/0!"/>
    <x v="1"/>
    <x v="1"/>
    <s v="NO REQUIERE"/>
    <s v="NO REQUIERE"/>
    <d v="2011-12-12T00:00:00"/>
    <d v="2012-03-30T00:00:00"/>
    <s v="cancelado"/>
    <s v="NO REQUIERE"/>
    <s v="Requiere nota de cancelación"/>
    <x v="2"/>
    <s v="Problemas internos y externos de la empresa a consecuencia de la crisis economica del 2011. Hay nota de cancelacion"/>
  </r>
  <r>
    <s v="RX061"/>
    <s v="2.2.2.1.3.61"/>
    <s v="Individual"/>
    <x v="7"/>
    <n v="11"/>
    <s v="CPR/C/2011/3161"/>
    <s v="Expansion de la Marca Pombero con Plataforma de E- Comerce."/>
    <s v="Pombero"/>
    <n v="19888"/>
    <n v="11000"/>
    <n v="8888"/>
    <n v="0.44690265486725661"/>
    <n v="0"/>
    <n v="0"/>
    <n v="0"/>
    <e v="#DIV/0!"/>
    <x v="2"/>
    <x v="1"/>
    <s v="SI"/>
    <s v="FALTA REGISTRO"/>
    <m/>
    <m/>
    <s v="no tiene"/>
    <m/>
    <m/>
    <x v="3"/>
    <m/>
  </r>
  <r>
    <s v="RX062"/>
    <s v="2.2.2.1.5.62"/>
    <s v="Individual"/>
    <x v="6"/>
    <n v="11"/>
    <s v="CPR/C/2011/3415"/>
    <s v="Exportacion Sostenible de productos Forestales a partir de madera Chaqueña"/>
    <s v="Santa Herminia"/>
    <n v="21500"/>
    <n v="13975"/>
    <n v="7525"/>
    <n v="0.35"/>
    <n v="0"/>
    <n v="0"/>
    <n v="0"/>
    <e v="#DIV/0!"/>
    <x v="2"/>
    <x v="0"/>
    <s v="SI"/>
    <s v="CPR/C/2013/106"/>
    <m/>
    <d v="2013-09-30T00:00:00"/>
    <d v="2013-09-30T00:00:00"/>
    <s v="NO"/>
    <m/>
    <x v="1"/>
    <m/>
  </r>
  <r>
    <s v="RX063"/>
    <s v="2.2.4.1.11.63"/>
    <s v="Individual"/>
    <x v="4"/>
    <n v="11"/>
    <s v="CPR/C/2012/844"/>
    <s v="Promocion y Exportacion de Productos medicinales del Paraguay ( Tisana)"/>
    <s v="MIMBIPA SRL"/>
    <n v="22750"/>
    <n v="13750"/>
    <n v="9000"/>
    <n v="0.39560439560439559"/>
    <n v="0"/>
    <n v="0"/>
    <n v="0"/>
    <e v="#DIV/0!"/>
    <x v="2"/>
    <x v="1"/>
    <s v="NO"/>
    <s v="FALTA REGISTRO"/>
    <d v="2012-04-30T00:00:00"/>
    <d v="2012-12-30T00:00:00"/>
    <s v="no tiene"/>
    <m/>
    <m/>
    <x v="3"/>
    <m/>
  </r>
  <r>
    <s v="RX064"/>
    <s v="2.1.1.1.3.64"/>
    <s v="Empresarial Asociativo"/>
    <x v="7"/>
    <n v="12"/>
    <s v="CPR/C/2012/170"/>
    <s v="Promocion de Marcas de Disdeñadores Internacionales : Pasarela de Punta del Este."/>
    <s v="7 empresas: Morena Toro, FIU, Analia Dominguez, Emilia Chantal, otros"/>
    <n v="23000"/>
    <n v="12105"/>
    <n v="10895"/>
    <n v="0.47369565217391302"/>
    <n v="20633.48"/>
    <n v="9918.48"/>
    <n v="10715"/>
    <n v="0.51930163985910283"/>
    <x v="0"/>
    <x v="0"/>
    <s v="OK"/>
    <s v="REGISTRADO"/>
    <m/>
    <m/>
    <d v="2012-07-30T00:00:00"/>
    <s v="SI"/>
    <m/>
    <x v="0"/>
    <s v="Participacion de 7 empresas del evento de pasarela de Punta del Este y exibicion de indumentaria. 10 contactos comerciales realizados"/>
  </r>
  <r>
    <s v="RX065"/>
    <s v="2.2.2.1.3.65"/>
    <s v="Individual"/>
    <x v="7"/>
    <n v="12"/>
    <s v="CPR/C/2012/171"/>
    <s v="Seminario Tendencias Pilar "/>
    <s v="Manufacturas Pilar S.A."/>
    <n v="28200"/>
    <n v="14200"/>
    <n v="14000"/>
    <n v="0.49645390070921985"/>
    <n v="27898.97"/>
    <n v="12137.05"/>
    <n v="15761.92"/>
    <n v="0.56496422627788767"/>
    <x v="0"/>
    <x v="0"/>
    <s v="OK"/>
    <s v="REGISTRADO"/>
    <m/>
    <m/>
    <d v="2012-05-31T00:00:00"/>
    <s v="SI"/>
    <m/>
    <x v="0"/>
    <s v="250 profesionales en el area de diseño y tendencia capacitados (aprox 50 empresas), 10 colecciones y 50 marcas asistidos"/>
  </r>
  <r>
    <s v="RX066"/>
    <s v="2.2.4.1.11.66"/>
    <s v="Individual"/>
    <x v="4"/>
    <n v="12"/>
    <s v="CPR/C/2012/1281"/>
    <s v="Desarrollo de Productos Fitofarmaceuticos y Promocion Internacional - PPH"/>
    <s v="PPH"/>
    <n v="19000"/>
    <n v="12300"/>
    <n v="6700"/>
    <n v="0.35263157894736841"/>
    <n v="0"/>
    <n v="0"/>
    <n v="0"/>
    <e v="#DIV/0!"/>
    <x v="2"/>
    <x v="1"/>
    <s v="NO"/>
    <s v="NO REQUIERE"/>
    <d v="2012-05-22T00:00:00"/>
    <d v="2012-12-31T00:00:00"/>
    <s v="no tiene"/>
    <m/>
    <m/>
    <x v="3"/>
    <m/>
  </r>
  <r>
    <s v="RX067"/>
    <s v="2.1.1.1.11.67"/>
    <s v="Estructurante"/>
    <x v="4"/>
    <n v="12"/>
    <s v="CPR/C/2012/1133"/>
    <s v="Rueda de Negocio Expo 2012"/>
    <s v="Multisectorial"/>
    <n v="92513"/>
    <n v="72160"/>
    <n v="20353"/>
    <n v="0.2200015133008334"/>
    <n v="104345.45999999999"/>
    <n v="73826.259999999995"/>
    <n v="30519.200000000001"/>
    <n v="0.2924822987027898"/>
    <x v="0"/>
    <x v="0"/>
    <s v="SI"/>
    <s v="REGISTRADO"/>
    <d v="2012-03-30T00:00:00"/>
    <d v="2012-11-30T00:00:00"/>
    <d v="2012-11-30T00:00:00"/>
    <s v="NO"/>
    <m/>
    <x v="1"/>
    <s v="* 180 empresas locales y 40 empresas extranjeras han participado. _x000a_* Se identificaron 18 empresas compradoras internacionales. _x000a_*  Potenciales negocios: 72 millones de dólares. "/>
  </r>
  <r>
    <s v="Rx068"/>
    <s v="2.2.3.1.2.68"/>
    <s v="Empresarial Asociativo"/>
    <x v="5"/>
    <n v="12"/>
    <s v="CPR/C/2012/702"/>
    <s v="“  Promoción de ASHOTEL   “ "/>
    <s v="Asociación Hotelera y Gastronomica del Alto Parana - 17 empresas"/>
    <n v="67982"/>
    <n v="50982"/>
    <n v="17000"/>
    <n v="0.25006619399252744"/>
    <n v="21833.43"/>
    <n v="21833.43"/>
    <n v="0"/>
    <n v="0"/>
    <x v="2"/>
    <x v="0"/>
    <m/>
    <s v="CPR/C/2012/2988"/>
    <m/>
    <d v="2013-11-26T00:00:00"/>
    <d v="2013-11-26T00:00:00"/>
    <s v="NO"/>
    <m/>
    <x v="1"/>
    <m/>
  </r>
  <r>
    <s v="Rx069"/>
    <s v="2.2.3.1.2.69"/>
    <s v="Empresarial Asociativo"/>
    <x v="5"/>
    <n v="12"/>
    <s v="CPR/C/2012/701"/>
    <s v="“  Mejora de la competitividad - Hoteles California, Mi Abuela y Miraflores  / Ciudad del Este  “"/>
    <s v="Hoteles California, Mi Abuela y Miraflores  "/>
    <n v="53600"/>
    <n v="39600"/>
    <n v="14000"/>
    <n v="0.26119402985074625"/>
    <n v="25780.01"/>
    <n v="25780.01"/>
    <n v="0"/>
    <n v="0"/>
    <x v="2"/>
    <x v="0"/>
    <m/>
    <s v="REGISTRADO"/>
    <m/>
    <m/>
    <s v="no tiene"/>
    <s v="NO"/>
    <m/>
    <x v="1"/>
    <m/>
  </r>
  <r>
    <s v="Rx070"/>
    <s v="2.2.4.1.11.70"/>
    <s v="Individual"/>
    <x v="4"/>
    <n v="12"/>
    <s v="CPR/C/2012/742"/>
    <s v="Feria Internacional de Franquicias en Paraguay"/>
    <s v="SUR PLUS"/>
    <n v="49600"/>
    <n v="14000"/>
    <n v="35600"/>
    <n v="0.717741935483871"/>
    <n v="49445.55"/>
    <n v="12654.39"/>
    <n v="36791.160000000003"/>
    <n v="0.74407423923892047"/>
    <x v="0"/>
    <x v="0"/>
    <s v="SI"/>
    <s v="REGISTRADO"/>
    <d v="2012-03-12T00:00:00"/>
    <d v="2012-06-30T00:00:00"/>
    <d v="2012-06-30T00:00:00"/>
    <s v="SI"/>
    <s v="Pendiente de rendición y reembolso"/>
    <x v="0"/>
    <s v="450 empresarios participaron en la Feria de Franquicias, 36 empresas nacionales e internacionales, 15 franquicias nacionales, 500 contactos comerciales con potencial de negocio por valor de 2.500.000 U$S"/>
  </r>
  <r>
    <s v="Rx071"/>
    <s v="2.2.2.1.4.71"/>
    <s v="Individual"/>
    <x v="2"/>
    <n v="12"/>
    <s v="CPR/C/2012/700"/>
    <s v="Participación en eventos internacionales y prospección de mercados para la internacionalización de servicios publicitarios desde Paraguay "/>
    <s v="ONIRIA"/>
    <n v="26920"/>
    <n v="11600"/>
    <n v="15320"/>
    <n v="0.5690936106983655"/>
    <n v="10207.629999999999"/>
    <n v="10207.629999999999"/>
    <n v="0"/>
    <n v="0"/>
    <x v="0"/>
    <x v="0"/>
    <s v="SI"/>
    <s v="CPR/C/2012/3237"/>
    <m/>
    <d v="2012-07-31T00:00:00"/>
    <d v="2012-07-31T00:00:00"/>
    <s v="SI"/>
    <m/>
    <x v="0"/>
    <s v="Participacion en un evento internacional Festival de CANNES, envio de piezas muestras audiovisuales y Cierre de negocio con VISA Regional por 150.000 U$S, "/>
  </r>
  <r>
    <s v="Rx072"/>
    <s v="2.1.1.1.8.72"/>
    <s v="Estructurante"/>
    <x v="8"/>
    <n v="12"/>
    <s v="CPR/C/2012/812"/>
    <s v="Mejoramiento de las condiciones jurídico impositivas del sector BIODIESEL del Paraguay"/>
    <s v="Mesa Sectorial "/>
    <n v="9500"/>
    <n v="8000"/>
    <n v="1500"/>
    <n v="0.15789473684210525"/>
    <n v="0"/>
    <n v="0"/>
    <n v="0"/>
    <e v="#DIV/0!"/>
    <x v="1"/>
    <x v="0"/>
    <m/>
    <s v="REGISTRADO"/>
    <m/>
    <m/>
    <d v="2012-08-31T00:00:00"/>
    <s v="NO"/>
    <m/>
    <x v="1"/>
    <s v="El beneficiario desistió del proyecto "/>
  </r>
  <r>
    <s v="Rx073"/>
    <s v="2.1.1.1.3.73"/>
    <s v="Estructurante"/>
    <x v="7"/>
    <n v="12"/>
    <s v="CPR/C/2012/2048"/>
    <s v="Capacitacion Tecnica Integral Formador de Formadores. ACIP- II Etapa"/>
    <s v="Asociación de industriales confeccionistas del Py"/>
    <n v="11025"/>
    <n v="8085"/>
    <n v="2940"/>
    <n v="0.26666666666666666"/>
    <n v="11227.26"/>
    <n v="8287.26"/>
    <n v="2940"/>
    <n v="0.26186264502648021"/>
    <x v="0"/>
    <x v="0"/>
    <m/>
    <s v="REGISTRADO"/>
    <m/>
    <m/>
    <d v="2012-10-09T00:00:00"/>
    <s v="SI"/>
    <m/>
    <x v="0"/>
    <s v="18 supervisores de mando medio capacitados, 12 empresas y 10 fabricas asistidas"/>
  </r>
  <r>
    <s v="Rx074"/>
    <s v="2.2.3.1.6.74"/>
    <s v="Empresarial Asociativo"/>
    <x v="0"/>
    <n v="12"/>
    <s v="CPR/C/2012/846"/>
    <s v="Expo Agro Almeria 2012- Gira Tecnologica"/>
    <s v="CEPACOOP, Coop. Caraguatay Poty Ldta."/>
    <n v="26232"/>
    <n v="18732"/>
    <n v="7500"/>
    <n v="0.28591033851784081"/>
    <n v="18078.88"/>
    <n v="18078.88"/>
    <n v="0"/>
    <n v="0"/>
    <x v="0"/>
    <x v="1"/>
    <s v="NO"/>
    <s v="FALTA REGISTRO"/>
    <m/>
    <m/>
    <s v="no tiene"/>
    <s v="NO"/>
    <m/>
    <x v="1"/>
    <s v="6 tecnicos de la empresa y cooperativa (beneficiarios) participaron en EXPOFERIA ARMERIA (España), 7 tecnicos realizaron gira tecnologica a centros productivos (CAJAMAR)"/>
  </r>
  <r>
    <s v="Rx075"/>
    <s v="2.2.3.1.6.75"/>
    <s v="Empresarial Asociativo"/>
    <x v="0"/>
    <n v="12"/>
    <s v="CPR/C/2012/1006"/>
    <s v="Promocion del sector de Frutas y Hortalizas en el mercado internacional a traves de la Feria de Alimentos SIAL 2012"/>
    <s v="CODIPSA, ALMISA, CEPACOOP, Coop. Caraguatay Poty Ldta."/>
    <n v="90808"/>
    <n v="49428"/>
    <n v="41380"/>
    <n v="0.455686723636684"/>
    <n v="56040.47"/>
    <n v="32072.61"/>
    <n v="23967.86"/>
    <n v="0.42768841874452518"/>
    <x v="2"/>
    <x v="0"/>
    <m/>
    <s v="REGISTRADO"/>
    <m/>
    <m/>
    <d v="2013-02-27T00:00:00"/>
    <s v="NO"/>
    <m/>
    <x v="1"/>
    <s v="Participacion con stand en la feria SIAL (2 empresas) y una prospeccion de mercado de Europa (cooperativa), 50 contactos potenciales. "/>
  </r>
  <r>
    <s v="Rx076"/>
    <s v="2.2.3.1.6.76"/>
    <s v="Empresarial Asociativo"/>
    <x v="0"/>
    <n v="12"/>
    <s v="CPR/C/2012/845"/>
    <s v="Seminario Internacional sobre la Mandioca y Almidon "/>
    <s v="CAPAMA - Cámara Pya de Almidón de Mandioca"/>
    <n v="37928"/>
    <n v="24800"/>
    <n v="13128"/>
    <n v="0.34612950854250157"/>
    <n v="30732.61"/>
    <n v="18653.22"/>
    <n v="12079.39"/>
    <n v="0.39304797086872867"/>
    <x v="2"/>
    <x v="0"/>
    <m/>
    <s v="REGISTRADO"/>
    <m/>
    <m/>
    <d v="2012-11-06T00:00:00"/>
    <s v="NO"/>
    <m/>
    <x v="1"/>
    <s v="mas de 400 personas participaron en el seminario, 5 expositores de expertos extranjeros."/>
  </r>
  <r>
    <s v="Rx077"/>
    <s v="2.2.2.1.1.77"/>
    <s v="Individual"/>
    <x v="3"/>
    <n v="12"/>
    <s v="CPR/C/2012/854;CPR/C/2012/2222"/>
    <s v="Mision Comercial de Posionamiento de la empresa CJX SA en el mercado de Productos de Cuero "/>
    <s v="CJX SA"/>
    <n v="21115"/>
    <n v="13135"/>
    <n v="7980"/>
    <n v="0.37793038124556005"/>
    <n v="0"/>
    <n v="0"/>
    <n v="0"/>
    <e v="#DIV/0!"/>
    <x v="2"/>
    <x v="0"/>
    <s v="SI"/>
    <s v="REGISTRADO"/>
    <m/>
    <m/>
    <d v="2012-11-30T00:00:00"/>
    <s v="NO"/>
    <s v="Falta Registro de Adenda"/>
    <x v="1"/>
    <m/>
  </r>
  <r>
    <s v="Rx078"/>
    <s v="2.1.1.1.4.78"/>
    <s v="Estructurante"/>
    <x v="2"/>
    <n v="12"/>
    <s v="CPR/C/2012/1008"/>
    <s v="Promoción de los productos y/o servicios del sector para la internacionalización de las TIC’s del Paraguay"/>
    <s v="Mesa Sectorial - Sub sector Software"/>
    <n v="47709"/>
    <n v="39856"/>
    <n v="7853"/>
    <n v="0.16460206669601124"/>
    <n v="51498.68"/>
    <n v="41092.89"/>
    <n v="10405.790000000001"/>
    <n v="0.20205935375430983"/>
    <x v="0"/>
    <x v="0"/>
    <m/>
    <s v="CPR/C/2012/3307"/>
    <m/>
    <d v="2012-08-31T00:00:00"/>
    <d v="2012-08-31T00:00:00"/>
    <s v="SI"/>
    <m/>
    <x v="0"/>
    <s v="Realizacion de un seminario por el dia internacional de Intenet, Primer Congreso de Seguridad informatica con participacion de mas de 150 personas, SUMMIT 2012 &quot;Cumbre Iberoamericana&quot; con 22 presidentes de TICs representantes de mas 4000 empresas "/>
  </r>
  <r>
    <s v="Rx079"/>
    <s v="2.2.3.1.7.79"/>
    <s v="Empresarial Asociativo"/>
    <x v="1"/>
    <n v="12"/>
    <s v="CPR/C/2012/1005"/>
    <s v="Promocion del ka a he e  en el mercado internacional a traves de la Feria de Alimentos SIAL 2012"/>
    <s v="Naturita farma, STEVIAPAR SA, PY BUSSINES, CEDIAL"/>
    <n v="56156"/>
    <n v="39856"/>
    <n v="16300"/>
    <n v="0.29026283923356366"/>
    <n v="52242.34"/>
    <n v="34356.269999999997"/>
    <n v="17886.07"/>
    <n v="0.34236732121876623"/>
    <x v="0"/>
    <x v="0"/>
    <s v="SI"/>
    <s v="CPR/C/2013/216"/>
    <d v="2012-04-24T00:00:00"/>
    <d v="2012-12-30T00:00:00"/>
    <d v="2012-12-30T00:00:00"/>
    <s v="SI"/>
    <m/>
    <x v="1"/>
    <s v="3 empresas participantes en la Feria Sial, 250 contactos comerciales logrados, 400 materiales de promocion distibuidos. "/>
  </r>
  <r>
    <s v="Rx080"/>
    <s v="2.2.3.1.3.80"/>
    <s v="Empresarial Asociativo"/>
    <x v="7"/>
    <n v="12"/>
    <s v="CPR/C/2012/234"/>
    <s v="Kokore: Colección de ropa de niños para el mercado de Europa"/>
    <s v="Rosana facetti, Promover SA, Moderna Confecciones, Pintado SRL, SURPY"/>
    <n v="50200"/>
    <n v="24156"/>
    <n v="26044"/>
    <n v="0.51880478087649406"/>
    <n v="48526.409999999996"/>
    <n v="23491.409999999996"/>
    <n v="25035"/>
    <n v="0.51590463831962852"/>
    <x v="0"/>
    <x v="1"/>
    <m/>
    <s v="FALTA REGISTRO"/>
    <m/>
    <m/>
    <s v="no tiene"/>
    <s v="SI"/>
    <m/>
    <x v="0"/>
    <s v="5 empresas participaron en la feria FIMI de Valencia, 50 contactos con potenciales clientes realizados. Una franquicia lograda por una empresa participante en Valencia. Exportación a Rusia.  "/>
  </r>
  <r>
    <s v="Rx081"/>
    <m/>
    <s v="Individual"/>
    <x v="2"/>
    <n v="12"/>
    <s v="CPR/C/2012/1007"/>
    <s v="Exportacion de Productos Tecnologicos del Grupo Inventica SACI"/>
    <s v="Grupo Inventica SACI"/>
    <n v="60899"/>
    <n v="55999"/>
    <n v="4900"/>
    <n v="8.0461091315128325E-2"/>
    <n v="1459.8"/>
    <n v="1459.8"/>
    <n v="0"/>
    <n v="0"/>
    <x v="2"/>
    <x v="1"/>
    <m/>
    <s v="FALTA REGISTRO"/>
    <m/>
    <m/>
    <s v="no tiene"/>
    <m/>
    <m/>
    <x v="3"/>
    <m/>
  </r>
  <r>
    <s v="Rx082"/>
    <s v="2.2.3.1.1.82"/>
    <s v="Empresarial Asociativo"/>
    <x v="3"/>
    <n v="12"/>
    <s v="CPR/C/2012/1003"/>
    <s v="Participacion en la feria SIAL 2012.  Paris, Francia - CAMARA PYA DE CARNE"/>
    <s v="CAMARA PYA DE CARNE"/>
    <n v="123230"/>
    <n v="55999"/>
    <n v="67231"/>
    <n v="0.54557331818550681"/>
    <n v="2318.56"/>
    <n v="2318.56"/>
    <n v="0"/>
    <n v="0"/>
    <x v="2"/>
    <x v="0"/>
    <m/>
    <s v="REGISTRADO"/>
    <m/>
    <m/>
    <d v="2012-12-30T00:00:00"/>
    <s v="NO"/>
    <m/>
    <x v="1"/>
    <m/>
  </r>
  <r>
    <s v="Rx083"/>
    <s v="2.2.5.1.11.83"/>
    <s v="Empresarial Asociativo"/>
    <x v="4"/>
    <n v="12"/>
    <s v="CPR/C/2012/1307"/>
    <s v="Prospecion del mercado, promocion internacional, proyeccion de exportacion de azucar organica e integral - SIAL 2012"/>
    <s v="Cámara PYA del azúcar integral orgánica. "/>
    <n v="61563"/>
    <n v="48563"/>
    <n v="13000"/>
    <n v="0.21116579763819177"/>
    <n v="20926.36"/>
    <n v="20926.36"/>
    <n v="0"/>
    <n v="0"/>
    <x v="2"/>
    <x v="0"/>
    <m/>
    <s v="REGISTRADO"/>
    <d v="2012-05-23T00:00:00"/>
    <d v="2013-08-30T00:00:00"/>
    <d v="2013-08-30T00:00:00"/>
    <s v="NO"/>
    <m/>
    <x v="1"/>
    <m/>
  </r>
  <r>
    <s v="Rx084"/>
    <s v="2.2.5.1.11.84"/>
    <s v="Empresarial Asociativo"/>
    <x v="4"/>
    <n v="12"/>
    <s v="CPR/C/2012/1331"/>
    <s v="Prospecion del mercado, transferencia de tecnologia y participacion en feria internacional SIAL 2012"/>
    <s v="Centro Yerbatero Paraguayo"/>
    <n v="68047"/>
    <n v="47947"/>
    <n v="20100"/>
    <n v="0.29538407277323026"/>
    <n v="15687.349999999999"/>
    <n v="15687.349999999999"/>
    <n v="0"/>
    <n v="0"/>
    <x v="2"/>
    <x v="0"/>
    <m/>
    <s v="REGISTRADO"/>
    <d v="2012-05-25T00:00:00"/>
    <d v="2013-12-30T00:00:00"/>
    <d v="2013-11-30T00:00:00"/>
    <s v="NO"/>
    <m/>
    <x v="1"/>
    <m/>
  </r>
  <r>
    <s v="Rx085"/>
    <s v="2.2.2.1.5.85"/>
    <s v="Individual"/>
    <x v="6"/>
    <n v="12"/>
    <s v="CPR/C/2012/1308"/>
    <s v="Venta de aberturas al mercado Argentino - FEDEMA"/>
    <s v="Import-Export EP "/>
    <n v="4788"/>
    <n v="2700"/>
    <n v="2088"/>
    <n v="0.43609022556390975"/>
    <n v="4797.5300000000007"/>
    <n v="2709.53"/>
    <n v="2088"/>
    <n v="0.43522395899556643"/>
    <x v="0"/>
    <x v="0"/>
    <m/>
    <s v="REGISTRADO"/>
    <m/>
    <m/>
    <d v="2013-02-07T00:00:00"/>
    <s v="SI"/>
    <m/>
    <x v="0"/>
    <s v="7 contactos comerciales realizados, comercializacion de 200 unidades de aberturas al mercado de Formosa"/>
  </r>
  <r>
    <s v="Rx086"/>
    <m/>
    <s v="Individual"/>
    <x v="6"/>
    <n v="12"/>
    <s v="CPR/C/2012/1306"/>
    <s v="Ventas de muebles publicitarios, de hotel y de jardin en el mercado de Gran Buenos Aires."/>
    <s v="Langraf "/>
    <n v="11256"/>
    <n v="7210"/>
    <n v="4046"/>
    <n v="0.35945273631840796"/>
    <n v="0"/>
    <n v="0"/>
    <n v="0"/>
    <e v="#DIV/0!"/>
    <x v="1"/>
    <x v="1"/>
    <s v="NO REQUIERE"/>
    <s v="FALTA REGISTRO"/>
    <m/>
    <m/>
    <s v="cancelado"/>
    <s v="NO REQUIERE"/>
    <s v="Requiere nota de cancelación"/>
    <x v="2"/>
    <s v="El beneficiario desistió del proyecto "/>
  </r>
  <r>
    <s v="Rx087"/>
    <s v="2.2.3.1.7.87"/>
    <s v="Empresarial Asociativo"/>
    <x v="1"/>
    <n v="12"/>
    <s v="CPR/C/2012/1332"/>
    <s v="Empoderamiento internacional de la identidad de Ka a He e."/>
    <s v="CAPASTE"/>
    <n v="62110"/>
    <n v="44150"/>
    <n v="17960"/>
    <n v="0.28916438576718723"/>
    <n v="36994.17"/>
    <n v="36994.17"/>
    <m/>
    <n v="0"/>
    <x v="2"/>
    <x v="0"/>
    <m/>
    <s v="CPR/C/2013/194"/>
    <d v="2012-06-04T00:00:00"/>
    <d v="2013-01-31T00:00:00"/>
    <d v="2013-01-31T00:00:00"/>
    <s v="NO"/>
    <m/>
    <x v="1"/>
    <m/>
  </r>
  <r>
    <s v="Rx088"/>
    <s v="2.1.1.1.3..88"/>
    <s v="Estructurante"/>
    <x v="7"/>
    <n v="12"/>
    <s v="CPR/C/2012/1310"/>
    <s v="Mision SGP Plus: Prospeccion del mercado e innovacion de productos en Europa "/>
    <s v="Asociación de industriales confeccionistas del Py"/>
    <n v="172060"/>
    <n v="80462"/>
    <n v="91598"/>
    <n v="0.53236080437056843"/>
    <n v="93792.33"/>
    <n v="41302.370000000003"/>
    <n v="52489.96"/>
    <n v="0.55964021791547347"/>
    <x v="0"/>
    <x v="0"/>
    <m/>
    <s v="REGISTRADO"/>
    <m/>
    <m/>
    <d v="2012-12-01T00:00:00"/>
    <s v="SI"/>
    <m/>
    <x v="0"/>
    <s v="10 coleciones a nivel internacional creadas por 10 empresas, dos concreciones de negocio por una empresa logrado y 20 personas capacitadas en tendencias y diseño."/>
  </r>
  <r>
    <s v="Rx089"/>
    <s v="2.2.2.1.7.89"/>
    <s v="Individual"/>
    <x v="1"/>
    <n v="12"/>
    <s v="CPR/C/2012/1633"/>
    <s v="Estrategia de Prospeccion de la empresa Agronutrical Quemagro S.A."/>
    <s v="Agronutrical Quemagro S.A."/>
    <n v="12780"/>
    <n v="7080"/>
    <n v="5700"/>
    <n v="0.4460093896713615"/>
    <n v="8666.4599999999991"/>
    <n v="3719.46"/>
    <n v="4947"/>
    <n v="0.57082130420033095"/>
    <x v="0"/>
    <x v="0"/>
    <m/>
    <s v="REGISTRADO"/>
    <d v="2012-06-28T00:00:00"/>
    <d v="2012-09-30T00:00:00"/>
    <d v="2012-09-30T00:00:00"/>
    <s v="SI"/>
    <m/>
    <x v="0"/>
    <s v="Realizacion de 7 reuniones de trabajo con potenciales agentes de inversiones, empresas y consultores de negocio para presentar la estrategia comercial de la empresa,  participacion en el 6to Simposio en la Universidad de Lovaina, 5 contactos comerciales c"/>
  </r>
  <r>
    <s v="Rx090"/>
    <s v="2.2.2.1.8.90"/>
    <s v="Individual"/>
    <x v="8"/>
    <n v="12"/>
    <s v="CPR/C/2012/2131"/>
    <s v="Asistencia técnica y capacitación para implantación de cultivo energético."/>
    <s v="BIOENERGY SA"/>
    <n v="21550"/>
    <n v="14000"/>
    <n v="7550"/>
    <n v="0.35034802784222741"/>
    <n v="0"/>
    <n v="0"/>
    <n v="0"/>
    <e v="#DIV/0!"/>
    <x v="2"/>
    <x v="0"/>
    <m/>
    <s v="REGISTRADO"/>
    <m/>
    <m/>
    <d v="2013-03-31T00:00:00"/>
    <s v="NO"/>
    <m/>
    <x v="1"/>
    <m/>
  </r>
  <r>
    <s v="Rx091"/>
    <s v="2.2.2.1.3.91"/>
    <s v="Individual"/>
    <x v="7"/>
    <n v="12"/>
    <s v="CPR/C/2012/1824"/>
    <s v=" Intermoda Gran Bahia (promocion de traje de baño)"/>
    <s v="Gran Bahía"/>
    <n v="16512"/>
    <n v="9000"/>
    <n v="7512"/>
    <n v="0.45494186046511625"/>
    <n v="0"/>
    <n v="0"/>
    <n v="0"/>
    <e v="#DIV/0!"/>
    <x v="2"/>
    <x v="0"/>
    <m/>
    <s v="CPR/C/2013/152"/>
    <m/>
    <d v="2013-12-26T00:00:00"/>
    <d v="2013-12-26T00:00:00"/>
    <s v="NO"/>
    <m/>
    <x v="1"/>
    <m/>
  </r>
  <r>
    <s v="Rx092"/>
    <s v="2.2.2.1.2.92"/>
    <s v="Individual"/>
    <x v="5"/>
    <n v="12"/>
    <s v="CPR/C/2012/2117"/>
    <s v="Feria Internacional de turismo en Paraguay"/>
    <s v="ASATUR"/>
    <n v="24861"/>
    <n v="14000"/>
    <n v="10861"/>
    <n v="0.43686899159325854"/>
    <n v="3541.05"/>
    <n v="3541.05"/>
    <n v="0"/>
    <n v="0"/>
    <x v="2"/>
    <x v="0"/>
    <m/>
    <s v="REGISTRADO"/>
    <m/>
    <m/>
    <d v="2013-04-27T00:00:00"/>
    <s v="NO"/>
    <m/>
    <x v="1"/>
    <m/>
  </r>
  <r>
    <s v="Rx093"/>
    <s v="2.2.3.1.6.93"/>
    <s v="Empresarial Asociativo"/>
    <x v="0"/>
    <n v="12"/>
    <s v="CPR/C/2012/2183"/>
    <s v="Fortalecimiento y promocion de las exportaciones de la Nuez de Macadamia"/>
    <s v="CATALANA SA, GRANJA PANTA RHEI SA, San Joaquín"/>
    <n v="74550"/>
    <n v="52578"/>
    <n v="21972"/>
    <n v="0.29472837022132797"/>
    <n v="31865.75"/>
    <n v="31865.75"/>
    <n v="0"/>
    <n v="0"/>
    <x v="2"/>
    <x v="0"/>
    <m/>
    <s v="REGISTRADO"/>
    <m/>
    <m/>
    <d v="2013-10-28T00:00:00"/>
    <m/>
    <m/>
    <x v="3"/>
    <m/>
  </r>
  <r>
    <s v="Rx094"/>
    <m/>
    <s v="Empresarial Asociativo"/>
    <x v="4"/>
    <n v="13"/>
    <m/>
    <s v="Fortalecimiento del sector a traves de implementacion - colchones"/>
    <s v="Impacto, Super espuma, INMAPOL"/>
    <n v="37000"/>
    <n v="24000"/>
    <n v="13000"/>
    <n v="0.35135135135135137"/>
    <n v="0"/>
    <n v="0"/>
    <n v="0"/>
    <e v="#DIV/0!"/>
    <x v="5"/>
    <x v="1"/>
    <m/>
    <s v="FALTA REGISTRO"/>
    <m/>
    <m/>
    <m/>
    <m/>
    <m/>
    <x v="3"/>
    <m/>
  </r>
  <r>
    <s v="Rx095"/>
    <s v="2.2.3.1.2.95"/>
    <s v="Empresarial Asociativo"/>
    <x v="5"/>
    <n v="12"/>
    <s v="CPR/C/2012/2854"/>
    <s v="Capacitacion Integral para COTUR Red de Cooperativa de Turismo"/>
    <s v="COTUR"/>
    <n v="62833"/>
    <n v="47035"/>
    <n v="15798"/>
    <n v="0.25142838954052804"/>
    <n v="0"/>
    <n v="0"/>
    <n v="0"/>
    <e v="#DIV/0!"/>
    <x v="2"/>
    <x v="1"/>
    <m/>
    <s v="FALTA REGISTRO"/>
    <m/>
    <m/>
    <m/>
    <m/>
    <m/>
    <x v="3"/>
    <m/>
  </r>
  <r>
    <s v="Rx096"/>
    <s v="2.2.3.1.6.96"/>
    <s v="Empresarial Asociativo"/>
    <x v="0"/>
    <n v="12"/>
    <s v="CPR/C/2012/2913"/>
    <s v=" Fortalecer la exportación de los cultivos de Sandía y Piña. "/>
    <s v="Coord. de empresas asociativas rurales - CEARD"/>
    <n v="27000"/>
    <n v="20000"/>
    <n v="7000"/>
    <n v="0.25925925925925924"/>
    <n v="0"/>
    <n v="0"/>
    <n v="0"/>
    <e v="#DIV/0!"/>
    <x v="2"/>
    <x v="1"/>
    <m/>
    <s v="FALTA REGISTRO"/>
    <m/>
    <m/>
    <m/>
    <m/>
    <m/>
    <x v="3"/>
    <m/>
  </r>
  <r>
    <s v="Rx097"/>
    <s v="2.2.2.1.8.97"/>
    <s v="Individual"/>
    <x v="8"/>
    <n v="12"/>
    <s v="CPR/C/2012/2421"/>
    <s v="Capacitación y asesoramiento en cultivo del mbocayá – Materia prima para biodiesel."/>
    <s v="GREEN OIL ENERGY SA"/>
    <n v="21550"/>
    <n v="14000"/>
    <n v="7550"/>
    <n v="0.35034802784222741"/>
    <n v="0"/>
    <n v="0"/>
    <n v="0"/>
    <e v="#DIV/0!"/>
    <x v="2"/>
    <x v="1"/>
    <m/>
    <s v="FALTA REGISTRO"/>
    <m/>
    <m/>
    <m/>
    <m/>
    <m/>
    <x v="3"/>
    <m/>
  </r>
  <r>
    <s v="Rx098"/>
    <s v="2.2.2.1.5.98"/>
    <s v="Individual"/>
    <x v="6"/>
    <n v="12"/>
    <s v="CPR/C/2012/2089"/>
    <s v="Participacion en feria Spoga, Colonia Alemania"/>
    <s v="CARPAR SA"/>
    <n v="9225"/>
    <n v="6000"/>
    <n v="3225"/>
    <n v="0.34959349593495936"/>
    <n v="12675.91"/>
    <n v="6171.26"/>
    <n v="6504.65"/>
    <n v="0.5131505351489557"/>
    <x v="0"/>
    <x v="0"/>
    <m/>
    <s v="REGISTRADO"/>
    <m/>
    <m/>
    <d v="2012-12-20T00:00:00"/>
    <s v="SI"/>
    <m/>
    <x v="0"/>
    <s v="10 contactos comerciales realizados por la empresa CARPAR SA de productos de carbon y otros."/>
  </r>
  <r>
    <s v="Rx099"/>
    <s v="2.2.2.1.6.99"/>
    <s v="Individual"/>
    <x v="0"/>
    <n v="12"/>
    <s v="CPR/C/2012/3287"/>
    <s v="Apoyo a la promocion de las exportaciones de Nuez Macadamia - EFECE"/>
    <s v="EFECE"/>
    <n v="16285"/>
    <n v="10373"/>
    <n v="5912"/>
    <n v="0.36303346638010436"/>
    <n v="0"/>
    <n v="0"/>
    <n v="0"/>
    <e v="#DIV/0!"/>
    <x v="2"/>
    <x v="0"/>
    <m/>
    <s v="CPR/C/2013/38"/>
    <m/>
    <d v="2013-11-28T00:00:00"/>
    <d v="2013-11-28T00:00:00"/>
    <m/>
    <m/>
    <x v="3"/>
    <m/>
  </r>
  <r>
    <s v="Rx100"/>
    <s v="2.2.2.1.5.100"/>
    <s v="Individual"/>
    <x v="6"/>
    <n v="12"/>
    <s v="CPR/C/2012/2303"/>
    <s v="“Comercialización  de muebles artesanales al Nordeste Argentino”"/>
    <s v="MARY LOPEZ- Centro de arte y oficio"/>
    <n v="4880"/>
    <n v="2800"/>
    <n v="2080"/>
    <n v="0.42622950819672129"/>
    <n v="4813.37"/>
    <n v="2725.37"/>
    <n v="2088"/>
    <n v="0.43379170934293437"/>
    <x v="0"/>
    <x v="0"/>
    <m/>
    <s v="REGISTRADO"/>
    <m/>
    <m/>
    <d v="2013-01-31T00:00:00"/>
    <s v="SI"/>
    <m/>
    <x v="0"/>
    <s v="8 contactos comerciales realizados. Venta de productos por monto de 10.000 U$S para la zona de Formosa"/>
  </r>
  <r>
    <s v="Rx101"/>
    <s v="2.2.3.1.4.101"/>
    <s v="Empresarial Asociativo"/>
    <x v="2"/>
    <n v="12"/>
    <s v="CPR/C/2012/2368"/>
    <s v="“ Congreso Call Center &amp; CRM- CCTRAINING SRL  y empresas asociadas   “ "/>
    <s v="CCTRAINING SRL, CIDESA, CONECTING"/>
    <n v="51900"/>
    <n v="24000"/>
    <n v="27900"/>
    <n v="0.53757225433526012"/>
    <n v="0"/>
    <n v="0"/>
    <n v="0"/>
    <e v="#DIV/0!"/>
    <x v="2"/>
    <x v="0"/>
    <m/>
    <s v="CPR/C/2013/170"/>
    <m/>
    <d v="2013-01-11T00:00:00"/>
    <d v="2013-01-11T00:00:00"/>
    <s v="SI"/>
    <m/>
    <x v="0"/>
    <s v="Mas de 300 personas partiparon en el congreso de Call Center, entrevistas de empleo con dos empresas pyas, reuniones con empresas internacionales para negocios de exportacion"/>
  </r>
  <r>
    <s v="Rx102"/>
    <s v="2.1.1.1.7.102"/>
    <s v="Estructurante"/>
    <x v="1"/>
    <n v="12"/>
    <s v="CPR/C/2012/2306"/>
    <s v="VI Simposio Internacional del Ka´a He´ë – Stevia"/>
    <s v="Mesa Sectorial "/>
    <n v="55400"/>
    <n v="44000"/>
    <n v="11400"/>
    <n v="0.20577617328519857"/>
    <n v="57048.959999999999"/>
    <n v="42699.96"/>
    <n v="14349"/>
    <n v="0.25152079897687879"/>
    <x v="0"/>
    <x v="0"/>
    <m/>
    <s v="REGISTRADO"/>
    <d v="2012-09-04T00:00:00"/>
    <d v="2013-01-31T00:00:00"/>
    <d v="2013-01-31T00:00:00"/>
    <s v="SI"/>
    <m/>
    <x v="3"/>
    <s v="10 presentaciones internacionales(7 paises) y 12 presentaciones nacionales sobre trabajo de investigacion, desarrollo,  produccion, marco regulatorio del rubro, 17 estudios de investigacion presentados, participacion de 250 personas conacionales y 30 extr"/>
  </r>
  <r>
    <s v="Rx103"/>
    <s v="2.2.2.1.5.103"/>
    <s v="Individual"/>
    <x v="6"/>
    <n v="12"/>
    <s v="CPR/C/2012/2491"/>
    <s v="Comercialización de  artesanias  al mercado  argentino"/>
    <s v="Jorge Guth"/>
    <n v="5588"/>
    <n v="3500"/>
    <n v="2088"/>
    <n v="0.37365783822476734"/>
    <n v="5581.41"/>
    <n v="3376.94"/>
    <n v="2204.4699999999998"/>
    <n v="0.39496650487959134"/>
    <x v="0"/>
    <x v="0"/>
    <m/>
    <s v="REGISTRADO"/>
    <m/>
    <m/>
    <d v="2013-02-20T00:00:00"/>
    <s v="SI"/>
    <m/>
    <x v="0"/>
    <s v="8 contactos comerciales realizados. Venta de 500 unidades de kit para asado para la empresa Wood Tool de Bs As"/>
  </r>
  <r>
    <s v="Rx104"/>
    <m/>
    <s v="Empresarial Asociativo"/>
    <x v="2"/>
    <n v="12"/>
    <s v="No tiene"/>
    <s v="ACTUALIZACION TECNOLOGICA PARA  POTENCIAR CANALES DE COMERCIALIZACION ON LINE DE PRODUCTOS DE CUERO, DECORACION Y APLICATIVOS"/>
    <s v="MARTA ELIZABETH MIRANDA BORDON, ITIEL MUEBLES Y DECORACIONES PARA EXPORT, MULTICON BUSINESS SOFTWARE S.A"/>
    <n v="0"/>
    <n v="0"/>
    <n v="0"/>
    <e v="#DIV/0!"/>
    <n v="0"/>
    <n v="0"/>
    <n v="0"/>
    <e v="#DIV/0!"/>
    <x v="3"/>
    <x v="2"/>
    <s v="NO REQUIERE"/>
    <s v="NO REQUIERE"/>
    <m/>
    <m/>
    <s v="NO REQUIERE"/>
    <s v="NO REQUIERE"/>
    <s v="NO REQUIERE"/>
    <x v="2"/>
    <s v="Rechazado"/>
  </r>
  <r>
    <s v="Rx105"/>
    <m/>
    <s v="Empresarial Asociativo"/>
    <x v="2"/>
    <n v="12"/>
    <s v="No tiene"/>
    <s v="EXPANSION DE LA MARCA  CHE MAITEI, CHIARA ABBATE y MARK "/>
    <s v="CHE MAITEI, CHIARA ABBATE y MARK SOLUTIONS  GROUP S. A."/>
    <n v="0"/>
    <n v="0"/>
    <n v="0"/>
    <e v="#DIV/0!"/>
    <n v="0"/>
    <n v="0"/>
    <n v="0"/>
    <e v="#DIV/0!"/>
    <x v="3"/>
    <x v="2"/>
    <s v="NO REQUIERE"/>
    <s v="NO REQUIERE"/>
    <m/>
    <m/>
    <s v="NO REQUIERE"/>
    <s v="NO REQUIERE"/>
    <s v="NO REQUIERE"/>
    <x v="2"/>
    <s v="Rechazado"/>
  </r>
  <r>
    <s v="Rx106"/>
    <s v="2.2.3.1.5.106"/>
    <s v="Empresarial Asociativo"/>
    <x v="6"/>
    <n v="12"/>
    <s v="CPR/C/2012/2493"/>
    <s v="Comercialización de muebles de calidad al mercado  argentino"/>
    <s v="INDUMAC, NUEVO PACTO, YENI CABALLERO"/>
    <n v="9732"/>
    <n v="6600"/>
    <n v="3132"/>
    <n v="0.32182490752157827"/>
    <n v="9758.77"/>
    <n v="6626.77"/>
    <n v="3132"/>
    <n v="0.32094208593910911"/>
    <x v="0"/>
    <x v="0"/>
    <m/>
    <s v="REGISTRADO"/>
    <m/>
    <m/>
    <d v="2013-02-21T00:00:00"/>
    <s v="SI"/>
    <m/>
    <x v="0"/>
    <s v="22 contactos comerciales realizados con alta posibilidad de negocio en el futuro"/>
  </r>
  <r>
    <s v="Rx107"/>
    <s v="2.1.1.1.2.107"/>
    <s v="Estructurante"/>
    <x v="5"/>
    <n v="12"/>
    <s v="CPR/C/2012/2847"/>
    <s v="Estudio para la adecuación de la normativa legal que favorezca a la creación de condiciones para el desarrollo del Turismo fluvial “"/>
    <s v="Mesa Sectorial "/>
    <n v="8800"/>
    <n v="7370"/>
    <n v="1430"/>
    <n v="0.16250000000000001"/>
    <n v="0"/>
    <n v="0"/>
    <n v="0"/>
    <e v="#DIV/0!"/>
    <x v="2"/>
    <x v="0"/>
    <m/>
    <s v="CPR/C/2012/58"/>
    <m/>
    <d v="2013-07-01T00:00:00"/>
    <d v="2013-07-01T00:00:00"/>
    <m/>
    <m/>
    <x v="3"/>
    <m/>
  </r>
  <r>
    <s v="Rx108"/>
    <s v="2.2.3.1.7.108"/>
    <s v="Empresarial Asociativo"/>
    <x v="1"/>
    <n v="12"/>
    <s v="CPR/C/2012/2950"/>
    <s v="Programa de Desarrollo de Cadenas de Proveedores y Alianzas Comerciales Estrategicas -AGRONUTRICAL"/>
    <s v="Agronutrical Quemagro S.A."/>
    <n v="56000"/>
    <n v="39850"/>
    <n v="16150"/>
    <n v="0.28839285714285712"/>
    <n v="22333.8"/>
    <n v="22333.8"/>
    <n v="0"/>
    <n v="0"/>
    <x v="2"/>
    <x v="0"/>
    <m/>
    <s v="CPR/C/2012/3369"/>
    <d v="2012-09-05T00:00:00"/>
    <d v="2013-08-05T00:00:00"/>
    <d v="2013-08-05T00:00:00"/>
    <m/>
    <m/>
    <x v="3"/>
    <m/>
  </r>
  <r>
    <s v="Rx109"/>
    <s v="2.2.2.1.1.109"/>
    <s v="Individual"/>
    <x v="3"/>
    <n v="12"/>
    <s v="CPR/C/2012/2992"/>
    <s v="Participar en la exposicion Stands y Convention Las Vegas EEUU de productos de cuero de la emprea KAMM SA"/>
    <s v="Emprendimientos turísticos SA"/>
    <n v="22590"/>
    <n v="13600"/>
    <n v="8990"/>
    <n v="0.39796370075254539"/>
    <n v="0"/>
    <n v="0"/>
    <n v="0"/>
    <e v="#DIV/0!"/>
    <x v="2"/>
    <x v="0"/>
    <m/>
    <s v="CPR/C/2012/3401"/>
    <m/>
    <d v="2013-06-03T00:00:00"/>
    <d v="2013-06-03T00:00:00"/>
    <m/>
    <m/>
    <x v="3"/>
    <m/>
  </r>
  <r>
    <s v="Rx110"/>
    <s v="2.2.2.1.2.110"/>
    <s v="Individual"/>
    <x v="5"/>
    <n v="12"/>
    <s v="CPR/C/2012/3161"/>
    <s v="Preparacion Certificacion Hotel Convair "/>
    <s v="Hotel Convair "/>
    <n v="25925"/>
    <n v="16000"/>
    <n v="9925"/>
    <n v="0.38283510125361619"/>
    <n v="0"/>
    <n v="0"/>
    <n v="0"/>
    <e v="#DIV/0!"/>
    <x v="2"/>
    <x v="0"/>
    <m/>
    <s v="CPR/C/2013/39"/>
    <m/>
    <d v="2014-07-13T00:00:00"/>
    <d v="2014-07-13T00:00:00"/>
    <m/>
    <m/>
    <x v="3"/>
    <m/>
  </r>
  <r>
    <s v="Rx111"/>
    <s v="2.2.3.1.2.111"/>
    <s v="Empresarial Asociativo"/>
    <x v="5"/>
    <n v="12"/>
    <s v="CPR/C/2012/3159"/>
    <s v="Prospeccion de Mercado. Hotel Las Margaritas, Resort Yacht, Martin Travel "/>
    <s v="Hotel Las Margaritas, Resort Yacht, Martin Travel"/>
    <n v="65800"/>
    <n v="47800"/>
    <n v="18000"/>
    <n v="0.2735562310030395"/>
    <n v="0"/>
    <n v="0"/>
    <n v="0"/>
    <e v="#DIV/0!"/>
    <x v="2"/>
    <x v="0"/>
    <m/>
    <s v="CPR/C/2013/76"/>
    <m/>
    <d v="2014-01-23T00:00:00"/>
    <d v="2014-01-23T00:00:00"/>
    <m/>
    <m/>
    <x v="3"/>
    <m/>
  </r>
  <r>
    <s v="Rx112"/>
    <s v="2.2.2.1.2.112"/>
    <s v="Individual"/>
    <x v="5"/>
    <n v="13"/>
    <s v="CPR/C/2012/3155"/>
    <s v="Promocion de los productos de Martin Travel "/>
    <s v="Martin Travel "/>
    <n v="17364"/>
    <n v="11364"/>
    <n v="6000"/>
    <n v="0.3455425017277125"/>
    <n v="0"/>
    <n v="0"/>
    <n v="0"/>
    <e v="#DIV/0!"/>
    <x v="2"/>
    <x v="0"/>
    <m/>
    <s v="CPR/C/2013/44"/>
    <m/>
    <d v="2014-01-23T00:00:00"/>
    <d v="2014-01-23T00:00:00"/>
    <m/>
    <m/>
    <x v="3"/>
    <m/>
  </r>
  <r>
    <s v="Rx113"/>
    <s v="2.1.1.1.3.113"/>
    <s v="Estructurante"/>
    <x v="7"/>
    <n v="13"/>
    <s v="CPR/C/2012/3412"/>
    <s v="Capacitacion Tecnica Integral Formador de Formadores. III Etapa"/>
    <s v="Mesa Sectorial "/>
    <n v="59764"/>
    <n v="19948"/>
    <n v="39816"/>
    <n v="0.66622046717087213"/>
    <n v="0"/>
    <n v="0"/>
    <n v="0"/>
    <e v="#DIV/0!"/>
    <x v="2"/>
    <x v="0"/>
    <m/>
    <s v="CPR/C/2013/152"/>
    <m/>
    <d v="2013-06-09T00:00:00"/>
    <d v="2013-06-09T00:00:00"/>
    <m/>
    <m/>
    <x v="3"/>
    <m/>
  </r>
  <r>
    <s v="Rx114"/>
    <s v="2.2.3.1.2.114"/>
    <s v="Empresarial Asociativo"/>
    <x v="5"/>
    <n v="13"/>
    <s v="CPR/C/2012/3395"/>
    <s v="Paraguay Travel Mart 2013. Feria Internacional de Turismo Receptivo del Paraguay"/>
    <s v="Asuncion Convention and Visit Bureau, AIHPY, Martin Travel"/>
    <n v="75150"/>
    <n v="55150"/>
    <n v="20000"/>
    <n v="0.2661343978709248"/>
    <n v="0"/>
    <n v="0"/>
    <n v="0"/>
    <e v="#DIV/0!"/>
    <x v="2"/>
    <x v="0"/>
    <m/>
    <s v="CPR/C/2013/109"/>
    <m/>
    <d v="2013-11-20T00:00:00"/>
    <d v="2013-11-20T00:00:00"/>
    <m/>
    <m/>
    <x v="3"/>
    <m/>
  </r>
  <r>
    <s v="Rx115"/>
    <s v="2.2.2.1.3.115"/>
    <s v="Individual"/>
    <x v="7"/>
    <n v="13"/>
    <s v="CPR/C/2012/3394"/>
    <s v="Seminario Tendencias II. Pilar "/>
    <s v="Manufacturas Pilar S.A."/>
    <n v="35230"/>
    <n v="22030"/>
    <n v="13200"/>
    <n v="0.37468066988362192"/>
    <n v="0"/>
    <n v="0"/>
    <n v="0"/>
    <e v="#DIV/0!"/>
    <x v="2"/>
    <x v="0"/>
    <m/>
    <s v="CPR/C/2013/152"/>
    <m/>
    <d v="2013-05-26T00:00:00"/>
    <d v="2013-05-26T00:00:00"/>
    <m/>
    <m/>
    <x v="3"/>
    <m/>
  </r>
  <r>
    <s v="Rx116"/>
    <m/>
    <s v="Individual"/>
    <x v="7"/>
    <n v="13"/>
    <m/>
    <s v="Estrategias de Promocion Internacional ARA organic cotton, prendas de algodón organico para bebes &amp; niños"/>
    <s v="Promover S.A."/>
    <n v="33652"/>
    <n v="21874"/>
    <n v="11778"/>
    <n v="0.3499940568168311"/>
    <n v="0"/>
    <n v="0"/>
    <n v="0"/>
    <e v="#DIV/0!"/>
    <x v="5"/>
    <x v="1"/>
    <m/>
    <s v="FALTA REGISTRO"/>
    <m/>
    <m/>
    <m/>
    <m/>
    <m/>
    <x v="3"/>
    <m/>
  </r>
  <r>
    <s v="Rx117"/>
    <s v="2.1.1.1.2.117"/>
    <s v="Estructurante"/>
    <x v="5"/>
    <n v="13"/>
    <s v="CPR/C/2012/3408"/>
    <s v="Guai Informativa Turistica del Paraguay"/>
    <s v="Mesa Sectorial "/>
    <n v="23300"/>
    <n v="19800"/>
    <n v="3500"/>
    <n v="0.15021459227467812"/>
    <n v="0"/>
    <n v="0"/>
    <n v="0"/>
    <e v="#DIV/0!"/>
    <x v="2"/>
    <x v="0"/>
    <m/>
    <s v="CPR/C/2013/58"/>
    <m/>
    <d v="2014-02-27T00:00:00"/>
    <d v="2014-02-27T00:00:00"/>
    <m/>
    <m/>
    <x v="3"/>
    <m/>
  </r>
  <r>
    <s v="Rx118"/>
    <m/>
    <s v="Empresarial Asociativo"/>
    <x v="5"/>
    <n v="13"/>
    <s v="CPR/C/2013/191"/>
    <s v="Promocion de APATUR, Asociacion Paraguaya de Turismo Rural, enidad pionera en el desarrollo y promocion del turismo en el ambito rural, en el Py"/>
    <s v="APATUR"/>
    <n v="33642"/>
    <n v="25642"/>
    <n v="8000"/>
    <n v="0.23779799060697937"/>
    <n v="0"/>
    <n v="0"/>
    <n v="0"/>
    <e v="#DIV/0!"/>
    <x v="2"/>
    <x v="1"/>
    <m/>
    <s v="FALTA REGISTRO"/>
    <m/>
    <m/>
    <m/>
    <m/>
    <m/>
    <x v="3"/>
    <m/>
  </r>
  <r>
    <s v="Rx119"/>
    <m/>
    <s v="Individual"/>
    <x v="4"/>
    <n v="13"/>
    <m/>
    <s v="Aumento de la oferta exportable MOTOPAR"/>
    <s v="MOTOPAR"/>
    <n v="32000"/>
    <n v="23000"/>
    <n v="9000"/>
    <n v="0.28125"/>
    <n v="0"/>
    <n v="0"/>
    <n v="0"/>
    <e v="#DIV/0!"/>
    <x v="5"/>
    <x v="1"/>
    <m/>
    <s v="FALTA REGISTRO"/>
    <m/>
    <m/>
    <m/>
    <m/>
    <m/>
    <x v="3"/>
    <m/>
  </r>
  <r>
    <s v="Rx120"/>
    <m/>
    <s v="Estructurante"/>
    <x v="4"/>
    <n v="13"/>
    <m/>
    <s v="Rueda de Negocio Expo 2013"/>
    <s v="Mesa Sectorial "/>
    <n v="127000"/>
    <n v="98500"/>
    <n v="28500"/>
    <n v="0.22440944881889763"/>
    <n v="0"/>
    <n v="0"/>
    <n v="0"/>
    <e v="#DIV/0!"/>
    <x v="5"/>
    <x v="1"/>
    <m/>
    <s v="FALTA REGISTRO"/>
    <m/>
    <m/>
    <m/>
    <m/>
    <m/>
    <x v="3"/>
    <m/>
  </r>
  <r>
    <s v="Rx121"/>
    <m/>
    <s v="Individual"/>
    <x v="4"/>
    <n v="13"/>
    <m/>
    <s v="Prospeccion de nicho de mercado y certificacion - Chololo"/>
    <s v="CHOLOLO SRL"/>
    <n v="38400"/>
    <n v="24400"/>
    <n v="14000"/>
    <n v="0.36458333333333331"/>
    <n v="0"/>
    <n v="0"/>
    <n v="0"/>
    <e v="#DIV/0!"/>
    <x v="5"/>
    <x v="1"/>
    <m/>
    <s v="FALTA REGISTRO"/>
    <m/>
    <m/>
    <m/>
    <m/>
    <m/>
    <x v="3"/>
    <m/>
  </r>
  <r>
    <s v="Rx122"/>
    <m/>
    <s v="Empresarial Asociativo"/>
    <x v="4"/>
    <n v="13"/>
    <s v="CPR/C/2013/116"/>
    <s v="Prospeccion de mercado y participacion en feria de BIOFACH- FOX SA y otros"/>
    <s v="FOX SA, Chololo, Arasy Orgánica"/>
    <n v="81170"/>
    <n v="51010"/>
    <n v="30160"/>
    <n v="0.3715658494517679"/>
    <n v="0"/>
    <n v="0"/>
    <n v="0"/>
    <e v="#DIV/0!"/>
    <x v="2"/>
    <x v="1"/>
    <m/>
    <s v="FALTA REGISTRO"/>
    <m/>
    <m/>
    <m/>
    <m/>
    <m/>
    <x v="3"/>
    <m/>
  </r>
  <r>
    <s v="Rx123"/>
    <m/>
    <s v="Individual"/>
    <x v="7"/>
    <n v="13"/>
    <s v="CPR/C/2013/135"/>
    <s v="Aho Poi Raity, visibilidad de productos de aho poi en el mercado internacional "/>
    <s v="Aho Poi Raity"/>
    <n v="9800"/>
    <n v="6300"/>
    <n v="3500"/>
    <n v="0.35714285714285715"/>
    <n v="0"/>
    <n v="0"/>
    <n v="0"/>
    <e v="#DIV/0!"/>
    <x v="2"/>
    <x v="1"/>
    <m/>
    <s v="FALTA REGISTRO"/>
    <m/>
    <m/>
    <m/>
    <m/>
    <m/>
    <x v="3"/>
    <m/>
  </r>
  <r>
    <s v="Rx124"/>
    <m/>
    <s v="Individual"/>
    <x v="1"/>
    <n v="13"/>
    <s v="CPR/C/2013/265"/>
    <s v="Implementacion del sistema de trazabilidad de GRANULAR"/>
    <s v="Granular Paraaguay"/>
    <n v="37700"/>
    <n v="24000"/>
    <n v="13700"/>
    <n v="0.36339522546419101"/>
    <n v="0"/>
    <n v="0"/>
    <n v="0"/>
    <e v="#DIV/0!"/>
    <x v="2"/>
    <x v="1"/>
    <m/>
    <s v="FALTA REGISTRO"/>
    <m/>
    <m/>
    <m/>
    <m/>
    <m/>
    <x v="3"/>
    <m/>
  </r>
  <r>
    <s v="Rx125"/>
    <m/>
    <s v="Empresarial Asociativo"/>
    <x v="3"/>
    <n v="13"/>
    <s v="CPR/C/2013/90"/>
    <s v="Participacion  en feria Prodexpo Moscu Rusia - CAMARA PYA DE CARNE"/>
    <s v="CAMARA PYA DE CARNE"/>
    <n v="87719"/>
    <n v="53325"/>
    <n v="34394"/>
    <n v="0.3920929331159726"/>
    <n v="0"/>
    <n v="0"/>
    <n v="0"/>
    <e v="#DIV/0!"/>
    <x v="2"/>
    <x v="0"/>
    <m/>
    <s v="CPR/C/2013/313"/>
    <d v="2013-01-16T00:00:00"/>
    <d v="2013-08-16T00:00:00"/>
    <m/>
    <m/>
    <m/>
    <x v="3"/>
    <m/>
  </r>
  <r>
    <s v="Rx126"/>
    <m/>
    <s v="Individual"/>
    <x v="4"/>
    <n v="13"/>
    <s v="No tiene"/>
    <s v="Inserción de las Marcas Paraguayas en el Mercado Local e Internacional a través  de diferentes opciones. Franquicias."/>
    <s v="SUR PLUS"/>
    <n v="0"/>
    <n v="0"/>
    <n v="0"/>
    <e v="#DIV/0!"/>
    <n v="0"/>
    <n v="0"/>
    <n v="0"/>
    <e v="#DIV/0!"/>
    <x v="3"/>
    <x v="3"/>
    <s v="NO REQUIERE"/>
    <s v="NO REQUIERE"/>
    <m/>
    <m/>
    <s v="NO REQUIERE"/>
    <s v="NO REQUIERE"/>
    <s v="NO REQUIERE"/>
    <x v="2"/>
    <s v="Rechazado"/>
  </r>
  <r>
    <s v="Rx127"/>
    <m/>
    <s v="Empresarial Asociativo"/>
    <x v="2"/>
    <n v="13"/>
    <m/>
    <s v="Aumento de competitividad y negocio de exportacion atraves de certificacion ISO 9001- DIGIWEB Py SA"/>
    <s v="DIGIWEB Py SA, THE DERBY SRL, NETSYSTEM SA, TILERIA Y ASOC., CBS SRL"/>
    <n v="49990"/>
    <n v="37493"/>
    <n v="12497"/>
    <n v="0.24998999799959992"/>
    <n v="0"/>
    <n v="0"/>
    <n v="0"/>
    <e v="#DIV/0!"/>
    <x v="5"/>
    <x v="1"/>
    <m/>
    <s v="FALTA REGISTRO"/>
    <m/>
    <m/>
    <m/>
    <m/>
    <m/>
    <x v="3"/>
    <m/>
  </r>
  <r>
    <s v="Rx128"/>
    <m/>
    <s v="Individual"/>
    <x v="0"/>
    <n v="13"/>
    <s v="CPR/C/2013/161"/>
    <s v="Desarrollo Tecnico e  Industrial de Frutas y Hortalizas desidratadas. CONSULCOOP"/>
    <s v="CONSULCOOP"/>
    <n v="37091"/>
    <n v="24091"/>
    <n v="13000"/>
    <n v="0.35048933703593865"/>
    <n v="0"/>
    <n v="0"/>
    <n v="0"/>
    <e v="#DIV/0!"/>
    <x v="2"/>
    <x v="1"/>
    <m/>
    <s v="FALTA REGISTRO"/>
    <m/>
    <m/>
    <m/>
    <m/>
    <m/>
    <x v="3"/>
    <m/>
  </r>
  <r>
    <s v="Rx129"/>
    <m/>
    <s v="Individual"/>
    <x v="7"/>
    <n v="13"/>
    <s v="CPR/C/2013/318"/>
    <s v="Kokore II: Exportacion de prendas de niños"/>
    <s v="Rosana Facetti, Promover SA, Moderna Confecciones SA, Pintado SRL, SURPY SA"/>
    <n v="79208"/>
    <n v="51208"/>
    <n v="28000"/>
    <n v="0.35349964650035348"/>
    <n v="0"/>
    <n v="0"/>
    <n v="0"/>
    <e v="#DIV/0!"/>
    <x v="2"/>
    <x v="1"/>
    <m/>
    <s v="FALTA REGISTRO"/>
    <m/>
    <m/>
    <m/>
    <m/>
    <m/>
    <x v="3"/>
    <m/>
  </r>
  <r>
    <s v="Rx130"/>
    <m/>
    <s v="Individual"/>
    <x v="5"/>
    <n v="13"/>
    <s v="CPR/C/2013/255"/>
    <s v="Participacion en MITT SUMMIT 2013- Cumbre Empresarial Internacional de Turismo"/>
    <s v="ELITE TRAVEL CONSULTANTS S.A."/>
    <n v="8800"/>
    <n v="5500"/>
    <n v="3300"/>
    <n v="0.375"/>
    <n v="0"/>
    <n v="0"/>
    <n v="0"/>
    <e v="#DIV/0!"/>
    <x v="2"/>
    <x v="1"/>
    <m/>
    <s v="FALTA REGISTRO"/>
    <m/>
    <d v="2013-04-30T00:00:00"/>
    <m/>
    <m/>
    <m/>
    <x v="3"/>
    <m/>
  </r>
  <r>
    <s v="Rx131"/>
    <m/>
    <s v="Individual"/>
    <x v="6"/>
    <n v="13"/>
    <s v="CPR/C/2013/261"/>
    <s v="Transferencia de diseño para objetos y muebles para exportacion"/>
    <s v="SILDAY SRL"/>
    <n v="16133"/>
    <n v="10250"/>
    <n v="5883"/>
    <n v="0.36465629455154031"/>
    <n v="0"/>
    <n v="0"/>
    <n v="0"/>
    <e v="#DIV/0!"/>
    <x v="2"/>
    <x v="0"/>
    <m/>
    <s v="FALTA REGISTRO"/>
    <m/>
    <d v="2013-09-30T00:00:00"/>
    <m/>
    <m/>
    <m/>
    <x v="3"/>
    <m/>
  </r>
  <r>
    <s v="Rx132"/>
    <m/>
    <s v="Estructurante"/>
    <x v="3"/>
    <n v="13"/>
    <s v="CPR/C/2013/337"/>
    <s v="Apoyo a SENACSA a la realizacion de Seminario regional sobre Fiebre Aftosa y taller para Puntos Focales Nacionales de enfermedades a la OIE"/>
    <s v="?"/>
    <n v="37147"/>
    <n v="29547"/>
    <n v="7600"/>
    <n v="0.20459256467547851"/>
    <n v="0"/>
    <n v="0"/>
    <n v="0"/>
    <e v="#DIV/0!"/>
    <x v="2"/>
    <x v="1"/>
    <m/>
    <s v="FALTA REGISTRO"/>
    <m/>
    <m/>
    <m/>
    <m/>
    <m/>
    <x v="3"/>
    <m/>
  </r>
  <r>
    <s v="Rx133"/>
    <m/>
    <s v="Estructurante"/>
    <x v="1"/>
    <n v="13"/>
    <m/>
    <s v="Acceso y poscionamiento del ka'a he'e en el mercado internacional con enfasis en calidad"/>
    <m/>
    <n v="56860"/>
    <n v="36500"/>
    <n v="20360"/>
    <n v="0.35807245867041859"/>
    <n v="0"/>
    <n v="0"/>
    <n v="0"/>
    <e v="#DIV/0!"/>
    <x v="5"/>
    <x v="1"/>
    <m/>
    <s v="FALTA REGISTRO"/>
    <m/>
    <m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3:E13" firstHeaderRow="1" firstDataRow="2" firstDataCol="1" rowPageCount="1" colPageCount="1"/>
  <pivotFields count="27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>
      <items count="10">
        <item x="8"/>
        <item x="3"/>
        <item x="4"/>
        <item x="6"/>
        <item x="0"/>
        <item x="1"/>
        <item x="2"/>
        <item x="5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3" outline="0" subtotalTop="0" showAll="0" includeNewItemsInFilter="1"/>
    <pivotField compact="0" numFmtId="3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3" outline="0" subtotalTop="0" showAll="0" includeNewItemsInFilter="1"/>
    <pivotField compact="0" numFmtId="3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7">
        <item h="1" x="1"/>
        <item h="1" x="2"/>
        <item h="1" x="5"/>
        <item x="0"/>
        <item h="1" x="4"/>
        <item h="1" x="3"/>
        <item t="default"/>
      </items>
    </pivotField>
    <pivotField compact="0" outline="0" subtotalTop="0" showAll="0" includeNewItemsInFilter="1">
      <items count="5">
        <item x="1"/>
        <item x="2"/>
        <item x="0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5">
        <item x="1"/>
        <item x="2"/>
        <item x="0"/>
        <item x="3"/>
        <item t="default"/>
      </items>
    </pivotField>
    <pivotField compact="0" outline="0" subtotalTop="0" showAll="0" includeNewItemsInFilter="1"/>
  </pivotFields>
  <rowFields count="1">
    <field x="3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5"/>
  </colFields>
  <colItems count="4">
    <i>
      <x/>
    </i>
    <i>
      <x v="2"/>
    </i>
    <i>
      <x v="3"/>
    </i>
    <i t="grand">
      <x/>
    </i>
  </colItems>
  <pageFields count="1">
    <pageField fld="16" hier="0"/>
  </pageFields>
  <dataFields count="1">
    <dataField name="Cuenta de Tipo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5" workbookViewId="0">
      <selection activeCell="I15" sqref="I15"/>
    </sheetView>
  </sheetViews>
  <sheetFormatPr defaultRowHeight="15" x14ac:dyDescent="0.25"/>
  <cols>
    <col min="1" max="1" width="31.140625" customWidth="1"/>
    <col min="2" max="2" width="22.42578125" customWidth="1"/>
    <col min="3" max="3" width="20.7109375" customWidth="1"/>
    <col min="4" max="4" width="24.85546875" customWidth="1"/>
    <col min="5" max="5" width="24.42578125" customWidth="1"/>
    <col min="6" max="6" width="12.5703125" customWidth="1"/>
    <col min="7" max="7" width="11.42578125" customWidth="1"/>
    <col min="8" max="8" width="15.5703125" customWidth="1"/>
    <col min="9" max="256" width="11.42578125" customWidth="1"/>
  </cols>
  <sheetData>
    <row r="1" spans="1:8" x14ac:dyDescent="0.25">
      <c r="A1" s="67" t="s">
        <v>27</v>
      </c>
      <c r="B1" s="68" t="s">
        <v>37</v>
      </c>
    </row>
    <row r="3" spans="1:8" x14ac:dyDescent="0.25">
      <c r="A3" s="53" t="s">
        <v>480</v>
      </c>
      <c r="B3" s="53" t="s">
        <v>67</v>
      </c>
      <c r="C3" s="51"/>
      <c r="D3" s="51"/>
      <c r="E3" s="52"/>
    </row>
    <row r="4" spans="1:8" x14ac:dyDescent="0.25">
      <c r="A4" s="53" t="s">
        <v>13</v>
      </c>
      <c r="B4" s="50" t="s">
        <v>68</v>
      </c>
      <c r="C4" s="60" t="s">
        <v>69</v>
      </c>
      <c r="D4" s="60" t="s">
        <v>479</v>
      </c>
      <c r="E4" s="56" t="s">
        <v>478</v>
      </c>
    </row>
    <row r="5" spans="1:8" x14ac:dyDescent="0.25">
      <c r="A5" s="50" t="s">
        <v>6</v>
      </c>
      <c r="B5" s="61">
        <v>2</v>
      </c>
      <c r="C5" s="62">
        <v>1</v>
      </c>
      <c r="D5" s="62"/>
      <c r="E5" s="57">
        <v>3</v>
      </c>
      <c r="H5" s="70"/>
    </row>
    <row r="6" spans="1:8" x14ac:dyDescent="0.25">
      <c r="A6" s="54" t="s">
        <v>7</v>
      </c>
      <c r="B6" s="63">
        <v>5</v>
      </c>
      <c r="C6" s="64">
        <v>5</v>
      </c>
      <c r="D6" s="64"/>
      <c r="E6" s="58">
        <v>10</v>
      </c>
    </row>
    <row r="7" spans="1:8" ht="15.75" thickBot="1" x14ac:dyDescent="0.3">
      <c r="A7" s="54" t="s">
        <v>9</v>
      </c>
      <c r="B7" s="63">
        <v>2</v>
      </c>
      <c r="C7" s="64">
        <v>5</v>
      </c>
      <c r="D7" s="64"/>
      <c r="E7" s="58">
        <v>7</v>
      </c>
      <c r="H7" s="82" t="s">
        <v>735</v>
      </c>
    </row>
    <row r="8" spans="1:8" ht="15.75" thickBot="1" x14ac:dyDescent="0.3">
      <c r="A8" s="54" t="s">
        <v>4</v>
      </c>
      <c r="B8" s="63">
        <v>8</v>
      </c>
      <c r="C8" s="64">
        <v>1</v>
      </c>
      <c r="D8" s="64"/>
      <c r="E8" s="58">
        <v>9</v>
      </c>
      <c r="H8" s="82" t="s">
        <v>736</v>
      </c>
    </row>
    <row r="9" spans="1:8" x14ac:dyDescent="0.25">
      <c r="A9" s="54" t="s">
        <v>5</v>
      </c>
      <c r="B9" s="63">
        <v>3</v>
      </c>
      <c r="C9" s="64">
        <v>6</v>
      </c>
      <c r="D9" s="64">
        <v>1</v>
      </c>
      <c r="E9" s="58">
        <v>10</v>
      </c>
      <c r="H9" s="83" t="s">
        <v>737</v>
      </c>
    </row>
    <row r="10" spans="1:8" ht="15.75" thickBot="1" x14ac:dyDescent="0.3">
      <c r="A10" s="54" t="s">
        <v>11</v>
      </c>
      <c r="B10" s="63">
        <v>2</v>
      </c>
      <c r="C10" s="64">
        <v>2</v>
      </c>
      <c r="D10" s="64"/>
      <c r="E10" s="58">
        <v>4</v>
      </c>
      <c r="H10" s="84" t="s">
        <v>738</v>
      </c>
    </row>
    <row r="11" spans="1:8" x14ac:dyDescent="0.25">
      <c r="A11" s="54" t="s">
        <v>8</v>
      </c>
      <c r="B11" s="63"/>
      <c r="C11" s="64">
        <v>8</v>
      </c>
      <c r="D11" s="64"/>
      <c r="E11" s="58">
        <v>8</v>
      </c>
      <c r="H11" s="71"/>
    </row>
    <row r="12" spans="1:8" x14ac:dyDescent="0.25">
      <c r="A12" s="54" t="s">
        <v>44</v>
      </c>
      <c r="B12" s="63">
        <v>3</v>
      </c>
      <c r="C12" s="64">
        <v>5</v>
      </c>
      <c r="D12" s="64"/>
      <c r="E12" s="58">
        <v>8</v>
      </c>
    </row>
    <row r="13" spans="1:8" x14ac:dyDescent="0.25">
      <c r="A13" s="55" t="s">
        <v>478</v>
      </c>
      <c r="B13" s="65">
        <v>25</v>
      </c>
      <c r="C13" s="66">
        <v>33</v>
      </c>
      <c r="D13" s="66">
        <v>1</v>
      </c>
      <c r="E13" s="59">
        <v>59</v>
      </c>
      <c r="H13" s="71"/>
    </row>
    <row r="15" spans="1:8" x14ac:dyDescent="0.25">
      <c r="H15" s="71"/>
    </row>
    <row r="22" spans="3:5" x14ac:dyDescent="0.25">
      <c r="C22">
        <v>1281688</v>
      </c>
      <c r="D22">
        <v>129688</v>
      </c>
      <c r="E22">
        <v>1441399</v>
      </c>
    </row>
    <row r="23" spans="3:5" x14ac:dyDescent="0.25">
      <c r="C23">
        <v>1214785</v>
      </c>
      <c r="D23">
        <v>118308</v>
      </c>
      <c r="E23">
        <v>1333094</v>
      </c>
    </row>
    <row r="24" spans="3:5" x14ac:dyDescent="0.25">
      <c r="C24">
        <f>C22-C23</f>
        <v>66903</v>
      </c>
      <c r="D24" s="27">
        <f>D22-D23</f>
        <v>11380</v>
      </c>
      <c r="E24" s="27">
        <f>E22-E23</f>
        <v>108305</v>
      </c>
    </row>
    <row r="27" spans="3:5" x14ac:dyDescent="0.25">
      <c r="D27">
        <v>500730</v>
      </c>
    </row>
    <row r="28" spans="3:5" x14ac:dyDescent="0.25">
      <c r="D28">
        <v>231999</v>
      </c>
    </row>
    <row r="29" spans="3:5" x14ac:dyDescent="0.25">
      <c r="D29">
        <f>D27-D28</f>
        <v>268731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50"/>
  <sheetViews>
    <sheetView tabSelected="1" topLeftCell="E1" zoomScale="70" zoomScaleNormal="70" zoomScalePageLayoutView="62" workbookViewId="0">
      <selection activeCell="H4" sqref="H4"/>
    </sheetView>
  </sheetViews>
  <sheetFormatPr defaultRowHeight="15" x14ac:dyDescent="0.25"/>
  <cols>
    <col min="1" max="1" width="7.5703125" style="27" customWidth="1"/>
    <col min="2" max="2" width="7.140625" style="2" customWidth="1"/>
    <col min="3" max="3" width="18" style="2" hidden="1" customWidth="1"/>
    <col min="4" max="4" width="15.28515625" style="1" customWidth="1"/>
    <col min="5" max="5" width="6.140625" style="1" customWidth="1"/>
    <col min="6" max="6" width="7.85546875" style="1" customWidth="1"/>
    <col min="7" max="7" width="19.5703125" style="26" customWidth="1"/>
    <col min="8" max="8" width="26" style="3" customWidth="1"/>
    <col min="9" max="9" width="21.140625" style="3" customWidth="1"/>
    <col min="10" max="10" width="20.140625" style="3" customWidth="1"/>
    <col min="11" max="11" width="13.5703125" style="1" customWidth="1"/>
    <col min="12" max="12" width="13.28515625" customWidth="1"/>
    <col min="13" max="13" width="11.140625" style="27" customWidth="1"/>
    <col min="14" max="14" width="14.140625" customWidth="1"/>
    <col min="15" max="15" width="10.5703125" style="27" customWidth="1"/>
    <col min="16" max="16" width="12.28515625" customWidth="1"/>
    <col min="17" max="17" width="15.140625" customWidth="1"/>
    <col min="18" max="18" width="10.5703125" style="27" customWidth="1"/>
    <col min="19" max="19" width="11" customWidth="1"/>
    <col min="20" max="20" width="11.140625" style="27" customWidth="1"/>
    <col min="21" max="21" width="16.85546875" customWidth="1"/>
    <col min="22" max="256" width="11.42578125" customWidth="1"/>
  </cols>
  <sheetData>
    <row r="1" spans="1:21" s="27" customFormat="1" x14ac:dyDescent="0.25">
      <c r="B1" s="2"/>
      <c r="C1" s="2"/>
      <c r="D1" s="26"/>
      <c r="E1" s="26"/>
      <c r="F1" s="26"/>
      <c r="G1" s="26"/>
      <c r="H1" s="3"/>
      <c r="I1" s="3"/>
      <c r="J1" s="3"/>
      <c r="K1" s="26"/>
    </row>
    <row r="2" spans="1:21" ht="18.75" x14ac:dyDescent="0.3">
      <c r="A2" s="101"/>
      <c r="B2" s="101"/>
      <c r="C2" s="103"/>
      <c r="D2" s="101"/>
      <c r="E2" s="106" t="s">
        <v>1113</v>
      </c>
      <c r="F2" s="107"/>
      <c r="G2" s="107"/>
      <c r="H2" s="107"/>
      <c r="I2" s="107"/>
      <c r="J2" s="108"/>
      <c r="K2" s="104" t="s">
        <v>1041</v>
      </c>
      <c r="L2" s="104"/>
      <c r="M2" s="104"/>
      <c r="N2" s="104"/>
      <c r="O2" s="101"/>
      <c r="P2" s="105" t="s">
        <v>740</v>
      </c>
      <c r="Q2" s="105"/>
      <c r="R2" s="105"/>
      <c r="S2" s="105"/>
      <c r="T2" s="102"/>
      <c r="U2" s="30"/>
    </row>
    <row r="3" spans="1:21" ht="81.75" customHeight="1" x14ac:dyDescent="0.25">
      <c r="A3" s="41" t="s">
        <v>1017</v>
      </c>
      <c r="B3" s="41" t="s">
        <v>743</v>
      </c>
      <c r="C3" s="21" t="s">
        <v>267</v>
      </c>
      <c r="D3" s="4" t="s">
        <v>16</v>
      </c>
      <c r="E3" s="41" t="s">
        <v>13</v>
      </c>
      <c r="F3" s="4" t="s">
        <v>175</v>
      </c>
      <c r="G3" s="41" t="s">
        <v>742</v>
      </c>
      <c r="H3" s="4" t="s">
        <v>14</v>
      </c>
      <c r="I3" s="41" t="s">
        <v>184</v>
      </c>
      <c r="J3" s="41" t="s">
        <v>1008</v>
      </c>
      <c r="K3" s="4" t="s">
        <v>178</v>
      </c>
      <c r="L3" s="41" t="s">
        <v>661</v>
      </c>
      <c r="M3" s="41" t="s">
        <v>662</v>
      </c>
      <c r="N3" s="4" t="s">
        <v>15</v>
      </c>
      <c r="O3" s="41" t="s">
        <v>465</v>
      </c>
      <c r="P3" s="25" t="s">
        <v>178</v>
      </c>
      <c r="Q3" s="41" t="s">
        <v>1018</v>
      </c>
      <c r="R3" s="41" t="s">
        <v>662</v>
      </c>
      <c r="S3" s="25" t="s">
        <v>15</v>
      </c>
      <c r="T3" s="28" t="s">
        <v>465</v>
      </c>
      <c r="U3" s="41" t="s">
        <v>27</v>
      </c>
    </row>
    <row r="4" spans="1:21" s="5" customFormat="1" ht="61.5" customHeight="1" x14ac:dyDescent="0.25">
      <c r="A4" s="89">
        <v>1</v>
      </c>
      <c r="B4" s="7" t="s">
        <v>83</v>
      </c>
      <c r="C4" s="22" t="s">
        <v>268</v>
      </c>
      <c r="D4" s="7" t="s">
        <v>21</v>
      </c>
      <c r="E4" s="11" t="s">
        <v>4</v>
      </c>
      <c r="F4" s="36">
        <v>10</v>
      </c>
      <c r="G4" s="38" t="s">
        <v>368</v>
      </c>
      <c r="H4" s="74" t="s">
        <v>0</v>
      </c>
      <c r="I4" s="74" t="s">
        <v>581</v>
      </c>
      <c r="J4" s="74" t="s">
        <v>1036</v>
      </c>
      <c r="K4" s="44">
        <f t="shared" ref="K4:K32" si="0">L4+M4+N4</f>
        <v>22984</v>
      </c>
      <c r="L4" s="44">
        <v>14310</v>
      </c>
      <c r="M4" s="44">
        <v>74</v>
      </c>
      <c r="N4" s="44">
        <v>8600</v>
      </c>
      <c r="O4" s="45">
        <f t="shared" ref="O4:O32" si="1">N4/K4</f>
        <v>0.37417333797424296</v>
      </c>
      <c r="P4" s="34">
        <f>Q4+R4+S4</f>
        <v>14056</v>
      </c>
      <c r="Q4" s="93">
        <v>8540</v>
      </c>
      <c r="R4" s="34">
        <v>74</v>
      </c>
      <c r="S4" s="87">
        <v>5442</v>
      </c>
      <c r="T4" s="31">
        <f t="shared" ref="T4:T32" si="2">S4/P4</f>
        <v>0.38716562322140013</v>
      </c>
      <c r="U4" s="8" t="s">
        <v>659</v>
      </c>
    </row>
    <row r="5" spans="1:21" s="5" customFormat="1" ht="50.25" customHeight="1" x14ac:dyDescent="0.25">
      <c r="A5" s="89">
        <v>2</v>
      </c>
      <c r="B5" s="7" t="s">
        <v>84</v>
      </c>
      <c r="C5" s="22" t="s">
        <v>269</v>
      </c>
      <c r="D5" s="7" t="s">
        <v>21</v>
      </c>
      <c r="E5" s="7" t="s">
        <v>5</v>
      </c>
      <c r="F5" s="22">
        <v>10</v>
      </c>
      <c r="G5" s="40" t="s">
        <v>369</v>
      </c>
      <c r="H5" s="74" t="s">
        <v>1</v>
      </c>
      <c r="I5" s="74" t="s">
        <v>587</v>
      </c>
      <c r="J5" s="74" t="s">
        <v>1009</v>
      </c>
      <c r="K5" s="44">
        <f t="shared" si="0"/>
        <v>43433</v>
      </c>
      <c r="L5" s="44">
        <v>23383</v>
      </c>
      <c r="M5" s="44">
        <v>2660</v>
      </c>
      <c r="N5" s="44">
        <v>17390</v>
      </c>
      <c r="O5" s="45">
        <f t="shared" si="1"/>
        <v>0.40038680266157067</v>
      </c>
      <c r="P5" s="34">
        <f t="shared" ref="P5:P68" si="3">Q5+R5+S5</f>
        <v>32685.239999999998</v>
      </c>
      <c r="Q5" s="93">
        <v>15221</v>
      </c>
      <c r="R5" s="34">
        <v>74.239999999999995</v>
      </c>
      <c r="S5" s="87">
        <v>17390</v>
      </c>
      <c r="T5" s="31">
        <f t="shared" si="2"/>
        <v>0.53204443351188491</v>
      </c>
      <c r="U5" s="8" t="s">
        <v>659</v>
      </c>
    </row>
    <row r="6" spans="1:21" s="5" customFormat="1" ht="63" customHeight="1" x14ac:dyDescent="0.25">
      <c r="A6" s="89">
        <v>3</v>
      </c>
      <c r="B6" s="7" t="s">
        <v>85</v>
      </c>
      <c r="C6" s="22" t="s">
        <v>270</v>
      </c>
      <c r="D6" s="7" t="s">
        <v>21</v>
      </c>
      <c r="E6" s="7" t="s">
        <v>11</v>
      </c>
      <c r="F6" s="22">
        <v>10</v>
      </c>
      <c r="G6" s="38" t="s">
        <v>370</v>
      </c>
      <c r="H6" s="74" t="s">
        <v>468</v>
      </c>
      <c r="I6" s="74" t="s">
        <v>590</v>
      </c>
      <c r="J6" s="74" t="s">
        <v>1009</v>
      </c>
      <c r="K6" s="44">
        <f t="shared" si="0"/>
        <v>85000</v>
      </c>
      <c r="L6" s="44">
        <v>56461</v>
      </c>
      <c r="M6" s="44">
        <v>7289</v>
      </c>
      <c r="N6" s="44">
        <v>21250</v>
      </c>
      <c r="O6" s="45">
        <f t="shared" si="1"/>
        <v>0.25</v>
      </c>
      <c r="P6" s="34">
        <f t="shared" si="3"/>
        <v>49432.95</v>
      </c>
      <c r="Q6" s="93">
        <v>27199.599999999999</v>
      </c>
      <c r="R6" s="35">
        <v>2660.35</v>
      </c>
      <c r="S6" s="87">
        <v>19573</v>
      </c>
      <c r="T6" s="31">
        <f t="shared" si="2"/>
        <v>0.39595047432936942</v>
      </c>
      <c r="U6" s="8" t="s">
        <v>659</v>
      </c>
    </row>
    <row r="7" spans="1:21" s="5" customFormat="1" ht="55.5" customHeight="1" x14ac:dyDescent="0.25">
      <c r="A7" s="89">
        <v>4</v>
      </c>
      <c r="B7" s="7" t="s">
        <v>95</v>
      </c>
      <c r="C7" s="22" t="s">
        <v>271</v>
      </c>
      <c r="D7" s="37" t="s">
        <v>21</v>
      </c>
      <c r="E7" s="7" t="s">
        <v>6</v>
      </c>
      <c r="F7" s="22">
        <v>10</v>
      </c>
      <c r="G7" s="38" t="s">
        <v>371</v>
      </c>
      <c r="H7" s="72" t="s">
        <v>2</v>
      </c>
      <c r="I7" s="72" t="s">
        <v>570</v>
      </c>
      <c r="J7" s="74" t="s">
        <v>1009</v>
      </c>
      <c r="K7" s="44">
        <f t="shared" si="0"/>
        <v>196839</v>
      </c>
      <c r="L7" s="44">
        <v>51120</v>
      </c>
      <c r="M7" s="44">
        <v>30</v>
      </c>
      <c r="N7" s="44">
        <v>145689</v>
      </c>
      <c r="O7" s="45">
        <f t="shared" si="1"/>
        <v>0.74014295947449438</v>
      </c>
      <c r="P7" s="34">
        <f t="shared" si="3"/>
        <v>203181.71</v>
      </c>
      <c r="Q7" s="93">
        <v>50203.4</v>
      </c>
      <c r="R7" s="34">
        <v>7289.31</v>
      </c>
      <c r="S7" s="87">
        <v>145689</v>
      </c>
      <c r="T7" s="31">
        <f t="shared" si="2"/>
        <v>0.71703796567122113</v>
      </c>
      <c r="U7" s="8" t="s">
        <v>659</v>
      </c>
    </row>
    <row r="8" spans="1:21" s="5" customFormat="1" ht="70.5" customHeight="1" x14ac:dyDescent="0.25">
      <c r="A8" s="89">
        <v>5</v>
      </c>
      <c r="B8" s="7" t="s">
        <v>98</v>
      </c>
      <c r="C8" s="22" t="s">
        <v>272</v>
      </c>
      <c r="D8" s="7" t="s">
        <v>21</v>
      </c>
      <c r="E8" s="7" t="s">
        <v>7</v>
      </c>
      <c r="F8" s="22">
        <v>10</v>
      </c>
      <c r="G8" s="38" t="s">
        <v>372</v>
      </c>
      <c r="H8" s="73" t="s">
        <v>3</v>
      </c>
      <c r="I8" s="72" t="s">
        <v>593</v>
      </c>
      <c r="J8" s="74" t="s">
        <v>1036</v>
      </c>
      <c r="K8" s="44">
        <f t="shared" si="0"/>
        <v>7690</v>
      </c>
      <c r="L8" s="44">
        <v>6145</v>
      </c>
      <c r="M8" s="44">
        <v>45</v>
      </c>
      <c r="N8" s="44">
        <v>1500</v>
      </c>
      <c r="O8" s="45">
        <f t="shared" si="1"/>
        <v>0.19505851755526657</v>
      </c>
      <c r="P8" s="34">
        <f t="shared" si="3"/>
        <v>5655.3099999999995</v>
      </c>
      <c r="Q8" s="93">
        <v>4110.6499999999996</v>
      </c>
      <c r="R8" s="34">
        <v>44.66</v>
      </c>
      <c r="S8" s="87">
        <v>1500</v>
      </c>
      <c r="T8" s="31">
        <f t="shared" si="2"/>
        <v>0.26523744940595656</v>
      </c>
      <c r="U8" s="8" t="s">
        <v>659</v>
      </c>
    </row>
    <row r="9" spans="1:21" s="5" customFormat="1" ht="95.25" customHeight="1" x14ac:dyDescent="0.25">
      <c r="A9" s="89">
        <v>6</v>
      </c>
      <c r="B9" s="7" t="s">
        <v>148</v>
      </c>
      <c r="C9" s="22" t="s">
        <v>273</v>
      </c>
      <c r="D9" s="7" t="s">
        <v>21</v>
      </c>
      <c r="E9" s="11" t="s">
        <v>24</v>
      </c>
      <c r="F9" s="36">
        <v>10</v>
      </c>
      <c r="G9" s="38" t="s">
        <v>373</v>
      </c>
      <c r="H9" s="73" t="s">
        <v>22</v>
      </c>
      <c r="I9" s="73" t="s">
        <v>591</v>
      </c>
      <c r="J9" s="73" t="s">
        <v>1012</v>
      </c>
      <c r="K9" s="44">
        <f t="shared" si="0"/>
        <v>34000</v>
      </c>
      <c r="L9" s="44">
        <v>22074</v>
      </c>
      <c r="M9" s="44">
        <v>1926</v>
      </c>
      <c r="N9" s="44">
        <v>10000</v>
      </c>
      <c r="O9" s="45">
        <f t="shared" si="1"/>
        <v>0.29411764705882354</v>
      </c>
      <c r="P9" s="34">
        <f t="shared" si="3"/>
        <v>36652.69</v>
      </c>
      <c r="Q9" s="93">
        <v>23874.27</v>
      </c>
      <c r="R9" s="34">
        <v>2387.42</v>
      </c>
      <c r="S9" s="87">
        <v>10391</v>
      </c>
      <c r="T9" s="31">
        <f t="shared" si="2"/>
        <v>0.28349897374517397</v>
      </c>
      <c r="U9" s="8" t="s">
        <v>659</v>
      </c>
    </row>
    <row r="10" spans="1:21" s="5" customFormat="1" ht="70.5" customHeight="1" x14ac:dyDescent="0.25">
      <c r="A10" s="89">
        <v>7</v>
      </c>
      <c r="B10" s="7" t="s">
        <v>166</v>
      </c>
      <c r="C10" s="22" t="s">
        <v>274</v>
      </c>
      <c r="D10" s="7" t="s">
        <v>21</v>
      </c>
      <c r="E10" s="7" t="s">
        <v>5</v>
      </c>
      <c r="F10" s="22">
        <v>10</v>
      </c>
      <c r="G10" s="37" t="s">
        <v>476</v>
      </c>
      <c r="H10" s="73" t="s">
        <v>17</v>
      </c>
      <c r="I10" s="73" t="s">
        <v>575</v>
      </c>
      <c r="J10" s="73"/>
      <c r="K10" s="44">
        <f t="shared" si="0"/>
        <v>73200</v>
      </c>
      <c r="L10" s="44">
        <v>45823</v>
      </c>
      <c r="M10" s="44">
        <v>177</v>
      </c>
      <c r="N10" s="44">
        <v>27200</v>
      </c>
      <c r="O10" s="45">
        <f t="shared" si="1"/>
        <v>0.37158469945355194</v>
      </c>
      <c r="P10" s="34">
        <f t="shared" si="3"/>
        <v>40269.61</v>
      </c>
      <c r="Q10" s="93">
        <v>12893</v>
      </c>
      <c r="R10" s="34">
        <v>176.61</v>
      </c>
      <c r="S10" s="87">
        <v>27200</v>
      </c>
      <c r="T10" s="31">
        <f t="shared" si="2"/>
        <v>0.67544731622680232</v>
      </c>
      <c r="U10" s="8" t="s">
        <v>659</v>
      </c>
    </row>
    <row r="11" spans="1:21" s="5" customFormat="1" ht="55.5" customHeight="1" x14ac:dyDescent="0.25">
      <c r="A11" s="89">
        <v>8</v>
      </c>
      <c r="B11" s="7" t="s">
        <v>114</v>
      </c>
      <c r="C11" s="22" t="s">
        <v>275</v>
      </c>
      <c r="D11" s="7" t="s">
        <v>21</v>
      </c>
      <c r="E11" s="7" t="s">
        <v>8</v>
      </c>
      <c r="F11" s="22">
        <v>10</v>
      </c>
      <c r="G11" s="40" t="s">
        <v>374</v>
      </c>
      <c r="H11" s="73" t="s">
        <v>807</v>
      </c>
      <c r="I11" s="73" t="s">
        <v>577</v>
      </c>
      <c r="J11" s="73" t="s">
        <v>1012</v>
      </c>
      <c r="K11" s="44">
        <f t="shared" si="0"/>
        <v>4550</v>
      </c>
      <c r="L11" s="44">
        <v>1806</v>
      </c>
      <c r="M11" s="44">
        <v>1994</v>
      </c>
      <c r="N11" s="46">
        <v>750</v>
      </c>
      <c r="O11" s="45">
        <f t="shared" si="1"/>
        <v>0.16483516483516483</v>
      </c>
      <c r="P11" s="34">
        <f t="shared" si="3"/>
        <v>1945.65</v>
      </c>
      <c r="Q11" s="93">
        <v>1172</v>
      </c>
      <c r="R11" s="34">
        <v>23.65</v>
      </c>
      <c r="S11" s="91">
        <v>750</v>
      </c>
      <c r="T11" s="31">
        <f t="shared" si="2"/>
        <v>0.3854752910338447</v>
      </c>
      <c r="U11" s="8" t="s">
        <v>659</v>
      </c>
    </row>
    <row r="12" spans="1:21" s="5" customFormat="1" ht="56.25" customHeight="1" x14ac:dyDescent="0.25">
      <c r="A12" s="89">
        <v>9</v>
      </c>
      <c r="B12" s="7" t="s">
        <v>115</v>
      </c>
      <c r="C12" s="22" t="s">
        <v>276</v>
      </c>
      <c r="D12" s="7" t="s">
        <v>21</v>
      </c>
      <c r="E12" s="7" t="s">
        <v>8</v>
      </c>
      <c r="F12" s="22">
        <v>10</v>
      </c>
      <c r="G12" s="42" t="s">
        <v>375</v>
      </c>
      <c r="H12" s="73" t="s">
        <v>18</v>
      </c>
      <c r="I12" s="73" t="s">
        <v>573</v>
      </c>
      <c r="J12" s="73" t="s">
        <v>1038</v>
      </c>
      <c r="K12" s="44">
        <f t="shared" si="0"/>
        <v>196500</v>
      </c>
      <c r="L12" s="44">
        <v>136405</v>
      </c>
      <c r="M12" s="44">
        <v>13095</v>
      </c>
      <c r="N12" s="44">
        <v>47000</v>
      </c>
      <c r="O12" s="45">
        <f t="shared" si="1"/>
        <v>0.23918575063613232</v>
      </c>
      <c r="P12" s="34">
        <f t="shared" si="3"/>
        <v>192246.47999999998</v>
      </c>
      <c r="Q12" s="93">
        <v>132151.57999999999</v>
      </c>
      <c r="R12" s="34">
        <v>13094.9</v>
      </c>
      <c r="S12" s="87">
        <v>47000</v>
      </c>
      <c r="T12" s="31">
        <f t="shared" si="2"/>
        <v>0.24447781826746584</v>
      </c>
      <c r="U12" s="8" t="s">
        <v>659</v>
      </c>
    </row>
    <row r="13" spans="1:21" s="5" customFormat="1" ht="59.25" customHeight="1" x14ac:dyDescent="0.25">
      <c r="A13" s="89">
        <v>10</v>
      </c>
      <c r="B13" s="7" t="s">
        <v>80</v>
      </c>
      <c r="C13" s="22" t="s">
        <v>277</v>
      </c>
      <c r="D13" s="7" t="s">
        <v>21</v>
      </c>
      <c r="E13" s="7" t="s">
        <v>9</v>
      </c>
      <c r="F13" s="22">
        <v>10</v>
      </c>
      <c r="G13" s="40" t="s">
        <v>376</v>
      </c>
      <c r="H13" s="73" t="s">
        <v>20</v>
      </c>
      <c r="I13" s="73" t="s">
        <v>574</v>
      </c>
      <c r="J13" s="73" t="s">
        <v>1011</v>
      </c>
      <c r="K13" s="44">
        <f t="shared" si="0"/>
        <v>72800</v>
      </c>
      <c r="L13" s="44">
        <v>54073</v>
      </c>
      <c r="M13" s="44">
        <v>4427</v>
      </c>
      <c r="N13" s="44">
        <v>14300</v>
      </c>
      <c r="O13" s="45">
        <f t="shared" si="1"/>
        <v>0.19642857142857142</v>
      </c>
      <c r="P13" s="34">
        <f t="shared" si="3"/>
        <v>65737.070000000007</v>
      </c>
      <c r="Q13" s="93">
        <v>47010.49</v>
      </c>
      <c r="R13" s="34">
        <v>4426.58</v>
      </c>
      <c r="S13" s="87">
        <v>14300</v>
      </c>
      <c r="T13" s="31">
        <f t="shared" si="2"/>
        <v>0.21753327308320858</v>
      </c>
      <c r="U13" s="8" t="s">
        <v>659</v>
      </c>
    </row>
    <row r="14" spans="1:21" s="5" customFormat="1" ht="47.25" customHeight="1" x14ac:dyDescent="0.25">
      <c r="A14" s="89">
        <v>11</v>
      </c>
      <c r="B14" s="7" t="s">
        <v>81</v>
      </c>
      <c r="C14" s="22" t="s">
        <v>278</v>
      </c>
      <c r="D14" s="7" t="s">
        <v>21</v>
      </c>
      <c r="E14" s="7" t="s">
        <v>9</v>
      </c>
      <c r="F14" s="22">
        <v>10</v>
      </c>
      <c r="G14" s="40" t="s">
        <v>377</v>
      </c>
      <c r="H14" s="73" t="s">
        <v>10</v>
      </c>
      <c r="I14" s="73" t="s">
        <v>575</v>
      </c>
      <c r="J14" s="73" t="s">
        <v>1012</v>
      </c>
      <c r="K14" s="44">
        <f t="shared" si="0"/>
        <v>35500</v>
      </c>
      <c r="L14" s="44">
        <v>25074</v>
      </c>
      <c r="M14" s="44">
        <v>2426</v>
      </c>
      <c r="N14" s="44">
        <v>8000</v>
      </c>
      <c r="O14" s="45">
        <f t="shared" si="1"/>
        <v>0.22535211267605634</v>
      </c>
      <c r="P14" s="34">
        <f t="shared" si="3"/>
        <v>35784.050000000003</v>
      </c>
      <c r="Q14" s="93">
        <v>25221.41</v>
      </c>
      <c r="R14" s="34">
        <v>2425.64</v>
      </c>
      <c r="S14" s="87">
        <v>8137</v>
      </c>
      <c r="T14" s="31">
        <f t="shared" si="2"/>
        <v>0.22739181283281237</v>
      </c>
      <c r="U14" s="8" t="s">
        <v>659</v>
      </c>
    </row>
    <row r="15" spans="1:21" s="5" customFormat="1" ht="69" customHeight="1" x14ac:dyDescent="0.25">
      <c r="A15" s="89">
        <v>12</v>
      </c>
      <c r="B15" s="7" t="s">
        <v>82</v>
      </c>
      <c r="C15" s="22" t="s">
        <v>279</v>
      </c>
      <c r="D15" s="7" t="s">
        <v>21</v>
      </c>
      <c r="E15" s="7" t="s">
        <v>5</v>
      </c>
      <c r="F15" s="22">
        <v>10</v>
      </c>
      <c r="G15" s="38" t="s">
        <v>477</v>
      </c>
      <c r="H15" s="73" t="s">
        <v>12</v>
      </c>
      <c r="I15" s="73" t="s">
        <v>574</v>
      </c>
      <c r="J15" s="73"/>
      <c r="K15" s="44">
        <f t="shared" si="0"/>
        <v>37800</v>
      </c>
      <c r="L15" s="44">
        <v>17891</v>
      </c>
      <c r="M15" s="44">
        <v>109</v>
      </c>
      <c r="N15" s="44">
        <f>18000+1800</f>
        <v>19800</v>
      </c>
      <c r="O15" s="45">
        <f t="shared" si="1"/>
        <v>0.52380952380952384</v>
      </c>
      <c r="P15" s="34">
        <f t="shared" si="3"/>
        <v>23900.05</v>
      </c>
      <c r="Q15" s="93">
        <v>10367</v>
      </c>
      <c r="R15" s="34">
        <v>109.05</v>
      </c>
      <c r="S15" s="87">
        <v>13424</v>
      </c>
      <c r="T15" s="31">
        <f t="shared" si="2"/>
        <v>0.56167246512036584</v>
      </c>
      <c r="U15" s="8" t="s">
        <v>659</v>
      </c>
    </row>
    <row r="16" spans="1:21" s="5" customFormat="1" ht="69.75" customHeight="1" x14ac:dyDescent="0.25">
      <c r="A16" s="89">
        <v>13</v>
      </c>
      <c r="B16" s="7" t="s">
        <v>150</v>
      </c>
      <c r="C16" s="22" t="s">
        <v>280</v>
      </c>
      <c r="D16" s="7" t="s">
        <v>21</v>
      </c>
      <c r="E16" s="7" t="s">
        <v>9</v>
      </c>
      <c r="F16" s="22">
        <v>10</v>
      </c>
      <c r="G16" s="38" t="s">
        <v>378</v>
      </c>
      <c r="H16" s="73" t="s">
        <v>19</v>
      </c>
      <c r="I16" s="74" t="s">
        <v>580</v>
      </c>
      <c r="J16" s="74" t="s">
        <v>1013</v>
      </c>
      <c r="K16" s="44">
        <f t="shared" si="0"/>
        <v>75500</v>
      </c>
      <c r="L16" s="47">
        <v>49731</v>
      </c>
      <c r="M16" s="47">
        <v>2569</v>
      </c>
      <c r="N16" s="47">
        <v>23200</v>
      </c>
      <c r="O16" s="48">
        <f t="shared" si="1"/>
        <v>0.30728476821192052</v>
      </c>
      <c r="P16" s="34">
        <f t="shared" si="3"/>
        <v>70199.510000000009</v>
      </c>
      <c r="Q16" s="93">
        <v>44430.36</v>
      </c>
      <c r="R16" s="35">
        <v>2569.15</v>
      </c>
      <c r="S16" s="92">
        <v>23200</v>
      </c>
      <c r="T16" s="33">
        <f t="shared" si="2"/>
        <v>0.33048663729988992</v>
      </c>
      <c r="U16" s="8" t="s">
        <v>659</v>
      </c>
    </row>
    <row r="17" spans="1:21" s="5" customFormat="1" ht="43.5" customHeight="1" x14ac:dyDescent="0.25">
      <c r="A17" s="89">
        <v>14</v>
      </c>
      <c r="B17" s="7" t="s">
        <v>116</v>
      </c>
      <c r="C17" s="22" t="s">
        <v>281</v>
      </c>
      <c r="D17" s="7" t="s">
        <v>167</v>
      </c>
      <c r="E17" s="7" t="s">
        <v>8</v>
      </c>
      <c r="F17" s="22">
        <v>10</v>
      </c>
      <c r="G17" s="40" t="s">
        <v>379</v>
      </c>
      <c r="H17" s="74" t="s">
        <v>23</v>
      </c>
      <c r="I17" s="7" t="s">
        <v>194</v>
      </c>
      <c r="J17" s="37" t="s">
        <v>1036</v>
      </c>
      <c r="K17" s="44">
        <f t="shared" si="0"/>
        <v>58000</v>
      </c>
      <c r="L17" s="44">
        <v>7857</v>
      </c>
      <c r="M17" s="44">
        <v>143</v>
      </c>
      <c r="N17" s="44">
        <v>50000</v>
      </c>
      <c r="O17" s="45">
        <f t="shared" si="1"/>
        <v>0.86206896551724133</v>
      </c>
      <c r="P17" s="34">
        <f t="shared" si="3"/>
        <v>58032.09</v>
      </c>
      <c r="Q17" s="93">
        <v>7889</v>
      </c>
      <c r="R17" s="35">
        <v>143.09</v>
      </c>
      <c r="S17" s="87">
        <v>50000</v>
      </c>
      <c r="T17" s="31">
        <f t="shared" si="2"/>
        <v>0.86159226731279204</v>
      </c>
      <c r="U17" s="8" t="s">
        <v>659</v>
      </c>
    </row>
    <row r="18" spans="1:21" s="5" customFormat="1" ht="100.5" customHeight="1" x14ac:dyDescent="0.25">
      <c r="A18" s="89">
        <v>15</v>
      </c>
      <c r="B18" s="7" t="s">
        <v>151</v>
      </c>
      <c r="C18" s="22" t="s">
        <v>282</v>
      </c>
      <c r="D18" s="7" t="s">
        <v>167</v>
      </c>
      <c r="E18" s="7" t="s">
        <v>24</v>
      </c>
      <c r="F18" s="22">
        <v>10</v>
      </c>
      <c r="G18" s="40" t="s">
        <v>380</v>
      </c>
      <c r="H18" s="7" t="s">
        <v>25</v>
      </c>
      <c r="I18" s="7" t="s">
        <v>195</v>
      </c>
      <c r="J18" s="74" t="s">
        <v>1019</v>
      </c>
      <c r="K18" s="44">
        <f t="shared" si="0"/>
        <v>27000</v>
      </c>
      <c r="L18" s="44">
        <v>11353</v>
      </c>
      <c r="M18" s="44">
        <v>2647</v>
      </c>
      <c r="N18" s="44">
        <v>13000</v>
      </c>
      <c r="O18" s="45">
        <f t="shared" si="1"/>
        <v>0.48148148148148145</v>
      </c>
      <c r="P18" s="34">
        <f t="shared" si="3"/>
        <v>25975.39</v>
      </c>
      <c r="Q18" s="93">
        <v>10327.94</v>
      </c>
      <c r="R18" s="34">
        <v>2647.45</v>
      </c>
      <c r="S18" s="87">
        <v>13000</v>
      </c>
      <c r="T18" s="31">
        <f t="shared" si="2"/>
        <v>0.50047371762271908</v>
      </c>
      <c r="U18" s="8" t="s">
        <v>659</v>
      </c>
    </row>
    <row r="19" spans="1:21" s="5" customFormat="1" ht="53.25" customHeight="1" x14ac:dyDescent="0.25">
      <c r="A19" s="89">
        <v>16</v>
      </c>
      <c r="B19" s="7" t="s">
        <v>105</v>
      </c>
      <c r="C19" s="22" t="s">
        <v>283</v>
      </c>
      <c r="D19" s="7" t="s">
        <v>21</v>
      </c>
      <c r="E19" s="11" t="s">
        <v>4</v>
      </c>
      <c r="F19" s="22">
        <v>10</v>
      </c>
      <c r="G19" s="40" t="s">
        <v>381</v>
      </c>
      <c r="H19" s="73" t="s">
        <v>26</v>
      </c>
      <c r="I19" s="74" t="s">
        <v>582</v>
      </c>
      <c r="J19" s="73" t="s">
        <v>1011</v>
      </c>
      <c r="K19" s="44">
        <f t="shared" si="0"/>
        <v>51340</v>
      </c>
      <c r="L19" s="44">
        <v>9641</v>
      </c>
      <c r="M19" s="44">
        <v>139</v>
      </c>
      <c r="N19" s="44">
        <v>41560</v>
      </c>
      <c r="O19" s="45">
        <f t="shared" si="1"/>
        <v>0.80950525905726534</v>
      </c>
      <c r="P19" s="34">
        <f t="shared" si="3"/>
        <v>56479.040000000001</v>
      </c>
      <c r="Q19" s="93">
        <v>7731</v>
      </c>
      <c r="R19" s="34">
        <v>139.04</v>
      </c>
      <c r="S19" s="87">
        <v>48609</v>
      </c>
      <c r="T19" s="31">
        <f t="shared" si="2"/>
        <v>0.8606555635506552</v>
      </c>
      <c r="U19" s="8" t="s">
        <v>659</v>
      </c>
    </row>
    <row r="20" spans="1:21" s="5" customFormat="1" ht="57" customHeight="1" x14ac:dyDescent="0.25">
      <c r="A20" s="89">
        <v>17</v>
      </c>
      <c r="B20" s="7" t="s">
        <v>152</v>
      </c>
      <c r="C20" s="22" t="s">
        <v>284</v>
      </c>
      <c r="D20" s="7" t="s">
        <v>21</v>
      </c>
      <c r="E20" s="7" t="s">
        <v>9</v>
      </c>
      <c r="F20" s="22">
        <v>10</v>
      </c>
      <c r="G20" s="40" t="s">
        <v>382</v>
      </c>
      <c r="H20" s="73" t="s">
        <v>28</v>
      </c>
      <c r="I20" s="37" t="s">
        <v>574</v>
      </c>
      <c r="J20" s="37" t="s">
        <v>1014</v>
      </c>
      <c r="K20" s="44">
        <f t="shared" si="0"/>
        <v>23247</v>
      </c>
      <c r="L20" s="44">
        <v>18348</v>
      </c>
      <c r="M20" s="44">
        <v>772</v>
      </c>
      <c r="N20" s="44">
        <v>4127</v>
      </c>
      <c r="O20" s="45">
        <f t="shared" si="1"/>
        <v>0.17752828321934014</v>
      </c>
      <c r="P20" s="34">
        <f t="shared" si="3"/>
        <v>19030.23</v>
      </c>
      <c r="Q20" s="93">
        <v>14131.52</v>
      </c>
      <c r="R20" s="34">
        <v>771.71</v>
      </c>
      <c r="S20" s="87">
        <v>4127</v>
      </c>
      <c r="T20" s="31">
        <f t="shared" si="2"/>
        <v>0.2168654819200819</v>
      </c>
      <c r="U20" s="8" t="s">
        <v>659</v>
      </c>
    </row>
    <row r="21" spans="1:21" s="5" customFormat="1" ht="81.75" customHeight="1" x14ac:dyDescent="0.25">
      <c r="A21" s="89">
        <v>18</v>
      </c>
      <c r="B21" s="7" t="s">
        <v>139</v>
      </c>
      <c r="C21" s="22" t="s">
        <v>285</v>
      </c>
      <c r="D21" s="7" t="s">
        <v>167</v>
      </c>
      <c r="E21" s="11" t="s">
        <v>4</v>
      </c>
      <c r="F21" s="22">
        <v>10</v>
      </c>
      <c r="G21" s="40" t="s">
        <v>368</v>
      </c>
      <c r="H21" s="74" t="s">
        <v>29</v>
      </c>
      <c r="I21" s="74" t="s">
        <v>196</v>
      </c>
      <c r="J21" s="73" t="s">
        <v>1011</v>
      </c>
      <c r="K21" s="44">
        <f t="shared" si="0"/>
        <v>34360</v>
      </c>
      <c r="L21" s="44">
        <v>12198</v>
      </c>
      <c r="M21" s="44">
        <v>1802</v>
      </c>
      <c r="N21" s="44">
        <v>20360</v>
      </c>
      <c r="O21" s="45">
        <f t="shared" si="1"/>
        <v>0.59254947613504072</v>
      </c>
      <c r="P21" s="34">
        <f t="shared" si="3"/>
        <v>15952.82</v>
      </c>
      <c r="Q21" s="93">
        <v>11868.38</v>
      </c>
      <c r="R21" s="35">
        <v>1802.44</v>
      </c>
      <c r="S21" s="87">
        <v>2282</v>
      </c>
      <c r="T21" s="31">
        <f t="shared" si="2"/>
        <v>0.14304680927886104</v>
      </c>
      <c r="U21" s="8" t="s">
        <v>659</v>
      </c>
    </row>
    <row r="22" spans="1:21" s="5" customFormat="1" ht="70.5" customHeight="1" x14ac:dyDescent="0.25">
      <c r="A22" s="89">
        <v>19</v>
      </c>
      <c r="B22" s="7" t="s">
        <v>110</v>
      </c>
      <c r="C22" s="22" t="s">
        <v>286</v>
      </c>
      <c r="D22" s="7" t="s">
        <v>21</v>
      </c>
      <c r="E22" s="7" t="s">
        <v>5</v>
      </c>
      <c r="F22" s="22">
        <v>10</v>
      </c>
      <c r="G22" s="40" t="s">
        <v>383</v>
      </c>
      <c r="H22" s="73" t="s">
        <v>30</v>
      </c>
      <c r="I22" s="37" t="s">
        <v>574</v>
      </c>
      <c r="J22" s="37"/>
      <c r="K22" s="44">
        <f t="shared" si="0"/>
        <v>8400</v>
      </c>
      <c r="L22" s="44">
        <v>3722</v>
      </c>
      <c r="M22" s="44">
        <v>2778</v>
      </c>
      <c r="N22" s="44">
        <v>1900</v>
      </c>
      <c r="O22" s="45">
        <f t="shared" si="1"/>
        <v>0.22619047619047619</v>
      </c>
      <c r="P22" s="34">
        <f t="shared" si="3"/>
        <v>4678.09</v>
      </c>
      <c r="Q22" s="93">
        <v>0</v>
      </c>
      <c r="R22" s="34">
        <v>2778.09</v>
      </c>
      <c r="S22" s="87">
        <v>1900</v>
      </c>
      <c r="T22" s="31">
        <f t="shared" si="2"/>
        <v>0.40614866323649179</v>
      </c>
      <c r="U22" s="8" t="s">
        <v>659</v>
      </c>
    </row>
    <row r="23" spans="1:21" s="5" customFormat="1" ht="62.25" customHeight="1" x14ac:dyDescent="0.25">
      <c r="A23" s="89">
        <v>20</v>
      </c>
      <c r="B23" s="7" t="s">
        <v>99</v>
      </c>
      <c r="C23" s="22" t="s">
        <v>287</v>
      </c>
      <c r="D23" s="7" t="s">
        <v>21</v>
      </c>
      <c r="E23" s="7" t="s">
        <v>7</v>
      </c>
      <c r="F23" s="22">
        <v>10</v>
      </c>
      <c r="G23" s="40" t="s">
        <v>384</v>
      </c>
      <c r="H23" s="73" t="s">
        <v>1048</v>
      </c>
      <c r="I23" s="74" t="s">
        <v>594</v>
      </c>
      <c r="J23" s="74" t="s">
        <v>1036</v>
      </c>
      <c r="K23" s="44">
        <f t="shared" si="0"/>
        <v>20095</v>
      </c>
      <c r="L23" s="44">
        <v>13528</v>
      </c>
      <c r="M23" s="44">
        <v>122</v>
      </c>
      <c r="N23" s="44">
        <f>4945+1500</f>
        <v>6445</v>
      </c>
      <c r="O23" s="45">
        <f t="shared" si="1"/>
        <v>0.32072654889275937</v>
      </c>
      <c r="P23" s="34">
        <f t="shared" si="3"/>
        <v>8541.2199999999993</v>
      </c>
      <c r="Q23" s="93">
        <v>3474</v>
      </c>
      <c r="R23" s="34">
        <v>122.22</v>
      </c>
      <c r="S23" s="87">
        <v>4945</v>
      </c>
      <c r="T23" s="31">
        <f t="shared" si="2"/>
        <v>0.57895710448858595</v>
      </c>
      <c r="U23" s="8" t="s">
        <v>659</v>
      </c>
    </row>
    <row r="24" spans="1:21" s="5" customFormat="1" ht="79.5" customHeight="1" x14ac:dyDescent="0.25">
      <c r="A24" s="89">
        <v>21</v>
      </c>
      <c r="B24" s="7" t="s">
        <v>117</v>
      </c>
      <c r="C24" s="22" t="s">
        <v>288</v>
      </c>
      <c r="D24" s="7" t="s">
        <v>167</v>
      </c>
      <c r="E24" s="11" t="s">
        <v>8</v>
      </c>
      <c r="F24" s="22">
        <v>10</v>
      </c>
      <c r="G24" s="38" t="s">
        <v>385</v>
      </c>
      <c r="H24" s="7" t="s">
        <v>32</v>
      </c>
      <c r="I24" s="74" t="s">
        <v>197</v>
      </c>
      <c r="J24" s="74" t="s">
        <v>1036</v>
      </c>
      <c r="K24" s="44">
        <f t="shared" si="0"/>
        <v>27000</v>
      </c>
      <c r="L24" s="78">
        <v>12674</v>
      </c>
      <c r="M24" s="44">
        <v>1326</v>
      </c>
      <c r="N24" s="44">
        <v>13000</v>
      </c>
      <c r="O24" s="45">
        <f t="shared" si="1"/>
        <v>0.48148148148148145</v>
      </c>
      <c r="P24" s="34">
        <f t="shared" si="3"/>
        <v>41424.65</v>
      </c>
      <c r="Q24" s="93">
        <v>13256.05</v>
      </c>
      <c r="R24" s="34">
        <v>1325.6</v>
      </c>
      <c r="S24" s="87">
        <v>26843</v>
      </c>
      <c r="T24" s="31">
        <f t="shared" si="2"/>
        <v>0.64799581891458347</v>
      </c>
      <c r="U24" s="8" t="s">
        <v>659</v>
      </c>
    </row>
    <row r="25" spans="1:21" s="5" customFormat="1" ht="98.25" customHeight="1" x14ac:dyDescent="0.25">
      <c r="A25" s="89">
        <v>22</v>
      </c>
      <c r="B25" s="7" t="s">
        <v>118</v>
      </c>
      <c r="C25" s="22" t="s">
        <v>289</v>
      </c>
      <c r="D25" s="7" t="s">
        <v>167</v>
      </c>
      <c r="E25" s="11" t="s">
        <v>8</v>
      </c>
      <c r="F25" s="22">
        <v>10</v>
      </c>
      <c r="G25" s="38" t="s">
        <v>469</v>
      </c>
      <c r="H25" s="7" t="s">
        <v>33</v>
      </c>
      <c r="I25" s="74" t="s">
        <v>198</v>
      </c>
      <c r="J25" s="74" t="s">
        <v>1036</v>
      </c>
      <c r="K25" s="44">
        <f t="shared" si="0"/>
        <v>24000</v>
      </c>
      <c r="L25" s="78">
        <v>12677</v>
      </c>
      <c r="M25" s="44">
        <v>1323</v>
      </c>
      <c r="N25" s="44">
        <v>10000</v>
      </c>
      <c r="O25" s="45">
        <f t="shared" si="1"/>
        <v>0.41666666666666669</v>
      </c>
      <c r="P25" s="34">
        <f t="shared" si="3"/>
        <v>25099.17</v>
      </c>
      <c r="Q25" s="93">
        <v>13231.97</v>
      </c>
      <c r="R25" s="35">
        <v>1323.2</v>
      </c>
      <c r="S25" s="87">
        <v>10544</v>
      </c>
      <c r="T25" s="31">
        <f t="shared" si="2"/>
        <v>0.42009357281535609</v>
      </c>
      <c r="U25" s="8" t="s">
        <v>659</v>
      </c>
    </row>
    <row r="26" spans="1:21" s="5" customFormat="1" ht="79.5" customHeight="1" x14ac:dyDescent="0.25">
      <c r="A26" s="89">
        <v>23</v>
      </c>
      <c r="B26" s="7" t="s">
        <v>140</v>
      </c>
      <c r="C26" s="22" t="s">
        <v>290</v>
      </c>
      <c r="D26" s="7" t="s">
        <v>21</v>
      </c>
      <c r="E26" s="11" t="s">
        <v>4</v>
      </c>
      <c r="F26" s="22">
        <v>10</v>
      </c>
      <c r="G26" s="40" t="s">
        <v>386</v>
      </c>
      <c r="H26" s="73" t="s">
        <v>34</v>
      </c>
      <c r="I26" s="74" t="s">
        <v>607</v>
      </c>
      <c r="J26" s="73" t="s">
        <v>1012</v>
      </c>
      <c r="K26" s="44">
        <f t="shared" si="0"/>
        <v>23100</v>
      </c>
      <c r="L26" s="44">
        <v>18100</v>
      </c>
      <c r="M26" s="44">
        <v>0</v>
      </c>
      <c r="N26" s="44">
        <v>5000</v>
      </c>
      <c r="O26" s="45">
        <f t="shared" si="1"/>
        <v>0.21645021645021645</v>
      </c>
      <c r="P26" s="34">
        <f t="shared" si="3"/>
        <v>1601.38</v>
      </c>
      <c r="Q26" s="93">
        <v>291.38</v>
      </c>
      <c r="R26" s="35">
        <v>0</v>
      </c>
      <c r="S26" s="87">
        <v>1310</v>
      </c>
      <c r="T26" s="31">
        <f t="shared" si="2"/>
        <v>0.81804443667336912</v>
      </c>
      <c r="U26" s="8" t="s">
        <v>659</v>
      </c>
    </row>
    <row r="27" spans="1:21" s="5" customFormat="1" ht="59.25" customHeight="1" x14ac:dyDescent="0.25">
      <c r="A27" s="89">
        <v>24</v>
      </c>
      <c r="B27" s="7" t="s">
        <v>106</v>
      </c>
      <c r="C27" s="22" t="s">
        <v>291</v>
      </c>
      <c r="D27" s="7" t="s">
        <v>21</v>
      </c>
      <c r="E27" s="11" t="s">
        <v>4</v>
      </c>
      <c r="F27" s="22">
        <v>10</v>
      </c>
      <c r="G27" s="40" t="s">
        <v>387</v>
      </c>
      <c r="H27" s="73" t="s">
        <v>35</v>
      </c>
      <c r="I27" s="74" t="s">
        <v>606</v>
      </c>
      <c r="J27" s="74" t="s">
        <v>1010</v>
      </c>
      <c r="K27" s="44">
        <f t="shared" si="0"/>
        <v>28826</v>
      </c>
      <c r="L27" s="44">
        <v>22883</v>
      </c>
      <c r="M27" s="44">
        <v>143</v>
      </c>
      <c r="N27" s="44">
        <v>5800</v>
      </c>
      <c r="O27" s="45">
        <f t="shared" si="1"/>
        <v>0.2012072434607646</v>
      </c>
      <c r="P27" s="34">
        <f t="shared" si="3"/>
        <v>16488.32</v>
      </c>
      <c r="Q27" s="93">
        <v>10545</v>
      </c>
      <c r="R27" s="34">
        <v>143.32</v>
      </c>
      <c r="S27" s="87">
        <v>5800</v>
      </c>
      <c r="T27" s="31">
        <f t="shared" si="2"/>
        <v>0.35176415790086557</v>
      </c>
      <c r="U27" s="8" t="s">
        <v>659</v>
      </c>
    </row>
    <row r="28" spans="1:21" s="5" customFormat="1" ht="76.5" customHeight="1" x14ac:dyDescent="0.25">
      <c r="A28" s="89">
        <v>25</v>
      </c>
      <c r="B28" s="7" t="s">
        <v>100</v>
      </c>
      <c r="C28" s="22" t="s">
        <v>292</v>
      </c>
      <c r="D28" s="7" t="s">
        <v>21</v>
      </c>
      <c r="E28" s="7" t="s">
        <v>7</v>
      </c>
      <c r="F28" s="22">
        <v>10</v>
      </c>
      <c r="G28" s="40" t="s">
        <v>388</v>
      </c>
      <c r="H28" s="73" t="s">
        <v>36</v>
      </c>
      <c r="I28" s="74" t="s">
        <v>595</v>
      </c>
      <c r="J28" s="74" t="s">
        <v>1036</v>
      </c>
      <c r="K28" s="44">
        <f t="shared" si="0"/>
        <v>17000</v>
      </c>
      <c r="L28" s="44">
        <v>6295</v>
      </c>
      <c r="M28" s="44">
        <v>7705</v>
      </c>
      <c r="N28" s="44">
        <v>3000</v>
      </c>
      <c r="O28" s="45">
        <f t="shared" si="1"/>
        <v>0.17647058823529413</v>
      </c>
      <c r="P28" s="34">
        <f t="shared" si="3"/>
        <v>10704.61</v>
      </c>
      <c r="Q28" s="93">
        <v>0</v>
      </c>
      <c r="R28" s="34">
        <v>7704.61</v>
      </c>
      <c r="S28" s="87">
        <v>3000</v>
      </c>
      <c r="T28" s="31">
        <f t="shared" si="2"/>
        <v>0.28025308722129999</v>
      </c>
      <c r="U28" s="8" t="s">
        <v>659</v>
      </c>
    </row>
    <row r="29" spans="1:21" s="5" customFormat="1" ht="53.25" customHeight="1" x14ac:dyDescent="0.25">
      <c r="A29" s="89">
        <v>26</v>
      </c>
      <c r="B29" s="7" t="s">
        <v>119</v>
      </c>
      <c r="C29" s="22" t="s">
        <v>293</v>
      </c>
      <c r="D29" s="7" t="s">
        <v>21</v>
      </c>
      <c r="E29" s="11" t="s">
        <v>8</v>
      </c>
      <c r="F29" s="36">
        <v>11</v>
      </c>
      <c r="G29" s="38" t="s">
        <v>389</v>
      </c>
      <c r="H29" s="73" t="s">
        <v>38</v>
      </c>
      <c r="I29" s="74" t="s">
        <v>574</v>
      </c>
      <c r="J29" s="74" t="s">
        <v>1039</v>
      </c>
      <c r="K29" s="44">
        <f t="shared" si="0"/>
        <v>20000</v>
      </c>
      <c r="L29" s="44">
        <v>15561</v>
      </c>
      <c r="M29" s="44">
        <v>1439</v>
      </c>
      <c r="N29" s="44">
        <v>3000</v>
      </c>
      <c r="O29" s="45">
        <f t="shared" si="1"/>
        <v>0.15</v>
      </c>
      <c r="P29" s="34">
        <f t="shared" si="3"/>
        <v>18864.21</v>
      </c>
      <c r="Q29" s="93">
        <v>14424.9</v>
      </c>
      <c r="R29" s="34">
        <v>1439.31</v>
      </c>
      <c r="S29" s="87">
        <v>3000</v>
      </c>
      <c r="T29" s="31">
        <f t="shared" si="2"/>
        <v>0.15903130849370317</v>
      </c>
      <c r="U29" s="8" t="s">
        <v>659</v>
      </c>
    </row>
    <row r="30" spans="1:21" s="5" customFormat="1" ht="68.25" customHeight="1" x14ac:dyDescent="0.25">
      <c r="A30" s="89">
        <v>27</v>
      </c>
      <c r="B30" s="7" t="s">
        <v>141</v>
      </c>
      <c r="C30" s="22" t="s">
        <v>294</v>
      </c>
      <c r="D30" s="7" t="s">
        <v>21</v>
      </c>
      <c r="E30" s="11" t="s">
        <v>4</v>
      </c>
      <c r="F30" s="36">
        <v>11</v>
      </c>
      <c r="G30" s="38" t="s">
        <v>390</v>
      </c>
      <c r="H30" s="73" t="s">
        <v>893</v>
      </c>
      <c r="I30" s="74" t="s">
        <v>608</v>
      </c>
      <c r="J30" s="73" t="s">
        <v>1012</v>
      </c>
      <c r="K30" s="44">
        <f t="shared" si="0"/>
        <v>41093</v>
      </c>
      <c r="L30" s="44">
        <v>28502</v>
      </c>
      <c r="M30" s="44">
        <v>2518</v>
      </c>
      <c r="N30" s="44">
        <v>10073</v>
      </c>
      <c r="O30" s="45">
        <f t="shared" si="1"/>
        <v>0.24512690725914391</v>
      </c>
      <c r="P30" s="34">
        <f t="shared" si="3"/>
        <v>40178.660000000003</v>
      </c>
      <c r="Q30" s="94">
        <v>25181.95</v>
      </c>
      <c r="R30" s="35">
        <v>2517.71</v>
      </c>
      <c r="S30" s="87">
        <v>12479</v>
      </c>
      <c r="T30" s="31">
        <f t="shared" si="2"/>
        <v>0.31058775977098285</v>
      </c>
      <c r="U30" s="8" t="s">
        <v>659</v>
      </c>
    </row>
    <row r="31" spans="1:21" s="5" customFormat="1" ht="81" customHeight="1" x14ac:dyDescent="0.25">
      <c r="A31" s="89">
        <v>29</v>
      </c>
      <c r="B31" s="7" t="s">
        <v>153</v>
      </c>
      <c r="C31" s="22" t="s">
        <v>295</v>
      </c>
      <c r="D31" s="7" t="s">
        <v>167</v>
      </c>
      <c r="E31" s="11" t="s">
        <v>7</v>
      </c>
      <c r="F31" s="36">
        <v>11</v>
      </c>
      <c r="G31" s="38" t="s">
        <v>391</v>
      </c>
      <c r="H31" s="74" t="s">
        <v>894</v>
      </c>
      <c r="I31" s="74" t="s">
        <v>199</v>
      </c>
      <c r="J31" s="74" t="s">
        <v>1036</v>
      </c>
      <c r="K31" s="44">
        <f t="shared" si="0"/>
        <v>16088</v>
      </c>
      <c r="L31" s="44">
        <v>10000</v>
      </c>
      <c r="M31" s="44">
        <v>588</v>
      </c>
      <c r="N31" s="44">
        <v>5500</v>
      </c>
      <c r="O31" s="45">
        <f t="shared" si="1"/>
        <v>0.3418697165589259</v>
      </c>
      <c r="P31" s="34">
        <f t="shared" si="3"/>
        <v>9720.2099999999991</v>
      </c>
      <c r="Q31" s="93">
        <v>4127.3</v>
      </c>
      <c r="R31" s="34">
        <v>92.91</v>
      </c>
      <c r="S31" s="87">
        <v>5500</v>
      </c>
      <c r="T31" s="31">
        <f t="shared" si="2"/>
        <v>0.56583139664678028</v>
      </c>
      <c r="U31" s="8" t="s">
        <v>659</v>
      </c>
    </row>
    <row r="32" spans="1:21" s="5" customFormat="1" ht="47.25" customHeight="1" x14ac:dyDescent="0.25">
      <c r="A32" s="89">
        <v>30</v>
      </c>
      <c r="B32" s="7" t="s">
        <v>107</v>
      </c>
      <c r="C32" s="22" t="s">
        <v>296</v>
      </c>
      <c r="D32" s="7" t="s">
        <v>21</v>
      </c>
      <c r="E32" s="11" t="s">
        <v>4</v>
      </c>
      <c r="F32" s="36">
        <v>11</v>
      </c>
      <c r="G32" s="38" t="s">
        <v>392</v>
      </c>
      <c r="H32" s="73" t="s">
        <v>66</v>
      </c>
      <c r="I32" s="74" t="s">
        <v>583</v>
      </c>
      <c r="J32" s="74" t="s">
        <v>1010</v>
      </c>
      <c r="K32" s="44">
        <f t="shared" si="0"/>
        <v>20809</v>
      </c>
      <c r="L32" s="44">
        <v>13599</v>
      </c>
      <c r="M32" s="44">
        <v>210</v>
      </c>
      <c r="N32" s="44">
        <v>7000</v>
      </c>
      <c r="O32" s="45">
        <f t="shared" si="1"/>
        <v>0.33639290691527707</v>
      </c>
      <c r="P32" s="34">
        <f t="shared" si="3"/>
        <v>16655.22</v>
      </c>
      <c r="Q32" s="94">
        <v>8508.2099999999991</v>
      </c>
      <c r="R32" s="35">
        <v>1147.01</v>
      </c>
      <c r="S32" s="87">
        <v>7000</v>
      </c>
      <c r="T32" s="31">
        <f t="shared" si="2"/>
        <v>0.42028865424773731</v>
      </c>
      <c r="U32" s="8" t="s">
        <v>659</v>
      </c>
    </row>
    <row r="33" spans="1:21" s="5" customFormat="1" ht="74.25" customHeight="1" x14ac:dyDescent="0.25">
      <c r="A33" s="89">
        <v>31</v>
      </c>
      <c r="B33" s="7" t="s">
        <v>154</v>
      </c>
      <c r="C33" s="23" t="s">
        <v>297</v>
      </c>
      <c r="D33" s="7" t="s">
        <v>39</v>
      </c>
      <c r="E33" s="11" t="s">
        <v>6</v>
      </c>
      <c r="F33" s="36">
        <v>11</v>
      </c>
      <c r="G33" s="38" t="s">
        <v>393</v>
      </c>
      <c r="H33" s="74" t="s">
        <v>40</v>
      </c>
      <c r="I33" s="7" t="s">
        <v>200</v>
      </c>
      <c r="J33" s="37" t="s">
        <v>1014</v>
      </c>
      <c r="K33" s="44">
        <f t="shared" ref="K33:K58" si="4">L33+M33+N33</f>
        <v>27534</v>
      </c>
      <c r="L33" s="44">
        <v>9779</v>
      </c>
      <c r="M33" s="44">
        <v>963</v>
      </c>
      <c r="N33" s="44">
        <v>16792</v>
      </c>
      <c r="O33" s="45">
        <f t="shared" ref="O33:O58" si="5">N33/K33</f>
        <v>0.60986416793782228</v>
      </c>
      <c r="P33" s="34">
        <f t="shared" si="3"/>
        <v>29447.3</v>
      </c>
      <c r="Q33" s="93">
        <v>9778.91</v>
      </c>
      <c r="R33" s="34">
        <v>2876.39</v>
      </c>
      <c r="S33" s="87">
        <v>16792</v>
      </c>
      <c r="T33" s="33">
        <f t="shared" ref="T33:T58" si="6">S33/P33</f>
        <v>0.5702390371952607</v>
      </c>
      <c r="U33" s="8" t="s">
        <v>659</v>
      </c>
    </row>
    <row r="34" spans="1:21" s="5" customFormat="1" ht="105.75" customHeight="1" x14ac:dyDescent="0.25">
      <c r="A34" s="89">
        <v>32</v>
      </c>
      <c r="B34" s="37" t="s">
        <v>763</v>
      </c>
      <c r="C34" s="22" t="s">
        <v>298</v>
      </c>
      <c r="D34" s="7" t="s">
        <v>21</v>
      </c>
      <c r="E34" s="11" t="s">
        <v>5</v>
      </c>
      <c r="F34" s="36">
        <v>11</v>
      </c>
      <c r="G34" s="40" t="s">
        <v>394</v>
      </c>
      <c r="H34" s="73" t="s">
        <v>41</v>
      </c>
      <c r="I34" s="74" t="s">
        <v>609</v>
      </c>
      <c r="J34" s="74"/>
      <c r="K34" s="44">
        <f t="shared" si="4"/>
        <v>54250</v>
      </c>
      <c r="L34" s="44">
        <v>39720</v>
      </c>
      <c r="M34" s="44">
        <v>1530</v>
      </c>
      <c r="N34" s="44">
        <v>13000</v>
      </c>
      <c r="O34" s="45">
        <f t="shared" si="5"/>
        <v>0.23963133640552994</v>
      </c>
      <c r="P34" s="34">
        <f t="shared" si="3"/>
        <v>33032.550000000003</v>
      </c>
      <c r="Q34" s="94">
        <v>14044.03</v>
      </c>
      <c r="R34" s="35">
        <v>175.52</v>
      </c>
      <c r="S34" s="87">
        <v>18813</v>
      </c>
      <c r="T34" s="31">
        <f t="shared" si="6"/>
        <v>0.56952914625119766</v>
      </c>
      <c r="U34" s="8" t="s">
        <v>659</v>
      </c>
    </row>
    <row r="35" spans="1:21" s="5" customFormat="1" ht="48" customHeight="1" x14ac:dyDescent="0.25">
      <c r="A35" s="89">
        <v>33</v>
      </c>
      <c r="B35" s="37" t="s">
        <v>96</v>
      </c>
      <c r="C35" s="22" t="s">
        <v>299</v>
      </c>
      <c r="D35" s="7" t="s">
        <v>21</v>
      </c>
      <c r="E35" s="11" t="s">
        <v>6</v>
      </c>
      <c r="F35" s="36">
        <v>11</v>
      </c>
      <c r="G35" s="40" t="s">
        <v>395</v>
      </c>
      <c r="H35" s="74" t="s">
        <v>43</v>
      </c>
      <c r="I35" s="72" t="s">
        <v>610</v>
      </c>
      <c r="J35" s="72" t="s">
        <v>1012</v>
      </c>
      <c r="K35" s="44">
        <f t="shared" si="4"/>
        <v>111325</v>
      </c>
      <c r="L35" s="44">
        <v>29000</v>
      </c>
      <c r="M35" s="44">
        <v>825</v>
      </c>
      <c r="N35" s="44">
        <v>81500</v>
      </c>
      <c r="O35" s="45">
        <f t="shared" si="5"/>
        <v>0.73209072535369413</v>
      </c>
      <c r="P35" s="34">
        <f t="shared" si="3"/>
        <v>74242.73</v>
      </c>
      <c r="Q35" s="93">
        <v>23871.41</v>
      </c>
      <c r="R35" s="34">
        <v>451.32</v>
      </c>
      <c r="S35" s="87">
        <v>49920</v>
      </c>
      <c r="T35" s="31">
        <f t="shared" si="6"/>
        <v>0.67238906758951356</v>
      </c>
      <c r="U35" s="8" t="s">
        <v>659</v>
      </c>
    </row>
    <row r="36" spans="1:21" s="10" customFormat="1" ht="67.5" customHeight="1" x14ac:dyDescent="0.25">
      <c r="A36" s="90">
        <v>34</v>
      </c>
      <c r="B36" s="7" t="s">
        <v>101</v>
      </c>
      <c r="C36" s="22" t="s">
        <v>300</v>
      </c>
      <c r="D36" s="7" t="s">
        <v>167</v>
      </c>
      <c r="E36" s="7" t="s">
        <v>7</v>
      </c>
      <c r="F36" s="36">
        <v>11</v>
      </c>
      <c r="G36" s="38" t="s">
        <v>396</v>
      </c>
      <c r="H36" s="74" t="s">
        <v>48</v>
      </c>
      <c r="I36" s="74" t="s">
        <v>201</v>
      </c>
      <c r="J36" s="74" t="s">
        <v>1049</v>
      </c>
      <c r="K36" s="44">
        <f t="shared" si="4"/>
        <v>18850</v>
      </c>
      <c r="L36" s="44">
        <v>13320</v>
      </c>
      <c r="M36" s="44">
        <v>30</v>
      </c>
      <c r="N36" s="44">
        <v>5500</v>
      </c>
      <c r="O36" s="45">
        <f t="shared" si="5"/>
        <v>0.29177718832891247</v>
      </c>
      <c r="P36" s="34">
        <f t="shared" si="3"/>
        <v>17769.32</v>
      </c>
      <c r="Q36" s="93">
        <v>10228.950000000001</v>
      </c>
      <c r="R36" s="34">
        <v>40.369999999999997</v>
      </c>
      <c r="S36" s="87">
        <v>7500</v>
      </c>
      <c r="T36" s="31">
        <f t="shared" si="6"/>
        <v>0.42207580256306937</v>
      </c>
      <c r="U36" s="8" t="s">
        <v>659</v>
      </c>
    </row>
    <row r="37" spans="1:21" s="5" customFormat="1" ht="64.5" customHeight="1" x14ac:dyDescent="0.25">
      <c r="A37" s="89">
        <v>35</v>
      </c>
      <c r="B37" s="7" t="s">
        <v>142</v>
      </c>
      <c r="C37" s="22" t="s">
        <v>301</v>
      </c>
      <c r="D37" s="7" t="s">
        <v>167</v>
      </c>
      <c r="E37" s="11" t="s">
        <v>4</v>
      </c>
      <c r="F37" s="36">
        <v>11</v>
      </c>
      <c r="G37" s="38" t="s">
        <v>397</v>
      </c>
      <c r="H37" s="72" t="s">
        <v>49</v>
      </c>
      <c r="I37" s="72" t="s">
        <v>196</v>
      </c>
      <c r="J37" s="72" t="s">
        <v>1036</v>
      </c>
      <c r="K37" s="44">
        <f t="shared" si="4"/>
        <v>21550</v>
      </c>
      <c r="L37" s="44">
        <v>13580</v>
      </c>
      <c r="M37" s="44">
        <v>420</v>
      </c>
      <c r="N37" s="44">
        <v>7550</v>
      </c>
      <c r="O37" s="45">
        <f t="shared" si="5"/>
        <v>0.35034802784222741</v>
      </c>
      <c r="P37" s="34">
        <f t="shared" si="3"/>
        <v>22382.44</v>
      </c>
      <c r="Q37" s="93">
        <v>11079.8</v>
      </c>
      <c r="R37" s="35">
        <v>448.64</v>
      </c>
      <c r="S37" s="87">
        <v>10854</v>
      </c>
      <c r="T37" s="31">
        <f t="shared" si="6"/>
        <v>0.48493372483071556</v>
      </c>
      <c r="U37" s="8" t="s">
        <v>659</v>
      </c>
    </row>
    <row r="38" spans="1:21" s="5" customFormat="1" ht="68.25" customHeight="1" x14ac:dyDescent="0.25">
      <c r="A38" s="89">
        <v>36</v>
      </c>
      <c r="B38" s="7" t="s">
        <v>111</v>
      </c>
      <c r="C38" s="22" t="s">
        <v>302</v>
      </c>
      <c r="D38" s="7" t="s">
        <v>21</v>
      </c>
      <c r="E38" s="11" t="s">
        <v>5</v>
      </c>
      <c r="F38" s="36">
        <v>11</v>
      </c>
      <c r="G38" s="38" t="s">
        <v>398</v>
      </c>
      <c r="H38" s="72" t="s">
        <v>47</v>
      </c>
      <c r="I38" s="72" t="s">
        <v>588</v>
      </c>
      <c r="J38" s="72" t="s">
        <v>1009</v>
      </c>
      <c r="K38" s="44">
        <f t="shared" si="4"/>
        <v>55750</v>
      </c>
      <c r="L38" s="44">
        <v>43800</v>
      </c>
      <c r="M38" s="44">
        <v>250</v>
      </c>
      <c r="N38" s="44">
        <v>11700</v>
      </c>
      <c r="O38" s="45">
        <f t="shared" si="5"/>
        <v>0.20986547085201793</v>
      </c>
      <c r="P38" s="34">
        <f t="shared" si="3"/>
        <v>43495.41</v>
      </c>
      <c r="Q38" s="93">
        <v>30897.94</v>
      </c>
      <c r="R38" s="34">
        <v>1743.47</v>
      </c>
      <c r="S38" s="87">
        <v>10854</v>
      </c>
      <c r="T38" s="31">
        <f t="shared" si="6"/>
        <v>0.2495435725286875</v>
      </c>
      <c r="U38" s="8" t="s">
        <v>659</v>
      </c>
    </row>
    <row r="39" spans="1:21" s="5" customFormat="1" ht="54" customHeight="1" x14ac:dyDescent="0.25">
      <c r="A39" s="89">
        <v>37</v>
      </c>
      <c r="B39" s="7" t="s">
        <v>97</v>
      </c>
      <c r="C39" s="22" t="s">
        <v>303</v>
      </c>
      <c r="D39" s="7" t="s">
        <v>21</v>
      </c>
      <c r="E39" s="11" t="s">
        <v>6</v>
      </c>
      <c r="F39" s="36">
        <v>11</v>
      </c>
      <c r="G39" s="38" t="s">
        <v>399</v>
      </c>
      <c r="H39" s="72" t="s">
        <v>563</v>
      </c>
      <c r="I39" s="72" t="s">
        <v>571</v>
      </c>
      <c r="J39" s="72" t="s">
        <v>1009</v>
      </c>
      <c r="K39" s="44">
        <f t="shared" si="4"/>
        <v>163049</v>
      </c>
      <c r="L39" s="44">
        <v>99485</v>
      </c>
      <c r="M39" s="44">
        <v>50</v>
      </c>
      <c r="N39" s="44">
        <v>63514</v>
      </c>
      <c r="O39" s="45">
        <f t="shared" si="5"/>
        <v>0.38953934093432036</v>
      </c>
      <c r="P39" s="34">
        <f t="shared" si="3"/>
        <v>130958.47</v>
      </c>
      <c r="Q39" s="93">
        <v>67403.77</v>
      </c>
      <c r="R39" s="34">
        <v>40.700000000000003</v>
      </c>
      <c r="S39" s="87">
        <v>63514</v>
      </c>
      <c r="T39" s="31">
        <f t="shared" si="6"/>
        <v>0.48499344868644234</v>
      </c>
      <c r="U39" s="8" t="s">
        <v>659</v>
      </c>
    </row>
    <row r="40" spans="1:21" s="5" customFormat="1" ht="53.25" customHeight="1" x14ac:dyDescent="0.25">
      <c r="A40" s="89">
        <v>38</v>
      </c>
      <c r="B40" s="7" t="s">
        <v>102</v>
      </c>
      <c r="C40" s="22" t="s">
        <v>304</v>
      </c>
      <c r="D40" s="7" t="s">
        <v>167</v>
      </c>
      <c r="E40" s="7" t="s">
        <v>7</v>
      </c>
      <c r="F40" s="36">
        <v>11</v>
      </c>
      <c r="G40" s="38" t="s">
        <v>400</v>
      </c>
      <c r="H40" s="72" t="s">
        <v>50</v>
      </c>
      <c r="I40" s="72" t="s">
        <v>202</v>
      </c>
      <c r="J40" s="74" t="s">
        <v>1049</v>
      </c>
      <c r="K40" s="44">
        <f t="shared" si="4"/>
        <v>14000</v>
      </c>
      <c r="L40" s="44">
        <v>9000</v>
      </c>
      <c r="M40" s="44">
        <v>0</v>
      </c>
      <c r="N40" s="44">
        <v>5000</v>
      </c>
      <c r="O40" s="45">
        <f t="shared" si="5"/>
        <v>0.35714285714285715</v>
      </c>
      <c r="P40" s="34">
        <f t="shared" si="3"/>
        <v>11649.33</v>
      </c>
      <c r="Q40" s="93">
        <v>6649.33</v>
      </c>
      <c r="R40" s="34">
        <v>0</v>
      </c>
      <c r="S40" s="87">
        <v>5000</v>
      </c>
      <c r="T40" s="31">
        <f t="shared" si="6"/>
        <v>0.42920923349239826</v>
      </c>
      <c r="U40" s="8" t="s">
        <v>659</v>
      </c>
    </row>
    <row r="41" spans="1:21" s="5" customFormat="1" ht="58.5" customHeight="1" x14ac:dyDescent="0.25">
      <c r="A41" s="89">
        <v>39</v>
      </c>
      <c r="B41" s="7" t="s">
        <v>129</v>
      </c>
      <c r="C41" s="22" t="s">
        <v>305</v>
      </c>
      <c r="D41" s="7" t="s">
        <v>21</v>
      </c>
      <c r="E41" s="11" t="s">
        <v>44</v>
      </c>
      <c r="F41" s="36">
        <v>11</v>
      </c>
      <c r="G41" s="38" t="s">
        <v>401</v>
      </c>
      <c r="H41" s="72" t="s">
        <v>45</v>
      </c>
      <c r="I41" s="72" t="s">
        <v>193</v>
      </c>
      <c r="J41" s="72" t="s">
        <v>1035</v>
      </c>
      <c r="K41" s="44">
        <f t="shared" si="4"/>
        <v>74255</v>
      </c>
      <c r="L41" s="44">
        <v>49055</v>
      </c>
      <c r="M41" s="44">
        <v>1200</v>
      </c>
      <c r="N41" s="44">
        <v>24000</v>
      </c>
      <c r="O41" s="45">
        <f t="shared" si="5"/>
        <v>0.32321055821156824</v>
      </c>
      <c r="P41" s="34">
        <f t="shared" si="3"/>
        <v>66355.399999999994</v>
      </c>
      <c r="Q41" s="93">
        <v>42126.06</v>
      </c>
      <c r="R41" s="34">
        <v>968.34</v>
      </c>
      <c r="S41" s="87">
        <v>23261</v>
      </c>
      <c r="T41" s="31">
        <f t="shared" si="6"/>
        <v>0.3505517260087348</v>
      </c>
      <c r="U41" s="8" t="s">
        <v>659</v>
      </c>
    </row>
    <row r="42" spans="1:21" s="5" customFormat="1" ht="45" customHeight="1" x14ac:dyDescent="0.25">
      <c r="A42" s="89">
        <v>40</v>
      </c>
      <c r="B42" s="37" t="s">
        <v>86</v>
      </c>
      <c r="C42" s="23" t="s">
        <v>306</v>
      </c>
      <c r="D42" s="7" t="s">
        <v>167</v>
      </c>
      <c r="E42" s="11" t="s">
        <v>8</v>
      </c>
      <c r="F42" s="36">
        <v>11</v>
      </c>
      <c r="G42" s="38" t="s">
        <v>402</v>
      </c>
      <c r="H42" s="72" t="s">
        <v>46</v>
      </c>
      <c r="I42" s="72" t="s">
        <v>187</v>
      </c>
      <c r="J42" s="72" t="s">
        <v>1040</v>
      </c>
      <c r="K42" s="44">
        <f t="shared" si="4"/>
        <v>22201</v>
      </c>
      <c r="L42" s="44">
        <v>12728</v>
      </c>
      <c r="M42" s="44">
        <v>1273</v>
      </c>
      <c r="N42" s="44">
        <v>8200</v>
      </c>
      <c r="O42" s="45">
        <f t="shared" si="5"/>
        <v>0.36935273185892525</v>
      </c>
      <c r="P42" s="34">
        <f t="shared" si="3"/>
        <v>13166.12</v>
      </c>
      <c r="Q42" s="93">
        <v>4515.0600000000004</v>
      </c>
      <c r="R42" s="34">
        <v>451.06</v>
      </c>
      <c r="S42" s="87">
        <v>8200</v>
      </c>
      <c r="T42" s="31">
        <f t="shared" si="6"/>
        <v>0.6228106685948479</v>
      </c>
      <c r="U42" s="8" t="s">
        <v>659</v>
      </c>
    </row>
    <row r="43" spans="1:21" s="5" customFormat="1" ht="73.5" customHeight="1" x14ac:dyDescent="0.25">
      <c r="A43" s="89">
        <v>41</v>
      </c>
      <c r="B43" s="7" t="s">
        <v>155</v>
      </c>
      <c r="C43" s="22" t="s">
        <v>307</v>
      </c>
      <c r="D43" s="7" t="s">
        <v>167</v>
      </c>
      <c r="E43" s="11" t="s">
        <v>7</v>
      </c>
      <c r="F43" s="36">
        <v>11</v>
      </c>
      <c r="G43" s="38" t="s">
        <v>403</v>
      </c>
      <c r="H43" s="72" t="s">
        <v>42</v>
      </c>
      <c r="I43" s="72" t="s">
        <v>203</v>
      </c>
      <c r="J43" s="74" t="s">
        <v>1036</v>
      </c>
      <c r="K43" s="44">
        <f t="shared" si="4"/>
        <v>6685</v>
      </c>
      <c r="L43" s="44">
        <v>4155</v>
      </c>
      <c r="M43" s="44">
        <v>30</v>
      </c>
      <c r="N43" s="44">
        <v>2500</v>
      </c>
      <c r="O43" s="45">
        <f t="shared" si="5"/>
        <v>0.37397157816005983</v>
      </c>
      <c r="P43" s="34">
        <f t="shared" si="3"/>
        <v>5906.53</v>
      </c>
      <c r="Q43" s="94">
        <v>3385.31</v>
      </c>
      <c r="R43" s="35">
        <v>5.22</v>
      </c>
      <c r="S43" s="87">
        <v>2516</v>
      </c>
      <c r="T43" s="31">
        <f t="shared" si="6"/>
        <v>0.42596922389287789</v>
      </c>
      <c r="U43" s="8" t="s">
        <v>659</v>
      </c>
    </row>
    <row r="44" spans="1:21" s="5" customFormat="1" ht="68.25" customHeight="1" x14ac:dyDescent="0.25">
      <c r="A44" s="89">
        <v>42</v>
      </c>
      <c r="B44" s="7" t="s">
        <v>156</v>
      </c>
      <c r="C44" s="22" t="s">
        <v>308</v>
      </c>
      <c r="D44" s="7" t="s">
        <v>39</v>
      </c>
      <c r="E44" s="11" t="s">
        <v>9</v>
      </c>
      <c r="F44" s="36">
        <v>11</v>
      </c>
      <c r="G44" s="42" t="s">
        <v>497</v>
      </c>
      <c r="H44" s="72" t="s">
        <v>51</v>
      </c>
      <c r="I44" s="7" t="s">
        <v>204</v>
      </c>
      <c r="J44" s="37" t="s">
        <v>1010</v>
      </c>
      <c r="K44" s="44">
        <f t="shared" si="4"/>
        <v>62750</v>
      </c>
      <c r="L44" s="44">
        <v>29272</v>
      </c>
      <c r="M44" s="44">
        <v>976</v>
      </c>
      <c r="N44" s="44">
        <v>32502</v>
      </c>
      <c r="O44" s="45">
        <f t="shared" si="5"/>
        <v>0.5179601593625498</v>
      </c>
      <c r="P44" s="34">
        <f t="shared" si="3"/>
        <v>53322.17</v>
      </c>
      <c r="Q44" s="93">
        <v>26439</v>
      </c>
      <c r="R44" s="34">
        <v>901.17</v>
      </c>
      <c r="S44" s="87">
        <v>25982</v>
      </c>
      <c r="T44" s="31">
        <f t="shared" si="6"/>
        <v>0.48726449054867799</v>
      </c>
      <c r="U44" s="8" t="s">
        <v>659</v>
      </c>
    </row>
    <row r="45" spans="1:21" s="5" customFormat="1" ht="79.5" customHeight="1" x14ac:dyDescent="0.25">
      <c r="A45" s="89">
        <v>43</v>
      </c>
      <c r="B45" s="7" t="s">
        <v>125</v>
      </c>
      <c r="C45" s="22" t="s">
        <v>309</v>
      </c>
      <c r="D45" s="7" t="s">
        <v>39</v>
      </c>
      <c r="E45" s="11" t="s">
        <v>8</v>
      </c>
      <c r="F45" s="36">
        <v>11</v>
      </c>
      <c r="G45" s="38" t="s">
        <v>404</v>
      </c>
      <c r="H45" s="72" t="s">
        <v>52</v>
      </c>
      <c r="I45" s="72" t="s">
        <v>205</v>
      </c>
      <c r="J45" s="72" t="s">
        <v>1010</v>
      </c>
      <c r="K45" s="44">
        <f t="shared" si="4"/>
        <v>81600</v>
      </c>
      <c r="L45" s="44">
        <v>56000</v>
      </c>
      <c r="M45" s="44">
        <v>5600</v>
      </c>
      <c r="N45" s="44">
        <v>20000</v>
      </c>
      <c r="O45" s="45">
        <f t="shared" si="5"/>
        <v>0.24509803921568626</v>
      </c>
      <c r="P45" s="34">
        <f t="shared" si="3"/>
        <v>72197.97</v>
      </c>
      <c r="Q45" s="94">
        <v>47361.74</v>
      </c>
      <c r="R45" s="35">
        <v>4736.2299999999996</v>
      </c>
      <c r="S45" s="87">
        <v>20100</v>
      </c>
      <c r="T45" s="31">
        <f t="shared" si="6"/>
        <v>0.27840117942374282</v>
      </c>
      <c r="U45" s="8" t="s">
        <v>659</v>
      </c>
    </row>
    <row r="46" spans="1:21" s="5" customFormat="1" ht="66" customHeight="1" x14ac:dyDescent="0.25">
      <c r="A46" s="89">
        <v>44</v>
      </c>
      <c r="B46" s="37" t="s">
        <v>157</v>
      </c>
      <c r="C46" s="22" t="s">
        <v>310</v>
      </c>
      <c r="D46" s="37" t="s">
        <v>39</v>
      </c>
      <c r="E46" s="11" t="s">
        <v>7</v>
      </c>
      <c r="F46" s="36">
        <v>11</v>
      </c>
      <c r="G46" s="38" t="s">
        <v>405</v>
      </c>
      <c r="H46" s="72" t="s">
        <v>895</v>
      </c>
      <c r="I46" s="37" t="s">
        <v>597</v>
      </c>
      <c r="J46" s="74" t="s">
        <v>1036</v>
      </c>
      <c r="K46" s="44">
        <f t="shared" si="4"/>
        <v>28385</v>
      </c>
      <c r="L46" s="44">
        <v>18258</v>
      </c>
      <c r="M46" s="44">
        <v>127</v>
      </c>
      <c r="N46" s="44">
        <v>10000</v>
      </c>
      <c r="O46" s="45">
        <f t="shared" si="5"/>
        <v>0.35229874933943983</v>
      </c>
      <c r="P46" s="34">
        <f t="shared" si="3"/>
        <v>15475.73</v>
      </c>
      <c r="Q46" s="93">
        <v>5386.8</v>
      </c>
      <c r="R46" s="34">
        <v>88.93</v>
      </c>
      <c r="S46" s="87">
        <v>10000</v>
      </c>
      <c r="T46" s="31">
        <f t="shared" si="6"/>
        <v>0.64617307228802778</v>
      </c>
      <c r="U46" s="8" t="s">
        <v>659</v>
      </c>
    </row>
    <row r="47" spans="1:21" s="5" customFormat="1" ht="47.25" customHeight="1" x14ac:dyDescent="0.25">
      <c r="A47" s="89">
        <v>45</v>
      </c>
      <c r="B47" s="7" t="s">
        <v>158</v>
      </c>
      <c r="C47" s="22" t="s">
        <v>311</v>
      </c>
      <c r="D47" s="7" t="s">
        <v>39</v>
      </c>
      <c r="E47" s="11" t="s">
        <v>7</v>
      </c>
      <c r="F47" s="36">
        <v>11</v>
      </c>
      <c r="G47" s="38" t="s">
        <v>406</v>
      </c>
      <c r="H47" s="72" t="s">
        <v>896</v>
      </c>
      <c r="I47" s="72" t="s">
        <v>598</v>
      </c>
      <c r="J47" s="74" t="s">
        <v>1049</v>
      </c>
      <c r="K47" s="44">
        <f t="shared" si="4"/>
        <v>44370</v>
      </c>
      <c r="L47" s="44">
        <v>28840</v>
      </c>
      <c r="M47" s="44">
        <v>150</v>
      </c>
      <c r="N47" s="44">
        <v>15380</v>
      </c>
      <c r="O47" s="45">
        <f t="shared" si="5"/>
        <v>0.34663060626549469</v>
      </c>
      <c r="P47" s="34">
        <f t="shared" si="3"/>
        <v>32191.81</v>
      </c>
      <c r="Q47" s="93">
        <v>19920.810000000001</v>
      </c>
      <c r="R47" s="34">
        <v>271</v>
      </c>
      <c r="S47" s="87">
        <v>12000</v>
      </c>
      <c r="T47" s="31">
        <f t="shared" si="6"/>
        <v>0.37276561957839588</v>
      </c>
      <c r="U47" s="8" t="s">
        <v>659</v>
      </c>
    </row>
    <row r="48" spans="1:21" s="5" customFormat="1" ht="84.75" customHeight="1" x14ac:dyDescent="0.25">
      <c r="A48" s="89">
        <v>46</v>
      </c>
      <c r="B48" s="7" t="s">
        <v>130</v>
      </c>
      <c r="C48" s="22" t="s">
        <v>312</v>
      </c>
      <c r="D48" s="7" t="s">
        <v>39</v>
      </c>
      <c r="E48" s="11" t="s">
        <v>44</v>
      </c>
      <c r="F48" s="36">
        <v>11</v>
      </c>
      <c r="G48" s="38" t="s">
        <v>407</v>
      </c>
      <c r="H48" s="72" t="s">
        <v>897</v>
      </c>
      <c r="I48" s="72" t="s">
        <v>207</v>
      </c>
      <c r="J48" s="72" t="s">
        <v>1009</v>
      </c>
      <c r="K48" s="44">
        <f t="shared" si="4"/>
        <v>63975</v>
      </c>
      <c r="L48" s="44">
        <v>39220</v>
      </c>
      <c r="M48" s="44">
        <v>925</v>
      </c>
      <c r="N48" s="44">
        <v>23830</v>
      </c>
      <c r="O48" s="45">
        <f t="shared" si="5"/>
        <v>0.37248925361469326</v>
      </c>
      <c r="P48" s="34">
        <f t="shared" si="3"/>
        <v>53680.33</v>
      </c>
      <c r="Q48" s="93">
        <v>28363.38</v>
      </c>
      <c r="R48" s="34">
        <v>566.95000000000005</v>
      </c>
      <c r="S48" s="87">
        <v>24750</v>
      </c>
      <c r="T48" s="31">
        <f t="shared" si="6"/>
        <v>0.46106273936840553</v>
      </c>
      <c r="U48" s="8" t="s">
        <v>659</v>
      </c>
    </row>
    <row r="49" spans="1:21" s="5" customFormat="1" ht="51" customHeight="1" x14ac:dyDescent="0.25">
      <c r="A49" s="89">
        <v>47</v>
      </c>
      <c r="B49" s="7" t="s">
        <v>164</v>
      </c>
      <c r="C49" s="22" t="s">
        <v>313</v>
      </c>
      <c r="D49" s="7" t="s">
        <v>167</v>
      </c>
      <c r="E49" s="11" t="s">
        <v>7</v>
      </c>
      <c r="F49" s="36">
        <v>11</v>
      </c>
      <c r="G49" s="38" t="s">
        <v>391</v>
      </c>
      <c r="H49" s="72" t="s">
        <v>898</v>
      </c>
      <c r="I49" s="72" t="s">
        <v>208</v>
      </c>
      <c r="J49" s="74" t="s">
        <v>1036</v>
      </c>
      <c r="K49" s="44">
        <f t="shared" si="4"/>
        <v>11658</v>
      </c>
      <c r="L49" s="44">
        <v>7450</v>
      </c>
      <c r="M49" s="44">
        <v>8</v>
      </c>
      <c r="N49" s="44">
        <v>4200</v>
      </c>
      <c r="O49" s="45">
        <f t="shared" si="5"/>
        <v>0.36026762738033968</v>
      </c>
      <c r="P49" s="34">
        <f t="shared" si="3"/>
        <v>4442.55</v>
      </c>
      <c r="Q49" s="94">
        <v>237.33</v>
      </c>
      <c r="R49" s="35">
        <v>5.22</v>
      </c>
      <c r="S49" s="87">
        <v>4200</v>
      </c>
      <c r="T49" s="31">
        <f t="shared" si="6"/>
        <v>0.94540297801938067</v>
      </c>
      <c r="U49" s="8" t="s">
        <v>659</v>
      </c>
    </row>
    <row r="50" spans="1:21" s="5" customFormat="1" ht="45.75" customHeight="1" x14ac:dyDescent="0.25">
      <c r="A50" s="89">
        <v>48</v>
      </c>
      <c r="B50" s="7" t="s">
        <v>112</v>
      </c>
      <c r="C50" s="22" t="s">
        <v>314</v>
      </c>
      <c r="D50" s="7" t="s">
        <v>167</v>
      </c>
      <c r="E50" s="11" t="s">
        <v>5</v>
      </c>
      <c r="F50" s="36">
        <v>11</v>
      </c>
      <c r="G50" s="38" t="s">
        <v>408</v>
      </c>
      <c r="H50" s="7" t="s">
        <v>53</v>
      </c>
      <c r="I50" s="7" t="s">
        <v>206</v>
      </c>
      <c r="J50" s="37"/>
      <c r="K50" s="44">
        <f t="shared" si="4"/>
        <v>24200</v>
      </c>
      <c r="L50" s="44">
        <v>12726</v>
      </c>
      <c r="M50" s="44">
        <v>1274</v>
      </c>
      <c r="N50" s="44">
        <v>10200</v>
      </c>
      <c r="O50" s="45">
        <f t="shared" si="5"/>
        <v>0.42148760330578511</v>
      </c>
      <c r="P50" s="34">
        <f t="shared" si="3"/>
        <v>25692</v>
      </c>
      <c r="Q50" s="93">
        <v>12719</v>
      </c>
      <c r="R50" s="34">
        <v>0</v>
      </c>
      <c r="S50" s="87">
        <v>12973</v>
      </c>
      <c r="T50" s="31">
        <f t="shared" si="6"/>
        <v>0.50494317297213143</v>
      </c>
      <c r="U50" s="8" t="s">
        <v>659</v>
      </c>
    </row>
    <row r="51" spans="1:21" s="5" customFormat="1" ht="49.5" customHeight="1" x14ac:dyDescent="0.25">
      <c r="A51" s="89">
        <v>49</v>
      </c>
      <c r="B51" s="7" t="s">
        <v>143</v>
      </c>
      <c r="C51" s="22" t="s">
        <v>315</v>
      </c>
      <c r="D51" s="7" t="s">
        <v>21</v>
      </c>
      <c r="E51" s="11" t="s">
        <v>4</v>
      </c>
      <c r="F51" s="36">
        <v>11</v>
      </c>
      <c r="G51" s="42" t="s">
        <v>409</v>
      </c>
      <c r="H51" s="72" t="s">
        <v>54</v>
      </c>
      <c r="I51" s="72" t="s">
        <v>575</v>
      </c>
      <c r="J51" s="72" t="s">
        <v>1012</v>
      </c>
      <c r="K51" s="44">
        <f t="shared" si="4"/>
        <v>43000</v>
      </c>
      <c r="L51" s="44">
        <v>32727</v>
      </c>
      <c r="M51" s="44">
        <v>3273</v>
      </c>
      <c r="N51" s="44">
        <v>7000</v>
      </c>
      <c r="O51" s="45">
        <f t="shared" si="5"/>
        <v>0.16279069767441862</v>
      </c>
      <c r="P51" s="34">
        <f t="shared" si="3"/>
        <v>37850.44</v>
      </c>
      <c r="Q51" s="93">
        <v>35273.440000000002</v>
      </c>
      <c r="R51" s="34">
        <v>0</v>
      </c>
      <c r="S51" s="87">
        <v>2577</v>
      </c>
      <c r="T51" s="31">
        <f t="shared" si="6"/>
        <v>6.8083752791248925E-2</v>
      </c>
      <c r="U51" s="8" t="s">
        <v>659</v>
      </c>
    </row>
    <row r="52" spans="1:21" s="5" customFormat="1" ht="66.75" customHeight="1" x14ac:dyDescent="0.25">
      <c r="A52" s="89">
        <v>50</v>
      </c>
      <c r="B52" s="7" t="s">
        <v>120</v>
      </c>
      <c r="C52" s="22" t="s">
        <v>316</v>
      </c>
      <c r="D52" s="7" t="s">
        <v>21</v>
      </c>
      <c r="E52" s="11" t="s">
        <v>8</v>
      </c>
      <c r="F52" s="36">
        <v>11</v>
      </c>
      <c r="G52" s="38" t="s">
        <v>410</v>
      </c>
      <c r="H52" s="72" t="s">
        <v>55</v>
      </c>
      <c r="I52" s="74" t="s">
        <v>575</v>
      </c>
      <c r="J52" s="74" t="s">
        <v>1012</v>
      </c>
      <c r="K52" s="44">
        <f t="shared" si="4"/>
        <v>20959</v>
      </c>
      <c r="L52" s="44">
        <v>16736</v>
      </c>
      <c r="M52" s="44">
        <v>1163</v>
      </c>
      <c r="N52" s="44">
        <v>3060</v>
      </c>
      <c r="O52" s="45">
        <f t="shared" si="5"/>
        <v>0.14599933202919987</v>
      </c>
      <c r="P52" s="34">
        <f t="shared" si="3"/>
        <v>16337.650000000001</v>
      </c>
      <c r="Q52" s="93">
        <v>12439.69</v>
      </c>
      <c r="R52" s="34">
        <v>837.96</v>
      </c>
      <c r="S52" s="87">
        <v>3060</v>
      </c>
      <c r="T52" s="31">
        <f t="shared" si="6"/>
        <v>0.1872974387381294</v>
      </c>
      <c r="U52" s="8" t="s">
        <v>659</v>
      </c>
    </row>
    <row r="53" spans="1:21" s="5" customFormat="1" ht="111" customHeight="1" x14ac:dyDescent="0.25">
      <c r="A53" s="89">
        <v>51</v>
      </c>
      <c r="B53" s="7" t="s">
        <v>121</v>
      </c>
      <c r="C53" s="22" t="s">
        <v>317</v>
      </c>
      <c r="D53" s="7" t="s">
        <v>21</v>
      </c>
      <c r="E53" s="11" t="s">
        <v>8</v>
      </c>
      <c r="F53" s="36">
        <v>11</v>
      </c>
      <c r="G53" s="38" t="s">
        <v>411</v>
      </c>
      <c r="H53" s="72" t="s">
        <v>899</v>
      </c>
      <c r="I53" s="74" t="s">
        <v>574</v>
      </c>
      <c r="J53" s="74" t="s">
        <v>1012</v>
      </c>
      <c r="K53" s="44">
        <f t="shared" si="4"/>
        <v>55650</v>
      </c>
      <c r="L53" s="44">
        <v>43000</v>
      </c>
      <c r="M53" s="44">
        <v>4300</v>
      </c>
      <c r="N53" s="44">
        <v>8350</v>
      </c>
      <c r="O53" s="45">
        <f t="shared" si="5"/>
        <v>0.1500449236298293</v>
      </c>
      <c r="P53" s="34">
        <f t="shared" si="3"/>
        <v>55351.27</v>
      </c>
      <c r="Q53" s="93">
        <v>36375.71</v>
      </c>
      <c r="R53" s="34">
        <v>3637.56</v>
      </c>
      <c r="S53" s="87">
        <v>15338</v>
      </c>
      <c r="T53" s="31">
        <f t="shared" si="6"/>
        <v>0.27710294632806076</v>
      </c>
      <c r="U53" s="8" t="s">
        <v>659</v>
      </c>
    </row>
    <row r="54" spans="1:21" s="5" customFormat="1" ht="81" customHeight="1" x14ac:dyDescent="0.25">
      <c r="A54" s="89">
        <v>52</v>
      </c>
      <c r="B54" s="7" t="s">
        <v>165</v>
      </c>
      <c r="C54" s="22" t="s">
        <v>318</v>
      </c>
      <c r="D54" s="7" t="s">
        <v>39</v>
      </c>
      <c r="E54" s="11" t="s">
        <v>6</v>
      </c>
      <c r="F54" s="36">
        <v>11</v>
      </c>
      <c r="G54" s="38" t="s">
        <v>412</v>
      </c>
      <c r="H54" s="72" t="s">
        <v>209</v>
      </c>
      <c r="I54" s="7" t="s">
        <v>210</v>
      </c>
      <c r="J54" s="37" t="s">
        <v>1014</v>
      </c>
      <c r="K54" s="44">
        <f t="shared" si="4"/>
        <v>83754</v>
      </c>
      <c r="L54" s="44">
        <v>52512</v>
      </c>
      <c r="M54" s="44">
        <v>2392</v>
      </c>
      <c r="N54" s="44">
        <v>28850</v>
      </c>
      <c r="O54" s="45">
        <f t="shared" si="5"/>
        <v>0.34446116006399696</v>
      </c>
      <c r="P54" s="34">
        <f t="shared" si="3"/>
        <v>61278.39</v>
      </c>
      <c r="Q54" s="93">
        <v>30398.55</v>
      </c>
      <c r="R54" s="34">
        <v>2029.84</v>
      </c>
      <c r="S54" s="87">
        <v>28850</v>
      </c>
      <c r="T54" s="31">
        <f t="shared" si="6"/>
        <v>0.47080218654569744</v>
      </c>
      <c r="U54" s="8" t="s">
        <v>659</v>
      </c>
    </row>
    <row r="55" spans="1:21" s="5" customFormat="1" ht="63.75" customHeight="1" x14ac:dyDescent="0.25">
      <c r="A55" s="89">
        <v>53</v>
      </c>
      <c r="B55" s="7" t="s">
        <v>131</v>
      </c>
      <c r="C55" s="22" t="s">
        <v>319</v>
      </c>
      <c r="D55" s="7" t="s">
        <v>21</v>
      </c>
      <c r="E55" s="11" t="s">
        <v>44</v>
      </c>
      <c r="F55" s="36">
        <v>11</v>
      </c>
      <c r="G55" s="38" t="s">
        <v>413</v>
      </c>
      <c r="H55" s="72" t="s">
        <v>900</v>
      </c>
      <c r="I55" s="72" t="s">
        <v>192</v>
      </c>
      <c r="J55" s="72" t="s">
        <v>1012</v>
      </c>
      <c r="K55" s="44">
        <f t="shared" si="4"/>
        <v>6330</v>
      </c>
      <c r="L55" s="44">
        <v>4642</v>
      </c>
      <c r="M55" s="44">
        <v>0</v>
      </c>
      <c r="N55" s="44">
        <v>1688</v>
      </c>
      <c r="O55" s="45">
        <f t="shared" si="5"/>
        <v>0.26666666666666666</v>
      </c>
      <c r="P55" s="34">
        <f t="shared" si="3"/>
        <v>11590.84</v>
      </c>
      <c r="Q55" s="93">
        <v>4342.84</v>
      </c>
      <c r="R55" s="34">
        <v>0</v>
      </c>
      <c r="S55" s="87">
        <v>7248</v>
      </c>
      <c r="T55" s="31">
        <f t="shared" si="6"/>
        <v>0.62532137446466352</v>
      </c>
      <c r="U55" s="8" t="s">
        <v>659</v>
      </c>
    </row>
    <row r="56" spans="1:21" s="5" customFormat="1" ht="65.25" customHeight="1" x14ac:dyDescent="0.25">
      <c r="A56" s="89">
        <v>54</v>
      </c>
      <c r="B56" s="7" t="s">
        <v>163</v>
      </c>
      <c r="C56" s="22" t="s">
        <v>320</v>
      </c>
      <c r="D56" s="7" t="s">
        <v>167</v>
      </c>
      <c r="E56" s="11" t="s">
        <v>9</v>
      </c>
      <c r="F56" s="36">
        <v>11</v>
      </c>
      <c r="G56" s="38" t="s">
        <v>414</v>
      </c>
      <c r="H56" s="72" t="s">
        <v>901</v>
      </c>
      <c r="I56" s="72" t="s">
        <v>211</v>
      </c>
      <c r="J56" s="72" t="s">
        <v>1011</v>
      </c>
      <c r="K56" s="44">
        <f t="shared" si="4"/>
        <v>21500</v>
      </c>
      <c r="L56" s="44">
        <v>13975</v>
      </c>
      <c r="M56" s="44">
        <v>0</v>
      </c>
      <c r="N56" s="44">
        <v>7525</v>
      </c>
      <c r="O56" s="45">
        <f t="shared" si="5"/>
        <v>0.35</v>
      </c>
      <c r="P56" s="34">
        <f t="shared" si="3"/>
        <v>21100.04</v>
      </c>
      <c r="Q56" s="93">
        <v>12395.04</v>
      </c>
      <c r="R56" s="34">
        <v>0</v>
      </c>
      <c r="S56" s="87">
        <v>8705</v>
      </c>
      <c r="T56" s="31">
        <f t="shared" si="6"/>
        <v>0.41255845960481591</v>
      </c>
      <c r="U56" s="8" t="s">
        <v>659</v>
      </c>
    </row>
    <row r="57" spans="1:21" s="5" customFormat="1" ht="61.5" customHeight="1" x14ac:dyDescent="0.25">
      <c r="A57" s="89">
        <v>55</v>
      </c>
      <c r="B57" s="37" t="s">
        <v>162</v>
      </c>
      <c r="C57" s="22" t="s">
        <v>321</v>
      </c>
      <c r="D57" s="7" t="s">
        <v>167</v>
      </c>
      <c r="E57" s="11" t="s">
        <v>7</v>
      </c>
      <c r="F57" s="36">
        <v>11</v>
      </c>
      <c r="G57" s="38" t="s">
        <v>415</v>
      </c>
      <c r="H57" s="72" t="s">
        <v>902</v>
      </c>
      <c r="I57" s="72" t="s">
        <v>212</v>
      </c>
      <c r="J57" s="72" t="s">
        <v>1050</v>
      </c>
      <c r="K57" s="44">
        <f t="shared" si="4"/>
        <v>22750</v>
      </c>
      <c r="L57" s="44">
        <v>12500</v>
      </c>
      <c r="M57" s="44">
        <v>1250</v>
      </c>
      <c r="N57" s="44">
        <v>9000</v>
      </c>
      <c r="O57" s="45">
        <f t="shared" si="5"/>
        <v>0.39560439560439559</v>
      </c>
      <c r="P57" s="34">
        <f t="shared" si="3"/>
        <v>20356.59</v>
      </c>
      <c r="Q57" s="93">
        <v>11443.59</v>
      </c>
      <c r="R57" s="34">
        <v>0</v>
      </c>
      <c r="S57" s="87">
        <v>8913</v>
      </c>
      <c r="T57" s="31">
        <f t="shared" si="6"/>
        <v>0.43784346985423395</v>
      </c>
      <c r="U57" s="8" t="s">
        <v>659</v>
      </c>
    </row>
    <row r="58" spans="1:21" s="5" customFormat="1" ht="96" customHeight="1" x14ac:dyDescent="0.25">
      <c r="A58" s="89">
        <v>56</v>
      </c>
      <c r="B58" s="37" t="s">
        <v>126</v>
      </c>
      <c r="C58" s="22" t="s">
        <v>322</v>
      </c>
      <c r="D58" s="37" t="s">
        <v>21</v>
      </c>
      <c r="E58" s="11" t="s">
        <v>44</v>
      </c>
      <c r="F58" s="36">
        <v>12</v>
      </c>
      <c r="G58" s="38" t="s">
        <v>416</v>
      </c>
      <c r="H58" s="72" t="s">
        <v>903</v>
      </c>
      <c r="I58" s="7" t="s">
        <v>213</v>
      </c>
      <c r="J58" s="37" t="s">
        <v>1011</v>
      </c>
      <c r="K58" s="44">
        <f t="shared" si="4"/>
        <v>23000</v>
      </c>
      <c r="L58" s="44">
        <v>11985</v>
      </c>
      <c r="M58" s="44">
        <v>120</v>
      </c>
      <c r="N58" s="44">
        <v>10895</v>
      </c>
      <c r="O58" s="45">
        <f t="shared" si="5"/>
        <v>0.47369565217391302</v>
      </c>
      <c r="P58" s="34">
        <f t="shared" si="3"/>
        <v>20634.39</v>
      </c>
      <c r="Q58" s="93">
        <v>9834</v>
      </c>
      <c r="R58" s="35">
        <v>84.39</v>
      </c>
      <c r="S58" s="87">
        <v>10716</v>
      </c>
      <c r="T58" s="31">
        <f t="shared" si="6"/>
        <v>0.51932720085255735</v>
      </c>
      <c r="U58" s="8" t="s">
        <v>659</v>
      </c>
    </row>
    <row r="59" spans="1:21" s="5" customFormat="1" ht="42.75" customHeight="1" x14ac:dyDescent="0.25">
      <c r="A59" s="89">
        <v>57</v>
      </c>
      <c r="B59" s="7" t="s">
        <v>127</v>
      </c>
      <c r="C59" s="22" t="s">
        <v>323</v>
      </c>
      <c r="D59" s="7" t="s">
        <v>167</v>
      </c>
      <c r="E59" s="11" t="s">
        <v>44</v>
      </c>
      <c r="F59" s="36">
        <v>12</v>
      </c>
      <c r="G59" s="38" t="s">
        <v>417</v>
      </c>
      <c r="H59" s="75" t="s">
        <v>56</v>
      </c>
      <c r="I59" s="72" t="s">
        <v>186</v>
      </c>
      <c r="J59" s="72" t="s">
        <v>1012</v>
      </c>
      <c r="K59" s="44">
        <f t="shared" ref="K59:K86" si="7">L59+M59+N59</f>
        <v>28200</v>
      </c>
      <c r="L59" s="44">
        <v>13200</v>
      </c>
      <c r="M59" s="44">
        <v>1000</v>
      </c>
      <c r="N59" s="44">
        <v>14000</v>
      </c>
      <c r="O59" s="45">
        <f t="shared" ref="O59:O86" si="8">N59/K59</f>
        <v>0.49645390070921985</v>
      </c>
      <c r="P59" s="34">
        <f t="shared" si="3"/>
        <v>27899.06</v>
      </c>
      <c r="Q59" s="93">
        <v>12122.61</v>
      </c>
      <c r="R59" s="34">
        <v>14.45</v>
      </c>
      <c r="S59" s="87">
        <v>15762</v>
      </c>
      <c r="T59" s="31">
        <f t="shared" ref="T59:T86" si="9">S59/P59</f>
        <v>0.56496527123136042</v>
      </c>
      <c r="U59" s="8" t="s">
        <v>659</v>
      </c>
    </row>
    <row r="60" spans="1:21" s="5" customFormat="1" ht="66" customHeight="1" x14ac:dyDescent="0.25">
      <c r="A60" s="89">
        <v>58</v>
      </c>
      <c r="B60" s="18" t="s">
        <v>87</v>
      </c>
      <c r="C60" s="24" t="s">
        <v>324</v>
      </c>
      <c r="D60" s="7" t="s">
        <v>167</v>
      </c>
      <c r="E60" s="11" t="s">
        <v>7</v>
      </c>
      <c r="F60" s="36">
        <v>12</v>
      </c>
      <c r="G60" s="38" t="s">
        <v>418</v>
      </c>
      <c r="H60" s="72" t="s">
        <v>904</v>
      </c>
      <c r="I60" s="7" t="s">
        <v>214</v>
      </c>
      <c r="J60" s="74" t="s">
        <v>1011</v>
      </c>
      <c r="K60" s="44">
        <f t="shared" si="7"/>
        <v>20088</v>
      </c>
      <c r="L60" s="44">
        <v>13300</v>
      </c>
      <c r="M60" s="44">
        <v>88</v>
      </c>
      <c r="N60" s="44">
        <v>6700</v>
      </c>
      <c r="O60" s="45">
        <f t="shared" si="8"/>
        <v>0.33353245718837116</v>
      </c>
      <c r="P60" s="34">
        <f t="shared" si="3"/>
        <v>8789.2099999999991</v>
      </c>
      <c r="Q60" s="93">
        <v>7171.93</v>
      </c>
      <c r="R60" s="34">
        <v>76.28</v>
      </c>
      <c r="S60" s="87">
        <v>1541</v>
      </c>
      <c r="T60" s="31">
        <f t="shared" si="9"/>
        <v>0.17532861315180776</v>
      </c>
      <c r="U60" s="8" t="s">
        <v>659</v>
      </c>
    </row>
    <row r="61" spans="1:21" s="5" customFormat="1" ht="45.75" customHeight="1" x14ac:dyDescent="0.25">
      <c r="A61" s="89">
        <v>59</v>
      </c>
      <c r="B61" s="7" t="s">
        <v>103</v>
      </c>
      <c r="C61" s="22" t="s">
        <v>325</v>
      </c>
      <c r="D61" s="7" t="s">
        <v>21</v>
      </c>
      <c r="E61" s="7" t="s">
        <v>7</v>
      </c>
      <c r="F61" s="36">
        <v>12</v>
      </c>
      <c r="G61" s="38" t="s">
        <v>419</v>
      </c>
      <c r="H61" s="72" t="s">
        <v>104</v>
      </c>
      <c r="I61" s="72" t="s">
        <v>596</v>
      </c>
      <c r="J61" s="72" t="s">
        <v>1051</v>
      </c>
      <c r="K61" s="44">
        <f t="shared" si="7"/>
        <v>99584</v>
      </c>
      <c r="L61" s="44">
        <v>79231</v>
      </c>
      <c r="M61" s="44">
        <v>0</v>
      </c>
      <c r="N61" s="44">
        <v>20353</v>
      </c>
      <c r="O61" s="45">
        <f t="shared" si="8"/>
        <v>0.20438022172236503</v>
      </c>
      <c r="P61" s="34">
        <f t="shared" si="3"/>
        <v>103480.82</v>
      </c>
      <c r="Q61" s="94">
        <v>72961.820000000007</v>
      </c>
      <c r="R61" s="35">
        <v>0</v>
      </c>
      <c r="S61" s="87">
        <v>30519</v>
      </c>
      <c r="T61" s="31">
        <f t="shared" si="9"/>
        <v>0.29492421880692476</v>
      </c>
      <c r="U61" s="8" t="s">
        <v>659</v>
      </c>
    </row>
    <row r="62" spans="1:21" s="5" customFormat="1" ht="70.5" customHeight="1" x14ac:dyDescent="0.25">
      <c r="A62" s="89">
        <v>60</v>
      </c>
      <c r="B62" s="7" t="s">
        <v>122</v>
      </c>
      <c r="C62" s="22" t="s">
        <v>326</v>
      </c>
      <c r="D62" s="7" t="s">
        <v>39</v>
      </c>
      <c r="E62" s="11" t="s">
        <v>8</v>
      </c>
      <c r="F62" s="36">
        <v>12</v>
      </c>
      <c r="G62" s="42" t="s">
        <v>420</v>
      </c>
      <c r="H62" s="72" t="s">
        <v>57</v>
      </c>
      <c r="I62" s="72" t="s">
        <v>215</v>
      </c>
      <c r="J62" s="72" t="s">
        <v>1012</v>
      </c>
      <c r="K62" s="44">
        <f t="shared" si="7"/>
        <v>68000</v>
      </c>
      <c r="L62" s="44">
        <v>46364</v>
      </c>
      <c r="M62" s="44">
        <v>4636</v>
      </c>
      <c r="N62" s="44">
        <v>17000</v>
      </c>
      <c r="O62" s="45">
        <f t="shared" si="8"/>
        <v>0.25</v>
      </c>
      <c r="P62" s="34">
        <f t="shared" si="3"/>
        <v>69703.53</v>
      </c>
      <c r="Q62" s="93">
        <v>49509.36</v>
      </c>
      <c r="R62" s="34">
        <v>3194.17</v>
      </c>
      <c r="S62" s="87">
        <v>17000</v>
      </c>
      <c r="T62" s="31">
        <f t="shared" si="9"/>
        <v>0.24389008705871856</v>
      </c>
      <c r="U62" s="8" t="s">
        <v>659</v>
      </c>
    </row>
    <row r="63" spans="1:21" s="5" customFormat="1" ht="63.75" customHeight="1" x14ac:dyDescent="0.25">
      <c r="A63" s="89">
        <v>61</v>
      </c>
      <c r="B63" s="7" t="s">
        <v>123</v>
      </c>
      <c r="C63" s="22" t="s">
        <v>327</v>
      </c>
      <c r="D63" s="7" t="s">
        <v>39</v>
      </c>
      <c r="E63" s="11" t="s">
        <v>8</v>
      </c>
      <c r="F63" s="36">
        <v>12</v>
      </c>
      <c r="G63" s="42" t="s">
        <v>421</v>
      </c>
      <c r="H63" s="72" t="s">
        <v>58</v>
      </c>
      <c r="I63" s="37" t="s">
        <v>216</v>
      </c>
      <c r="J63" s="37" t="s">
        <v>1012</v>
      </c>
      <c r="K63" s="44">
        <f t="shared" si="7"/>
        <v>53600</v>
      </c>
      <c r="L63" s="44">
        <v>36000</v>
      </c>
      <c r="M63" s="44">
        <v>3600</v>
      </c>
      <c r="N63" s="44">
        <v>14000</v>
      </c>
      <c r="O63" s="45">
        <f t="shared" si="8"/>
        <v>0.26119402985074625</v>
      </c>
      <c r="P63" s="34">
        <f t="shared" si="3"/>
        <v>57849.19</v>
      </c>
      <c r="Q63" s="93">
        <v>39866.550000000003</v>
      </c>
      <c r="R63" s="34">
        <v>3982.64</v>
      </c>
      <c r="S63" s="87">
        <v>14000</v>
      </c>
      <c r="T63" s="31">
        <f t="shared" si="9"/>
        <v>0.2420085743637897</v>
      </c>
      <c r="U63" s="8" t="s">
        <v>659</v>
      </c>
    </row>
    <row r="64" spans="1:21" s="5" customFormat="1" ht="52.5" customHeight="1" x14ac:dyDescent="0.25">
      <c r="A64" s="89">
        <v>62</v>
      </c>
      <c r="B64" s="7" t="s">
        <v>161</v>
      </c>
      <c r="C64" s="22" t="s">
        <v>328</v>
      </c>
      <c r="D64" s="7" t="s">
        <v>167</v>
      </c>
      <c r="E64" s="11" t="s">
        <v>7</v>
      </c>
      <c r="F64" s="36">
        <v>12</v>
      </c>
      <c r="G64" s="38" t="s">
        <v>422</v>
      </c>
      <c r="H64" s="72" t="s">
        <v>59</v>
      </c>
      <c r="I64" s="72" t="s">
        <v>188</v>
      </c>
      <c r="J64" s="72" t="s">
        <v>1052</v>
      </c>
      <c r="K64" s="44">
        <f t="shared" si="7"/>
        <v>49600</v>
      </c>
      <c r="L64" s="44">
        <v>12750</v>
      </c>
      <c r="M64" s="44">
        <v>1250</v>
      </c>
      <c r="N64" s="44">
        <v>35600</v>
      </c>
      <c r="O64" s="45">
        <f t="shared" si="8"/>
        <v>0.717741935483871</v>
      </c>
      <c r="P64" s="34">
        <f t="shared" si="3"/>
        <v>43754.400000000001</v>
      </c>
      <c r="Q64" s="94">
        <v>11992.74</v>
      </c>
      <c r="R64" s="35">
        <v>661.66</v>
      </c>
      <c r="S64" s="87">
        <v>31100</v>
      </c>
      <c r="T64" s="31">
        <f t="shared" si="9"/>
        <v>0.7107856581280968</v>
      </c>
      <c r="U64" s="8" t="s">
        <v>659</v>
      </c>
    </row>
    <row r="65" spans="1:21" s="5" customFormat="1" ht="100.5" customHeight="1" x14ac:dyDescent="0.25">
      <c r="A65" s="89">
        <v>63</v>
      </c>
      <c r="B65" s="7" t="s">
        <v>149</v>
      </c>
      <c r="C65" s="22" t="s">
        <v>329</v>
      </c>
      <c r="D65" s="7" t="s">
        <v>167</v>
      </c>
      <c r="E65" s="11" t="s">
        <v>24</v>
      </c>
      <c r="F65" s="36">
        <v>12</v>
      </c>
      <c r="G65" s="38" t="s">
        <v>423</v>
      </c>
      <c r="H65" s="72" t="s">
        <v>60</v>
      </c>
      <c r="I65" s="72" t="s">
        <v>195</v>
      </c>
      <c r="J65" s="74" t="s">
        <v>1019</v>
      </c>
      <c r="K65" s="44">
        <f t="shared" si="7"/>
        <v>26920</v>
      </c>
      <c r="L65" s="44">
        <v>11516</v>
      </c>
      <c r="M65" s="44">
        <v>84</v>
      </c>
      <c r="N65" s="44">
        <v>15320</v>
      </c>
      <c r="O65" s="45">
        <f t="shared" si="8"/>
        <v>0.5690936106983655</v>
      </c>
      <c r="P65" s="34">
        <f t="shared" si="3"/>
        <v>28863</v>
      </c>
      <c r="Q65" s="94">
        <v>10493</v>
      </c>
      <c r="R65" s="35">
        <v>89</v>
      </c>
      <c r="S65" s="87">
        <v>18281</v>
      </c>
      <c r="T65" s="31">
        <f t="shared" si="9"/>
        <v>0.63337144440979798</v>
      </c>
      <c r="U65" s="8" t="s">
        <v>659</v>
      </c>
    </row>
    <row r="66" spans="1:21" s="5" customFormat="1" ht="74.25" customHeight="1" x14ac:dyDescent="0.25">
      <c r="A66" s="89">
        <v>64</v>
      </c>
      <c r="B66" s="7" t="s">
        <v>160</v>
      </c>
      <c r="C66" s="22" t="s">
        <v>330</v>
      </c>
      <c r="D66" s="7" t="s">
        <v>21</v>
      </c>
      <c r="E66" s="11" t="s">
        <v>44</v>
      </c>
      <c r="F66" s="36">
        <v>12</v>
      </c>
      <c r="G66" s="38" t="s">
        <v>424</v>
      </c>
      <c r="H66" s="72" t="s">
        <v>905</v>
      </c>
      <c r="I66" s="72" t="s">
        <v>192</v>
      </c>
      <c r="J66" s="72" t="s">
        <v>1012</v>
      </c>
      <c r="K66" s="44">
        <f t="shared" si="7"/>
        <v>11025</v>
      </c>
      <c r="L66" s="44">
        <v>8085</v>
      </c>
      <c r="M66" s="44">
        <v>0</v>
      </c>
      <c r="N66" s="44">
        <v>2940</v>
      </c>
      <c r="O66" s="45">
        <f t="shared" si="8"/>
        <v>0.26666666666666666</v>
      </c>
      <c r="P66" s="34">
        <f t="shared" si="3"/>
        <v>11227.26</v>
      </c>
      <c r="Q66" s="94">
        <v>8287.26</v>
      </c>
      <c r="R66" s="35">
        <v>0</v>
      </c>
      <c r="S66" s="87">
        <v>2940</v>
      </c>
      <c r="T66" s="31">
        <f t="shared" si="9"/>
        <v>0.26186264502648021</v>
      </c>
      <c r="U66" s="8" t="s">
        <v>659</v>
      </c>
    </row>
    <row r="67" spans="1:21" s="5" customFormat="1" ht="53.25" customHeight="1" x14ac:dyDescent="0.25">
      <c r="A67" s="89">
        <v>65</v>
      </c>
      <c r="B67" s="7" t="s">
        <v>108</v>
      </c>
      <c r="C67" s="22" t="s">
        <v>331</v>
      </c>
      <c r="D67" s="7" t="s">
        <v>39</v>
      </c>
      <c r="E67" s="11" t="s">
        <v>4</v>
      </c>
      <c r="F67" s="36">
        <v>12</v>
      </c>
      <c r="G67" s="38" t="s">
        <v>425</v>
      </c>
      <c r="H67" s="72" t="s">
        <v>61</v>
      </c>
      <c r="I67" s="72" t="s">
        <v>217</v>
      </c>
      <c r="J67" s="72" t="s">
        <v>1013</v>
      </c>
      <c r="K67" s="44">
        <f t="shared" si="7"/>
        <v>26232</v>
      </c>
      <c r="L67" s="44">
        <v>18347</v>
      </c>
      <c r="M67" s="44">
        <v>385</v>
      </c>
      <c r="N67" s="44">
        <v>7500</v>
      </c>
      <c r="O67" s="45">
        <f t="shared" si="8"/>
        <v>0.28591033851784081</v>
      </c>
      <c r="P67" s="34">
        <f t="shared" si="3"/>
        <v>25578.89</v>
      </c>
      <c r="Q67" s="93">
        <v>17776.919999999998</v>
      </c>
      <c r="R67" s="34">
        <v>301.97000000000003</v>
      </c>
      <c r="S67" s="87">
        <v>7500</v>
      </c>
      <c r="T67" s="31">
        <f t="shared" si="9"/>
        <v>0.29321053415531323</v>
      </c>
      <c r="U67" s="8" t="s">
        <v>659</v>
      </c>
    </row>
    <row r="68" spans="1:21" s="5" customFormat="1" ht="80.25" customHeight="1" x14ac:dyDescent="0.25">
      <c r="A68" s="89">
        <v>66</v>
      </c>
      <c r="B68" s="7" t="s">
        <v>144</v>
      </c>
      <c r="C68" s="22" t="s">
        <v>332</v>
      </c>
      <c r="D68" s="7" t="s">
        <v>39</v>
      </c>
      <c r="E68" s="11" t="s">
        <v>4</v>
      </c>
      <c r="F68" s="36">
        <v>12</v>
      </c>
      <c r="G68" s="38" t="s">
        <v>426</v>
      </c>
      <c r="H68" s="72" t="s">
        <v>906</v>
      </c>
      <c r="I68" s="7" t="s">
        <v>218</v>
      </c>
      <c r="J68" s="37" t="s">
        <v>1010</v>
      </c>
      <c r="K68" s="44">
        <f t="shared" si="7"/>
        <v>90810</v>
      </c>
      <c r="L68" s="44">
        <v>49054</v>
      </c>
      <c r="M68" s="44">
        <v>376</v>
      </c>
      <c r="N68" s="44">
        <v>41380</v>
      </c>
      <c r="O68" s="45">
        <f t="shared" si="8"/>
        <v>0.45567668758947255</v>
      </c>
      <c r="P68" s="34">
        <f t="shared" si="3"/>
        <v>47055.9</v>
      </c>
      <c r="Q68" s="94">
        <v>31925.33</v>
      </c>
      <c r="R68" s="35">
        <v>147.57</v>
      </c>
      <c r="S68" s="87">
        <v>14983</v>
      </c>
      <c r="T68" s="31">
        <f t="shared" si="9"/>
        <v>0.31840853112999645</v>
      </c>
      <c r="U68" s="8" t="s">
        <v>659</v>
      </c>
    </row>
    <row r="69" spans="1:21" s="5" customFormat="1" ht="55.5" customHeight="1" x14ac:dyDescent="0.25">
      <c r="A69" s="89">
        <v>67</v>
      </c>
      <c r="B69" s="7" t="s">
        <v>109</v>
      </c>
      <c r="C69" s="22" t="s">
        <v>333</v>
      </c>
      <c r="D69" s="7" t="s">
        <v>39</v>
      </c>
      <c r="E69" s="11" t="s">
        <v>4</v>
      </c>
      <c r="F69" s="36">
        <v>12</v>
      </c>
      <c r="G69" s="38" t="s">
        <v>427</v>
      </c>
      <c r="H69" s="72" t="s">
        <v>907</v>
      </c>
      <c r="I69" s="72" t="s">
        <v>585</v>
      </c>
      <c r="J69" s="72" t="s">
        <v>1012</v>
      </c>
      <c r="K69" s="44">
        <f t="shared" si="7"/>
        <v>37928</v>
      </c>
      <c r="L69" s="44">
        <v>24680</v>
      </c>
      <c r="M69" s="44">
        <v>120</v>
      </c>
      <c r="N69" s="44">
        <v>13128</v>
      </c>
      <c r="O69" s="45">
        <f t="shared" si="8"/>
        <v>0.34612950854250157</v>
      </c>
      <c r="P69" s="34">
        <f t="shared" ref="P69:P132" si="10">Q69+R69+S69</f>
        <v>36965.5</v>
      </c>
      <c r="Q69" s="93">
        <v>18649.3</v>
      </c>
      <c r="R69" s="34">
        <v>9.1999999999999993</v>
      </c>
      <c r="S69" s="87">
        <v>18307</v>
      </c>
      <c r="T69" s="31">
        <f t="shared" si="9"/>
        <v>0.49524556681229798</v>
      </c>
      <c r="U69" s="8" t="s">
        <v>659</v>
      </c>
    </row>
    <row r="70" spans="1:21" s="5" customFormat="1" ht="85.5" customHeight="1" x14ac:dyDescent="0.25">
      <c r="A70" s="89">
        <v>68</v>
      </c>
      <c r="B70" s="7" t="s">
        <v>133</v>
      </c>
      <c r="C70" s="22" t="s">
        <v>334</v>
      </c>
      <c r="D70" s="7" t="s">
        <v>167</v>
      </c>
      <c r="E70" s="11" t="s">
        <v>6</v>
      </c>
      <c r="F70" s="36">
        <v>12</v>
      </c>
      <c r="G70" s="42" t="s">
        <v>428</v>
      </c>
      <c r="H70" s="72" t="s">
        <v>908</v>
      </c>
      <c r="I70" s="72" t="s">
        <v>219</v>
      </c>
      <c r="J70" s="72" t="s">
        <v>1014</v>
      </c>
      <c r="K70" s="44">
        <f t="shared" si="7"/>
        <v>21115</v>
      </c>
      <c r="L70" s="44">
        <v>13102</v>
      </c>
      <c r="M70" s="44">
        <v>33</v>
      </c>
      <c r="N70" s="44">
        <v>7980</v>
      </c>
      <c r="O70" s="45">
        <f t="shared" si="8"/>
        <v>0.37793038124556005</v>
      </c>
      <c r="P70" s="34">
        <f t="shared" si="10"/>
        <v>21922.239999999998</v>
      </c>
      <c r="Q70" s="93">
        <v>12850.01</v>
      </c>
      <c r="R70" s="34">
        <v>25.23</v>
      </c>
      <c r="S70" s="87">
        <v>9047</v>
      </c>
      <c r="T70" s="31">
        <f t="shared" si="9"/>
        <v>0.41268592990497327</v>
      </c>
      <c r="U70" s="8" t="s">
        <v>659</v>
      </c>
    </row>
    <row r="71" spans="1:21" s="5" customFormat="1" ht="93" customHeight="1" x14ac:dyDescent="0.25">
      <c r="A71" s="89">
        <v>69</v>
      </c>
      <c r="B71" s="7" t="s">
        <v>113</v>
      </c>
      <c r="C71" s="22" t="s">
        <v>335</v>
      </c>
      <c r="D71" s="7" t="s">
        <v>21</v>
      </c>
      <c r="E71" s="11" t="s">
        <v>24</v>
      </c>
      <c r="F71" s="36">
        <v>12</v>
      </c>
      <c r="G71" s="38" t="s">
        <v>429</v>
      </c>
      <c r="H71" s="72" t="s">
        <v>62</v>
      </c>
      <c r="I71" s="72" t="s">
        <v>592</v>
      </c>
      <c r="J71" s="72" t="s">
        <v>1012</v>
      </c>
      <c r="K71" s="44">
        <f t="shared" si="7"/>
        <v>52353</v>
      </c>
      <c r="L71" s="44">
        <v>44200</v>
      </c>
      <c r="M71" s="44">
        <v>300</v>
      </c>
      <c r="N71" s="44">
        <v>7853</v>
      </c>
      <c r="O71" s="45">
        <f t="shared" si="8"/>
        <v>0.15000095505510669</v>
      </c>
      <c r="P71" s="34">
        <f t="shared" si="10"/>
        <v>51500.78</v>
      </c>
      <c r="Q71" s="94">
        <v>41094.78</v>
      </c>
      <c r="R71" s="35">
        <v>0</v>
      </c>
      <c r="S71" s="87">
        <v>10406</v>
      </c>
      <c r="T71" s="31">
        <f t="shared" si="9"/>
        <v>0.20205519217378845</v>
      </c>
      <c r="U71" s="8" t="s">
        <v>659</v>
      </c>
    </row>
    <row r="72" spans="1:21" s="5" customFormat="1" ht="67.5" customHeight="1" x14ac:dyDescent="0.25">
      <c r="A72" s="89">
        <v>70</v>
      </c>
      <c r="B72" s="7" t="s">
        <v>145</v>
      </c>
      <c r="C72" s="22" t="s">
        <v>336</v>
      </c>
      <c r="D72" s="7" t="s">
        <v>39</v>
      </c>
      <c r="E72" s="11" t="s">
        <v>5</v>
      </c>
      <c r="F72" s="36">
        <v>12</v>
      </c>
      <c r="G72" s="38" t="s">
        <v>430</v>
      </c>
      <c r="H72" s="72" t="s">
        <v>909</v>
      </c>
      <c r="I72" s="72" t="s">
        <v>220</v>
      </c>
      <c r="J72" s="72" t="s">
        <v>1010</v>
      </c>
      <c r="K72" s="44">
        <f t="shared" si="7"/>
        <v>56156</v>
      </c>
      <c r="L72" s="44">
        <v>39356</v>
      </c>
      <c r="M72" s="44">
        <v>500</v>
      </c>
      <c r="N72" s="44">
        <v>16300</v>
      </c>
      <c r="O72" s="45">
        <f t="shared" si="8"/>
        <v>0.29026283923356366</v>
      </c>
      <c r="P72" s="34">
        <f t="shared" si="10"/>
        <v>49924.28</v>
      </c>
      <c r="Q72" s="93">
        <v>34208.71</v>
      </c>
      <c r="R72" s="34">
        <v>147.57</v>
      </c>
      <c r="S72" s="87">
        <v>15568</v>
      </c>
      <c r="T72" s="31">
        <f t="shared" si="9"/>
        <v>0.31183223874235144</v>
      </c>
      <c r="U72" s="8" t="s">
        <v>659</v>
      </c>
    </row>
    <row r="73" spans="1:21" s="5" customFormat="1" ht="83.25" customHeight="1" x14ac:dyDescent="0.25">
      <c r="A73" s="89">
        <v>71</v>
      </c>
      <c r="B73" s="7" t="s">
        <v>128</v>
      </c>
      <c r="C73" s="22" t="s">
        <v>337</v>
      </c>
      <c r="D73" s="7" t="s">
        <v>39</v>
      </c>
      <c r="E73" s="11" t="s">
        <v>44</v>
      </c>
      <c r="F73" s="36">
        <v>12</v>
      </c>
      <c r="G73" s="38" t="s">
        <v>431</v>
      </c>
      <c r="H73" s="72" t="s">
        <v>64</v>
      </c>
      <c r="I73" s="72" t="s">
        <v>660</v>
      </c>
      <c r="J73" s="72" t="s">
        <v>1010</v>
      </c>
      <c r="K73" s="44">
        <f t="shared" si="7"/>
        <v>50800</v>
      </c>
      <c r="L73" s="44">
        <v>24318</v>
      </c>
      <c r="M73" s="44">
        <v>438</v>
      </c>
      <c r="N73" s="44">
        <v>26044</v>
      </c>
      <c r="O73" s="45">
        <f t="shared" si="8"/>
        <v>0.51267716535433072</v>
      </c>
      <c r="P73" s="34">
        <f t="shared" si="10"/>
        <v>48526.59</v>
      </c>
      <c r="Q73" s="94">
        <v>23093.25</v>
      </c>
      <c r="R73" s="35">
        <v>398.34</v>
      </c>
      <c r="S73" s="97">
        <v>25035</v>
      </c>
      <c r="T73" s="31">
        <f t="shared" si="9"/>
        <v>0.5159027246711545</v>
      </c>
      <c r="U73" s="8" t="s">
        <v>659</v>
      </c>
    </row>
    <row r="74" spans="1:21" s="5" customFormat="1" ht="52.5" customHeight="1" x14ac:dyDescent="0.25">
      <c r="A74" s="89">
        <v>72</v>
      </c>
      <c r="B74" s="7" t="s">
        <v>134</v>
      </c>
      <c r="C74" s="22" t="s">
        <v>338</v>
      </c>
      <c r="D74" s="7" t="s">
        <v>39</v>
      </c>
      <c r="E74" s="11" t="s">
        <v>6</v>
      </c>
      <c r="F74" s="36">
        <v>12</v>
      </c>
      <c r="G74" s="38" t="s">
        <v>432</v>
      </c>
      <c r="H74" s="72" t="s">
        <v>910</v>
      </c>
      <c r="I74" s="72" t="s">
        <v>221</v>
      </c>
      <c r="J74" s="72" t="s">
        <v>1009</v>
      </c>
      <c r="K74" s="44">
        <f t="shared" si="7"/>
        <v>123230</v>
      </c>
      <c r="L74" s="44">
        <v>55903</v>
      </c>
      <c r="M74" s="44">
        <v>96</v>
      </c>
      <c r="N74" s="44">
        <v>67231</v>
      </c>
      <c r="O74" s="45">
        <f t="shared" si="8"/>
        <v>0.54557331818550681</v>
      </c>
      <c r="P74" s="34">
        <f t="shared" si="10"/>
        <v>138384.13</v>
      </c>
      <c r="Q74" s="94">
        <v>52361.7</v>
      </c>
      <c r="R74" s="35">
        <v>29.43</v>
      </c>
      <c r="S74" s="97">
        <v>85993</v>
      </c>
      <c r="T74" s="31">
        <f t="shared" si="9"/>
        <v>0.62140796058045089</v>
      </c>
      <c r="U74" s="8" t="s">
        <v>659</v>
      </c>
    </row>
    <row r="75" spans="1:21" s="5" customFormat="1" ht="94.5" customHeight="1" x14ac:dyDescent="0.25">
      <c r="A75" s="89">
        <v>73</v>
      </c>
      <c r="B75" s="7" t="s">
        <v>135</v>
      </c>
      <c r="C75" s="22" t="s">
        <v>339</v>
      </c>
      <c r="D75" s="7" t="s">
        <v>39</v>
      </c>
      <c r="E75" s="42" t="s">
        <v>7</v>
      </c>
      <c r="F75" s="36">
        <v>12</v>
      </c>
      <c r="G75" s="38" t="s">
        <v>433</v>
      </c>
      <c r="H75" s="14" t="s">
        <v>183</v>
      </c>
      <c r="I75" s="72" t="s">
        <v>599</v>
      </c>
      <c r="J75" s="72" t="s">
        <v>1036</v>
      </c>
      <c r="K75" s="44">
        <f t="shared" si="7"/>
        <v>46160</v>
      </c>
      <c r="L75" s="44">
        <v>31347</v>
      </c>
      <c r="M75" s="44">
        <v>1813</v>
      </c>
      <c r="N75" s="44">
        <v>13000</v>
      </c>
      <c r="O75" s="45">
        <f t="shared" si="8"/>
        <v>0.28162911611785096</v>
      </c>
      <c r="P75" s="34">
        <f t="shared" si="10"/>
        <v>32581.15</v>
      </c>
      <c r="Q75" s="93">
        <v>20778.580000000002</v>
      </c>
      <c r="R75" s="34">
        <v>147.57</v>
      </c>
      <c r="S75" s="97">
        <v>11655</v>
      </c>
      <c r="T75" s="31">
        <f t="shared" si="9"/>
        <v>0.35772217984939142</v>
      </c>
      <c r="U75" s="8" t="s">
        <v>659</v>
      </c>
    </row>
    <row r="76" spans="1:21" s="5" customFormat="1" ht="88.5" customHeight="1" x14ac:dyDescent="0.25">
      <c r="A76" s="89">
        <v>74</v>
      </c>
      <c r="B76" s="7" t="s">
        <v>136</v>
      </c>
      <c r="C76" s="22" t="s">
        <v>340</v>
      </c>
      <c r="D76" s="7" t="s">
        <v>39</v>
      </c>
      <c r="E76" s="11" t="s">
        <v>7</v>
      </c>
      <c r="F76" s="36">
        <v>12</v>
      </c>
      <c r="G76" s="38" t="s">
        <v>434</v>
      </c>
      <c r="H76" s="72" t="s">
        <v>1053</v>
      </c>
      <c r="I76" s="72" t="s">
        <v>600</v>
      </c>
      <c r="J76" s="72" t="s">
        <v>1054</v>
      </c>
      <c r="K76" s="44">
        <f t="shared" si="7"/>
        <v>68660</v>
      </c>
      <c r="L76" s="44">
        <v>47947</v>
      </c>
      <c r="M76" s="44">
        <v>613</v>
      </c>
      <c r="N76" s="44">
        <v>20100</v>
      </c>
      <c r="O76" s="45">
        <f t="shared" si="8"/>
        <v>0.29274686862802213</v>
      </c>
      <c r="P76" s="34">
        <f t="shared" si="10"/>
        <v>27342.120000000003</v>
      </c>
      <c r="Q76" s="93">
        <v>15598.58</v>
      </c>
      <c r="R76" s="34">
        <v>88.54</v>
      </c>
      <c r="S76" s="97">
        <v>11655</v>
      </c>
      <c r="T76" s="31">
        <f t="shared" si="9"/>
        <v>0.42626541029005793</v>
      </c>
      <c r="U76" s="8" t="s">
        <v>659</v>
      </c>
    </row>
    <row r="77" spans="1:21" s="5" customFormat="1" ht="54" customHeight="1" x14ac:dyDescent="0.25">
      <c r="A77" s="89">
        <v>75</v>
      </c>
      <c r="B77" s="7" t="s">
        <v>137</v>
      </c>
      <c r="C77" s="22" t="s">
        <v>341</v>
      </c>
      <c r="D77" s="7" t="s">
        <v>167</v>
      </c>
      <c r="E77" s="11" t="s">
        <v>9</v>
      </c>
      <c r="F77" s="36">
        <v>12</v>
      </c>
      <c r="G77" s="38" t="s">
        <v>435</v>
      </c>
      <c r="H77" s="72" t="s">
        <v>222</v>
      </c>
      <c r="I77" s="72" t="s">
        <v>223</v>
      </c>
      <c r="J77" s="72" t="s">
        <v>1010</v>
      </c>
      <c r="K77" s="44">
        <f t="shared" si="7"/>
        <v>5788</v>
      </c>
      <c r="L77" s="44">
        <v>3700</v>
      </c>
      <c r="M77" s="44">
        <v>0</v>
      </c>
      <c r="N77" s="44">
        <v>2088</v>
      </c>
      <c r="O77" s="45">
        <f t="shared" si="8"/>
        <v>0.36074637180373187</v>
      </c>
      <c r="P77" s="34">
        <f t="shared" si="10"/>
        <v>4839.75</v>
      </c>
      <c r="Q77" s="94">
        <v>2709.54</v>
      </c>
      <c r="R77" s="35">
        <v>42.21</v>
      </c>
      <c r="S77" s="97">
        <v>2088</v>
      </c>
      <c r="T77" s="31">
        <f t="shared" si="9"/>
        <v>0.43142724314272429</v>
      </c>
      <c r="U77" s="8" t="s">
        <v>659</v>
      </c>
    </row>
    <row r="78" spans="1:21" s="5" customFormat="1" ht="53.25" customHeight="1" x14ac:dyDescent="0.25">
      <c r="A78" s="89">
        <v>76</v>
      </c>
      <c r="B78" s="7" t="s">
        <v>146</v>
      </c>
      <c r="C78" s="22" t="s">
        <v>342</v>
      </c>
      <c r="D78" s="7" t="s">
        <v>39</v>
      </c>
      <c r="E78" s="11" t="s">
        <v>5</v>
      </c>
      <c r="F78" s="36">
        <v>12</v>
      </c>
      <c r="G78" s="38" t="s">
        <v>436</v>
      </c>
      <c r="H78" s="76" t="s">
        <v>65</v>
      </c>
      <c r="I78" s="14" t="s">
        <v>587</v>
      </c>
      <c r="J78" s="14"/>
      <c r="K78" s="44">
        <f t="shared" si="7"/>
        <v>62110</v>
      </c>
      <c r="L78" s="44">
        <v>44150</v>
      </c>
      <c r="M78" s="44">
        <v>0</v>
      </c>
      <c r="N78" s="44">
        <v>17960</v>
      </c>
      <c r="O78" s="45">
        <f t="shared" si="8"/>
        <v>0.28916438576718723</v>
      </c>
      <c r="P78" s="34">
        <f t="shared" si="10"/>
        <v>57452.800000000003</v>
      </c>
      <c r="Q78" s="93">
        <v>39717.800000000003</v>
      </c>
      <c r="R78" s="34">
        <v>0</v>
      </c>
      <c r="S78" s="97">
        <v>17735</v>
      </c>
      <c r="T78" s="31">
        <f t="shared" si="9"/>
        <v>0.30868817533697224</v>
      </c>
      <c r="U78" s="8" t="s">
        <v>659</v>
      </c>
    </row>
    <row r="79" spans="1:21" ht="66" customHeight="1" x14ac:dyDescent="0.25">
      <c r="A79" s="13">
        <v>77</v>
      </c>
      <c r="B79" s="7" t="s">
        <v>132</v>
      </c>
      <c r="C79" s="22" t="s">
        <v>343</v>
      </c>
      <c r="D79" s="7" t="s">
        <v>21</v>
      </c>
      <c r="E79" s="11" t="s">
        <v>44</v>
      </c>
      <c r="F79" s="36">
        <v>12</v>
      </c>
      <c r="G79" s="38" t="s">
        <v>437</v>
      </c>
      <c r="H79" s="72" t="s">
        <v>1015</v>
      </c>
      <c r="I79" s="74" t="s">
        <v>192</v>
      </c>
      <c r="J79" s="74" t="s">
        <v>1010</v>
      </c>
      <c r="K79" s="44">
        <f t="shared" si="7"/>
        <v>172060</v>
      </c>
      <c r="L79" s="44">
        <f>80462</f>
        <v>80462</v>
      </c>
      <c r="M79" s="44">
        <v>0</v>
      </c>
      <c r="N79" s="44">
        <v>91598</v>
      </c>
      <c r="O79" s="45">
        <f t="shared" si="8"/>
        <v>0.53236080437056843</v>
      </c>
      <c r="P79" s="34">
        <f t="shared" si="10"/>
        <v>93792.37</v>
      </c>
      <c r="Q79" s="94">
        <v>41302.370000000003</v>
      </c>
      <c r="R79" s="35">
        <v>0</v>
      </c>
      <c r="S79" s="97">
        <v>52490</v>
      </c>
      <c r="T79" s="31">
        <f t="shared" si="9"/>
        <v>0.55964040571743734</v>
      </c>
      <c r="U79" s="8" t="s">
        <v>659</v>
      </c>
    </row>
    <row r="80" spans="1:21" ht="66.75" customHeight="1" x14ac:dyDescent="0.25">
      <c r="A80" s="13">
        <v>78</v>
      </c>
      <c r="B80" s="7" t="s">
        <v>147</v>
      </c>
      <c r="C80" s="22" t="s">
        <v>344</v>
      </c>
      <c r="D80" s="7" t="s">
        <v>167</v>
      </c>
      <c r="E80" s="11" t="s">
        <v>5</v>
      </c>
      <c r="F80" s="36">
        <v>12</v>
      </c>
      <c r="G80" s="38" t="s">
        <v>438</v>
      </c>
      <c r="H80" s="73" t="s">
        <v>911</v>
      </c>
      <c r="I80" s="74" t="s">
        <v>224</v>
      </c>
      <c r="J80" s="74" t="s">
        <v>1010</v>
      </c>
      <c r="K80" s="44">
        <f t="shared" si="7"/>
        <v>12780</v>
      </c>
      <c r="L80" s="44">
        <v>7080</v>
      </c>
      <c r="M80" s="44">
        <v>0</v>
      </c>
      <c r="N80" s="44">
        <v>5700</v>
      </c>
      <c r="O80" s="45">
        <f t="shared" si="8"/>
        <v>0.4460093896713615</v>
      </c>
      <c r="P80" s="34">
        <f t="shared" si="10"/>
        <v>8666.4599999999991</v>
      </c>
      <c r="Q80" s="94">
        <v>3719.46</v>
      </c>
      <c r="R80" s="35">
        <v>0</v>
      </c>
      <c r="S80" s="97">
        <v>4947</v>
      </c>
      <c r="T80" s="31">
        <f t="shared" si="9"/>
        <v>0.57082130420033095</v>
      </c>
      <c r="U80" s="8" t="s">
        <v>659</v>
      </c>
    </row>
    <row r="81" spans="1:21" ht="55.5" customHeight="1" x14ac:dyDescent="0.25">
      <c r="A81" s="13">
        <v>79</v>
      </c>
      <c r="B81" s="7" t="s">
        <v>159</v>
      </c>
      <c r="C81" s="22" t="s">
        <v>345</v>
      </c>
      <c r="D81" s="7" t="s">
        <v>167</v>
      </c>
      <c r="E81" s="11" t="s">
        <v>44</v>
      </c>
      <c r="F81" s="36">
        <v>12</v>
      </c>
      <c r="G81" s="38" t="s">
        <v>439</v>
      </c>
      <c r="H81" s="73" t="s">
        <v>912</v>
      </c>
      <c r="I81" s="14" t="s">
        <v>225</v>
      </c>
      <c r="J81" s="14" t="s">
        <v>1036</v>
      </c>
      <c r="K81" s="44">
        <f t="shared" si="7"/>
        <v>16512</v>
      </c>
      <c r="L81" s="44">
        <v>9000</v>
      </c>
      <c r="M81" s="44">
        <v>0</v>
      </c>
      <c r="N81" s="44">
        <v>7512</v>
      </c>
      <c r="O81" s="45">
        <f t="shared" si="8"/>
        <v>0.45494186046511625</v>
      </c>
      <c r="P81" s="34">
        <f t="shared" si="10"/>
        <v>8655.61</v>
      </c>
      <c r="Q81" s="93">
        <v>5780.61</v>
      </c>
      <c r="R81" s="34">
        <v>0</v>
      </c>
      <c r="S81" s="97">
        <v>2875</v>
      </c>
      <c r="T81" s="31">
        <f t="shared" si="9"/>
        <v>0.33215452174947807</v>
      </c>
      <c r="U81" s="8" t="s">
        <v>659</v>
      </c>
    </row>
    <row r="82" spans="1:21" ht="40.5" customHeight="1" x14ac:dyDescent="0.25">
      <c r="A82" s="13">
        <v>80</v>
      </c>
      <c r="B82" s="7" t="s">
        <v>124</v>
      </c>
      <c r="C82" s="22" t="s">
        <v>346</v>
      </c>
      <c r="D82" s="7" t="s">
        <v>167</v>
      </c>
      <c r="E82" s="11" t="s">
        <v>8</v>
      </c>
      <c r="F82" s="36">
        <v>12</v>
      </c>
      <c r="G82" s="38" t="s">
        <v>440</v>
      </c>
      <c r="H82" s="74" t="s">
        <v>70</v>
      </c>
      <c r="I82" s="14" t="s">
        <v>194</v>
      </c>
      <c r="J82" s="14" t="s">
        <v>1009</v>
      </c>
      <c r="K82" s="44">
        <f t="shared" si="7"/>
        <v>24861</v>
      </c>
      <c r="L82" s="44">
        <v>13680</v>
      </c>
      <c r="M82" s="44">
        <v>320</v>
      </c>
      <c r="N82" s="44">
        <v>10861</v>
      </c>
      <c r="O82" s="45">
        <f t="shared" si="8"/>
        <v>0.43686899159325854</v>
      </c>
      <c r="P82" s="34">
        <f t="shared" si="10"/>
        <v>39098.26</v>
      </c>
      <c r="Q82" s="93">
        <v>11377.34</v>
      </c>
      <c r="R82" s="34">
        <v>321.92</v>
      </c>
      <c r="S82" s="97">
        <v>27399</v>
      </c>
      <c r="T82" s="31">
        <f t="shared" si="9"/>
        <v>0.700772873268529</v>
      </c>
      <c r="U82" s="8" t="s">
        <v>659</v>
      </c>
    </row>
    <row r="83" spans="1:21" ht="69" customHeight="1" x14ac:dyDescent="0.25">
      <c r="A83" s="13">
        <v>81</v>
      </c>
      <c r="B83" s="37" t="s">
        <v>93</v>
      </c>
      <c r="C83" s="22" t="s">
        <v>347</v>
      </c>
      <c r="D83" s="7" t="s">
        <v>39</v>
      </c>
      <c r="E83" s="19" t="s">
        <v>4</v>
      </c>
      <c r="F83" s="36">
        <v>12</v>
      </c>
      <c r="G83" s="38" t="s">
        <v>441</v>
      </c>
      <c r="H83" s="74" t="s">
        <v>913</v>
      </c>
      <c r="I83" s="14" t="s">
        <v>226</v>
      </c>
      <c r="J83" s="14" t="s">
        <v>1010</v>
      </c>
      <c r="K83" s="44">
        <f t="shared" si="7"/>
        <v>74550</v>
      </c>
      <c r="L83" s="44">
        <v>52578</v>
      </c>
      <c r="M83" s="44">
        <v>0</v>
      </c>
      <c r="N83" s="44">
        <v>21972</v>
      </c>
      <c r="O83" s="45">
        <f t="shared" si="8"/>
        <v>0.29472837022132797</v>
      </c>
      <c r="P83" s="34">
        <f t="shared" si="10"/>
        <v>52140.93</v>
      </c>
      <c r="Q83" s="93">
        <v>36874.93</v>
      </c>
      <c r="R83" s="34">
        <v>0</v>
      </c>
      <c r="S83" s="97">
        <v>15266</v>
      </c>
      <c r="T83" s="31">
        <f t="shared" si="9"/>
        <v>0.29278342369420723</v>
      </c>
      <c r="U83" s="9" t="s">
        <v>659</v>
      </c>
    </row>
    <row r="84" spans="1:21" ht="61.5" customHeight="1" x14ac:dyDescent="0.25">
      <c r="A84" s="13">
        <v>82</v>
      </c>
      <c r="B84" s="37" t="s">
        <v>91</v>
      </c>
      <c r="C84" s="22" t="s">
        <v>348</v>
      </c>
      <c r="D84" s="7" t="s">
        <v>39</v>
      </c>
      <c r="E84" s="42" t="s">
        <v>8</v>
      </c>
      <c r="F84" s="36">
        <v>12</v>
      </c>
      <c r="G84" s="42" t="s">
        <v>522</v>
      </c>
      <c r="H84" s="14" t="s">
        <v>172</v>
      </c>
      <c r="I84" s="14" t="s">
        <v>228</v>
      </c>
      <c r="J84" s="14" t="s">
        <v>1012</v>
      </c>
      <c r="K84" s="44">
        <f t="shared" si="7"/>
        <v>59035</v>
      </c>
      <c r="L84" s="44">
        <v>47035</v>
      </c>
      <c r="M84" s="44">
        <v>0</v>
      </c>
      <c r="N84" s="44">
        <v>12000</v>
      </c>
      <c r="O84" s="45">
        <f t="shared" si="8"/>
        <v>0.20326924705683069</v>
      </c>
      <c r="P84" s="34">
        <f t="shared" si="10"/>
        <v>31611.97</v>
      </c>
      <c r="Q84" s="93">
        <v>25263.97</v>
      </c>
      <c r="R84" s="34">
        <v>0</v>
      </c>
      <c r="S84" s="97">
        <v>6348</v>
      </c>
      <c r="T84" s="31">
        <f t="shared" si="9"/>
        <v>0.20081000962610049</v>
      </c>
      <c r="U84" s="8" t="s">
        <v>659</v>
      </c>
    </row>
    <row r="85" spans="1:21" ht="71.25" customHeight="1" x14ac:dyDescent="0.25">
      <c r="A85" s="13">
        <v>83</v>
      </c>
      <c r="B85" s="37" t="s">
        <v>94</v>
      </c>
      <c r="C85" s="22" t="s">
        <v>349</v>
      </c>
      <c r="D85" s="7" t="s">
        <v>39</v>
      </c>
      <c r="E85" s="19" t="s">
        <v>4</v>
      </c>
      <c r="F85" s="36">
        <v>12</v>
      </c>
      <c r="G85" s="42" t="s">
        <v>442</v>
      </c>
      <c r="H85" s="74" t="s">
        <v>92</v>
      </c>
      <c r="I85" s="74" t="s">
        <v>586</v>
      </c>
      <c r="J85" s="74" t="s">
        <v>1012</v>
      </c>
      <c r="K85" s="44">
        <f t="shared" si="7"/>
        <v>27000</v>
      </c>
      <c r="L85" s="44">
        <v>20000</v>
      </c>
      <c r="M85" s="44">
        <v>0</v>
      </c>
      <c r="N85" s="44">
        <v>7000</v>
      </c>
      <c r="O85" s="45">
        <f t="shared" si="8"/>
        <v>0.25925925925925924</v>
      </c>
      <c r="P85" s="34">
        <f t="shared" si="10"/>
        <v>26785.61</v>
      </c>
      <c r="Q85" s="93">
        <v>19696.61</v>
      </c>
      <c r="R85" s="34">
        <v>0</v>
      </c>
      <c r="S85" s="97">
        <v>7089</v>
      </c>
      <c r="T85" s="31">
        <f t="shared" si="9"/>
        <v>0.26465703039803834</v>
      </c>
      <c r="U85" s="8" t="s">
        <v>659</v>
      </c>
    </row>
    <row r="86" spans="1:21" ht="63.75" customHeight="1" x14ac:dyDescent="0.25">
      <c r="A86" s="13">
        <v>84</v>
      </c>
      <c r="B86" s="37" t="s">
        <v>764</v>
      </c>
      <c r="C86" s="22" t="s">
        <v>350</v>
      </c>
      <c r="D86" s="7" t="s">
        <v>167</v>
      </c>
      <c r="E86" s="42" t="s">
        <v>63</v>
      </c>
      <c r="F86" s="36">
        <v>12</v>
      </c>
      <c r="G86" s="42" t="s">
        <v>443</v>
      </c>
      <c r="H86" s="73" t="s">
        <v>71</v>
      </c>
      <c r="I86" s="74" t="s">
        <v>230</v>
      </c>
      <c r="J86" s="74" t="s">
        <v>1012</v>
      </c>
      <c r="K86" s="44">
        <f t="shared" si="7"/>
        <v>21550</v>
      </c>
      <c r="L86" s="44">
        <v>14000</v>
      </c>
      <c r="M86" s="44">
        <v>0</v>
      </c>
      <c r="N86" s="44">
        <v>7550</v>
      </c>
      <c r="O86" s="45">
        <f t="shared" si="8"/>
        <v>0.35034802784222741</v>
      </c>
      <c r="P86" s="34">
        <f t="shared" si="10"/>
        <v>19497.559999999998</v>
      </c>
      <c r="Q86" s="93">
        <v>11947.56</v>
      </c>
      <c r="R86" s="34">
        <v>0</v>
      </c>
      <c r="S86" s="97">
        <v>7550</v>
      </c>
      <c r="T86" s="31">
        <f t="shared" si="9"/>
        <v>0.38722794031663454</v>
      </c>
      <c r="U86" s="8" t="s">
        <v>659</v>
      </c>
    </row>
    <row r="87" spans="1:21" ht="48.75" customHeight="1" x14ac:dyDescent="0.25">
      <c r="A87" s="13">
        <v>85</v>
      </c>
      <c r="B87" s="7" t="s">
        <v>138</v>
      </c>
      <c r="C87" s="22" t="s">
        <v>351</v>
      </c>
      <c r="D87" s="7" t="s">
        <v>167</v>
      </c>
      <c r="E87" s="19" t="s">
        <v>9</v>
      </c>
      <c r="F87" s="36">
        <v>12</v>
      </c>
      <c r="G87" s="38" t="s">
        <v>444</v>
      </c>
      <c r="H87" s="73" t="s">
        <v>914</v>
      </c>
      <c r="I87" s="14" t="s">
        <v>231</v>
      </c>
      <c r="J87" s="14" t="s">
        <v>1009</v>
      </c>
      <c r="K87" s="44">
        <f t="shared" ref="K87:K113" si="11">L87+M87+N87</f>
        <v>9225</v>
      </c>
      <c r="L87" s="47">
        <v>6000</v>
      </c>
      <c r="M87" s="47">
        <v>0</v>
      </c>
      <c r="N87" s="47">
        <v>3225</v>
      </c>
      <c r="O87" s="45">
        <f t="shared" ref="O87:O107" si="12">N87/K87</f>
        <v>0.34959349593495936</v>
      </c>
      <c r="P87" s="34">
        <f t="shared" si="10"/>
        <v>12676.26</v>
      </c>
      <c r="Q87" s="94">
        <v>6171.26</v>
      </c>
      <c r="R87" s="35">
        <v>0</v>
      </c>
      <c r="S87" s="97">
        <v>6505</v>
      </c>
      <c r="T87" s="31">
        <f t="shared" ref="T87:T113" si="13">S87/P87</f>
        <v>0.51316397738765218</v>
      </c>
      <c r="U87" s="8" t="s">
        <v>659</v>
      </c>
    </row>
    <row r="88" spans="1:21" ht="56.25" customHeight="1" x14ac:dyDescent="0.25">
      <c r="A88" s="13">
        <v>86</v>
      </c>
      <c r="B88" s="7" t="s">
        <v>88</v>
      </c>
      <c r="C88" s="80" t="s">
        <v>352</v>
      </c>
      <c r="D88" s="7" t="s">
        <v>167</v>
      </c>
      <c r="E88" s="19" t="s">
        <v>4</v>
      </c>
      <c r="F88" s="36">
        <v>12</v>
      </c>
      <c r="G88" s="38" t="s">
        <v>445</v>
      </c>
      <c r="H88" s="73" t="s">
        <v>168</v>
      </c>
      <c r="I88" s="14" t="s">
        <v>229</v>
      </c>
      <c r="J88" s="14" t="s">
        <v>1010</v>
      </c>
      <c r="K88" s="44">
        <f t="shared" si="11"/>
        <v>16285</v>
      </c>
      <c r="L88" s="44">
        <v>10373</v>
      </c>
      <c r="M88" s="44">
        <v>0</v>
      </c>
      <c r="N88" s="44">
        <v>5912</v>
      </c>
      <c r="O88" s="45">
        <f t="shared" si="12"/>
        <v>0.36303346638010436</v>
      </c>
      <c r="P88" s="34">
        <f t="shared" si="10"/>
        <v>12571.49</v>
      </c>
      <c r="Q88" s="93">
        <v>8057.49</v>
      </c>
      <c r="R88" s="34">
        <v>0</v>
      </c>
      <c r="S88" s="97">
        <v>4514</v>
      </c>
      <c r="T88" s="31">
        <f t="shared" si="13"/>
        <v>0.35906642728904847</v>
      </c>
      <c r="U88" s="8" t="s">
        <v>659</v>
      </c>
    </row>
    <row r="89" spans="1:21" ht="48" customHeight="1" x14ac:dyDescent="0.25">
      <c r="A89" s="13">
        <v>87</v>
      </c>
      <c r="B89" s="7" t="s">
        <v>75</v>
      </c>
      <c r="C89" s="79" t="s">
        <v>353</v>
      </c>
      <c r="D89" s="7" t="s">
        <v>167</v>
      </c>
      <c r="E89" s="19" t="s">
        <v>9</v>
      </c>
      <c r="F89" s="36">
        <v>12</v>
      </c>
      <c r="G89" s="38" t="s">
        <v>446</v>
      </c>
      <c r="H89" s="37" t="s">
        <v>72</v>
      </c>
      <c r="I89" s="37" t="s">
        <v>232</v>
      </c>
      <c r="J89" s="37" t="s">
        <v>1010</v>
      </c>
      <c r="K89" s="44">
        <f t="shared" si="11"/>
        <v>4880</v>
      </c>
      <c r="L89" s="44">
        <v>2800</v>
      </c>
      <c r="M89" s="44">
        <v>0</v>
      </c>
      <c r="N89" s="44">
        <v>2080</v>
      </c>
      <c r="O89" s="45">
        <f t="shared" si="12"/>
        <v>0.42622950819672129</v>
      </c>
      <c r="P89" s="34">
        <f t="shared" si="10"/>
        <v>4865.37</v>
      </c>
      <c r="Q89" s="93">
        <v>2725.37</v>
      </c>
      <c r="R89" s="34">
        <v>0</v>
      </c>
      <c r="S89" s="97">
        <v>2140</v>
      </c>
      <c r="T89" s="31">
        <f t="shared" si="13"/>
        <v>0.43984321850136782</v>
      </c>
      <c r="U89" s="8" t="s">
        <v>659</v>
      </c>
    </row>
    <row r="90" spans="1:21" ht="53.25" customHeight="1" x14ac:dyDescent="0.25">
      <c r="A90" s="13">
        <v>88</v>
      </c>
      <c r="B90" s="7" t="s">
        <v>76</v>
      </c>
      <c r="C90" s="22" t="s">
        <v>354</v>
      </c>
      <c r="D90" s="7" t="s">
        <v>39</v>
      </c>
      <c r="E90" s="19" t="s">
        <v>24</v>
      </c>
      <c r="F90" s="36">
        <v>12</v>
      </c>
      <c r="G90" s="38" t="s">
        <v>447</v>
      </c>
      <c r="H90" s="74" t="s">
        <v>73</v>
      </c>
      <c r="I90" s="74" t="s">
        <v>233</v>
      </c>
      <c r="J90" s="74" t="s">
        <v>1020</v>
      </c>
      <c r="K90" s="44">
        <f t="shared" si="11"/>
        <v>51900</v>
      </c>
      <c r="L90" s="44">
        <v>24000</v>
      </c>
      <c r="M90" s="44">
        <v>0</v>
      </c>
      <c r="N90" s="44">
        <v>27900</v>
      </c>
      <c r="O90" s="45">
        <f t="shared" si="12"/>
        <v>0.53757225433526012</v>
      </c>
      <c r="P90" s="34">
        <f t="shared" si="10"/>
        <v>35890.770000000004</v>
      </c>
      <c r="Q90" s="93">
        <v>9572.77</v>
      </c>
      <c r="R90" s="34">
        <v>0</v>
      </c>
      <c r="S90" s="97">
        <v>26318</v>
      </c>
      <c r="T90" s="31">
        <f t="shared" si="13"/>
        <v>0.73328045065625502</v>
      </c>
      <c r="U90" s="8" t="s">
        <v>659</v>
      </c>
    </row>
    <row r="91" spans="1:21" ht="46.5" customHeight="1" x14ac:dyDescent="0.25">
      <c r="A91" s="13">
        <v>89</v>
      </c>
      <c r="B91" s="7" t="s">
        <v>77</v>
      </c>
      <c r="C91" s="22" t="s">
        <v>355</v>
      </c>
      <c r="D91" s="7" t="s">
        <v>21</v>
      </c>
      <c r="E91" s="19" t="s">
        <v>5</v>
      </c>
      <c r="F91" s="36">
        <v>12</v>
      </c>
      <c r="G91" s="38" t="s">
        <v>448</v>
      </c>
      <c r="H91" s="74" t="s">
        <v>74</v>
      </c>
      <c r="I91" s="74" t="s">
        <v>574</v>
      </c>
      <c r="J91" s="74"/>
      <c r="K91" s="44">
        <f t="shared" si="11"/>
        <v>55400</v>
      </c>
      <c r="L91" s="44">
        <v>44000</v>
      </c>
      <c r="M91" s="44">
        <v>0</v>
      </c>
      <c r="N91" s="44">
        <v>11400</v>
      </c>
      <c r="O91" s="45">
        <f t="shared" si="12"/>
        <v>0.20577617328519857</v>
      </c>
      <c r="P91" s="34">
        <f t="shared" si="10"/>
        <v>57395.71</v>
      </c>
      <c r="Q91" s="93">
        <v>42700.71</v>
      </c>
      <c r="R91" s="34">
        <v>0</v>
      </c>
      <c r="S91" s="97">
        <v>14695</v>
      </c>
      <c r="T91" s="31">
        <f t="shared" si="13"/>
        <v>0.25602958827410621</v>
      </c>
      <c r="U91" s="8" t="s">
        <v>659</v>
      </c>
    </row>
    <row r="92" spans="1:21" ht="51" customHeight="1" x14ac:dyDescent="0.25">
      <c r="A92" s="13">
        <v>90</v>
      </c>
      <c r="B92" s="7" t="s">
        <v>78</v>
      </c>
      <c r="C92" s="22" t="s">
        <v>356</v>
      </c>
      <c r="D92" s="7" t="s">
        <v>167</v>
      </c>
      <c r="E92" s="19" t="s">
        <v>9</v>
      </c>
      <c r="F92" s="36">
        <v>12</v>
      </c>
      <c r="G92" s="38" t="s">
        <v>449</v>
      </c>
      <c r="H92" s="74" t="s">
        <v>89</v>
      </c>
      <c r="I92" s="74" t="s">
        <v>234</v>
      </c>
      <c r="J92" s="74" t="s">
        <v>1010</v>
      </c>
      <c r="K92" s="44">
        <f t="shared" si="11"/>
        <v>5588</v>
      </c>
      <c r="L92" s="44">
        <v>3500</v>
      </c>
      <c r="M92" s="44">
        <v>0</v>
      </c>
      <c r="N92" s="44">
        <v>2088</v>
      </c>
      <c r="O92" s="45">
        <f t="shared" si="12"/>
        <v>0.37365783822476734</v>
      </c>
      <c r="P92" s="34">
        <f t="shared" si="10"/>
        <v>5580.9400000000005</v>
      </c>
      <c r="Q92" s="93">
        <v>3376.94</v>
      </c>
      <c r="R92" s="34">
        <v>0</v>
      </c>
      <c r="S92" s="97">
        <v>2204</v>
      </c>
      <c r="T92" s="31">
        <f t="shared" si="13"/>
        <v>0.39491555186043925</v>
      </c>
      <c r="U92" s="8" t="s">
        <v>659</v>
      </c>
    </row>
    <row r="93" spans="1:21" ht="52.5" customHeight="1" x14ac:dyDescent="0.25">
      <c r="A93" s="13">
        <v>91</v>
      </c>
      <c r="B93" s="37" t="s">
        <v>79</v>
      </c>
      <c r="C93" s="22" t="s">
        <v>357</v>
      </c>
      <c r="D93" s="7" t="s">
        <v>39</v>
      </c>
      <c r="E93" s="19" t="s">
        <v>9</v>
      </c>
      <c r="F93" s="36">
        <v>12</v>
      </c>
      <c r="G93" s="38" t="s">
        <v>450</v>
      </c>
      <c r="H93" s="74" t="s">
        <v>90</v>
      </c>
      <c r="I93" s="74" t="s">
        <v>235</v>
      </c>
      <c r="J93" s="74" t="s">
        <v>1010</v>
      </c>
      <c r="K93" s="44">
        <f t="shared" si="11"/>
        <v>9732</v>
      </c>
      <c r="L93" s="44">
        <v>6600</v>
      </c>
      <c r="M93" s="44">
        <v>0</v>
      </c>
      <c r="N93" s="44">
        <v>3132</v>
      </c>
      <c r="O93" s="45">
        <f t="shared" si="12"/>
        <v>0.32182490752157827</v>
      </c>
      <c r="P93" s="34">
        <f t="shared" si="10"/>
        <v>10235.75</v>
      </c>
      <c r="Q93" s="93">
        <v>7103.75</v>
      </c>
      <c r="R93" s="34">
        <v>0</v>
      </c>
      <c r="S93" s="97">
        <v>3132</v>
      </c>
      <c r="T93" s="31">
        <f t="shared" si="13"/>
        <v>0.30598637129668077</v>
      </c>
      <c r="U93" s="8" t="s">
        <v>659</v>
      </c>
    </row>
    <row r="94" spans="1:21" ht="115.5" customHeight="1" x14ac:dyDescent="0.25">
      <c r="A94" s="13">
        <v>92</v>
      </c>
      <c r="B94" s="7" t="s">
        <v>169</v>
      </c>
      <c r="C94" s="22" t="s">
        <v>358</v>
      </c>
      <c r="D94" s="7" t="s">
        <v>21</v>
      </c>
      <c r="E94" s="19" t="s">
        <v>8</v>
      </c>
      <c r="F94" s="36">
        <v>12</v>
      </c>
      <c r="G94" s="38" t="s">
        <v>451</v>
      </c>
      <c r="H94" s="72" t="s">
        <v>171</v>
      </c>
      <c r="I94" s="74" t="s">
        <v>574</v>
      </c>
      <c r="J94" s="74" t="s">
        <v>1011</v>
      </c>
      <c r="K94" s="44">
        <f t="shared" si="11"/>
        <v>9537</v>
      </c>
      <c r="L94" s="44">
        <v>7370</v>
      </c>
      <c r="M94" s="44">
        <v>737</v>
      </c>
      <c r="N94" s="44">
        <v>1430</v>
      </c>
      <c r="O94" s="45">
        <f t="shared" si="12"/>
        <v>0.14994232987312572</v>
      </c>
      <c r="P94" s="34">
        <f t="shared" si="10"/>
        <v>9365.2000000000007</v>
      </c>
      <c r="Q94" s="93">
        <v>7214.2</v>
      </c>
      <c r="R94" s="34">
        <v>721</v>
      </c>
      <c r="S94" s="97">
        <v>1430</v>
      </c>
      <c r="T94" s="31">
        <f t="shared" si="13"/>
        <v>0.15269294836202107</v>
      </c>
      <c r="U94" s="8" t="s">
        <v>659</v>
      </c>
    </row>
    <row r="95" spans="1:21" ht="98.25" customHeight="1" x14ac:dyDescent="0.25">
      <c r="A95" s="13">
        <v>93</v>
      </c>
      <c r="B95" s="7" t="s">
        <v>678</v>
      </c>
      <c r="C95" s="22" t="s">
        <v>359</v>
      </c>
      <c r="D95" s="7" t="s">
        <v>39</v>
      </c>
      <c r="E95" s="20" t="s">
        <v>5</v>
      </c>
      <c r="F95" s="36">
        <v>12</v>
      </c>
      <c r="G95" s="38" t="s">
        <v>452</v>
      </c>
      <c r="H95" s="72" t="s">
        <v>181</v>
      </c>
      <c r="I95" s="72" t="s">
        <v>564</v>
      </c>
      <c r="J95" s="72" t="s">
        <v>1012</v>
      </c>
      <c r="K95" s="44">
        <f t="shared" si="11"/>
        <v>56000</v>
      </c>
      <c r="L95" s="44">
        <v>39850</v>
      </c>
      <c r="M95" s="44">
        <v>0</v>
      </c>
      <c r="N95" s="44">
        <v>16150</v>
      </c>
      <c r="O95" s="45">
        <f t="shared" si="12"/>
        <v>0.28839285714285712</v>
      </c>
      <c r="P95" s="34">
        <f t="shared" si="10"/>
        <v>45193.03</v>
      </c>
      <c r="Q95" s="93">
        <v>28713.03</v>
      </c>
      <c r="R95" s="34">
        <v>0</v>
      </c>
      <c r="S95" s="97">
        <v>16480</v>
      </c>
      <c r="T95" s="31">
        <f t="shared" si="13"/>
        <v>0.36465800146615529</v>
      </c>
      <c r="U95" s="8" t="s">
        <v>659</v>
      </c>
    </row>
    <row r="96" spans="1:21" ht="99.75" customHeight="1" x14ac:dyDescent="0.25">
      <c r="A96" s="13">
        <v>94</v>
      </c>
      <c r="B96" s="37" t="s">
        <v>170</v>
      </c>
      <c r="C96" s="22" t="s">
        <v>360</v>
      </c>
      <c r="D96" s="7" t="s">
        <v>167</v>
      </c>
      <c r="E96" s="19" t="s">
        <v>6</v>
      </c>
      <c r="F96" s="36">
        <v>12</v>
      </c>
      <c r="G96" s="38" t="s">
        <v>453</v>
      </c>
      <c r="H96" s="73" t="s">
        <v>915</v>
      </c>
      <c r="I96" s="74" t="s">
        <v>236</v>
      </c>
      <c r="J96" s="74" t="s">
        <v>1009</v>
      </c>
      <c r="K96" s="44">
        <f t="shared" si="11"/>
        <v>22590</v>
      </c>
      <c r="L96" s="44">
        <v>13550</v>
      </c>
      <c r="M96" s="44">
        <v>50</v>
      </c>
      <c r="N96" s="44">
        <v>8990</v>
      </c>
      <c r="O96" s="45">
        <f t="shared" si="12"/>
        <v>0.39796370075254539</v>
      </c>
      <c r="P96" s="34">
        <f t="shared" si="10"/>
        <v>16907.440000000002</v>
      </c>
      <c r="Q96" s="93">
        <v>11785.44</v>
      </c>
      <c r="R96" s="34">
        <v>0</v>
      </c>
      <c r="S96" s="97">
        <v>5122</v>
      </c>
      <c r="T96" s="31">
        <f t="shared" si="13"/>
        <v>0.30294355620957397</v>
      </c>
      <c r="U96" s="8" t="s">
        <v>659</v>
      </c>
    </row>
    <row r="97" spans="1:21" ht="41.25" customHeight="1" x14ac:dyDescent="0.25">
      <c r="A97" s="13">
        <v>95</v>
      </c>
      <c r="B97" s="7" t="s">
        <v>244</v>
      </c>
      <c r="C97" s="22" t="s">
        <v>361</v>
      </c>
      <c r="D97" s="7" t="s">
        <v>167</v>
      </c>
      <c r="E97" s="19" t="s">
        <v>8</v>
      </c>
      <c r="F97" s="36">
        <v>12</v>
      </c>
      <c r="G97" s="38" t="s">
        <v>454</v>
      </c>
      <c r="H97" s="73" t="s">
        <v>916</v>
      </c>
      <c r="I97" s="73" t="s">
        <v>237</v>
      </c>
      <c r="J97" s="73" t="s">
        <v>1016</v>
      </c>
      <c r="K97" s="44">
        <f t="shared" si="11"/>
        <v>25925</v>
      </c>
      <c r="L97" s="44">
        <v>16000</v>
      </c>
      <c r="M97" s="44">
        <v>0</v>
      </c>
      <c r="N97" s="44">
        <v>9925</v>
      </c>
      <c r="O97" s="45">
        <f t="shared" si="12"/>
        <v>0.38283510125361619</v>
      </c>
      <c r="P97" s="34">
        <f t="shared" si="10"/>
        <v>26425.18</v>
      </c>
      <c r="Q97" s="93">
        <v>14968.18</v>
      </c>
      <c r="R97" s="34">
        <v>0</v>
      </c>
      <c r="S97" s="97">
        <v>11457</v>
      </c>
      <c r="T97" s="31">
        <f t="shared" si="13"/>
        <v>0.4335637448827217</v>
      </c>
      <c r="U97" s="8" t="s">
        <v>659</v>
      </c>
    </row>
    <row r="98" spans="1:21" ht="73.5" customHeight="1" x14ac:dyDescent="0.25">
      <c r="A98" s="13">
        <v>96</v>
      </c>
      <c r="B98" s="7" t="s">
        <v>245</v>
      </c>
      <c r="C98" s="22" t="s">
        <v>362</v>
      </c>
      <c r="D98" s="7" t="s">
        <v>39</v>
      </c>
      <c r="E98" s="19" t="s">
        <v>8</v>
      </c>
      <c r="F98" s="36">
        <v>12</v>
      </c>
      <c r="G98" s="38" t="s">
        <v>455</v>
      </c>
      <c r="H98" s="74" t="s">
        <v>917</v>
      </c>
      <c r="I98" s="7" t="s">
        <v>238</v>
      </c>
      <c r="J98" s="37" t="s">
        <v>1010</v>
      </c>
      <c r="K98" s="44">
        <f t="shared" si="11"/>
        <v>67300</v>
      </c>
      <c r="L98" s="44">
        <v>47800</v>
      </c>
      <c r="M98" s="44">
        <v>1500</v>
      </c>
      <c r="N98" s="44">
        <v>18000</v>
      </c>
      <c r="O98" s="45">
        <f t="shared" si="12"/>
        <v>0.26745913818722139</v>
      </c>
      <c r="P98" s="34">
        <f t="shared" si="10"/>
        <v>55847.119999999995</v>
      </c>
      <c r="Q98" s="93">
        <v>38410.129999999997</v>
      </c>
      <c r="R98" s="34">
        <v>436.99</v>
      </c>
      <c r="S98" s="97">
        <v>17000</v>
      </c>
      <c r="T98" s="31">
        <f t="shared" si="13"/>
        <v>0.30440244725242771</v>
      </c>
      <c r="U98" s="8" t="s">
        <v>659</v>
      </c>
    </row>
    <row r="99" spans="1:21" ht="48.75" customHeight="1" x14ac:dyDescent="0.25">
      <c r="A99" s="13">
        <v>97</v>
      </c>
      <c r="B99" s="7" t="s">
        <v>246</v>
      </c>
      <c r="C99" s="22" t="s">
        <v>363</v>
      </c>
      <c r="D99" s="7" t="s">
        <v>167</v>
      </c>
      <c r="E99" s="19" t="s">
        <v>8</v>
      </c>
      <c r="F99" s="36">
        <v>12</v>
      </c>
      <c r="G99" s="38" t="s">
        <v>456</v>
      </c>
      <c r="H99" s="73" t="s">
        <v>918</v>
      </c>
      <c r="I99" s="73" t="s">
        <v>239</v>
      </c>
      <c r="J99" s="73" t="s">
        <v>1010</v>
      </c>
      <c r="K99" s="44">
        <f t="shared" si="11"/>
        <v>17364</v>
      </c>
      <c r="L99" s="44">
        <v>11364</v>
      </c>
      <c r="M99" s="44">
        <v>0</v>
      </c>
      <c r="N99" s="44">
        <v>6000</v>
      </c>
      <c r="O99" s="45">
        <f t="shared" si="12"/>
        <v>0.3455425017277125</v>
      </c>
      <c r="P99" s="34">
        <f t="shared" si="10"/>
        <v>14893.65</v>
      </c>
      <c r="Q99" s="93">
        <v>8662.65</v>
      </c>
      <c r="R99" s="34">
        <v>0</v>
      </c>
      <c r="S99" s="97">
        <v>6231</v>
      </c>
      <c r="T99" s="31">
        <f t="shared" si="13"/>
        <v>0.41836621647480637</v>
      </c>
      <c r="U99" s="8" t="s">
        <v>659</v>
      </c>
    </row>
    <row r="100" spans="1:21" ht="99" customHeight="1" x14ac:dyDescent="0.25">
      <c r="A100" s="13">
        <v>98</v>
      </c>
      <c r="B100" s="37" t="s">
        <v>555</v>
      </c>
      <c r="C100" s="22"/>
      <c r="D100" s="7" t="s">
        <v>39</v>
      </c>
      <c r="E100" s="19" t="s">
        <v>7</v>
      </c>
      <c r="F100" s="36">
        <v>13</v>
      </c>
      <c r="G100" s="38" t="s">
        <v>560</v>
      </c>
      <c r="H100" s="76" t="s">
        <v>919</v>
      </c>
      <c r="I100" s="74" t="s">
        <v>227</v>
      </c>
      <c r="J100" s="74" t="s">
        <v>1016</v>
      </c>
      <c r="K100" s="44">
        <f t="shared" si="11"/>
        <v>37000</v>
      </c>
      <c r="L100" s="44">
        <f>24000</f>
        <v>24000</v>
      </c>
      <c r="M100" s="44">
        <v>0</v>
      </c>
      <c r="N100" s="44">
        <v>13000</v>
      </c>
      <c r="O100" s="45">
        <f t="shared" si="12"/>
        <v>0.35135135135135137</v>
      </c>
      <c r="P100" s="34">
        <f t="shared" si="10"/>
        <v>35120</v>
      </c>
      <c r="Q100" s="93">
        <v>15993</v>
      </c>
      <c r="R100" s="34">
        <v>0</v>
      </c>
      <c r="S100" s="97">
        <v>19127</v>
      </c>
      <c r="T100" s="31">
        <f t="shared" si="13"/>
        <v>0.5446184510250569</v>
      </c>
      <c r="U100" s="9" t="s">
        <v>659</v>
      </c>
    </row>
    <row r="101" spans="1:21" ht="54.75" customHeight="1" x14ac:dyDescent="0.25">
      <c r="A101" s="13">
        <v>99</v>
      </c>
      <c r="B101" s="7" t="s">
        <v>247</v>
      </c>
      <c r="C101" s="22" t="s">
        <v>364</v>
      </c>
      <c r="D101" s="7" t="s">
        <v>21</v>
      </c>
      <c r="E101" s="11" t="s">
        <v>44</v>
      </c>
      <c r="F101" s="36">
        <v>13</v>
      </c>
      <c r="G101" s="38" t="s">
        <v>457</v>
      </c>
      <c r="H101" s="72" t="s">
        <v>920</v>
      </c>
      <c r="I101" s="74" t="s">
        <v>185</v>
      </c>
      <c r="J101" s="74" t="s">
        <v>1012</v>
      </c>
      <c r="K101" s="44">
        <f t="shared" si="11"/>
        <v>60239</v>
      </c>
      <c r="L101" s="44">
        <v>19948</v>
      </c>
      <c r="M101" s="44">
        <v>475</v>
      </c>
      <c r="N101" s="44">
        <v>39816</v>
      </c>
      <c r="O101" s="45">
        <f t="shared" si="12"/>
        <v>0.66096714752900942</v>
      </c>
      <c r="P101" s="34">
        <f t="shared" si="10"/>
        <v>52014.64</v>
      </c>
      <c r="Q101" s="93">
        <v>20627.84</v>
      </c>
      <c r="R101" s="34">
        <v>389.8</v>
      </c>
      <c r="S101" s="97">
        <v>30997</v>
      </c>
      <c r="T101" s="31">
        <f t="shared" si="13"/>
        <v>0.59592837708768143</v>
      </c>
      <c r="U101" s="8" t="s">
        <v>659</v>
      </c>
    </row>
    <row r="102" spans="1:21" ht="73.5" customHeight="1" x14ac:dyDescent="0.25">
      <c r="A102" s="13">
        <v>100</v>
      </c>
      <c r="B102" s="7" t="s">
        <v>248</v>
      </c>
      <c r="C102" s="22" t="s">
        <v>365</v>
      </c>
      <c r="D102" s="7" t="s">
        <v>39</v>
      </c>
      <c r="E102" s="19" t="s">
        <v>8</v>
      </c>
      <c r="F102" s="36">
        <v>13</v>
      </c>
      <c r="G102" s="38" t="s">
        <v>458</v>
      </c>
      <c r="H102" s="74" t="s">
        <v>240</v>
      </c>
      <c r="I102" s="74" t="s">
        <v>241</v>
      </c>
      <c r="J102" s="74" t="s">
        <v>1009</v>
      </c>
      <c r="K102" s="44">
        <f t="shared" si="11"/>
        <v>75150</v>
      </c>
      <c r="L102" s="44">
        <v>55000</v>
      </c>
      <c r="M102" s="44">
        <v>150</v>
      </c>
      <c r="N102" s="44">
        <v>20000</v>
      </c>
      <c r="O102" s="45">
        <f t="shared" si="12"/>
        <v>0.2661343978709248</v>
      </c>
      <c r="P102" s="34">
        <f t="shared" si="10"/>
        <v>81323.62</v>
      </c>
      <c r="Q102" s="93">
        <v>24691.89</v>
      </c>
      <c r="R102" s="34">
        <v>8.73</v>
      </c>
      <c r="S102" s="97">
        <v>56623</v>
      </c>
      <c r="T102" s="31">
        <f t="shared" si="13"/>
        <v>0.69626757884117807</v>
      </c>
      <c r="U102" s="9" t="s">
        <v>659</v>
      </c>
    </row>
    <row r="103" spans="1:21" ht="49.5" customHeight="1" x14ac:dyDescent="0.25">
      <c r="A103" s="13">
        <v>101</v>
      </c>
      <c r="B103" s="7" t="s">
        <v>249</v>
      </c>
      <c r="C103" s="22" t="s">
        <v>366</v>
      </c>
      <c r="D103" s="7" t="s">
        <v>167</v>
      </c>
      <c r="E103" s="11" t="s">
        <v>44</v>
      </c>
      <c r="F103" s="36">
        <v>13</v>
      </c>
      <c r="G103" s="38" t="s">
        <v>459</v>
      </c>
      <c r="H103" s="74" t="s">
        <v>174</v>
      </c>
      <c r="I103" s="74" t="s">
        <v>186</v>
      </c>
      <c r="J103" s="74" t="s">
        <v>1012</v>
      </c>
      <c r="K103" s="44">
        <f t="shared" si="11"/>
        <v>35230</v>
      </c>
      <c r="L103" s="44">
        <v>22000</v>
      </c>
      <c r="M103" s="44">
        <v>30</v>
      </c>
      <c r="N103" s="44">
        <v>13200</v>
      </c>
      <c r="O103" s="45">
        <f t="shared" si="12"/>
        <v>0.37468066988362192</v>
      </c>
      <c r="P103" s="34">
        <f t="shared" si="10"/>
        <v>29543.75</v>
      </c>
      <c r="Q103" s="93">
        <v>16935.52</v>
      </c>
      <c r="R103" s="34">
        <v>19.23</v>
      </c>
      <c r="S103" s="97">
        <v>12589</v>
      </c>
      <c r="T103" s="31">
        <f t="shared" si="13"/>
        <v>0.42611381425851491</v>
      </c>
      <c r="U103" s="8" t="s">
        <v>659</v>
      </c>
    </row>
    <row r="104" spans="1:21" ht="45.75" customHeight="1" x14ac:dyDescent="0.25">
      <c r="A104" s="13">
        <v>102</v>
      </c>
      <c r="B104" s="7" t="s">
        <v>250</v>
      </c>
      <c r="C104" s="22" t="s">
        <v>367</v>
      </c>
      <c r="D104" s="7" t="s">
        <v>21</v>
      </c>
      <c r="E104" s="19" t="s">
        <v>8</v>
      </c>
      <c r="F104" s="36">
        <v>13</v>
      </c>
      <c r="G104" s="38" t="s">
        <v>460</v>
      </c>
      <c r="H104" s="7" t="s">
        <v>176</v>
      </c>
      <c r="I104" s="37" t="s">
        <v>576</v>
      </c>
      <c r="J104" s="37" t="s">
        <v>1012</v>
      </c>
      <c r="K104" s="44">
        <f t="shared" si="11"/>
        <v>23300</v>
      </c>
      <c r="L104" s="44">
        <v>18000</v>
      </c>
      <c r="M104" s="44">
        <v>1800</v>
      </c>
      <c r="N104" s="44">
        <v>3500</v>
      </c>
      <c r="O104" s="45">
        <f t="shared" si="12"/>
        <v>0.15021459227467812</v>
      </c>
      <c r="P104" s="34">
        <f t="shared" si="10"/>
        <v>22884.9</v>
      </c>
      <c r="Q104" s="93">
        <v>17622.650000000001</v>
      </c>
      <c r="R104" s="34">
        <v>1762.25</v>
      </c>
      <c r="S104" s="97">
        <v>3500</v>
      </c>
      <c r="T104" s="31">
        <f t="shared" si="13"/>
        <v>0.15293927436868851</v>
      </c>
      <c r="U104" s="9" t="s">
        <v>659</v>
      </c>
    </row>
    <row r="105" spans="1:21" ht="95.25" customHeight="1" x14ac:dyDescent="0.25">
      <c r="A105" s="13">
        <v>103</v>
      </c>
      <c r="B105" s="37" t="s">
        <v>251</v>
      </c>
      <c r="C105" s="22"/>
      <c r="D105" s="7" t="s">
        <v>39</v>
      </c>
      <c r="E105" s="19" t="s">
        <v>8</v>
      </c>
      <c r="F105" s="36">
        <v>13</v>
      </c>
      <c r="G105" s="38" t="s">
        <v>461</v>
      </c>
      <c r="H105" s="73" t="s">
        <v>921</v>
      </c>
      <c r="I105" s="74" t="s">
        <v>578</v>
      </c>
      <c r="J105" s="74" t="s">
        <v>1036</v>
      </c>
      <c r="K105" s="44">
        <f t="shared" si="11"/>
        <v>33642</v>
      </c>
      <c r="L105" s="44">
        <v>23642</v>
      </c>
      <c r="M105" s="44">
        <v>2000</v>
      </c>
      <c r="N105" s="44">
        <v>8000</v>
      </c>
      <c r="O105" s="45">
        <f t="shared" si="12"/>
        <v>0.23779799060697937</v>
      </c>
      <c r="P105" s="34">
        <f t="shared" si="10"/>
        <v>7062.3099999999995</v>
      </c>
      <c r="Q105" s="93">
        <v>564</v>
      </c>
      <c r="R105" s="34">
        <v>10.31</v>
      </c>
      <c r="S105" s="97">
        <v>6488</v>
      </c>
      <c r="T105" s="31">
        <f t="shared" si="13"/>
        <v>0.91867958217637014</v>
      </c>
      <c r="U105" s="85" t="s">
        <v>659</v>
      </c>
    </row>
    <row r="106" spans="1:21" ht="47.25" customHeight="1" x14ac:dyDescent="0.25">
      <c r="A106" s="13">
        <v>104</v>
      </c>
      <c r="B106" s="37" t="s">
        <v>252</v>
      </c>
      <c r="C106" s="22"/>
      <c r="D106" s="37" t="s">
        <v>21</v>
      </c>
      <c r="E106" s="19" t="s">
        <v>7</v>
      </c>
      <c r="F106" s="36">
        <v>13</v>
      </c>
      <c r="G106" s="42" t="s">
        <v>482</v>
      </c>
      <c r="H106" s="7" t="s">
        <v>179</v>
      </c>
      <c r="I106" s="37" t="s">
        <v>663</v>
      </c>
      <c r="J106" s="37" t="s">
        <v>1051</v>
      </c>
      <c r="K106" s="44">
        <f t="shared" si="11"/>
        <v>127000</v>
      </c>
      <c r="L106" s="44">
        <v>93500</v>
      </c>
      <c r="M106" s="44">
        <v>5000</v>
      </c>
      <c r="N106" s="44">
        <v>28500</v>
      </c>
      <c r="O106" s="45">
        <f t="shared" si="12"/>
        <v>0.22440944881889763</v>
      </c>
      <c r="P106" s="34">
        <f t="shared" si="10"/>
        <v>134584.29999999999</v>
      </c>
      <c r="Q106" s="93">
        <v>87557.54</v>
      </c>
      <c r="R106" s="34">
        <v>704.76</v>
      </c>
      <c r="S106" s="97">
        <v>46322</v>
      </c>
      <c r="T106" s="31">
        <f t="shared" si="13"/>
        <v>0.34418576312393051</v>
      </c>
      <c r="U106" s="8" t="s">
        <v>659</v>
      </c>
    </row>
    <row r="107" spans="1:21" ht="57.75" customHeight="1" x14ac:dyDescent="0.25">
      <c r="A107" s="13">
        <v>105</v>
      </c>
      <c r="B107" s="18" t="s">
        <v>253</v>
      </c>
      <c r="C107" s="22"/>
      <c r="D107" s="7" t="s">
        <v>167</v>
      </c>
      <c r="E107" s="19" t="s">
        <v>7</v>
      </c>
      <c r="F107" s="36">
        <v>13</v>
      </c>
      <c r="G107" s="42" t="s">
        <v>499</v>
      </c>
      <c r="H107" s="73" t="s">
        <v>922</v>
      </c>
      <c r="I107" s="74" t="s">
        <v>191</v>
      </c>
      <c r="J107" s="74" t="s">
        <v>1049</v>
      </c>
      <c r="K107" s="44">
        <f t="shared" si="11"/>
        <v>39000</v>
      </c>
      <c r="L107" s="44">
        <f>7800+7800+1800+7000</f>
        <v>24400</v>
      </c>
      <c r="M107" s="44">
        <v>600</v>
      </c>
      <c r="N107" s="44">
        <v>14000</v>
      </c>
      <c r="O107" s="45">
        <f t="shared" si="12"/>
        <v>0.35897435897435898</v>
      </c>
      <c r="P107" s="34">
        <f t="shared" si="10"/>
        <v>15905.76</v>
      </c>
      <c r="Q107" s="93">
        <v>1866.01</v>
      </c>
      <c r="R107" s="34">
        <v>39.75</v>
      </c>
      <c r="S107" s="97">
        <v>14000</v>
      </c>
      <c r="T107" s="31">
        <f t="shared" si="13"/>
        <v>0.88018428544124894</v>
      </c>
      <c r="U107" s="9" t="s">
        <v>659</v>
      </c>
    </row>
    <row r="108" spans="1:21" ht="74.25" customHeight="1" x14ac:dyDescent="0.25">
      <c r="A108" s="13">
        <v>106</v>
      </c>
      <c r="B108" s="37" t="s">
        <v>254</v>
      </c>
      <c r="C108" s="22"/>
      <c r="D108" s="37" t="s">
        <v>39</v>
      </c>
      <c r="E108" s="19" t="s">
        <v>7</v>
      </c>
      <c r="F108" s="36">
        <v>13</v>
      </c>
      <c r="G108" s="38" t="s">
        <v>462</v>
      </c>
      <c r="H108" s="74" t="s">
        <v>923</v>
      </c>
      <c r="I108" s="74" t="s">
        <v>664</v>
      </c>
      <c r="J108" s="74" t="s">
        <v>1009</v>
      </c>
      <c r="K108" s="44">
        <f t="shared" si="11"/>
        <v>81160</v>
      </c>
      <c r="L108" s="44">
        <v>50350</v>
      </c>
      <c r="M108" s="44">
        <v>650</v>
      </c>
      <c r="N108" s="44">
        <v>30160</v>
      </c>
      <c r="O108" s="45">
        <f t="shared" ref="O108:O133" si="14">N108/K108</f>
        <v>0.37161163134549041</v>
      </c>
      <c r="P108" s="34">
        <f t="shared" si="10"/>
        <v>44996.060000000005</v>
      </c>
      <c r="Q108" s="93">
        <v>34229.730000000003</v>
      </c>
      <c r="R108" s="34">
        <v>264.33</v>
      </c>
      <c r="S108" s="97">
        <v>10502</v>
      </c>
      <c r="T108" s="31">
        <f t="shared" si="13"/>
        <v>0.23339821308799036</v>
      </c>
      <c r="U108" s="8" t="s">
        <v>659</v>
      </c>
    </row>
    <row r="109" spans="1:21" ht="66.75" customHeight="1" x14ac:dyDescent="0.25">
      <c r="A109" s="13">
        <v>107</v>
      </c>
      <c r="B109" s="7" t="s">
        <v>255</v>
      </c>
      <c r="C109" s="22"/>
      <c r="D109" s="7" t="s">
        <v>167</v>
      </c>
      <c r="E109" s="11" t="s">
        <v>44</v>
      </c>
      <c r="F109" s="36">
        <v>13</v>
      </c>
      <c r="G109" s="38" t="s">
        <v>470</v>
      </c>
      <c r="H109" s="73" t="s">
        <v>177</v>
      </c>
      <c r="I109" s="74" t="s">
        <v>242</v>
      </c>
      <c r="J109" s="74" t="s">
        <v>1011</v>
      </c>
      <c r="K109" s="44">
        <f t="shared" si="11"/>
        <v>9773</v>
      </c>
      <c r="L109" s="44">
        <v>6000</v>
      </c>
      <c r="M109" s="44">
        <v>273</v>
      </c>
      <c r="N109" s="44">
        <v>3500</v>
      </c>
      <c r="O109" s="45">
        <f t="shared" si="14"/>
        <v>0.3581295405709608</v>
      </c>
      <c r="P109" s="34">
        <f t="shared" si="10"/>
        <v>6607</v>
      </c>
      <c r="Q109" s="93">
        <v>2872</v>
      </c>
      <c r="R109" s="34">
        <v>0</v>
      </c>
      <c r="S109" s="97">
        <v>3735</v>
      </c>
      <c r="T109" s="31">
        <f t="shared" si="13"/>
        <v>0.56530952020584224</v>
      </c>
      <c r="U109" s="43" t="s">
        <v>659</v>
      </c>
    </row>
    <row r="110" spans="1:21" ht="52.5" customHeight="1" x14ac:dyDescent="0.25">
      <c r="A110" s="13">
        <v>108</v>
      </c>
      <c r="B110" s="37" t="s">
        <v>765</v>
      </c>
      <c r="C110" s="22"/>
      <c r="D110" s="7" t="s">
        <v>167</v>
      </c>
      <c r="E110" s="19" t="s">
        <v>5</v>
      </c>
      <c r="F110" s="36">
        <v>13</v>
      </c>
      <c r="G110" s="38" t="s">
        <v>471</v>
      </c>
      <c r="H110" s="73" t="s">
        <v>180</v>
      </c>
      <c r="I110" s="74" t="s">
        <v>190</v>
      </c>
      <c r="J110" s="74" t="s">
        <v>1012</v>
      </c>
      <c r="K110" s="44">
        <f t="shared" si="11"/>
        <v>34400</v>
      </c>
      <c r="L110" s="44">
        <v>20700</v>
      </c>
      <c r="M110" s="44">
        <v>0</v>
      </c>
      <c r="N110" s="44">
        <v>13700</v>
      </c>
      <c r="O110" s="45">
        <f t="shared" si="14"/>
        <v>0.39825581395348836</v>
      </c>
      <c r="P110" s="34">
        <f t="shared" si="10"/>
        <v>37015.42</v>
      </c>
      <c r="Q110" s="93">
        <v>20541.419999999998</v>
      </c>
      <c r="R110" s="34">
        <v>0</v>
      </c>
      <c r="S110" s="97">
        <v>16474</v>
      </c>
      <c r="T110" s="31">
        <f t="shared" si="13"/>
        <v>0.44505776241361034</v>
      </c>
      <c r="U110" s="8" t="s">
        <v>659</v>
      </c>
    </row>
    <row r="111" spans="1:21" ht="52.5" customHeight="1" x14ac:dyDescent="0.25">
      <c r="A111" s="13">
        <v>109</v>
      </c>
      <c r="B111" s="7" t="s">
        <v>256</v>
      </c>
      <c r="C111" s="22"/>
      <c r="D111" s="7" t="s">
        <v>39</v>
      </c>
      <c r="E111" s="19" t="s">
        <v>6</v>
      </c>
      <c r="F111" s="36">
        <v>13</v>
      </c>
      <c r="G111" s="38" t="s">
        <v>463</v>
      </c>
      <c r="H111" s="74" t="s">
        <v>182</v>
      </c>
      <c r="I111" s="74" t="s">
        <v>221</v>
      </c>
      <c r="J111" s="74" t="s">
        <v>1009</v>
      </c>
      <c r="K111" s="44">
        <f t="shared" si="11"/>
        <v>87719</v>
      </c>
      <c r="L111" s="44">
        <v>52500</v>
      </c>
      <c r="M111" s="44">
        <v>825</v>
      </c>
      <c r="N111" s="44">
        <v>34394</v>
      </c>
      <c r="O111" s="45">
        <f t="shared" si="14"/>
        <v>0.3920929331159726</v>
      </c>
      <c r="P111" s="34">
        <f t="shared" si="10"/>
        <v>63758.86</v>
      </c>
      <c r="Q111" s="93">
        <v>14901.86</v>
      </c>
      <c r="R111" s="34">
        <v>0</v>
      </c>
      <c r="S111" s="97">
        <v>48857</v>
      </c>
      <c r="T111" s="31">
        <f t="shared" si="13"/>
        <v>0.76627781613410273</v>
      </c>
      <c r="U111" s="8" t="s">
        <v>659</v>
      </c>
    </row>
    <row r="112" spans="1:21" ht="92.25" customHeight="1" x14ac:dyDescent="0.25">
      <c r="A112" s="13">
        <v>110</v>
      </c>
      <c r="B112" s="7" t="s">
        <v>257</v>
      </c>
      <c r="C112" s="22"/>
      <c r="D112" s="7" t="s">
        <v>39</v>
      </c>
      <c r="E112" s="19" t="s">
        <v>24</v>
      </c>
      <c r="F112" s="36">
        <v>13</v>
      </c>
      <c r="G112" s="42" t="s">
        <v>481</v>
      </c>
      <c r="H112" s="74" t="s">
        <v>924</v>
      </c>
      <c r="I112" s="37" t="s">
        <v>243</v>
      </c>
      <c r="J112" s="37" t="s">
        <v>1016</v>
      </c>
      <c r="K112" s="44">
        <f t="shared" si="11"/>
        <v>49990</v>
      </c>
      <c r="L112" s="44">
        <v>37493</v>
      </c>
      <c r="M112" s="44">
        <v>0</v>
      </c>
      <c r="N112" s="44">
        <v>12497</v>
      </c>
      <c r="O112" s="45">
        <f t="shared" si="14"/>
        <v>0.24998999799959992</v>
      </c>
      <c r="P112" s="34">
        <f t="shared" si="10"/>
        <v>46879.6</v>
      </c>
      <c r="Q112" s="93">
        <v>32357.599999999999</v>
      </c>
      <c r="R112" s="34">
        <v>0</v>
      </c>
      <c r="S112" s="97">
        <v>14522</v>
      </c>
      <c r="T112" s="31">
        <f t="shared" si="13"/>
        <v>0.30977226768146487</v>
      </c>
      <c r="U112" s="8" t="s">
        <v>659</v>
      </c>
    </row>
    <row r="113" spans="1:21" ht="51.75" customHeight="1" x14ac:dyDescent="0.25">
      <c r="A113" s="13">
        <v>111</v>
      </c>
      <c r="B113" s="7" t="s">
        <v>258</v>
      </c>
      <c r="C113" s="22"/>
      <c r="D113" s="7" t="s">
        <v>167</v>
      </c>
      <c r="E113" s="19" t="s">
        <v>4</v>
      </c>
      <c r="F113" s="36">
        <v>13</v>
      </c>
      <c r="G113" s="38" t="s">
        <v>464</v>
      </c>
      <c r="H113" s="74" t="s">
        <v>925</v>
      </c>
      <c r="I113" s="74" t="s">
        <v>189</v>
      </c>
      <c r="J113" s="74" t="s">
        <v>1011</v>
      </c>
      <c r="K113" s="44">
        <f t="shared" si="11"/>
        <v>37091</v>
      </c>
      <c r="L113" s="44">
        <v>24091</v>
      </c>
      <c r="M113" s="44">
        <v>0</v>
      </c>
      <c r="N113" s="44">
        <v>13000</v>
      </c>
      <c r="O113" s="45">
        <f t="shared" si="14"/>
        <v>0.35048933703593865</v>
      </c>
      <c r="P113" s="34">
        <f t="shared" si="10"/>
        <v>37141.839999999997</v>
      </c>
      <c r="Q113" s="93">
        <v>24141.84</v>
      </c>
      <c r="R113" s="34">
        <v>0</v>
      </c>
      <c r="S113" s="97">
        <v>13000</v>
      </c>
      <c r="T113" s="31">
        <f t="shared" si="13"/>
        <v>0.35000958487786282</v>
      </c>
      <c r="U113" s="8" t="s">
        <v>659</v>
      </c>
    </row>
    <row r="114" spans="1:21" ht="49.5" customHeight="1" x14ac:dyDescent="0.25">
      <c r="A114" s="13">
        <v>112</v>
      </c>
      <c r="B114" s="7" t="s">
        <v>259</v>
      </c>
      <c r="C114" s="7"/>
      <c r="D114" s="37" t="s">
        <v>39</v>
      </c>
      <c r="E114" s="19" t="s">
        <v>44</v>
      </c>
      <c r="F114" s="36">
        <v>13</v>
      </c>
      <c r="G114" s="38" t="s">
        <v>472</v>
      </c>
      <c r="H114" s="74" t="s">
        <v>466</v>
      </c>
      <c r="I114" s="29" t="s">
        <v>467</v>
      </c>
      <c r="J114" s="74" t="s">
        <v>1036</v>
      </c>
      <c r="K114" s="44">
        <f t="shared" ref="K114:K138" si="15">L114+M114+N114</f>
        <v>79008</v>
      </c>
      <c r="L114" s="44">
        <v>50900</v>
      </c>
      <c r="M114" s="44">
        <v>108</v>
      </c>
      <c r="N114" s="44">
        <v>28000</v>
      </c>
      <c r="O114" s="45">
        <f t="shared" si="14"/>
        <v>0.35439449169704335</v>
      </c>
      <c r="P114" s="34">
        <f t="shared" si="10"/>
        <v>41194.080000000002</v>
      </c>
      <c r="Q114" s="93">
        <v>30276.3</v>
      </c>
      <c r="R114" s="34">
        <v>202.78</v>
      </c>
      <c r="S114" s="97">
        <v>10715</v>
      </c>
      <c r="T114" s="31">
        <f t="shared" ref="T114:T138" si="16">S114/P114</f>
        <v>0.26011019059049262</v>
      </c>
      <c r="U114" s="8" t="s">
        <v>659</v>
      </c>
    </row>
    <row r="115" spans="1:21" ht="69" customHeight="1" x14ac:dyDescent="0.25">
      <c r="A115" s="13">
        <v>113</v>
      </c>
      <c r="B115" s="7" t="s">
        <v>260</v>
      </c>
      <c r="C115" s="7"/>
      <c r="D115" s="7" t="s">
        <v>167</v>
      </c>
      <c r="E115" s="19" t="s">
        <v>8</v>
      </c>
      <c r="F115" s="36">
        <v>13</v>
      </c>
      <c r="G115" s="38" t="s">
        <v>473</v>
      </c>
      <c r="H115" s="73" t="s">
        <v>926</v>
      </c>
      <c r="I115" s="7" t="s">
        <v>264</v>
      </c>
      <c r="J115" s="37" t="s">
        <v>1009</v>
      </c>
      <c r="K115" s="44">
        <f t="shared" si="15"/>
        <v>8800</v>
      </c>
      <c r="L115" s="44">
        <v>5500</v>
      </c>
      <c r="M115" s="44">
        <v>0</v>
      </c>
      <c r="N115" s="44">
        <v>3300</v>
      </c>
      <c r="O115" s="45">
        <f t="shared" si="14"/>
        <v>0.375</v>
      </c>
      <c r="P115" s="34">
        <f t="shared" si="10"/>
        <v>9872.25</v>
      </c>
      <c r="Q115" s="93">
        <v>4572.25</v>
      </c>
      <c r="R115" s="34">
        <v>0</v>
      </c>
      <c r="S115" s="97">
        <v>5300</v>
      </c>
      <c r="T115" s="31">
        <f t="shared" si="16"/>
        <v>0.5368583656208058</v>
      </c>
      <c r="U115" s="8" t="s">
        <v>659</v>
      </c>
    </row>
    <row r="116" spans="1:21" ht="49.5" customHeight="1" x14ac:dyDescent="0.25">
      <c r="A116" s="13">
        <v>114</v>
      </c>
      <c r="B116" s="7" t="s">
        <v>261</v>
      </c>
      <c r="C116" s="7"/>
      <c r="D116" s="7" t="s">
        <v>167</v>
      </c>
      <c r="E116" s="19" t="s">
        <v>9</v>
      </c>
      <c r="F116" s="36">
        <v>13</v>
      </c>
      <c r="G116" s="38" t="s">
        <v>474</v>
      </c>
      <c r="H116" s="73" t="s">
        <v>262</v>
      </c>
      <c r="I116" s="74" t="s">
        <v>263</v>
      </c>
      <c r="J116" s="74" t="s">
        <v>1013</v>
      </c>
      <c r="K116" s="44">
        <f t="shared" si="15"/>
        <v>16133</v>
      </c>
      <c r="L116" s="44">
        <v>10000</v>
      </c>
      <c r="M116" s="44">
        <v>250</v>
      </c>
      <c r="N116" s="44">
        <v>5883</v>
      </c>
      <c r="O116" s="45">
        <f t="shared" si="14"/>
        <v>0.36465629455154031</v>
      </c>
      <c r="P116" s="34">
        <f t="shared" si="10"/>
        <v>14364.85</v>
      </c>
      <c r="Q116" s="93">
        <v>8064.14</v>
      </c>
      <c r="R116" s="34">
        <v>117.71</v>
      </c>
      <c r="S116" s="97">
        <v>6183</v>
      </c>
      <c r="T116" s="31">
        <f t="shared" si="16"/>
        <v>0.43042565707264607</v>
      </c>
      <c r="U116" s="8" t="s">
        <v>659</v>
      </c>
    </row>
    <row r="117" spans="1:21" ht="119.25" customHeight="1" x14ac:dyDescent="0.25">
      <c r="A117" s="13">
        <v>115</v>
      </c>
      <c r="B117" s="7" t="s">
        <v>265</v>
      </c>
      <c r="C117" s="7"/>
      <c r="D117" s="7" t="s">
        <v>21</v>
      </c>
      <c r="E117" s="19" t="s">
        <v>6</v>
      </c>
      <c r="F117" s="36">
        <v>13</v>
      </c>
      <c r="G117" s="38" t="s">
        <v>475</v>
      </c>
      <c r="H117" s="72" t="s">
        <v>927</v>
      </c>
      <c r="I117" s="74" t="s">
        <v>572</v>
      </c>
      <c r="J117" s="74" t="s">
        <v>1012</v>
      </c>
      <c r="K117" s="44">
        <f t="shared" si="15"/>
        <v>42370</v>
      </c>
      <c r="L117" s="44">
        <v>34770</v>
      </c>
      <c r="M117" s="44">
        <v>0</v>
      </c>
      <c r="N117" s="44">
        <v>7600</v>
      </c>
      <c r="O117" s="45">
        <f t="shared" si="14"/>
        <v>0.17937219730941703</v>
      </c>
      <c r="P117" s="34">
        <f t="shared" si="10"/>
        <v>34067.990000000005</v>
      </c>
      <c r="Q117" s="93">
        <v>26467.99</v>
      </c>
      <c r="R117" s="34">
        <v>0</v>
      </c>
      <c r="S117" s="97">
        <v>7600</v>
      </c>
      <c r="T117" s="31">
        <f t="shared" si="16"/>
        <v>0.22308331075593243</v>
      </c>
      <c r="U117" s="8" t="s">
        <v>659</v>
      </c>
    </row>
    <row r="118" spans="1:21" ht="69" customHeight="1" x14ac:dyDescent="0.25">
      <c r="A118" s="13">
        <v>116</v>
      </c>
      <c r="B118" s="18" t="s">
        <v>266</v>
      </c>
      <c r="C118" s="7"/>
      <c r="D118" s="37" t="s">
        <v>21</v>
      </c>
      <c r="E118" s="19" t="s">
        <v>5</v>
      </c>
      <c r="F118" s="36">
        <v>13</v>
      </c>
      <c r="G118" s="42" t="s">
        <v>486</v>
      </c>
      <c r="H118" s="72" t="s">
        <v>779</v>
      </c>
      <c r="I118" s="74" t="s">
        <v>589</v>
      </c>
      <c r="J118" s="74"/>
      <c r="K118" s="44">
        <f t="shared" si="15"/>
        <v>55629</v>
      </c>
      <c r="L118" s="44">
        <v>32100</v>
      </c>
      <c r="M118" s="44">
        <v>4579</v>
      </c>
      <c r="N118" s="44">
        <v>18950</v>
      </c>
      <c r="O118" s="45">
        <f t="shared" si="14"/>
        <v>0.34064966114796241</v>
      </c>
      <c r="P118" s="34">
        <f t="shared" si="10"/>
        <v>22638.54</v>
      </c>
      <c r="Q118" s="93">
        <v>13988.86</v>
      </c>
      <c r="R118" s="34">
        <v>1149.68</v>
      </c>
      <c r="S118" s="97">
        <v>7500</v>
      </c>
      <c r="T118" s="31">
        <f t="shared" si="16"/>
        <v>0.33129344913585418</v>
      </c>
      <c r="U118" s="9" t="s">
        <v>659</v>
      </c>
    </row>
    <row r="119" spans="1:21" s="27" customFormat="1" ht="118.5" customHeight="1" x14ac:dyDescent="0.25">
      <c r="A119" s="13">
        <v>117</v>
      </c>
      <c r="B119" s="37" t="s">
        <v>483</v>
      </c>
      <c r="C119" s="37"/>
      <c r="D119" s="37" t="s">
        <v>39</v>
      </c>
      <c r="E119" s="19" t="s">
        <v>8</v>
      </c>
      <c r="F119" s="36">
        <v>13</v>
      </c>
      <c r="G119" s="42" t="s">
        <v>492</v>
      </c>
      <c r="H119" s="72" t="s">
        <v>928</v>
      </c>
      <c r="I119" s="72" t="s">
        <v>579</v>
      </c>
      <c r="J119" s="72" t="s">
        <v>1013</v>
      </c>
      <c r="K119" s="44">
        <f t="shared" si="15"/>
        <v>39160</v>
      </c>
      <c r="L119" s="44">
        <v>27094</v>
      </c>
      <c r="M119" s="44">
        <v>796</v>
      </c>
      <c r="N119" s="44">
        <v>11270</v>
      </c>
      <c r="O119" s="45">
        <f t="shared" si="14"/>
        <v>0.28779366700715014</v>
      </c>
      <c r="P119" s="34">
        <f t="shared" si="10"/>
        <v>29569.17</v>
      </c>
      <c r="Q119" s="93">
        <v>17971.91</v>
      </c>
      <c r="R119" s="34">
        <v>300.26</v>
      </c>
      <c r="S119" s="97">
        <v>11297</v>
      </c>
      <c r="T119" s="31">
        <f t="shared" si="16"/>
        <v>0.38205333460492807</v>
      </c>
      <c r="U119" s="9" t="s">
        <v>659</v>
      </c>
    </row>
    <row r="120" spans="1:21" s="27" customFormat="1" ht="76.5" customHeight="1" x14ac:dyDescent="0.25">
      <c r="A120" s="13">
        <v>118</v>
      </c>
      <c r="B120" s="37" t="s">
        <v>485</v>
      </c>
      <c r="C120" s="37"/>
      <c r="D120" s="37" t="s">
        <v>167</v>
      </c>
      <c r="E120" s="19" t="s">
        <v>500</v>
      </c>
      <c r="F120" s="36">
        <v>13</v>
      </c>
      <c r="G120" s="42" t="s">
        <v>512</v>
      </c>
      <c r="H120" s="73" t="s">
        <v>503</v>
      </c>
      <c r="I120" s="74" t="s">
        <v>504</v>
      </c>
      <c r="J120" s="37" t="s">
        <v>1021</v>
      </c>
      <c r="K120" s="44">
        <f t="shared" si="15"/>
        <v>38300</v>
      </c>
      <c r="L120" s="44">
        <v>22100</v>
      </c>
      <c r="M120" s="44">
        <v>0</v>
      </c>
      <c r="N120" s="44">
        <v>16200</v>
      </c>
      <c r="O120" s="45">
        <f t="shared" si="14"/>
        <v>0.42297650130548303</v>
      </c>
      <c r="P120" s="34">
        <f t="shared" si="10"/>
        <v>34847.699999999997</v>
      </c>
      <c r="Q120" s="93">
        <f>6759.06+10969.64</f>
        <v>17728.7</v>
      </c>
      <c r="R120" s="77">
        <v>0</v>
      </c>
      <c r="S120" s="97">
        <v>17119</v>
      </c>
      <c r="T120" s="31">
        <f t="shared" si="16"/>
        <v>0.49125193341310908</v>
      </c>
      <c r="U120" s="8" t="s">
        <v>659</v>
      </c>
    </row>
    <row r="121" spans="1:21" s="27" customFormat="1" ht="73.5" customHeight="1" x14ac:dyDescent="0.25">
      <c r="A121" s="13">
        <v>119</v>
      </c>
      <c r="B121" s="37" t="s">
        <v>487</v>
      </c>
      <c r="C121" s="37"/>
      <c r="D121" s="37" t="s">
        <v>167</v>
      </c>
      <c r="E121" s="19" t="s">
        <v>24</v>
      </c>
      <c r="F121" s="36">
        <v>13</v>
      </c>
      <c r="G121" s="42" t="s">
        <v>493</v>
      </c>
      <c r="H121" s="73" t="s">
        <v>929</v>
      </c>
      <c r="I121" s="74" t="s">
        <v>494</v>
      </c>
      <c r="J121" s="74" t="s">
        <v>1022</v>
      </c>
      <c r="K121" s="44">
        <f t="shared" si="15"/>
        <v>39000</v>
      </c>
      <c r="L121" s="44">
        <v>25000</v>
      </c>
      <c r="M121" s="44">
        <v>0</v>
      </c>
      <c r="N121" s="44">
        <v>14000</v>
      </c>
      <c r="O121" s="45">
        <f t="shared" si="14"/>
        <v>0.35897435897435898</v>
      </c>
      <c r="P121" s="34">
        <f t="shared" si="10"/>
        <v>36241.9</v>
      </c>
      <c r="Q121" s="93">
        <v>17601.900000000001</v>
      </c>
      <c r="R121" s="34">
        <v>0</v>
      </c>
      <c r="S121" s="97">
        <v>18640</v>
      </c>
      <c r="T121" s="31">
        <f t="shared" si="16"/>
        <v>0.51432182087583711</v>
      </c>
      <c r="U121" s="8" t="s">
        <v>659</v>
      </c>
    </row>
    <row r="122" spans="1:21" s="27" customFormat="1" ht="77.25" customHeight="1" x14ac:dyDescent="0.25">
      <c r="A122" s="13">
        <v>120</v>
      </c>
      <c r="B122" s="37" t="s">
        <v>488</v>
      </c>
      <c r="C122" s="37"/>
      <c r="D122" s="37" t="s">
        <v>39</v>
      </c>
      <c r="E122" s="19" t="s">
        <v>5</v>
      </c>
      <c r="F122" s="36">
        <v>13</v>
      </c>
      <c r="G122" s="42" t="s">
        <v>518</v>
      </c>
      <c r="H122" s="74" t="s">
        <v>495</v>
      </c>
      <c r="I122" s="74" t="s">
        <v>496</v>
      </c>
      <c r="J122" s="74" t="s">
        <v>1009</v>
      </c>
      <c r="K122" s="44">
        <f t="shared" si="15"/>
        <v>75935</v>
      </c>
      <c r="L122" s="44">
        <v>50483</v>
      </c>
      <c r="M122" s="44">
        <v>1952</v>
      </c>
      <c r="N122" s="44">
        <v>23500</v>
      </c>
      <c r="O122" s="45">
        <f t="shared" si="14"/>
        <v>0.30947520906038056</v>
      </c>
      <c r="P122" s="34">
        <f t="shared" si="10"/>
        <v>63868.9</v>
      </c>
      <c r="Q122" s="93">
        <v>33639.040000000001</v>
      </c>
      <c r="R122" s="34">
        <v>1951.86</v>
      </c>
      <c r="S122" s="97">
        <v>28278</v>
      </c>
      <c r="T122" s="31">
        <f t="shared" si="16"/>
        <v>0.44275069713115461</v>
      </c>
      <c r="U122" s="8" t="s">
        <v>659</v>
      </c>
    </row>
    <row r="123" spans="1:21" s="27" customFormat="1" ht="69" customHeight="1" x14ac:dyDescent="0.25">
      <c r="A123" s="13">
        <v>121</v>
      </c>
      <c r="B123" s="37" t="s">
        <v>489</v>
      </c>
      <c r="C123" s="37"/>
      <c r="D123" s="37" t="s">
        <v>167</v>
      </c>
      <c r="E123" s="19" t="s">
        <v>24</v>
      </c>
      <c r="F123" s="36">
        <v>13</v>
      </c>
      <c r="G123" s="42" t="s">
        <v>604</v>
      </c>
      <c r="H123" s="73" t="s">
        <v>490</v>
      </c>
      <c r="I123" s="74" t="s">
        <v>491</v>
      </c>
      <c r="J123" s="74" t="s">
        <v>1023</v>
      </c>
      <c r="K123" s="44">
        <f t="shared" si="15"/>
        <v>50500</v>
      </c>
      <c r="L123" s="44">
        <v>25000</v>
      </c>
      <c r="M123" s="44">
        <v>0</v>
      </c>
      <c r="N123" s="44">
        <v>25500</v>
      </c>
      <c r="O123" s="45">
        <f t="shared" si="14"/>
        <v>0.50495049504950495</v>
      </c>
      <c r="P123" s="34">
        <f t="shared" si="10"/>
        <v>32148.989999999998</v>
      </c>
      <c r="Q123" s="93">
        <v>16038.99</v>
      </c>
      <c r="R123" s="34">
        <v>0</v>
      </c>
      <c r="S123" s="97">
        <v>16110</v>
      </c>
      <c r="T123" s="31">
        <f t="shared" si="16"/>
        <v>0.50110438928252488</v>
      </c>
      <c r="U123" s="8" t="s">
        <v>659</v>
      </c>
    </row>
    <row r="124" spans="1:21" s="27" customFormat="1" ht="48" customHeight="1" x14ac:dyDescent="0.25">
      <c r="A124" s="13">
        <v>122</v>
      </c>
      <c r="B124" s="37" t="s">
        <v>498</v>
      </c>
      <c r="C124" s="37"/>
      <c r="D124" s="37" t="s">
        <v>167</v>
      </c>
      <c r="E124" s="19" t="s">
        <v>44</v>
      </c>
      <c r="F124" s="36">
        <v>13</v>
      </c>
      <c r="G124" s="42" t="s">
        <v>553</v>
      </c>
      <c r="H124" s="74" t="s">
        <v>930</v>
      </c>
      <c r="I124" s="74" t="s">
        <v>684</v>
      </c>
      <c r="J124" s="74" t="s">
        <v>1036</v>
      </c>
      <c r="K124" s="44">
        <f t="shared" si="15"/>
        <v>39100</v>
      </c>
      <c r="L124" s="44">
        <v>24500</v>
      </c>
      <c r="M124" s="44">
        <v>0</v>
      </c>
      <c r="N124" s="44">
        <v>14600</v>
      </c>
      <c r="O124" s="45">
        <f t="shared" si="14"/>
        <v>0.37340153452685421</v>
      </c>
      <c r="P124" s="34">
        <f t="shared" si="10"/>
        <v>39572.449999999997</v>
      </c>
      <c r="Q124" s="93">
        <v>23277.45</v>
      </c>
      <c r="R124" s="34">
        <v>0</v>
      </c>
      <c r="S124" s="97">
        <v>16295</v>
      </c>
      <c r="T124" s="31">
        <f t="shared" si="16"/>
        <v>0.41177637472534556</v>
      </c>
      <c r="U124" s="43" t="s">
        <v>659</v>
      </c>
    </row>
    <row r="125" spans="1:21" s="27" customFormat="1" ht="94.5" customHeight="1" x14ac:dyDescent="0.25">
      <c r="A125" s="13">
        <v>123</v>
      </c>
      <c r="B125" s="37" t="s">
        <v>501</v>
      </c>
      <c r="C125" s="37"/>
      <c r="D125" s="37" t="s">
        <v>167</v>
      </c>
      <c r="E125" s="37" t="s">
        <v>4</v>
      </c>
      <c r="F125" s="36">
        <v>13</v>
      </c>
      <c r="G125" s="42" t="s">
        <v>644</v>
      </c>
      <c r="H125" s="74" t="s">
        <v>502</v>
      </c>
      <c r="I125" s="74" t="s">
        <v>196</v>
      </c>
      <c r="J125" s="74" t="s">
        <v>1036</v>
      </c>
      <c r="K125" s="44">
        <f t="shared" si="15"/>
        <v>39634</v>
      </c>
      <c r="L125" s="44">
        <v>25000</v>
      </c>
      <c r="M125" s="44">
        <v>110</v>
      </c>
      <c r="N125" s="44">
        <v>14524</v>
      </c>
      <c r="O125" s="45">
        <f t="shared" si="14"/>
        <v>0.3664530453650906</v>
      </c>
      <c r="P125" s="34">
        <f t="shared" si="10"/>
        <v>41559.85</v>
      </c>
      <c r="Q125" s="93">
        <v>23526</v>
      </c>
      <c r="R125" s="34">
        <v>31.85</v>
      </c>
      <c r="S125" s="97">
        <v>18002</v>
      </c>
      <c r="T125" s="31">
        <f t="shared" si="16"/>
        <v>0.43315844498957529</v>
      </c>
      <c r="U125" s="43" t="s">
        <v>659</v>
      </c>
    </row>
    <row r="126" spans="1:21" s="27" customFormat="1" ht="54" customHeight="1" x14ac:dyDescent="0.25">
      <c r="A126" s="13">
        <v>124</v>
      </c>
      <c r="B126" s="37" t="s">
        <v>505</v>
      </c>
      <c r="C126" s="37"/>
      <c r="D126" s="37" t="s">
        <v>167</v>
      </c>
      <c r="E126" s="37" t="s">
        <v>8</v>
      </c>
      <c r="F126" s="36">
        <v>13</v>
      </c>
      <c r="G126" s="42" t="s">
        <v>513</v>
      </c>
      <c r="H126" s="74" t="s">
        <v>514</v>
      </c>
      <c r="I126" s="74" t="s">
        <v>194</v>
      </c>
      <c r="J126" s="74" t="s">
        <v>1036</v>
      </c>
      <c r="K126" s="44">
        <f t="shared" si="15"/>
        <v>26000</v>
      </c>
      <c r="L126" s="44">
        <v>17000</v>
      </c>
      <c r="M126" s="44">
        <v>0</v>
      </c>
      <c r="N126" s="44">
        <v>9000</v>
      </c>
      <c r="O126" s="45">
        <f t="shared" si="14"/>
        <v>0.34615384615384615</v>
      </c>
      <c r="P126" s="34">
        <f t="shared" si="10"/>
        <v>31272.77</v>
      </c>
      <c r="Q126" s="93">
        <v>11272.77</v>
      </c>
      <c r="R126" s="34">
        <v>0</v>
      </c>
      <c r="S126" s="97">
        <v>20000</v>
      </c>
      <c r="T126" s="31">
        <f t="shared" si="16"/>
        <v>0.639534009938998</v>
      </c>
      <c r="U126" s="9" t="s">
        <v>659</v>
      </c>
    </row>
    <row r="127" spans="1:21" s="27" customFormat="1" ht="71.25" customHeight="1" x14ac:dyDescent="0.25">
      <c r="A127" s="13">
        <v>125</v>
      </c>
      <c r="B127" s="37" t="s">
        <v>506</v>
      </c>
      <c r="C127" s="37"/>
      <c r="D127" s="37" t="s">
        <v>167</v>
      </c>
      <c r="E127" s="37" t="s">
        <v>5</v>
      </c>
      <c r="F127" s="36">
        <v>13</v>
      </c>
      <c r="G127" s="42" t="s">
        <v>517</v>
      </c>
      <c r="H127" s="74" t="s">
        <v>515</v>
      </c>
      <c r="I127" s="74" t="s">
        <v>516</v>
      </c>
      <c r="J127" s="74" t="s">
        <v>1011</v>
      </c>
      <c r="K127" s="44">
        <f t="shared" si="15"/>
        <v>52000</v>
      </c>
      <c r="L127" s="44">
        <v>25000</v>
      </c>
      <c r="M127" s="44">
        <v>0</v>
      </c>
      <c r="N127" s="44">
        <v>27000</v>
      </c>
      <c r="O127" s="45">
        <f t="shared" si="14"/>
        <v>0.51923076923076927</v>
      </c>
      <c r="P127" s="34">
        <f t="shared" si="10"/>
        <v>53980.09</v>
      </c>
      <c r="Q127" s="93">
        <v>20505.09</v>
      </c>
      <c r="R127" s="34">
        <v>0</v>
      </c>
      <c r="S127" s="97">
        <v>33475</v>
      </c>
      <c r="T127" s="31">
        <f t="shared" si="16"/>
        <v>0.62013605386726856</v>
      </c>
      <c r="U127" s="8" t="s">
        <v>659</v>
      </c>
    </row>
    <row r="128" spans="1:21" s="27" customFormat="1" ht="66.75" customHeight="1" x14ac:dyDescent="0.25">
      <c r="A128" s="13">
        <v>126</v>
      </c>
      <c r="B128" s="37" t="s">
        <v>507</v>
      </c>
      <c r="C128" s="37"/>
      <c r="D128" s="37" t="s">
        <v>167</v>
      </c>
      <c r="E128" s="37" t="s">
        <v>5</v>
      </c>
      <c r="F128" s="36">
        <v>13</v>
      </c>
      <c r="G128" s="42" t="s">
        <v>556</v>
      </c>
      <c r="H128" s="74" t="s">
        <v>931</v>
      </c>
      <c r="I128" s="74" t="s">
        <v>547</v>
      </c>
      <c r="J128" s="74" t="s">
        <v>1012</v>
      </c>
      <c r="K128" s="44">
        <f t="shared" si="15"/>
        <v>33600</v>
      </c>
      <c r="L128" s="44">
        <v>21800</v>
      </c>
      <c r="M128" s="44">
        <v>0</v>
      </c>
      <c r="N128" s="44">
        <v>11800</v>
      </c>
      <c r="O128" s="45">
        <f t="shared" si="14"/>
        <v>0.35119047619047616</v>
      </c>
      <c r="P128" s="34">
        <f t="shared" si="10"/>
        <v>33128.009999999995</v>
      </c>
      <c r="Q128" s="93">
        <v>19170.009999999998</v>
      </c>
      <c r="R128" s="34">
        <v>0</v>
      </c>
      <c r="S128" s="97">
        <v>13958</v>
      </c>
      <c r="T128" s="31">
        <f t="shared" si="16"/>
        <v>0.42133529904150602</v>
      </c>
      <c r="U128" s="8" t="s">
        <v>659</v>
      </c>
    </row>
    <row r="129" spans="1:21" s="27" customFormat="1" ht="74.25" customHeight="1" x14ac:dyDescent="0.25">
      <c r="A129" s="13">
        <v>127</v>
      </c>
      <c r="B129" s="37" t="s">
        <v>508</v>
      </c>
      <c r="C129" s="37"/>
      <c r="D129" s="37" t="s">
        <v>39</v>
      </c>
      <c r="E129" s="37" t="s">
        <v>8</v>
      </c>
      <c r="F129" s="36">
        <v>13</v>
      </c>
      <c r="G129" s="42" t="s">
        <v>533</v>
      </c>
      <c r="H129" s="74" t="s">
        <v>932</v>
      </c>
      <c r="I129" s="74" t="s">
        <v>534</v>
      </c>
      <c r="J129" s="74" t="s">
        <v>1036</v>
      </c>
      <c r="K129" s="44">
        <f t="shared" si="15"/>
        <v>76504</v>
      </c>
      <c r="L129" s="44">
        <v>48300</v>
      </c>
      <c r="M129" s="44">
        <v>8204</v>
      </c>
      <c r="N129" s="44">
        <v>20000</v>
      </c>
      <c r="O129" s="45">
        <f t="shared" si="14"/>
        <v>0.26142423925546376</v>
      </c>
      <c r="P129" s="34">
        <f t="shared" si="10"/>
        <v>61590.09</v>
      </c>
      <c r="Q129" s="93">
        <v>35010</v>
      </c>
      <c r="R129" s="34">
        <v>80.09</v>
      </c>
      <c r="S129" s="97">
        <v>26500</v>
      </c>
      <c r="T129" s="31">
        <f t="shared" si="16"/>
        <v>0.43026402461824625</v>
      </c>
      <c r="U129" s="43" t="s">
        <v>659</v>
      </c>
    </row>
    <row r="130" spans="1:21" s="27" customFormat="1" ht="67.5" customHeight="1" x14ac:dyDescent="0.25">
      <c r="A130" s="13">
        <v>128</v>
      </c>
      <c r="B130" s="37" t="s">
        <v>509</v>
      </c>
      <c r="C130" s="37"/>
      <c r="D130" s="37" t="s">
        <v>21</v>
      </c>
      <c r="E130" s="37" t="s">
        <v>44</v>
      </c>
      <c r="F130" s="36">
        <v>13</v>
      </c>
      <c r="G130" s="42" t="s">
        <v>510</v>
      </c>
      <c r="H130" s="72" t="s">
        <v>933</v>
      </c>
      <c r="I130" s="74" t="s">
        <v>511</v>
      </c>
      <c r="J130" s="74" t="s">
        <v>1014</v>
      </c>
      <c r="K130" s="44">
        <f t="shared" si="15"/>
        <v>117655</v>
      </c>
      <c r="L130" s="44">
        <v>56065</v>
      </c>
      <c r="M130" s="44">
        <v>3630</v>
      </c>
      <c r="N130" s="44">
        <v>57960</v>
      </c>
      <c r="O130" s="45">
        <f t="shared" si="14"/>
        <v>0.49262674769453063</v>
      </c>
      <c r="P130" s="34">
        <f t="shared" si="10"/>
        <v>107594.57999999999</v>
      </c>
      <c r="Q130" s="93">
        <v>53115.7</v>
      </c>
      <c r="R130" s="34">
        <v>598.88</v>
      </c>
      <c r="S130" s="97">
        <v>53880</v>
      </c>
      <c r="T130" s="31">
        <f t="shared" si="16"/>
        <v>0.5007687190191179</v>
      </c>
      <c r="U130" s="8" t="s">
        <v>659</v>
      </c>
    </row>
    <row r="131" spans="1:21" s="27" customFormat="1" ht="48.75" customHeight="1" x14ac:dyDescent="0.25">
      <c r="A131" s="13">
        <v>129</v>
      </c>
      <c r="B131" s="37" t="s">
        <v>519</v>
      </c>
      <c r="C131" s="37"/>
      <c r="D131" s="37" t="s">
        <v>167</v>
      </c>
      <c r="E131" s="37" t="s">
        <v>7</v>
      </c>
      <c r="F131" s="36">
        <v>13</v>
      </c>
      <c r="G131" s="42" t="s">
        <v>526</v>
      </c>
      <c r="H131" s="74" t="s">
        <v>934</v>
      </c>
      <c r="I131" s="74" t="s">
        <v>527</v>
      </c>
      <c r="J131" s="74" t="s">
        <v>1055</v>
      </c>
      <c r="K131" s="44">
        <f t="shared" si="15"/>
        <v>12300</v>
      </c>
      <c r="L131" s="44">
        <v>7950</v>
      </c>
      <c r="M131" s="44">
        <v>50</v>
      </c>
      <c r="N131" s="44">
        <v>4300</v>
      </c>
      <c r="O131" s="45">
        <f t="shared" si="14"/>
        <v>0.34959349593495936</v>
      </c>
      <c r="P131" s="34">
        <f t="shared" si="10"/>
        <v>14424</v>
      </c>
      <c r="Q131" s="93">
        <v>8271</v>
      </c>
      <c r="R131" s="34">
        <v>0</v>
      </c>
      <c r="S131" s="97">
        <v>6153</v>
      </c>
      <c r="T131" s="31">
        <f t="shared" si="16"/>
        <v>0.42658069883527455</v>
      </c>
      <c r="U131" s="8" t="s">
        <v>659</v>
      </c>
    </row>
    <row r="132" spans="1:21" s="27" customFormat="1" ht="84" customHeight="1" x14ac:dyDescent="0.25">
      <c r="A132" s="13">
        <v>130</v>
      </c>
      <c r="B132" s="37" t="s">
        <v>520</v>
      </c>
      <c r="C132" s="37"/>
      <c r="D132" s="37" t="s">
        <v>39</v>
      </c>
      <c r="E132" s="19" t="s">
        <v>6</v>
      </c>
      <c r="F132" s="36">
        <v>13</v>
      </c>
      <c r="G132" s="42" t="s">
        <v>528</v>
      </c>
      <c r="H132" s="74" t="s">
        <v>935</v>
      </c>
      <c r="I132" s="73" t="s">
        <v>529</v>
      </c>
      <c r="J132" s="73" t="s">
        <v>1009</v>
      </c>
      <c r="K132" s="44">
        <f t="shared" si="15"/>
        <v>117290</v>
      </c>
      <c r="L132" s="44">
        <v>53850</v>
      </c>
      <c r="M132" s="44">
        <v>1800</v>
      </c>
      <c r="N132" s="44">
        <v>61640</v>
      </c>
      <c r="O132" s="45">
        <f t="shared" si="14"/>
        <v>0.52553499872111864</v>
      </c>
      <c r="P132" s="34">
        <f t="shared" si="10"/>
        <v>59698.68</v>
      </c>
      <c r="Q132" s="93">
        <v>51760.86</v>
      </c>
      <c r="R132" s="34">
        <v>1784.82</v>
      </c>
      <c r="S132" s="97">
        <v>6153</v>
      </c>
      <c r="T132" s="31">
        <f t="shared" si="16"/>
        <v>0.10306760551489581</v>
      </c>
      <c r="U132" s="8" t="s">
        <v>659</v>
      </c>
    </row>
    <row r="133" spans="1:21" s="27" customFormat="1" ht="69.75" customHeight="1" x14ac:dyDescent="0.25">
      <c r="A133" s="13">
        <v>131</v>
      </c>
      <c r="B133" s="37" t="s">
        <v>521</v>
      </c>
      <c r="C133" s="37"/>
      <c r="D133" s="37" t="s">
        <v>39</v>
      </c>
      <c r="E133" s="37" t="s">
        <v>8</v>
      </c>
      <c r="F133" s="36">
        <v>13</v>
      </c>
      <c r="G133" s="42" t="s">
        <v>535</v>
      </c>
      <c r="H133" s="74" t="s">
        <v>936</v>
      </c>
      <c r="I133" s="74" t="s">
        <v>536</v>
      </c>
      <c r="J133" s="74" t="s">
        <v>1036</v>
      </c>
      <c r="K133" s="44">
        <f t="shared" si="15"/>
        <v>64060</v>
      </c>
      <c r="L133" s="44">
        <v>45400</v>
      </c>
      <c r="M133" s="44">
        <v>660</v>
      </c>
      <c r="N133" s="44">
        <v>18000</v>
      </c>
      <c r="O133" s="45">
        <f t="shared" si="14"/>
        <v>0.280986575085857</v>
      </c>
      <c r="P133" s="34">
        <f t="shared" ref="P133:P196" si="17">Q133+R133+S133</f>
        <v>42043.19</v>
      </c>
      <c r="Q133" s="93">
        <v>24182</v>
      </c>
      <c r="R133" s="34">
        <v>81.19</v>
      </c>
      <c r="S133" s="97">
        <v>17780</v>
      </c>
      <c r="T133" s="31">
        <f t="shared" si="16"/>
        <v>0.4228984527577474</v>
      </c>
      <c r="U133" s="43" t="s">
        <v>659</v>
      </c>
    </row>
    <row r="134" spans="1:21" s="27" customFormat="1" ht="78.75" customHeight="1" x14ac:dyDescent="0.25">
      <c r="A134" s="13">
        <v>132</v>
      </c>
      <c r="B134" s="37" t="s">
        <v>523</v>
      </c>
      <c r="C134" s="37"/>
      <c r="D134" s="37" t="s">
        <v>167</v>
      </c>
      <c r="E134" s="37" t="s">
        <v>8</v>
      </c>
      <c r="F134" s="36">
        <v>13</v>
      </c>
      <c r="G134" s="42" t="s">
        <v>532</v>
      </c>
      <c r="H134" s="74" t="s">
        <v>937</v>
      </c>
      <c r="I134" s="74" t="s">
        <v>620</v>
      </c>
      <c r="J134" s="74" t="s">
        <v>1012</v>
      </c>
      <c r="K134" s="44">
        <f t="shared" si="15"/>
        <v>24000</v>
      </c>
      <c r="L134" s="44">
        <v>15000</v>
      </c>
      <c r="M134" s="44">
        <v>0</v>
      </c>
      <c r="N134" s="44">
        <v>9000</v>
      </c>
      <c r="O134" s="45">
        <f t="shared" ref="O134:O159" si="18">N134/K134</f>
        <v>0.375</v>
      </c>
      <c r="P134" s="34">
        <f t="shared" si="17"/>
        <v>20611.989999999998</v>
      </c>
      <c r="Q134" s="93">
        <v>13232.99</v>
      </c>
      <c r="R134" s="34">
        <v>0</v>
      </c>
      <c r="S134" s="97">
        <v>7379</v>
      </c>
      <c r="T134" s="31">
        <f t="shared" si="16"/>
        <v>0.35799551620197761</v>
      </c>
      <c r="U134" s="8" t="s">
        <v>659</v>
      </c>
    </row>
    <row r="135" spans="1:21" s="27" customFormat="1" ht="50.25" customHeight="1" x14ac:dyDescent="0.25">
      <c r="A135" s="13">
        <v>134</v>
      </c>
      <c r="B135" s="18" t="s">
        <v>524</v>
      </c>
      <c r="C135" s="37"/>
      <c r="D135" s="37" t="s">
        <v>21</v>
      </c>
      <c r="E135" s="37" t="s">
        <v>44</v>
      </c>
      <c r="F135" s="36">
        <v>13</v>
      </c>
      <c r="G135" s="42" t="s">
        <v>551</v>
      </c>
      <c r="H135" s="74" t="s">
        <v>538</v>
      </c>
      <c r="I135" s="74" t="s">
        <v>622</v>
      </c>
      <c r="J135" s="74" t="s">
        <v>1012</v>
      </c>
      <c r="K135" s="44">
        <f t="shared" si="15"/>
        <v>118060</v>
      </c>
      <c r="L135" s="44">
        <v>91000</v>
      </c>
      <c r="M135" s="44">
        <v>200</v>
      </c>
      <c r="N135" s="44">
        <v>26860</v>
      </c>
      <c r="O135" s="45">
        <f t="shared" si="18"/>
        <v>0.22751143486362865</v>
      </c>
      <c r="P135" s="34">
        <f t="shared" si="17"/>
        <v>26686</v>
      </c>
      <c r="Q135" s="93">
        <v>22749</v>
      </c>
      <c r="R135" s="34">
        <v>0</v>
      </c>
      <c r="S135" s="97">
        <v>3937</v>
      </c>
      <c r="T135" s="31">
        <f t="shared" si="16"/>
        <v>0.14753054035824029</v>
      </c>
      <c r="U135" s="43" t="s">
        <v>659</v>
      </c>
    </row>
    <row r="136" spans="1:21" s="27" customFormat="1" ht="54" customHeight="1" x14ac:dyDescent="0.25">
      <c r="A136" s="13">
        <v>135</v>
      </c>
      <c r="B136" s="37" t="s">
        <v>525</v>
      </c>
      <c r="C136" s="37"/>
      <c r="D136" s="37" t="s">
        <v>39</v>
      </c>
      <c r="E136" s="37" t="s">
        <v>6</v>
      </c>
      <c r="F136" s="36">
        <v>13</v>
      </c>
      <c r="G136" s="42" t="s">
        <v>537</v>
      </c>
      <c r="H136" s="74" t="s">
        <v>530</v>
      </c>
      <c r="I136" s="74" t="s">
        <v>531</v>
      </c>
      <c r="J136" s="74" t="s">
        <v>1010</v>
      </c>
      <c r="K136" s="44">
        <f t="shared" si="15"/>
        <v>27500</v>
      </c>
      <c r="L136" s="44">
        <v>19650</v>
      </c>
      <c r="M136" s="44">
        <v>150</v>
      </c>
      <c r="N136" s="44">
        <v>7700</v>
      </c>
      <c r="O136" s="45">
        <f t="shared" si="18"/>
        <v>0.28000000000000003</v>
      </c>
      <c r="P136" s="34">
        <f t="shared" si="17"/>
        <v>24206.379999999997</v>
      </c>
      <c r="Q136" s="93">
        <v>14338.81</v>
      </c>
      <c r="R136" s="34">
        <v>102.57</v>
      </c>
      <c r="S136" s="97">
        <v>9765</v>
      </c>
      <c r="T136" s="31">
        <f t="shared" si="16"/>
        <v>0.40340604419165532</v>
      </c>
      <c r="U136" s="8" t="s">
        <v>659</v>
      </c>
    </row>
    <row r="137" spans="1:21" s="27" customFormat="1" ht="54" customHeight="1" x14ac:dyDescent="0.25">
      <c r="A137" s="13">
        <v>136</v>
      </c>
      <c r="B137" s="37" t="s">
        <v>539</v>
      </c>
      <c r="C137" s="37"/>
      <c r="D137" s="37" t="s">
        <v>39</v>
      </c>
      <c r="E137" s="37" t="s">
        <v>5</v>
      </c>
      <c r="F137" s="36">
        <v>13</v>
      </c>
      <c r="G137" s="42" t="s">
        <v>554</v>
      </c>
      <c r="H137" s="74" t="s">
        <v>624</v>
      </c>
      <c r="I137" s="74" t="s">
        <v>550</v>
      </c>
      <c r="J137" s="74"/>
      <c r="K137" s="44">
        <f t="shared" si="15"/>
        <v>75000</v>
      </c>
      <c r="L137" s="44">
        <v>51500</v>
      </c>
      <c r="M137" s="44">
        <v>0</v>
      </c>
      <c r="N137" s="44">
        <v>23500</v>
      </c>
      <c r="O137" s="45">
        <f t="shared" si="18"/>
        <v>0.31333333333333335</v>
      </c>
      <c r="P137" s="34">
        <f t="shared" si="17"/>
        <v>71509</v>
      </c>
      <c r="Q137" s="93">
        <v>51954</v>
      </c>
      <c r="R137" s="34">
        <v>0</v>
      </c>
      <c r="S137" s="97">
        <v>19555</v>
      </c>
      <c r="T137" s="31">
        <f t="shared" si="16"/>
        <v>0.27346208169601027</v>
      </c>
      <c r="U137" s="9" t="s">
        <v>659</v>
      </c>
    </row>
    <row r="138" spans="1:21" s="27" customFormat="1" ht="54.75" customHeight="1" x14ac:dyDescent="0.25">
      <c r="A138" s="13">
        <v>137</v>
      </c>
      <c r="B138" s="37" t="s">
        <v>540</v>
      </c>
      <c r="C138" s="37"/>
      <c r="D138" s="37" t="s">
        <v>39</v>
      </c>
      <c r="E138" s="37" t="s">
        <v>7</v>
      </c>
      <c r="F138" s="36">
        <v>13</v>
      </c>
      <c r="G138" s="42" t="s">
        <v>603</v>
      </c>
      <c r="H138" s="74" t="s">
        <v>938</v>
      </c>
      <c r="I138" s="74" t="s">
        <v>561</v>
      </c>
      <c r="J138" s="74" t="s">
        <v>1009</v>
      </c>
      <c r="K138" s="44">
        <f t="shared" si="15"/>
        <v>75430</v>
      </c>
      <c r="L138" s="44">
        <v>48500</v>
      </c>
      <c r="M138" s="44">
        <v>5930</v>
      </c>
      <c r="N138" s="44">
        <v>21000</v>
      </c>
      <c r="O138" s="45">
        <f t="shared" si="18"/>
        <v>0.27840381810950549</v>
      </c>
      <c r="P138" s="34">
        <f t="shared" si="17"/>
        <v>54059.57</v>
      </c>
      <c r="Q138" s="93">
        <v>36281.32</v>
      </c>
      <c r="R138" s="34">
        <v>278.25</v>
      </c>
      <c r="S138" s="87">
        <v>17500</v>
      </c>
      <c r="T138" s="31">
        <f t="shared" si="16"/>
        <v>0.32371696630217367</v>
      </c>
      <c r="U138" s="8" t="s">
        <v>659</v>
      </c>
    </row>
    <row r="139" spans="1:21" s="27" customFormat="1" ht="54.75" customHeight="1" x14ac:dyDescent="0.25">
      <c r="A139" s="13">
        <v>138</v>
      </c>
      <c r="B139" s="37" t="s">
        <v>541</v>
      </c>
      <c r="C139" s="37"/>
      <c r="D139" s="37" t="s">
        <v>39</v>
      </c>
      <c r="E139" s="37" t="s">
        <v>24</v>
      </c>
      <c r="F139" s="36">
        <v>13</v>
      </c>
      <c r="G139" s="42" t="s">
        <v>552</v>
      </c>
      <c r="H139" s="74" t="s">
        <v>549</v>
      </c>
      <c r="I139" s="74" t="s">
        <v>548</v>
      </c>
      <c r="J139" s="74" t="s">
        <v>1020</v>
      </c>
      <c r="K139" s="44">
        <f t="shared" ref="K139:K165" si="19">L139+M139+N139</f>
        <v>55000</v>
      </c>
      <c r="L139" s="44">
        <v>24200</v>
      </c>
      <c r="M139" s="44">
        <v>0</v>
      </c>
      <c r="N139" s="44">
        <v>30800</v>
      </c>
      <c r="O139" s="45">
        <f t="shared" si="18"/>
        <v>0.56000000000000005</v>
      </c>
      <c r="P139" s="34">
        <f t="shared" si="17"/>
        <v>33772.910000000003</v>
      </c>
      <c r="Q139" s="93">
        <v>21082.91</v>
      </c>
      <c r="R139" s="34">
        <v>0</v>
      </c>
      <c r="S139" s="97">
        <v>12690</v>
      </c>
      <c r="T139" s="31">
        <f t="shared" ref="T139:T165" si="20">S139/P139</f>
        <v>0.37574493876897191</v>
      </c>
      <c r="U139" s="8" t="s">
        <v>659</v>
      </c>
    </row>
    <row r="140" spans="1:21" s="27" customFormat="1" ht="71.25" customHeight="1" x14ac:dyDescent="0.25">
      <c r="A140" s="13">
        <v>139</v>
      </c>
      <c r="B140" s="37" t="s">
        <v>542</v>
      </c>
      <c r="C140" s="37"/>
      <c r="D140" s="37" t="s">
        <v>167</v>
      </c>
      <c r="E140" s="37" t="s">
        <v>63</v>
      </c>
      <c r="F140" s="36">
        <v>14</v>
      </c>
      <c r="G140" s="42" t="s">
        <v>686</v>
      </c>
      <c r="H140" s="74" t="s">
        <v>939</v>
      </c>
      <c r="I140" s="74" t="s">
        <v>605</v>
      </c>
      <c r="J140" s="74" t="s">
        <v>1010</v>
      </c>
      <c r="K140" s="44">
        <f t="shared" si="19"/>
        <v>38408</v>
      </c>
      <c r="L140" s="44">
        <v>24965</v>
      </c>
      <c r="M140" s="44">
        <v>0</v>
      </c>
      <c r="N140" s="44">
        <v>13443</v>
      </c>
      <c r="O140" s="45">
        <f t="shared" si="18"/>
        <v>0.35000520724848988</v>
      </c>
      <c r="P140" s="34">
        <f t="shared" si="17"/>
        <v>9652.26</v>
      </c>
      <c r="Q140" s="93">
        <v>6152.26</v>
      </c>
      <c r="R140" s="34"/>
      <c r="S140" s="97">
        <v>3500</v>
      </c>
      <c r="T140" s="31">
        <f>S140/P140</f>
        <v>0.36260937852896624</v>
      </c>
      <c r="U140" s="8" t="s">
        <v>659</v>
      </c>
    </row>
    <row r="141" spans="1:21" s="27" customFormat="1" ht="57.75" customHeight="1" x14ac:dyDescent="0.25">
      <c r="A141" s="13">
        <v>140</v>
      </c>
      <c r="B141" s="37" t="s">
        <v>543</v>
      </c>
      <c r="C141" s="37"/>
      <c r="D141" s="37" t="s">
        <v>21</v>
      </c>
      <c r="E141" s="37" t="s">
        <v>4</v>
      </c>
      <c r="F141" s="36">
        <v>13</v>
      </c>
      <c r="G141" s="42" t="s">
        <v>559</v>
      </c>
      <c r="H141" s="72" t="s">
        <v>940</v>
      </c>
      <c r="I141" s="74" t="s">
        <v>584</v>
      </c>
      <c r="J141" s="74" t="s">
        <v>1036</v>
      </c>
      <c r="K141" s="44">
        <f t="shared" si="19"/>
        <v>47434</v>
      </c>
      <c r="L141" s="44">
        <v>35558</v>
      </c>
      <c r="M141" s="44">
        <v>2776</v>
      </c>
      <c r="N141" s="44">
        <v>9100</v>
      </c>
      <c r="O141" s="45">
        <f t="shared" si="18"/>
        <v>0.19184551165830416</v>
      </c>
      <c r="P141" s="34">
        <f t="shared" si="17"/>
        <v>43743.429999999993</v>
      </c>
      <c r="Q141" s="93">
        <v>31206.76</v>
      </c>
      <c r="R141" s="34">
        <v>695.67</v>
      </c>
      <c r="S141" s="97">
        <v>11841</v>
      </c>
      <c r="T141" s="31">
        <f t="shared" si="20"/>
        <v>0.2706920787876031</v>
      </c>
      <c r="U141" s="8" t="s">
        <v>659</v>
      </c>
    </row>
    <row r="142" spans="1:21" s="27" customFormat="1" ht="84" customHeight="1" x14ac:dyDescent="0.25">
      <c r="A142" s="13">
        <v>141</v>
      </c>
      <c r="B142" s="37" t="s">
        <v>544</v>
      </c>
      <c r="C142" s="37"/>
      <c r="D142" s="37" t="s">
        <v>167</v>
      </c>
      <c r="E142" s="37" t="s">
        <v>6</v>
      </c>
      <c r="F142" s="36">
        <v>13</v>
      </c>
      <c r="G142" s="42" t="s">
        <v>628</v>
      </c>
      <c r="H142" s="74" t="s">
        <v>602</v>
      </c>
      <c r="I142" s="72" t="s">
        <v>219</v>
      </c>
      <c r="J142" s="72" t="s">
        <v>1009</v>
      </c>
      <c r="K142" s="44">
        <f t="shared" si="19"/>
        <v>28086</v>
      </c>
      <c r="L142" s="44">
        <v>17100</v>
      </c>
      <c r="M142" s="44">
        <v>0</v>
      </c>
      <c r="N142" s="44">
        <v>10986</v>
      </c>
      <c r="O142" s="45">
        <f t="shared" si="18"/>
        <v>0.391155735953856</v>
      </c>
      <c r="P142" s="34">
        <f t="shared" si="17"/>
        <v>18316.47</v>
      </c>
      <c r="Q142" s="93">
        <v>5745.47</v>
      </c>
      <c r="R142" s="34">
        <v>0</v>
      </c>
      <c r="S142" s="97">
        <v>12571</v>
      </c>
      <c r="T142" s="31">
        <f t="shared" si="20"/>
        <v>0.68632220072972572</v>
      </c>
      <c r="U142" s="8" t="s">
        <v>659</v>
      </c>
    </row>
    <row r="143" spans="1:21" s="27" customFormat="1" ht="38.25" customHeight="1" x14ac:dyDescent="0.25">
      <c r="A143" s="13">
        <v>142</v>
      </c>
      <c r="B143" s="37" t="s">
        <v>545</v>
      </c>
      <c r="C143" s="37"/>
      <c r="D143" s="37" t="s">
        <v>21</v>
      </c>
      <c r="E143" s="37" t="s">
        <v>7</v>
      </c>
      <c r="F143" s="36">
        <v>13</v>
      </c>
      <c r="G143" s="42" t="s">
        <v>612</v>
      </c>
      <c r="H143" s="72" t="s">
        <v>941</v>
      </c>
      <c r="I143" s="74" t="s">
        <v>562</v>
      </c>
      <c r="J143" s="74" t="s">
        <v>1056</v>
      </c>
      <c r="K143" s="44">
        <f t="shared" si="19"/>
        <v>59350</v>
      </c>
      <c r="L143" s="44">
        <v>45000</v>
      </c>
      <c r="M143" s="44">
        <v>0</v>
      </c>
      <c r="N143" s="44">
        <v>14350</v>
      </c>
      <c r="O143" s="45">
        <f t="shared" si="18"/>
        <v>0.24178601516427969</v>
      </c>
      <c r="P143" s="34">
        <f t="shared" si="17"/>
        <v>56964.959999999999</v>
      </c>
      <c r="Q143" s="93">
        <v>43989.96</v>
      </c>
      <c r="R143" s="34">
        <v>0</v>
      </c>
      <c r="S143" s="97">
        <v>12975</v>
      </c>
      <c r="T143" s="31">
        <f t="shared" si="20"/>
        <v>0.22777159854057652</v>
      </c>
      <c r="U143" s="8" t="s">
        <v>659</v>
      </c>
    </row>
    <row r="144" spans="1:21" s="27" customFormat="1" ht="37.5" customHeight="1" x14ac:dyDescent="0.25">
      <c r="A144" s="13">
        <v>143</v>
      </c>
      <c r="B144" s="37" t="s">
        <v>546</v>
      </c>
      <c r="C144" s="37"/>
      <c r="D144" s="37" t="s">
        <v>167</v>
      </c>
      <c r="E144" s="37" t="s">
        <v>8</v>
      </c>
      <c r="F144" s="36">
        <v>13</v>
      </c>
      <c r="G144" s="42" t="s">
        <v>557</v>
      </c>
      <c r="H144" s="74" t="s">
        <v>942</v>
      </c>
      <c r="I144" s="74" t="s">
        <v>558</v>
      </c>
      <c r="J144" s="74" t="s">
        <v>1036</v>
      </c>
      <c r="K144" s="44">
        <f t="shared" si="19"/>
        <v>11750</v>
      </c>
      <c r="L144" s="44">
        <v>7700</v>
      </c>
      <c r="M144" s="44">
        <v>0</v>
      </c>
      <c r="N144" s="44">
        <v>4050</v>
      </c>
      <c r="O144" s="45">
        <f t="shared" si="18"/>
        <v>0.34468085106382979</v>
      </c>
      <c r="P144" s="34">
        <f t="shared" si="17"/>
        <v>10966.689999999999</v>
      </c>
      <c r="Q144" s="93">
        <v>7281.69</v>
      </c>
      <c r="R144" s="34">
        <v>0</v>
      </c>
      <c r="S144" s="87">
        <v>3685</v>
      </c>
      <c r="T144" s="31">
        <f t="shared" si="20"/>
        <v>0.3360175221511687</v>
      </c>
      <c r="U144" s="8" t="s">
        <v>659</v>
      </c>
    </row>
    <row r="145" spans="1:21" s="27" customFormat="1" ht="88.5" customHeight="1" x14ac:dyDescent="0.25">
      <c r="A145" s="13">
        <v>144</v>
      </c>
      <c r="B145" s="37" t="s">
        <v>565</v>
      </c>
      <c r="C145" s="37"/>
      <c r="D145" s="37" t="s">
        <v>39</v>
      </c>
      <c r="E145" s="37" t="s">
        <v>44</v>
      </c>
      <c r="F145" s="36">
        <v>13</v>
      </c>
      <c r="G145" s="42" t="s">
        <v>611</v>
      </c>
      <c r="H145" s="37" t="s">
        <v>943</v>
      </c>
      <c r="I145" s="37" t="s">
        <v>601</v>
      </c>
      <c r="J145" s="37" t="s">
        <v>1009</v>
      </c>
      <c r="K145" s="44">
        <f t="shared" si="19"/>
        <v>62315</v>
      </c>
      <c r="L145" s="44">
        <v>41115</v>
      </c>
      <c r="M145" s="44">
        <v>0</v>
      </c>
      <c r="N145" s="44">
        <v>21200</v>
      </c>
      <c r="O145" s="45">
        <f t="shared" si="18"/>
        <v>0.34020701275776299</v>
      </c>
      <c r="P145" s="34">
        <f t="shared" si="17"/>
        <v>63132</v>
      </c>
      <c r="Q145" s="93">
        <v>41297</v>
      </c>
      <c r="R145" s="34">
        <v>0</v>
      </c>
      <c r="S145" s="97">
        <v>21835</v>
      </c>
      <c r="T145" s="31">
        <f t="shared" si="20"/>
        <v>0.34586263701450926</v>
      </c>
      <c r="U145" s="9" t="s">
        <v>659</v>
      </c>
    </row>
    <row r="146" spans="1:21" s="27" customFormat="1" ht="42" customHeight="1" x14ac:dyDescent="0.25">
      <c r="A146" s="13">
        <v>145</v>
      </c>
      <c r="B146" s="37" t="s">
        <v>566</v>
      </c>
      <c r="C146" s="37"/>
      <c r="D146" s="37" t="s">
        <v>21</v>
      </c>
      <c r="E146" s="37" t="s">
        <v>44</v>
      </c>
      <c r="F146" s="36">
        <v>13</v>
      </c>
      <c r="G146" s="42" t="s">
        <v>625</v>
      </c>
      <c r="H146" s="74" t="s">
        <v>616</v>
      </c>
      <c r="I146" s="37" t="s">
        <v>623</v>
      </c>
      <c r="J146" s="37" t="s">
        <v>1012</v>
      </c>
      <c r="K146" s="44">
        <f t="shared" si="19"/>
        <v>47400</v>
      </c>
      <c r="L146" s="44">
        <v>38900</v>
      </c>
      <c r="M146" s="44">
        <v>0</v>
      </c>
      <c r="N146" s="44">
        <v>8500</v>
      </c>
      <c r="O146" s="45">
        <f t="shared" si="18"/>
        <v>0.17932489451476794</v>
      </c>
      <c r="P146" s="34">
        <f t="shared" si="17"/>
        <v>45815.75</v>
      </c>
      <c r="Q146" s="93">
        <v>35181.75</v>
      </c>
      <c r="R146" s="34">
        <v>0</v>
      </c>
      <c r="S146" s="87">
        <v>10634</v>
      </c>
      <c r="T146" s="31">
        <f t="shared" si="20"/>
        <v>0.23210358883135165</v>
      </c>
      <c r="U146" s="43" t="s">
        <v>659</v>
      </c>
    </row>
    <row r="147" spans="1:21" s="27" customFormat="1" ht="80.25" customHeight="1" x14ac:dyDescent="0.25">
      <c r="A147" s="13">
        <v>146</v>
      </c>
      <c r="B147" s="37" t="s">
        <v>567</v>
      </c>
      <c r="C147" s="37"/>
      <c r="D147" s="37" t="s">
        <v>167</v>
      </c>
      <c r="E147" s="37" t="s">
        <v>24</v>
      </c>
      <c r="F147" s="36">
        <v>13</v>
      </c>
      <c r="G147" s="42" t="s">
        <v>568</v>
      </c>
      <c r="H147" s="74" t="s">
        <v>944</v>
      </c>
      <c r="I147" s="74" t="s">
        <v>569</v>
      </c>
      <c r="J147" s="74" t="s">
        <v>1024</v>
      </c>
      <c r="K147" s="44">
        <f t="shared" si="19"/>
        <v>57095</v>
      </c>
      <c r="L147" s="44">
        <v>25000</v>
      </c>
      <c r="M147" s="44">
        <v>0</v>
      </c>
      <c r="N147" s="44">
        <v>32095</v>
      </c>
      <c r="O147" s="45">
        <f t="shared" si="18"/>
        <v>0.56213328662755058</v>
      </c>
      <c r="P147" s="34">
        <f t="shared" si="17"/>
        <v>54126.1</v>
      </c>
      <c r="Q147" s="93">
        <v>22858.1</v>
      </c>
      <c r="R147" s="34">
        <v>0</v>
      </c>
      <c r="S147" s="97">
        <v>31268</v>
      </c>
      <c r="T147" s="31">
        <f t="shared" si="20"/>
        <v>0.57768802851119883</v>
      </c>
      <c r="U147" s="9" t="s">
        <v>659</v>
      </c>
    </row>
    <row r="148" spans="1:21" s="27" customFormat="1" ht="84" customHeight="1" x14ac:dyDescent="0.25">
      <c r="A148" s="13">
        <v>147</v>
      </c>
      <c r="B148" s="37" t="s">
        <v>613</v>
      </c>
      <c r="C148" s="37"/>
      <c r="D148" s="37" t="s">
        <v>39</v>
      </c>
      <c r="E148" s="37" t="s">
        <v>6</v>
      </c>
      <c r="F148" s="36">
        <v>13</v>
      </c>
      <c r="G148" s="42" t="s">
        <v>621</v>
      </c>
      <c r="H148" s="74" t="s">
        <v>945</v>
      </c>
      <c r="I148" s="74" t="s">
        <v>618</v>
      </c>
      <c r="J148" s="74" t="s">
        <v>1009</v>
      </c>
      <c r="K148" s="44">
        <f t="shared" si="19"/>
        <v>136182</v>
      </c>
      <c r="L148" s="44">
        <v>56000</v>
      </c>
      <c r="M148" s="44">
        <v>0</v>
      </c>
      <c r="N148" s="44">
        <v>80182</v>
      </c>
      <c r="O148" s="45">
        <f t="shared" si="18"/>
        <v>0.58878559574686817</v>
      </c>
      <c r="P148" s="34">
        <f t="shared" si="17"/>
        <v>138500.76</v>
      </c>
      <c r="Q148" s="93">
        <v>59671.76</v>
      </c>
      <c r="R148" s="34">
        <v>0</v>
      </c>
      <c r="S148" s="97">
        <v>78829</v>
      </c>
      <c r="T148" s="31">
        <f>S148/P148</f>
        <v>0.56915933168886579</v>
      </c>
      <c r="U148" s="43" t="s">
        <v>659</v>
      </c>
    </row>
    <row r="149" spans="1:21" s="27" customFormat="1" ht="65.25" customHeight="1" x14ac:dyDescent="0.25">
      <c r="A149" s="13">
        <v>148</v>
      </c>
      <c r="B149" s="37" t="s">
        <v>614</v>
      </c>
      <c r="C149" s="37"/>
      <c r="D149" s="37" t="s">
        <v>167</v>
      </c>
      <c r="E149" s="37" t="s">
        <v>24</v>
      </c>
      <c r="F149" s="36">
        <v>13</v>
      </c>
      <c r="G149" s="42" t="s">
        <v>626</v>
      </c>
      <c r="H149" s="74" t="s">
        <v>617</v>
      </c>
      <c r="I149" s="74" t="s">
        <v>1025</v>
      </c>
      <c r="J149" s="74" t="s">
        <v>1019</v>
      </c>
      <c r="K149" s="44">
        <f t="shared" si="19"/>
        <v>48521</v>
      </c>
      <c r="L149" s="44">
        <v>25000</v>
      </c>
      <c r="M149" s="44">
        <v>0</v>
      </c>
      <c r="N149" s="44">
        <v>23521</v>
      </c>
      <c r="O149" s="45">
        <f t="shared" si="18"/>
        <v>0.48475917643906763</v>
      </c>
      <c r="P149" s="34">
        <f t="shared" si="17"/>
        <v>25974.49</v>
      </c>
      <c r="Q149" s="93">
        <v>19692.490000000002</v>
      </c>
      <c r="R149" s="34">
        <v>0</v>
      </c>
      <c r="S149" s="97">
        <v>6282</v>
      </c>
      <c r="T149" s="31">
        <f t="shared" si="20"/>
        <v>0.24185267930188425</v>
      </c>
      <c r="U149" s="43" t="s">
        <v>659</v>
      </c>
    </row>
    <row r="150" spans="1:21" s="27" customFormat="1" ht="65.25" customHeight="1" x14ac:dyDescent="0.25">
      <c r="A150" s="13">
        <v>149</v>
      </c>
      <c r="B150" s="37" t="s">
        <v>615</v>
      </c>
      <c r="C150" s="37"/>
      <c r="D150" s="37" t="s">
        <v>167</v>
      </c>
      <c r="E150" s="37" t="s">
        <v>24</v>
      </c>
      <c r="F150" s="36">
        <v>13</v>
      </c>
      <c r="G150" s="42" t="s">
        <v>672</v>
      </c>
      <c r="H150" s="74" t="s">
        <v>946</v>
      </c>
      <c r="I150" s="74" t="s">
        <v>619</v>
      </c>
      <c r="J150" s="74" t="s">
        <v>1026</v>
      </c>
      <c r="K150" s="44">
        <f t="shared" si="19"/>
        <v>47680</v>
      </c>
      <c r="L150" s="44">
        <v>22680</v>
      </c>
      <c r="M150" s="44">
        <v>0</v>
      </c>
      <c r="N150" s="44">
        <v>25000</v>
      </c>
      <c r="O150" s="45">
        <f t="shared" si="18"/>
        <v>0.52432885906040272</v>
      </c>
      <c r="P150" s="34">
        <f t="shared" si="17"/>
        <v>13375.369999999999</v>
      </c>
      <c r="Q150" s="93">
        <v>6782.37</v>
      </c>
      <c r="R150" s="34">
        <v>0</v>
      </c>
      <c r="S150" s="87">
        <v>6593</v>
      </c>
      <c r="T150" s="31">
        <f t="shared" si="20"/>
        <v>0.49292094349539495</v>
      </c>
      <c r="U150" s="88" t="s">
        <v>659</v>
      </c>
    </row>
    <row r="151" spans="1:21" s="27" customFormat="1" ht="56.25" customHeight="1" x14ac:dyDescent="0.25">
      <c r="A151" s="13">
        <v>150</v>
      </c>
      <c r="B151" s="37" t="s">
        <v>627</v>
      </c>
      <c r="C151" s="37"/>
      <c r="D151" s="37" t="s">
        <v>39</v>
      </c>
      <c r="E151" s="37" t="s">
        <v>7</v>
      </c>
      <c r="F151" s="36">
        <v>13</v>
      </c>
      <c r="G151" s="42" t="s">
        <v>669</v>
      </c>
      <c r="H151" s="74" t="s">
        <v>947</v>
      </c>
      <c r="I151" s="37" t="s">
        <v>629</v>
      </c>
      <c r="J151" s="37" t="s">
        <v>1009</v>
      </c>
      <c r="K151" s="44">
        <f t="shared" si="19"/>
        <v>67000</v>
      </c>
      <c r="L151" s="44">
        <v>21000</v>
      </c>
      <c r="M151" s="44">
        <v>0</v>
      </c>
      <c r="N151" s="44">
        <v>46000</v>
      </c>
      <c r="O151" s="45">
        <f t="shared" si="18"/>
        <v>0.68656716417910446</v>
      </c>
      <c r="P151" s="34">
        <f t="shared" si="17"/>
        <v>52589.95</v>
      </c>
      <c r="Q151" s="93">
        <v>20599.95</v>
      </c>
      <c r="R151" s="34">
        <v>0</v>
      </c>
      <c r="S151" s="97">
        <v>31990</v>
      </c>
      <c r="T151" s="31">
        <f t="shared" si="20"/>
        <v>0.60829112786758688</v>
      </c>
      <c r="U151" s="43" t="s">
        <v>659</v>
      </c>
    </row>
    <row r="152" spans="1:21" s="27" customFormat="1" ht="65.25" customHeight="1" x14ac:dyDescent="0.25">
      <c r="A152" s="13">
        <v>151</v>
      </c>
      <c r="B152" s="37" t="s">
        <v>630</v>
      </c>
      <c r="C152" s="37"/>
      <c r="D152" s="37" t="s">
        <v>167</v>
      </c>
      <c r="E152" s="37" t="s">
        <v>5</v>
      </c>
      <c r="F152" s="36">
        <v>14</v>
      </c>
      <c r="G152" s="42" t="s">
        <v>669</v>
      </c>
      <c r="H152" s="74" t="s">
        <v>631</v>
      </c>
      <c r="I152" s="37" t="s">
        <v>632</v>
      </c>
      <c r="J152" s="37" t="s">
        <v>1011</v>
      </c>
      <c r="K152" s="44">
        <f t="shared" si="19"/>
        <v>43650</v>
      </c>
      <c r="L152" s="44">
        <v>25000</v>
      </c>
      <c r="M152" s="44">
        <v>0</v>
      </c>
      <c r="N152" s="44">
        <v>18650</v>
      </c>
      <c r="O152" s="45">
        <f t="shared" si="18"/>
        <v>0.42726231386025199</v>
      </c>
      <c r="P152" s="34">
        <f t="shared" si="17"/>
        <v>68945</v>
      </c>
      <c r="Q152" s="93">
        <v>22795</v>
      </c>
      <c r="R152" s="34">
        <v>0</v>
      </c>
      <c r="S152" s="97">
        <v>46150</v>
      </c>
      <c r="T152" s="31">
        <f t="shared" si="20"/>
        <v>0.66937413880629493</v>
      </c>
      <c r="U152" s="43" t="s">
        <v>659</v>
      </c>
    </row>
    <row r="153" spans="1:21" s="27" customFormat="1" ht="84" customHeight="1" x14ac:dyDescent="0.25">
      <c r="A153" s="13">
        <v>152</v>
      </c>
      <c r="B153" s="37" t="s">
        <v>633</v>
      </c>
      <c r="C153" s="37"/>
      <c r="D153" s="37" t="s">
        <v>167</v>
      </c>
      <c r="E153" s="37" t="s">
        <v>5</v>
      </c>
      <c r="F153" s="36">
        <v>14</v>
      </c>
      <c r="G153" s="42" t="s">
        <v>648</v>
      </c>
      <c r="H153" s="37" t="s">
        <v>634</v>
      </c>
      <c r="I153" s="37" t="s">
        <v>851</v>
      </c>
      <c r="J153" s="37" t="s">
        <v>1011</v>
      </c>
      <c r="K153" s="44">
        <f t="shared" si="19"/>
        <v>39000</v>
      </c>
      <c r="L153" s="44">
        <v>25000</v>
      </c>
      <c r="M153" s="44">
        <v>0</v>
      </c>
      <c r="N153" s="44">
        <v>14000</v>
      </c>
      <c r="O153" s="45">
        <f t="shared" si="18"/>
        <v>0.35897435897435898</v>
      </c>
      <c r="P153" s="34">
        <f t="shared" si="17"/>
        <v>35563.67</v>
      </c>
      <c r="Q153" s="93">
        <v>20998.67</v>
      </c>
      <c r="R153" s="34">
        <v>0</v>
      </c>
      <c r="S153" s="97">
        <v>14565</v>
      </c>
      <c r="T153" s="31">
        <f t="shared" si="20"/>
        <v>0.40954715865938474</v>
      </c>
      <c r="U153" s="9" t="s">
        <v>659</v>
      </c>
    </row>
    <row r="154" spans="1:21" s="27" customFormat="1" ht="53.25" customHeight="1" x14ac:dyDescent="0.25">
      <c r="A154" s="13">
        <v>153</v>
      </c>
      <c r="B154" s="37" t="s">
        <v>635</v>
      </c>
      <c r="C154" s="37"/>
      <c r="D154" s="37" t="s">
        <v>167</v>
      </c>
      <c r="E154" s="37" t="s">
        <v>5</v>
      </c>
      <c r="F154" s="36">
        <v>14</v>
      </c>
      <c r="G154" s="81" t="s">
        <v>647</v>
      </c>
      <c r="H154" s="37" t="s">
        <v>948</v>
      </c>
      <c r="I154" s="37" t="s">
        <v>636</v>
      </c>
      <c r="J154" s="37" t="s">
        <v>1011</v>
      </c>
      <c r="K154" s="44">
        <f t="shared" si="19"/>
        <v>40000</v>
      </c>
      <c r="L154" s="44">
        <v>24300</v>
      </c>
      <c r="M154" s="44">
        <v>0</v>
      </c>
      <c r="N154" s="44">
        <v>15700</v>
      </c>
      <c r="O154" s="45">
        <f t="shared" si="18"/>
        <v>0.39250000000000002</v>
      </c>
      <c r="P154" s="34">
        <f t="shared" si="17"/>
        <v>40084</v>
      </c>
      <c r="Q154" s="93">
        <v>22351</v>
      </c>
      <c r="R154" s="34">
        <v>0</v>
      </c>
      <c r="S154" s="97">
        <v>17733</v>
      </c>
      <c r="T154" s="31">
        <f t="shared" si="20"/>
        <v>0.44239596846622092</v>
      </c>
      <c r="U154" s="43" t="s">
        <v>659</v>
      </c>
    </row>
    <row r="155" spans="1:21" s="27" customFormat="1" ht="60.75" customHeight="1" x14ac:dyDescent="0.25">
      <c r="A155" s="13">
        <v>154</v>
      </c>
      <c r="B155" s="37" t="s">
        <v>638</v>
      </c>
      <c r="C155" s="37"/>
      <c r="D155" s="37" t="s">
        <v>167</v>
      </c>
      <c r="E155" s="37" t="s">
        <v>24</v>
      </c>
      <c r="F155" s="36">
        <v>14</v>
      </c>
      <c r="G155" s="42" t="s">
        <v>835</v>
      </c>
      <c r="H155" s="37" t="s">
        <v>637</v>
      </c>
      <c r="I155" s="37" t="s">
        <v>768</v>
      </c>
      <c r="J155" s="37" t="s">
        <v>1027</v>
      </c>
      <c r="K155" s="44">
        <f t="shared" si="19"/>
        <v>22125</v>
      </c>
      <c r="L155" s="44">
        <v>15243</v>
      </c>
      <c r="M155" s="44">
        <v>0</v>
      </c>
      <c r="N155" s="44">
        <v>6882</v>
      </c>
      <c r="O155" s="45">
        <f t="shared" si="18"/>
        <v>0.31105084745762712</v>
      </c>
      <c r="P155" s="34">
        <f t="shared" si="17"/>
        <v>21210.53</v>
      </c>
      <c r="Q155" s="93">
        <v>12860.53</v>
      </c>
      <c r="R155" s="34"/>
      <c r="S155" s="97">
        <v>8350</v>
      </c>
      <c r="T155" s="31">
        <f t="shared" si="20"/>
        <v>0.39367238819586309</v>
      </c>
      <c r="U155" s="88" t="s">
        <v>659</v>
      </c>
    </row>
    <row r="156" spans="1:21" s="27" customFormat="1" ht="37.5" customHeight="1" x14ac:dyDescent="0.25">
      <c r="A156" s="13">
        <v>155</v>
      </c>
      <c r="B156" s="37" t="s">
        <v>639</v>
      </c>
      <c r="C156" s="37"/>
      <c r="D156" s="37" t="s">
        <v>21</v>
      </c>
      <c r="E156" s="37" t="s">
        <v>7</v>
      </c>
      <c r="F156" s="36">
        <v>14</v>
      </c>
      <c r="G156" s="42" t="s">
        <v>646</v>
      </c>
      <c r="H156" s="37" t="s">
        <v>640</v>
      </c>
      <c r="I156" s="37" t="s">
        <v>643</v>
      </c>
      <c r="J156" s="37" t="s">
        <v>1051</v>
      </c>
      <c r="K156" s="44">
        <f t="shared" si="19"/>
        <v>130000</v>
      </c>
      <c r="L156" s="44">
        <v>101500</v>
      </c>
      <c r="M156" s="44">
        <v>0</v>
      </c>
      <c r="N156" s="44">
        <v>28500</v>
      </c>
      <c r="O156" s="45">
        <f t="shared" si="18"/>
        <v>0.21923076923076923</v>
      </c>
      <c r="P156" s="34">
        <f t="shared" si="17"/>
        <v>121812.97</v>
      </c>
      <c r="Q156" s="93">
        <v>87653.97</v>
      </c>
      <c r="R156" s="34">
        <v>0</v>
      </c>
      <c r="S156" s="97">
        <v>34159</v>
      </c>
      <c r="T156" s="31">
        <f t="shared" si="20"/>
        <v>0.2804216989373135</v>
      </c>
      <c r="U156" s="9" t="s">
        <v>659</v>
      </c>
    </row>
    <row r="157" spans="1:21" s="27" customFormat="1" ht="63" customHeight="1" x14ac:dyDescent="0.25">
      <c r="A157" s="13">
        <v>156</v>
      </c>
      <c r="B157" s="37" t="s">
        <v>642</v>
      </c>
      <c r="C157" s="37"/>
      <c r="D157" s="37" t="s">
        <v>167</v>
      </c>
      <c r="E157" s="37" t="s">
        <v>44</v>
      </c>
      <c r="F157" s="36">
        <v>14</v>
      </c>
      <c r="G157" s="42" t="s">
        <v>645</v>
      </c>
      <c r="H157" s="74" t="s">
        <v>949</v>
      </c>
      <c r="I157" s="37" t="s">
        <v>641</v>
      </c>
      <c r="J157" s="74" t="s">
        <v>1036</v>
      </c>
      <c r="K157" s="44">
        <f t="shared" si="19"/>
        <v>34460</v>
      </c>
      <c r="L157" s="44">
        <v>22200</v>
      </c>
      <c r="M157" s="44">
        <v>0</v>
      </c>
      <c r="N157" s="44">
        <v>12260</v>
      </c>
      <c r="O157" s="45">
        <f t="shared" si="18"/>
        <v>0.35577481137550782</v>
      </c>
      <c r="P157" s="34">
        <f t="shared" si="17"/>
        <v>33248</v>
      </c>
      <c r="Q157" s="93">
        <v>20788</v>
      </c>
      <c r="R157" s="34">
        <v>0</v>
      </c>
      <c r="S157" s="87">
        <v>12460</v>
      </c>
      <c r="T157" s="31">
        <f t="shared" si="20"/>
        <v>0.37475938402309911</v>
      </c>
      <c r="U157" s="43" t="s">
        <v>659</v>
      </c>
    </row>
    <row r="158" spans="1:21" s="27" customFormat="1" ht="64.5" customHeight="1" x14ac:dyDescent="0.25">
      <c r="A158" s="13">
        <v>157</v>
      </c>
      <c r="B158" s="37" t="s">
        <v>649</v>
      </c>
      <c r="C158" s="37"/>
      <c r="D158" s="37" t="s">
        <v>21</v>
      </c>
      <c r="E158" s="37" t="s">
        <v>6</v>
      </c>
      <c r="F158" s="36">
        <v>14</v>
      </c>
      <c r="G158" s="42" t="s">
        <v>666</v>
      </c>
      <c r="H158" s="37" t="s">
        <v>950</v>
      </c>
      <c r="I158" s="37" t="s">
        <v>531</v>
      </c>
      <c r="J158" s="37" t="s">
        <v>1009</v>
      </c>
      <c r="K158" s="44">
        <f t="shared" si="19"/>
        <v>263000</v>
      </c>
      <c r="L158" s="44">
        <v>130000</v>
      </c>
      <c r="M158" s="44">
        <v>0</v>
      </c>
      <c r="N158" s="44">
        <v>133000</v>
      </c>
      <c r="O158" s="45">
        <f t="shared" si="18"/>
        <v>0.50570342205323193</v>
      </c>
      <c r="P158" s="34">
        <f t="shared" si="17"/>
        <v>137861.21000000002</v>
      </c>
      <c r="Q158" s="93">
        <v>69914.210000000006</v>
      </c>
      <c r="R158" s="34">
        <v>0</v>
      </c>
      <c r="S158" s="87">
        <v>67947</v>
      </c>
      <c r="T158" s="31">
        <f t="shared" si="20"/>
        <v>0.49286525194432856</v>
      </c>
      <c r="U158" s="88" t="s">
        <v>659</v>
      </c>
    </row>
    <row r="159" spans="1:21" s="27" customFormat="1" ht="53.25" customHeight="1" x14ac:dyDescent="0.25">
      <c r="A159" s="13">
        <v>158</v>
      </c>
      <c r="B159" s="37" t="s">
        <v>650</v>
      </c>
      <c r="C159" s="37"/>
      <c r="D159" s="37" t="s">
        <v>167</v>
      </c>
      <c r="E159" s="37" t="s">
        <v>24</v>
      </c>
      <c r="F159" s="36">
        <v>14</v>
      </c>
      <c r="G159" s="42" t="s">
        <v>668</v>
      </c>
      <c r="H159" s="37" t="s">
        <v>951</v>
      </c>
      <c r="I159" s="37" t="s">
        <v>491</v>
      </c>
      <c r="J159" s="74" t="s">
        <v>1026</v>
      </c>
      <c r="K159" s="44">
        <f t="shared" si="19"/>
        <v>42500</v>
      </c>
      <c r="L159" s="44">
        <v>25000</v>
      </c>
      <c r="M159" s="44">
        <v>0</v>
      </c>
      <c r="N159" s="44">
        <v>17500</v>
      </c>
      <c r="O159" s="45">
        <f t="shared" si="18"/>
        <v>0.41176470588235292</v>
      </c>
      <c r="P159" s="34">
        <f t="shared" si="17"/>
        <v>25938.940000000002</v>
      </c>
      <c r="Q159" s="93">
        <v>13774.94</v>
      </c>
      <c r="R159" s="34">
        <v>0</v>
      </c>
      <c r="S159" s="87">
        <v>12164</v>
      </c>
      <c r="T159" s="31">
        <f t="shared" si="20"/>
        <v>0.46894745891697959</v>
      </c>
      <c r="U159" s="9" t="s">
        <v>659</v>
      </c>
    </row>
    <row r="160" spans="1:21" s="27" customFormat="1" ht="53.25" customHeight="1" x14ac:dyDescent="0.25">
      <c r="A160" s="13">
        <v>159</v>
      </c>
      <c r="B160" s="37" t="s">
        <v>651</v>
      </c>
      <c r="C160" s="37"/>
      <c r="D160" s="37" t="s">
        <v>167</v>
      </c>
      <c r="E160" s="37" t="s">
        <v>24</v>
      </c>
      <c r="F160" s="36">
        <v>14</v>
      </c>
      <c r="G160" s="42" t="s">
        <v>665</v>
      </c>
      <c r="H160" s="37" t="s">
        <v>656</v>
      </c>
      <c r="I160" s="37" t="s">
        <v>569</v>
      </c>
      <c r="J160" s="74" t="s">
        <v>1026</v>
      </c>
      <c r="K160" s="44">
        <f t="shared" si="19"/>
        <v>35050</v>
      </c>
      <c r="L160" s="44">
        <v>22700</v>
      </c>
      <c r="M160" s="44">
        <v>0</v>
      </c>
      <c r="N160" s="44">
        <v>12350</v>
      </c>
      <c r="O160" s="45">
        <f t="shared" ref="O160:O179" si="21">N160/K160</f>
        <v>0.35235378031383735</v>
      </c>
      <c r="P160" s="34">
        <f t="shared" si="17"/>
        <v>32648.05</v>
      </c>
      <c r="Q160" s="93">
        <v>19630.05</v>
      </c>
      <c r="R160" s="34">
        <v>0</v>
      </c>
      <c r="S160" s="87">
        <v>13018</v>
      </c>
      <c r="T160" s="31">
        <f t="shared" si="20"/>
        <v>0.39873744373706854</v>
      </c>
      <c r="U160" s="43" t="s">
        <v>659</v>
      </c>
    </row>
    <row r="161" spans="1:21" s="27" customFormat="1" ht="93.75" customHeight="1" x14ac:dyDescent="0.25">
      <c r="A161" s="13">
        <v>160</v>
      </c>
      <c r="B161" s="37" t="s">
        <v>652</v>
      </c>
      <c r="C161" s="37"/>
      <c r="D161" s="37" t="s">
        <v>167</v>
      </c>
      <c r="E161" s="37" t="s">
        <v>5</v>
      </c>
      <c r="F161" s="36">
        <v>14</v>
      </c>
      <c r="G161" s="42" t="s">
        <v>667</v>
      </c>
      <c r="H161" s="37" t="s">
        <v>952</v>
      </c>
      <c r="I161" s="37" t="s">
        <v>790</v>
      </c>
      <c r="J161" s="37" t="s">
        <v>1012</v>
      </c>
      <c r="K161" s="44">
        <f t="shared" si="19"/>
        <v>41900</v>
      </c>
      <c r="L161" s="44">
        <v>25000</v>
      </c>
      <c r="M161" s="44">
        <v>0</v>
      </c>
      <c r="N161" s="44">
        <v>16900</v>
      </c>
      <c r="O161" s="45">
        <f t="shared" si="21"/>
        <v>0.40334128878281622</v>
      </c>
      <c r="P161" s="34">
        <f t="shared" si="17"/>
        <v>40506</v>
      </c>
      <c r="Q161" s="93">
        <v>23060</v>
      </c>
      <c r="R161" s="34">
        <v>0</v>
      </c>
      <c r="S161" s="87">
        <v>17446</v>
      </c>
      <c r="T161" s="31">
        <f t="shared" si="20"/>
        <v>0.43070162445069865</v>
      </c>
      <c r="U161" s="43" t="s">
        <v>659</v>
      </c>
    </row>
    <row r="162" spans="1:21" s="27" customFormat="1" ht="63.75" customHeight="1" x14ac:dyDescent="0.25">
      <c r="A162" s="13">
        <v>161</v>
      </c>
      <c r="B162" s="37" t="s">
        <v>653</v>
      </c>
      <c r="C162" s="37"/>
      <c r="D162" s="37" t="s">
        <v>167</v>
      </c>
      <c r="E162" s="37" t="s">
        <v>4</v>
      </c>
      <c r="F162" s="36">
        <v>14</v>
      </c>
      <c r="G162" s="42" t="s">
        <v>671</v>
      </c>
      <c r="H162" s="74" t="s">
        <v>657</v>
      </c>
      <c r="I162" s="37" t="s">
        <v>189</v>
      </c>
      <c r="J162" s="37" t="s">
        <v>1011</v>
      </c>
      <c r="K162" s="44">
        <f t="shared" si="19"/>
        <v>41500</v>
      </c>
      <c r="L162" s="44">
        <v>25000</v>
      </c>
      <c r="M162" s="44">
        <v>0</v>
      </c>
      <c r="N162" s="44">
        <v>16500</v>
      </c>
      <c r="O162" s="45">
        <f t="shared" si="21"/>
        <v>0.39759036144578314</v>
      </c>
      <c r="P162" s="34">
        <f t="shared" si="17"/>
        <v>32214.52</v>
      </c>
      <c r="Q162" s="93">
        <v>23820.52</v>
      </c>
      <c r="R162" s="34">
        <v>0</v>
      </c>
      <c r="S162" s="87">
        <v>8394</v>
      </c>
      <c r="T162" s="31">
        <f t="shared" si="20"/>
        <v>0.26056573247094789</v>
      </c>
      <c r="U162" s="9" t="s">
        <v>659</v>
      </c>
    </row>
    <row r="163" spans="1:21" s="27" customFormat="1" ht="41.25" customHeight="1" x14ac:dyDescent="0.25">
      <c r="A163" s="13">
        <v>162</v>
      </c>
      <c r="B163" s="37" t="s">
        <v>654</v>
      </c>
      <c r="C163" s="37"/>
      <c r="D163" s="37" t="s">
        <v>167</v>
      </c>
      <c r="E163" s="37" t="s">
        <v>7</v>
      </c>
      <c r="F163" s="36">
        <v>14</v>
      </c>
      <c r="G163" s="42" t="s">
        <v>696</v>
      </c>
      <c r="H163" s="74" t="s">
        <v>953</v>
      </c>
      <c r="I163" s="37" t="s">
        <v>655</v>
      </c>
      <c r="J163" s="37" t="s">
        <v>1009</v>
      </c>
      <c r="K163" s="44">
        <f t="shared" si="19"/>
        <v>27500</v>
      </c>
      <c r="L163" s="44">
        <v>18000</v>
      </c>
      <c r="M163" s="44">
        <v>0</v>
      </c>
      <c r="N163" s="44">
        <v>9500</v>
      </c>
      <c r="O163" s="45">
        <f t="shared" si="21"/>
        <v>0.34545454545454546</v>
      </c>
      <c r="P163" s="34">
        <f t="shared" si="17"/>
        <v>28500</v>
      </c>
      <c r="Q163" s="93">
        <v>10097.4</v>
      </c>
      <c r="R163" s="34">
        <f>L163-Q163</f>
        <v>7902.6</v>
      </c>
      <c r="S163" s="87">
        <v>10500</v>
      </c>
      <c r="T163" s="31">
        <f t="shared" si="20"/>
        <v>0.36842105263157893</v>
      </c>
      <c r="U163" s="9" t="s">
        <v>659</v>
      </c>
    </row>
    <row r="164" spans="1:21" s="27" customFormat="1" ht="69" customHeight="1" x14ac:dyDescent="0.25">
      <c r="A164" s="13">
        <v>163</v>
      </c>
      <c r="B164" s="37" t="s">
        <v>761</v>
      </c>
      <c r="C164" s="37"/>
      <c r="D164" s="37" t="s">
        <v>21</v>
      </c>
      <c r="E164" s="37" t="s">
        <v>755</v>
      </c>
      <c r="F164" s="36">
        <v>14</v>
      </c>
      <c r="G164" s="42" t="s">
        <v>708</v>
      </c>
      <c r="H164" s="72" t="s">
        <v>954</v>
      </c>
      <c r="I164" s="37" t="s">
        <v>658</v>
      </c>
      <c r="J164" s="37" t="s">
        <v>1057</v>
      </c>
      <c r="K164" s="44">
        <f t="shared" si="19"/>
        <v>114500</v>
      </c>
      <c r="L164" s="44">
        <v>89500</v>
      </c>
      <c r="M164" s="44">
        <v>0</v>
      </c>
      <c r="N164" s="44">
        <v>25000</v>
      </c>
      <c r="O164" s="45">
        <f t="shared" si="21"/>
        <v>0.2183406113537118</v>
      </c>
      <c r="P164" s="34">
        <f t="shared" si="17"/>
        <v>33256</v>
      </c>
      <c r="Q164" s="93">
        <v>12264</v>
      </c>
      <c r="R164" s="34">
        <v>0</v>
      </c>
      <c r="S164" s="87">
        <v>20992</v>
      </c>
      <c r="T164" s="31">
        <f t="shared" si="20"/>
        <v>0.63122444070242967</v>
      </c>
      <c r="U164" s="88" t="s">
        <v>31</v>
      </c>
    </row>
    <row r="165" spans="1:21" s="27" customFormat="1" ht="53.25" customHeight="1" x14ac:dyDescent="0.25">
      <c r="A165" s="13">
        <v>164</v>
      </c>
      <c r="B165" s="37" t="s">
        <v>670</v>
      </c>
      <c r="C165" s="37"/>
      <c r="D165" s="37" t="s">
        <v>167</v>
      </c>
      <c r="E165" s="37" t="s">
        <v>5</v>
      </c>
      <c r="F165" s="36">
        <v>14</v>
      </c>
      <c r="G165" s="42" t="s">
        <v>673</v>
      </c>
      <c r="H165" s="74" t="s">
        <v>955</v>
      </c>
      <c r="I165" s="37" t="s">
        <v>674</v>
      </c>
      <c r="J165" s="74" t="s">
        <v>1036</v>
      </c>
      <c r="K165" s="44">
        <f t="shared" si="19"/>
        <v>40500</v>
      </c>
      <c r="L165" s="44">
        <v>25000</v>
      </c>
      <c r="M165" s="44">
        <v>0</v>
      </c>
      <c r="N165" s="44">
        <v>15500</v>
      </c>
      <c r="O165" s="45">
        <f t="shared" si="21"/>
        <v>0.38271604938271603</v>
      </c>
      <c r="P165" s="34">
        <f t="shared" si="17"/>
        <v>25492.2</v>
      </c>
      <c r="Q165" s="93">
        <v>13308.2</v>
      </c>
      <c r="R165" s="34">
        <v>0</v>
      </c>
      <c r="S165" s="87">
        <v>12184</v>
      </c>
      <c r="T165" s="31">
        <f t="shared" si="20"/>
        <v>0.47795011807533283</v>
      </c>
      <c r="U165" s="9" t="s">
        <v>659</v>
      </c>
    </row>
    <row r="166" spans="1:21" s="27" customFormat="1" ht="53.25" customHeight="1" x14ac:dyDescent="0.25">
      <c r="A166" s="13">
        <v>165</v>
      </c>
      <c r="B166" s="37" t="s">
        <v>675</v>
      </c>
      <c r="C166" s="37"/>
      <c r="D166" s="37" t="s">
        <v>167</v>
      </c>
      <c r="E166" s="37" t="s">
        <v>5</v>
      </c>
      <c r="F166" s="36">
        <v>14</v>
      </c>
      <c r="G166" s="42" t="s">
        <v>676</v>
      </c>
      <c r="H166" s="74" t="s">
        <v>956</v>
      </c>
      <c r="I166" s="37" t="s">
        <v>677</v>
      </c>
      <c r="J166" s="37" t="s">
        <v>1016</v>
      </c>
      <c r="K166" s="44">
        <f t="shared" ref="K166:K179" si="22">L166+M166+N166</f>
        <v>41700</v>
      </c>
      <c r="L166" s="44">
        <v>25000</v>
      </c>
      <c r="M166" s="44">
        <v>0</v>
      </c>
      <c r="N166" s="44">
        <v>16700</v>
      </c>
      <c r="O166" s="45">
        <f t="shared" si="21"/>
        <v>0.40047961630695444</v>
      </c>
      <c r="P166" s="34">
        <f t="shared" si="17"/>
        <v>32998</v>
      </c>
      <c r="Q166" s="93">
        <v>18613</v>
      </c>
      <c r="R166" s="34">
        <v>0</v>
      </c>
      <c r="S166" s="87">
        <v>14385</v>
      </c>
      <c r="T166" s="31">
        <f t="shared" ref="T166:T177" si="23">S166/P166</f>
        <v>0.43593551124310564</v>
      </c>
      <c r="U166" s="9" t="s">
        <v>659</v>
      </c>
    </row>
    <row r="167" spans="1:21" s="27" customFormat="1" ht="53.25" customHeight="1" x14ac:dyDescent="0.25">
      <c r="A167" s="13">
        <v>166</v>
      </c>
      <c r="B167" s="37" t="s">
        <v>739</v>
      </c>
      <c r="C167" s="37"/>
      <c r="D167" s="37" t="s">
        <v>167</v>
      </c>
      <c r="E167" s="37" t="s">
        <v>24</v>
      </c>
      <c r="F167" s="36">
        <v>14</v>
      </c>
      <c r="G167" s="42" t="s">
        <v>692</v>
      </c>
      <c r="H167" s="74" t="s">
        <v>957</v>
      </c>
      <c r="I167" s="37" t="s">
        <v>685</v>
      </c>
      <c r="J167" s="37" t="s">
        <v>1028</v>
      </c>
      <c r="K167" s="44">
        <f t="shared" si="22"/>
        <v>38000</v>
      </c>
      <c r="L167" s="44">
        <v>24000</v>
      </c>
      <c r="M167" s="44">
        <v>0</v>
      </c>
      <c r="N167" s="44">
        <v>14000</v>
      </c>
      <c r="O167" s="45">
        <f t="shared" si="21"/>
        <v>0.36842105263157893</v>
      </c>
      <c r="P167" s="34">
        <f t="shared" si="17"/>
        <v>13376.17</v>
      </c>
      <c r="Q167" s="93">
        <v>6251.17</v>
      </c>
      <c r="R167" s="34">
        <v>0</v>
      </c>
      <c r="S167" s="87">
        <v>7125</v>
      </c>
      <c r="T167" s="31">
        <f t="shared" si="23"/>
        <v>0.53266368474682957</v>
      </c>
      <c r="U167" s="88" t="s">
        <v>659</v>
      </c>
    </row>
    <row r="168" spans="1:21" s="27" customFormat="1" ht="36" customHeight="1" x14ac:dyDescent="0.25">
      <c r="A168" s="13">
        <v>167</v>
      </c>
      <c r="B168" s="37" t="s">
        <v>679</v>
      </c>
      <c r="C168" s="37"/>
      <c r="D168" s="37" t="s">
        <v>167</v>
      </c>
      <c r="E168" s="37" t="s">
        <v>24</v>
      </c>
      <c r="F168" s="36">
        <v>14</v>
      </c>
      <c r="G168" s="42" t="s">
        <v>694</v>
      </c>
      <c r="H168" s="74" t="s">
        <v>682</v>
      </c>
      <c r="I168" s="37" t="s">
        <v>693</v>
      </c>
      <c r="J168" s="37" t="s">
        <v>1027</v>
      </c>
      <c r="K168" s="44">
        <f t="shared" si="22"/>
        <v>39500</v>
      </c>
      <c r="L168" s="44">
        <v>24975</v>
      </c>
      <c r="M168" s="44">
        <v>0</v>
      </c>
      <c r="N168" s="44">
        <v>14525</v>
      </c>
      <c r="O168" s="45">
        <f t="shared" si="21"/>
        <v>0.36772151898734179</v>
      </c>
      <c r="P168" s="34">
        <f t="shared" si="17"/>
        <v>42967.06</v>
      </c>
      <c r="Q168" s="93">
        <v>23184.06</v>
      </c>
      <c r="R168" s="34">
        <v>0</v>
      </c>
      <c r="S168" s="87">
        <v>19783</v>
      </c>
      <c r="T168" s="31">
        <f t="shared" si="23"/>
        <v>0.46042247247077184</v>
      </c>
      <c r="U168" s="88" t="s">
        <v>659</v>
      </c>
    </row>
    <row r="169" spans="1:21" s="27" customFormat="1" ht="54" customHeight="1" x14ac:dyDescent="0.25">
      <c r="A169" s="13">
        <v>168</v>
      </c>
      <c r="B169" s="37" t="s">
        <v>680</v>
      </c>
      <c r="C169" s="37"/>
      <c r="D169" s="37" t="s">
        <v>167</v>
      </c>
      <c r="E169" s="37" t="s">
        <v>44</v>
      </c>
      <c r="F169" s="36">
        <v>14</v>
      </c>
      <c r="G169" s="42" t="s">
        <v>698</v>
      </c>
      <c r="H169" s="74" t="s">
        <v>958</v>
      </c>
      <c r="I169" s="37" t="s">
        <v>687</v>
      </c>
      <c r="J169" s="37" t="s">
        <v>1010</v>
      </c>
      <c r="K169" s="44">
        <f t="shared" si="22"/>
        <v>35735</v>
      </c>
      <c r="L169" s="44">
        <v>23070</v>
      </c>
      <c r="M169" s="44">
        <v>0</v>
      </c>
      <c r="N169" s="44">
        <v>12665</v>
      </c>
      <c r="O169" s="45">
        <f t="shared" si="21"/>
        <v>0.35441443962501751</v>
      </c>
      <c r="P169" s="34">
        <f t="shared" si="17"/>
        <v>29516</v>
      </c>
      <c r="Q169" s="93">
        <v>16885</v>
      </c>
      <c r="R169" s="34">
        <v>0</v>
      </c>
      <c r="S169" s="87">
        <v>12631</v>
      </c>
      <c r="T169" s="31">
        <f t="shared" si="23"/>
        <v>0.427937389890229</v>
      </c>
      <c r="U169" s="88" t="s">
        <v>659</v>
      </c>
    </row>
    <row r="170" spans="1:21" s="27" customFormat="1" ht="48" customHeight="1" x14ac:dyDescent="0.25">
      <c r="A170" s="13">
        <v>169</v>
      </c>
      <c r="B170" s="37" t="s">
        <v>681</v>
      </c>
      <c r="C170" s="37"/>
      <c r="D170" s="37" t="s">
        <v>167</v>
      </c>
      <c r="E170" s="37" t="s">
        <v>7</v>
      </c>
      <c r="F170" s="36">
        <v>14</v>
      </c>
      <c r="G170" s="42" t="s">
        <v>695</v>
      </c>
      <c r="H170" s="74" t="s">
        <v>959</v>
      </c>
      <c r="I170" s="37" t="s">
        <v>683</v>
      </c>
      <c r="J170" s="74" t="s">
        <v>1049</v>
      </c>
      <c r="K170" s="44">
        <f t="shared" si="22"/>
        <v>36500</v>
      </c>
      <c r="L170" s="44">
        <v>25000</v>
      </c>
      <c r="M170" s="44">
        <v>0</v>
      </c>
      <c r="N170" s="44">
        <v>11500</v>
      </c>
      <c r="O170" s="45">
        <f t="shared" si="21"/>
        <v>0.31506849315068491</v>
      </c>
      <c r="P170" s="34">
        <f t="shared" si="17"/>
        <v>31939.13</v>
      </c>
      <c r="Q170" s="93">
        <f>10484.68+11112.45</f>
        <v>21597.13</v>
      </c>
      <c r="R170" s="34">
        <v>0</v>
      </c>
      <c r="S170" s="87">
        <v>10342</v>
      </c>
      <c r="T170" s="31">
        <f t="shared" si="23"/>
        <v>0.32380343484622154</v>
      </c>
      <c r="U170" s="9" t="s">
        <v>659</v>
      </c>
    </row>
    <row r="171" spans="1:21" s="27" customFormat="1" ht="45" customHeight="1" x14ac:dyDescent="0.25">
      <c r="A171" s="13">
        <v>170</v>
      </c>
      <c r="B171" s="37" t="s">
        <v>688</v>
      </c>
      <c r="C171" s="37"/>
      <c r="D171" s="37" t="s">
        <v>39</v>
      </c>
      <c r="E171" s="37" t="s">
        <v>9</v>
      </c>
      <c r="F171" s="36">
        <v>14</v>
      </c>
      <c r="G171" s="42" t="s">
        <v>697</v>
      </c>
      <c r="H171" s="74" t="s">
        <v>690</v>
      </c>
      <c r="I171" s="37" t="s">
        <v>691</v>
      </c>
      <c r="J171" s="74" t="s">
        <v>1036</v>
      </c>
      <c r="K171" s="44">
        <f t="shared" si="22"/>
        <v>35000</v>
      </c>
      <c r="L171" s="44">
        <v>26000</v>
      </c>
      <c r="M171" s="44">
        <v>0</v>
      </c>
      <c r="N171" s="44">
        <v>9000</v>
      </c>
      <c r="O171" s="45">
        <f t="shared" si="21"/>
        <v>0.25714285714285712</v>
      </c>
      <c r="P171" s="34">
        <f t="shared" si="17"/>
        <v>28103.61</v>
      </c>
      <c r="Q171" s="93">
        <v>25103.61</v>
      </c>
      <c r="R171" s="34">
        <v>0</v>
      </c>
      <c r="S171" s="87">
        <v>3000</v>
      </c>
      <c r="T171" s="31">
        <f t="shared" si="23"/>
        <v>0.10674785196634881</v>
      </c>
      <c r="U171" s="9" t="s">
        <v>659</v>
      </c>
    </row>
    <row r="172" spans="1:21" s="27" customFormat="1" ht="81" customHeight="1" x14ac:dyDescent="0.25">
      <c r="A172" s="13">
        <v>171</v>
      </c>
      <c r="B172" s="37" t="s">
        <v>689</v>
      </c>
      <c r="C172" s="37"/>
      <c r="D172" s="37" t="s">
        <v>39</v>
      </c>
      <c r="E172" s="37" t="s">
        <v>7</v>
      </c>
      <c r="F172" s="36">
        <v>14</v>
      </c>
      <c r="G172" s="42" t="s">
        <v>710</v>
      </c>
      <c r="H172" s="74" t="s">
        <v>892</v>
      </c>
      <c r="I172" s="37" t="s">
        <v>1058</v>
      </c>
      <c r="J172" s="37" t="s">
        <v>1009</v>
      </c>
      <c r="K172" s="44">
        <f t="shared" si="22"/>
        <v>73360</v>
      </c>
      <c r="L172" s="44">
        <v>52960</v>
      </c>
      <c r="M172" s="44">
        <v>0</v>
      </c>
      <c r="N172" s="44">
        <v>20400</v>
      </c>
      <c r="O172" s="45">
        <f t="shared" si="21"/>
        <v>0.2780806979280262</v>
      </c>
      <c r="P172" s="34">
        <f t="shared" si="17"/>
        <v>63041.24</v>
      </c>
      <c r="Q172" s="93">
        <v>43168.24</v>
      </c>
      <c r="R172" s="34">
        <v>0</v>
      </c>
      <c r="S172" s="87">
        <v>19873</v>
      </c>
      <c r="T172" s="31">
        <f t="shared" si="23"/>
        <v>0.31523808859089703</v>
      </c>
      <c r="U172" s="9" t="s">
        <v>659</v>
      </c>
    </row>
    <row r="173" spans="1:21" s="27" customFormat="1" ht="61.5" customHeight="1" x14ac:dyDescent="0.25">
      <c r="A173" s="13">
        <v>172</v>
      </c>
      <c r="B173" s="37" t="s">
        <v>810</v>
      </c>
      <c r="C173" s="37"/>
      <c r="D173" s="37" t="s">
        <v>21</v>
      </c>
      <c r="E173" s="37" t="s">
        <v>500</v>
      </c>
      <c r="F173" s="36">
        <v>14</v>
      </c>
      <c r="G173" s="42" t="s">
        <v>746</v>
      </c>
      <c r="H173" s="74" t="s">
        <v>699</v>
      </c>
      <c r="I173" s="86" t="s">
        <v>700</v>
      </c>
      <c r="J173" s="86" t="s">
        <v>1020</v>
      </c>
      <c r="K173" s="44">
        <f t="shared" si="22"/>
        <v>71000</v>
      </c>
      <c r="L173" s="44">
        <v>60000</v>
      </c>
      <c r="M173" s="44">
        <v>0</v>
      </c>
      <c r="N173" s="44">
        <v>11000</v>
      </c>
      <c r="O173" s="45">
        <f t="shared" si="21"/>
        <v>0.15492957746478872</v>
      </c>
      <c r="P173" s="34">
        <f t="shared" si="17"/>
        <v>60197</v>
      </c>
      <c r="Q173" s="93">
        <v>50972</v>
      </c>
      <c r="R173" s="34">
        <v>0</v>
      </c>
      <c r="S173" s="87">
        <v>9225</v>
      </c>
      <c r="T173" s="31">
        <f>S173/P173</f>
        <v>0.15324683954349885</v>
      </c>
      <c r="U173" s="9" t="s">
        <v>659</v>
      </c>
    </row>
    <row r="174" spans="1:21" s="27" customFormat="1" ht="83.25" customHeight="1" x14ac:dyDescent="0.25">
      <c r="A174" s="13">
        <v>173</v>
      </c>
      <c r="B174" s="37" t="s">
        <v>701</v>
      </c>
      <c r="C174" s="37"/>
      <c r="D174" s="37" t="s">
        <v>39</v>
      </c>
      <c r="E174" s="37" t="s">
        <v>7</v>
      </c>
      <c r="F174" s="36">
        <v>14</v>
      </c>
      <c r="G174" s="42" t="s">
        <v>712</v>
      </c>
      <c r="H174" s="74" t="s">
        <v>892</v>
      </c>
      <c r="I174" s="86" t="s">
        <v>702</v>
      </c>
      <c r="J174" s="86" t="s">
        <v>1009</v>
      </c>
      <c r="K174" s="44">
        <f t="shared" si="22"/>
        <v>67200</v>
      </c>
      <c r="L174" s="44">
        <v>46800</v>
      </c>
      <c r="M174" s="44">
        <v>0</v>
      </c>
      <c r="N174" s="44">
        <v>20400</v>
      </c>
      <c r="O174" s="45">
        <f t="shared" si="21"/>
        <v>0.30357142857142855</v>
      </c>
      <c r="P174" s="34">
        <f t="shared" si="17"/>
        <v>52094.17</v>
      </c>
      <c r="Q174" s="93">
        <v>36364.17</v>
      </c>
      <c r="R174" s="34">
        <v>0</v>
      </c>
      <c r="S174" s="87">
        <v>15730</v>
      </c>
      <c r="T174" s="31">
        <f t="shared" si="23"/>
        <v>0.30195317441471858</v>
      </c>
      <c r="U174" s="9" t="s">
        <v>659</v>
      </c>
    </row>
    <row r="175" spans="1:21" s="27" customFormat="1" ht="78.75" customHeight="1" x14ac:dyDescent="0.25">
      <c r="A175" s="13">
        <v>174</v>
      </c>
      <c r="B175" s="37" t="s">
        <v>703</v>
      </c>
      <c r="C175" s="37"/>
      <c r="D175" s="37" t="s">
        <v>167</v>
      </c>
      <c r="E175" s="37" t="s">
        <v>9</v>
      </c>
      <c r="F175" s="36">
        <v>14</v>
      </c>
      <c r="G175" s="42" t="s">
        <v>711</v>
      </c>
      <c r="H175" s="74" t="s">
        <v>960</v>
      </c>
      <c r="I175" s="37" t="s">
        <v>704</v>
      </c>
      <c r="J175" s="37" t="s">
        <v>1012</v>
      </c>
      <c r="K175" s="44">
        <f t="shared" si="22"/>
        <v>35700</v>
      </c>
      <c r="L175" s="44">
        <v>25000</v>
      </c>
      <c r="M175" s="44">
        <v>0</v>
      </c>
      <c r="N175" s="44">
        <v>10700</v>
      </c>
      <c r="O175" s="45">
        <f t="shared" si="21"/>
        <v>0.29971988795518206</v>
      </c>
      <c r="P175" s="34">
        <f t="shared" si="17"/>
        <v>27102.2</v>
      </c>
      <c r="Q175" s="93">
        <v>21202.2</v>
      </c>
      <c r="R175" s="34">
        <v>0</v>
      </c>
      <c r="S175" s="87">
        <v>5900</v>
      </c>
      <c r="T175" s="31">
        <f t="shared" si="23"/>
        <v>0.21769450450516931</v>
      </c>
      <c r="U175" s="9" t="s">
        <v>659</v>
      </c>
    </row>
    <row r="176" spans="1:21" s="27" customFormat="1" ht="85.5" customHeight="1" x14ac:dyDescent="0.25">
      <c r="A176" s="13">
        <v>175</v>
      </c>
      <c r="B176" s="37" t="s">
        <v>705</v>
      </c>
      <c r="C176" s="37"/>
      <c r="D176" s="37" t="s">
        <v>167</v>
      </c>
      <c r="E176" s="69" t="s">
        <v>5</v>
      </c>
      <c r="F176" s="36">
        <v>14</v>
      </c>
      <c r="G176" s="69" t="s">
        <v>709</v>
      </c>
      <c r="H176" s="74" t="s">
        <v>714</v>
      </c>
      <c r="I176" s="86" t="s">
        <v>199</v>
      </c>
      <c r="J176" s="86" t="s">
        <v>1012</v>
      </c>
      <c r="K176" s="44">
        <f t="shared" si="22"/>
        <v>30500</v>
      </c>
      <c r="L176" s="44">
        <v>20000</v>
      </c>
      <c r="M176" s="44">
        <v>0</v>
      </c>
      <c r="N176" s="44">
        <v>10500</v>
      </c>
      <c r="O176" s="45">
        <f t="shared" si="21"/>
        <v>0.34426229508196721</v>
      </c>
      <c r="P176" s="34">
        <f t="shared" si="17"/>
        <v>21159.559999999998</v>
      </c>
      <c r="Q176" s="93">
        <v>11783.56</v>
      </c>
      <c r="R176" s="34">
        <v>0</v>
      </c>
      <c r="S176" s="87">
        <v>9376</v>
      </c>
      <c r="T176" s="31">
        <f t="shared" si="23"/>
        <v>0.44310940303106494</v>
      </c>
      <c r="U176" s="9" t="s">
        <v>659</v>
      </c>
    </row>
    <row r="177" spans="1:22" s="27" customFormat="1" ht="117.75" customHeight="1" x14ac:dyDescent="0.25">
      <c r="A177" s="13">
        <v>176</v>
      </c>
      <c r="B177" s="37" t="s">
        <v>706</v>
      </c>
      <c r="C177" s="37"/>
      <c r="D177" s="37" t="s">
        <v>167</v>
      </c>
      <c r="E177" s="37" t="s">
        <v>5</v>
      </c>
      <c r="F177" s="36">
        <v>14</v>
      </c>
      <c r="G177" s="69" t="s">
        <v>718</v>
      </c>
      <c r="H177" s="73" t="s">
        <v>891</v>
      </c>
      <c r="I177" s="86" t="s">
        <v>516</v>
      </c>
      <c r="J177" s="86" t="s">
        <v>1016</v>
      </c>
      <c r="K177" s="44">
        <f t="shared" si="22"/>
        <v>80500</v>
      </c>
      <c r="L177" s="44">
        <v>25000</v>
      </c>
      <c r="M177" s="44">
        <v>0</v>
      </c>
      <c r="N177" s="44">
        <v>55500</v>
      </c>
      <c r="O177" s="45">
        <f t="shared" si="21"/>
        <v>0.68944099378881984</v>
      </c>
      <c r="P177" s="34">
        <f t="shared" si="17"/>
        <v>73864.25</v>
      </c>
      <c r="Q177" s="93">
        <v>15377.25</v>
      </c>
      <c r="R177" s="34">
        <v>0</v>
      </c>
      <c r="S177" s="87">
        <v>58487</v>
      </c>
      <c r="T177" s="31">
        <f t="shared" si="23"/>
        <v>0.79181742182449566</v>
      </c>
      <c r="U177" s="88" t="s">
        <v>659</v>
      </c>
    </row>
    <row r="178" spans="1:22" s="27" customFormat="1" ht="93.75" customHeight="1" x14ac:dyDescent="0.25">
      <c r="A178" s="13">
        <v>177</v>
      </c>
      <c r="B178" s="37" t="s">
        <v>707</v>
      </c>
      <c r="C178" s="37"/>
      <c r="D178" s="37" t="s">
        <v>21</v>
      </c>
      <c r="E178" s="37" t="s">
        <v>5</v>
      </c>
      <c r="F178" s="36">
        <v>14</v>
      </c>
      <c r="G178" s="69" t="s">
        <v>747</v>
      </c>
      <c r="H178" s="73" t="s">
        <v>890</v>
      </c>
      <c r="I178" s="86" t="s">
        <v>713</v>
      </c>
      <c r="J178" s="86"/>
      <c r="K178" s="44">
        <f t="shared" si="22"/>
        <v>86000</v>
      </c>
      <c r="L178" s="44">
        <v>70000</v>
      </c>
      <c r="M178" s="44">
        <v>0</v>
      </c>
      <c r="N178" s="44">
        <v>16000</v>
      </c>
      <c r="O178" s="45">
        <f t="shared" si="21"/>
        <v>0.18604651162790697</v>
      </c>
      <c r="P178" s="34">
        <f t="shared" si="17"/>
        <v>51836</v>
      </c>
      <c r="Q178" s="93">
        <v>41311</v>
      </c>
      <c r="R178" s="34">
        <v>0</v>
      </c>
      <c r="S178" s="87">
        <v>10525</v>
      </c>
      <c r="T178" s="31">
        <f>S178/P178</f>
        <v>0.20304421637472028</v>
      </c>
      <c r="U178" s="88" t="s">
        <v>659</v>
      </c>
    </row>
    <row r="179" spans="1:22" s="27" customFormat="1" ht="93.75" customHeight="1" x14ac:dyDescent="0.25">
      <c r="A179" s="13">
        <v>178</v>
      </c>
      <c r="B179" s="98" t="s">
        <v>1109</v>
      </c>
      <c r="C179" s="37"/>
      <c r="D179" s="37" t="s">
        <v>39</v>
      </c>
      <c r="E179" s="37" t="s">
        <v>5</v>
      </c>
      <c r="F179" s="36">
        <v>14</v>
      </c>
      <c r="G179" s="42" t="s">
        <v>1110</v>
      </c>
      <c r="H179" s="73" t="s">
        <v>1111</v>
      </c>
      <c r="I179" s="74" t="s">
        <v>1112</v>
      </c>
      <c r="K179" s="44">
        <f t="shared" si="22"/>
        <v>95700</v>
      </c>
      <c r="L179" s="44">
        <v>53000</v>
      </c>
      <c r="M179" s="44">
        <v>0</v>
      </c>
      <c r="N179" s="44">
        <v>42700</v>
      </c>
      <c r="O179" s="45">
        <f t="shared" si="21"/>
        <v>0.44618599791013586</v>
      </c>
      <c r="P179" s="34">
        <f t="shared" si="17"/>
        <v>73256</v>
      </c>
      <c r="Q179" s="93">
        <v>44208</v>
      </c>
      <c r="R179" s="34">
        <v>0</v>
      </c>
      <c r="S179" s="87">
        <v>29048</v>
      </c>
      <c r="T179" s="31">
        <f>S179/P179</f>
        <v>0.39652724691492847</v>
      </c>
      <c r="U179" s="88" t="s">
        <v>659</v>
      </c>
      <c r="V179" s="88"/>
    </row>
    <row r="180" spans="1:22" s="27" customFormat="1" ht="61.5" customHeight="1" x14ac:dyDescent="0.25">
      <c r="A180" s="13">
        <v>179</v>
      </c>
      <c r="B180" s="37" t="s">
        <v>715</v>
      </c>
      <c r="C180" s="37"/>
      <c r="D180" s="37" t="s">
        <v>21</v>
      </c>
      <c r="E180" s="37" t="s">
        <v>24</v>
      </c>
      <c r="F180" s="36">
        <v>14</v>
      </c>
      <c r="G180" s="42" t="s">
        <v>749</v>
      </c>
      <c r="H180" s="37" t="s">
        <v>716</v>
      </c>
      <c r="I180" s="37" t="s">
        <v>968</v>
      </c>
      <c r="J180" s="37" t="s">
        <v>1029</v>
      </c>
      <c r="K180" s="44">
        <f>L180+M180+N180</f>
        <v>132743</v>
      </c>
      <c r="L180" s="44">
        <v>98693</v>
      </c>
      <c r="M180" s="44">
        <v>0</v>
      </c>
      <c r="N180" s="44">
        <v>34050</v>
      </c>
      <c r="O180" s="45">
        <f>N180/K180</f>
        <v>0.25651070112924973</v>
      </c>
      <c r="P180" s="34">
        <f t="shared" si="17"/>
        <v>79355</v>
      </c>
      <c r="Q180" s="93">
        <v>69067</v>
      </c>
      <c r="R180" s="34">
        <v>0</v>
      </c>
      <c r="S180" s="87">
        <v>10288</v>
      </c>
      <c r="T180" s="31">
        <f>S180/P180</f>
        <v>0.12964526494864848</v>
      </c>
      <c r="U180" s="88" t="s">
        <v>659</v>
      </c>
    </row>
    <row r="181" spans="1:22" s="27" customFormat="1" ht="51.75" customHeight="1" x14ac:dyDescent="0.25">
      <c r="A181" s="13">
        <v>180</v>
      </c>
      <c r="B181" s="18" t="s">
        <v>717</v>
      </c>
      <c r="C181" s="37"/>
      <c r="D181" s="37" t="s">
        <v>167</v>
      </c>
      <c r="E181" s="37" t="s">
        <v>755</v>
      </c>
      <c r="F181" s="36">
        <v>14</v>
      </c>
      <c r="G181" s="69" t="s">
        <v>745</v>
      </c>
      <c r="H181" s="73" t="s">
        <v>889</v>
      </c>
      <c r="I181" s="37" t="s">
        <v>725</v>
      </c>
      <c r="J181" s="74" t="s">
        <v>1036</v>
      </c>
      <c r="K181" s="44">
        <f>L181+M181+N181</f>
        <v>30000</v>
      </c>
      <c r="L181" s="44">
        <v>19500</v>
      </c>
      <c r="M181" s="44">
        <v>0</v>
      </c>
      <c r="N181" s="44">
        <v>10500</v>
      </c>
      <c r="O181" s="45">
        <f>N181/K181</f>
        <v>0.35</v>
      </c>
      <c r="P181" s="34">
        <f t="shared" si="17"/>
        <v>28428</v>
      </c>
      <c r="Q181" s="93">
        <v>19000</v>
      </c>
      <c r="R181" s="34">
        <v>0</v>
      </c>
      <c r="S181" s="87">
        <v>9428</v>
      </c>
      <c r="T181" s="31">
        <f>S181/P181</f>
        <v>0.33164485718305897</v>
      </c>
      <c r="U181" s="9" t="s">
        <v>659</v>
      </c>
    </row>
    <row r="182" spans="1:22" s="27" customFormat="1" ht="79.5" customHeight="1" x14ac:dyDescent="0.25">
      <c r="A182" s="13">
        <v>181</v>
      </c>
      <c r="B182" s="18" t="s">
        <v>719</v>
      </c>
      <c r="C182" s="37"/>
      <c r="D182" s="37" t="s">
        <v>21</v>
      </c>
      <c r="E182" s="37" t="s">
        <v>44</v>
      </c>
      <c r="F182" s="36">
        <v>15</v>
      </c>
      <c r="G182" s="42" t="s">
        <v>777</v>
      </c>
      <c r="H182" s="37" t="s">
        <v>888</v>
      </c>
      <c r="I182" s="37" t="s">
        <v>623</v>
      </c>
      <c r="J182" s="37" t="s">
        <v>1012</v>
      </c>
      <c r="K182" s="44">
        <f>L182+M182+N182</f>
        <v>60500</v>
      </c>
      <c r="L182" s="44">
        <v>50000</v>
      </c>
      <c r="M182" s="44">
        <v>0</v>
      </c>
      <c r="N182" s="44">
        <v>10500</v>
      </c>
      <c r="O182" s="45">
        <f>N182/K182</f>
        <v>0.17355371900826447</v>
      </c>
      <c r="P182" s="34">
        <f t="shared" si="17"/>
        <v>58777</v>
      </c>
      <c r="Q182" s="93">
        <v>46487</v>
      </c>
      <c r="R182" s="34">
        <v>0</v>
      </c>
      <c r="S182" s="87">
        <v>12290</v>
      </c>
      <c r="T182" s="31">
        <f t="shared" ref="T182:T189" si="24">S182/P182</f>
        <v>0.2090953944570155</v>
      </c>
      <c r="U182" s="88" t="s">
        <v>659</v>
      </c>
    </row>
    <row r="183" spans="1:22" s="27" customFormat="1" ht="67.5" customHeight="1" x14ac:dyDescent="0.25">
      <c r="A183" s="13">
        <v>182</v>
      </c>
      <c r="B183" s="18" t="s">
        <v>720</v>
      </c>
      <c r="C183" s="37"/>
      <c r="D183" s="37" t="s">
        <v>167</v>
      </c>
      <c r="E183" s="37" t="s">
        <v>4</v>
      </c>
      <c r="F183" s="36">
        <v>15</v>
      </c>
      <c r="G183" s="42" t="s">
        <v>778</v>
      </c>
      <c r="H183" s="37" t="s">
        <v>887</v>
      </c>
      <c r="I183" s="37" t="s">
        <v>762</v>
      </c>
      <c r="J183" s="37" t="s">
        <v>1011</v>
      </c>
      <c r="K183" s="44">
        <f>L183+M183+N183</f>
        <v>34209</v>
      </c>
      <c r="L183" s="44">
        <v>23809</v>
      </c>
      <c r="M183" s="44">
        <v>0</v>
      </c>
      <c r="N183" s="44">
        <v>10400</v>
      </c>
      <c r="O183" s="45">
        <f>N183/K183</f>
        <v>0.304013563682072</v>
      </c>
      <c r="P183" s="34">
        <f t="shared" si="17"/>
        <v>27544.37</v>
      </c>
      <c r="Q183" s="93">
        <v>16544.37</v>
      </c>
      <c r="R183" s="34">
        <v>0</v>
      </c>
      <c r="S183" s="87">
        <v>11000</v>
      </c>
      <c r="T183" s="31">
        <f t="shared" si="24"/>
        <v>0.39935565779867177</v>
      </c>
      <c r="U183" s="88" t="s">
        <v>659</v>
      </c>
    </row>
    <row r="184" spans="1:22" s="27" customFormat="1" ht="51.75" customHeight="1" x14ac:dyDescent="0.25">
      <c r="A184" s="13">
        <v>183</v>
      </c>
      <c r="B184" s="18" t="s">
        <v>721</v>
      </c>
      <c r="C184" s="37"/>
      <c r="D184" s="37" t="s">
        <v>167</v>
      </c>
      <c r="E184" s="37" t="s">
        <v>7</v>
      </c>
      <c r="F184" s="36">
        <v>15</v>
      </c>
      <c r="G184" s="42" t="s">
        <v>805</v>
      </c>
      <c r="H184" s="37" t="s">
        <v>772</v>
      </c>
      <c r="I184" s="37" t="s">
        <v>773</v>
      </c>
      <c r="J184" s="74" t="s">
        <v>1036</v>
      </c>
      <c r="K184" s="44">
        <f>L184+M184+N184</f>
        <v>43000</v>
      </c>
      <c r="L184" s="44">
        <v>25000</v>
      </c>
      <c r="M184" s="44">
        <v>0</v>
      </c>
      <c r="N184" s="44">
        <v>18000</v>
      </c>
      <c r="O184" s="45">
        <f>N184/K184</f>
        <v>0.41860465116279072</v>
      </c>
      <c r="P184" s="34">
        <f t="shared" si="17"/>
        <v>23574.77</v>
      </c>
      <c r="Q184" s="93">
        <v>16734.77</v>
      </c>
      <c r="R184" s="34">
        <v>0</v>
      </c>
      <c r="S184" s="87">
        <v>6840</v>
      </c>
      <c r="T184" s="31">
        <f t="shared" si="24"/>
        <v>0.29014068854118197</v>
      </c>
      <c r="U184" s="88" t="s">
        <v>659</v>
      </c>
    </row>
    <row r="185" spans="1:22" s="27" customFormat="1" ht="59.25" customHeight="1" x14ac:dyDescent="0.25">
      <c r="A185" s="13">
        <v>183</v>
      </c>
      <c r="B185" s="18" t="s">
        <v>722</v>
      </c>
      <c r="C185" s="37"/>
      <c r="D185" s="37" t="s">
        <v>167</v>
      </c>
      <c r="E185" s="37" t="s">
        <v>6</v>
      </c>
      <c r="F185" s="36">
        <v>14</v>
      </c>
      <c r="G185" s="69" t="s">
        <v>744</v>
      </c>
      <c r="H185" s="37" t="s">
        <v>886</v>
      </c>
      <c r="I185" s="37" t="s">
        <v>756</v>
      </c>
      <c r="J185" s="74" t="s">
        <v>1036</v>
      </c>
      <c r="K185" s="44">
        <f t="shared" ref="K185:K192" si="25">L185+M185+N185</f>
        <v>38700</v>
      </c>
      <c r="L185" s="44">
        <v>25000</v>
      </c>
      <c r="M185" s="44">
        <v>0</v>
      </c>
      <c r="N185" s="44">
        <v>13700</v>
      </c>
      <c r="O185" s="45">
        <f t="shared" ref="O185:O193" si="26">N185/K185</f>
        <v>0.35400516795865633</v>
      </c>
      <c r="P185" s="34">
        <f t="shared" si="17"/>
        <v>35649.279999999999</v>
      </c>
      <c r="Q185" s="93">
        <v>21946.28</v>
      </c>
      <c r="R185" s="34">
        <v>0</v>
      </c>
      <c r="S185" s="87">
        <v>13703</v>
      </c>
      <c r="T185" s="31">
        <f t="shared" si="24"/>
        <v>0.38438363972568312</v>
      </c>
      <c r="U185" s="88" t="s">
        <v>31</v>
      </c>
    </row>
    <row r="186" spans="1:22" s="27" customFormat="1" ht="51.75" customHeight="1" x14ac:dyDescent="0.25">
      <c r="A186" s="13">
        <v>184</v>
      </c>
      <c r="B186" s="37" t="s">
        <v>723</v>
      </c>
      <c r="C186" s="37"/>
      <c r="D186" s="37" t="s">
        <v>167</v>
      </c>
      <c r="E186" s="37" t="s">
        <v>6</v>
      </c>
      <c r="F186" s="36">
        <v>14</v>
      </c>
      <c r="G186" s="69" t="s">
        <v>750</v>
      </c>
      <c r="H186" s="37" t="s">
        <v>885</v>
      </c>
      <c r="I186" s="37" t="s">
        <v>726</v>
      </c>
      <c r="J186" s="74" t="s">
        <v>1036</v>
      </c>
      <c r="K186" s="44">
        <f t="shared" si="25"/>
        <v>40100</v>
      </c>
      <c r="L186" s="44">
        <v>24500</v>
      </c>
      <c r="M186" s="44">
        <v>0</v>
      </c>
      <c r="N186" s="44">
        <v>15600</v>
      </c>
      <c r="O186" s="45">
        <f t="shared" si="26"/>
        <v>0.38902743142144636</v>
      </c>
      <c r="P186" s="34">
        <f t="shared" si="17"/>
        <v>24929.7</v>
      </c>
      <c r="Q186" s="93">
        <v>16479.7</v>
      </c>
      <c r="R186" s="34">
        <v>0</v>
      </c>
      <c r="S186" s="87">
        <v>8450</v>
      </c>
      <c r="T186" s="31">
        <f t="shared" si="24"/>
        <v>0.33895313621904793</v>
      </c>
      <c r="U186" s="88" t="s">
        <v>659</v>
      </c>
    </row>
    <row r="187" spans="1:22" s="27" customFormat="1" ht="84" customHeight="1" x14ac:dyDescent="0.25">
      <c r="A187" s="13">
        <v>185</v>
      </c>
      <c r="B187" s="37" t="s">
        <v>724</v>
      </c>
      <c r="C187" s="37"/>
      <c r="D187" s="37" t="s">
        <v>167</v>
      </c>
      <c r="E187" s="37" t="s">
        <v>5</v>
      </c>
      <c r="F187" s="36">
        <v>14</v>
      </c>
      <c r="G187" s="69" t="s">
        <v>753</v>
      </c>
      <c r="H187" s="73" t="s">
        <v>884</v>
      </c>
      <c r="I187" s="37" t="s">
        <v>760</v>
      </c>
      <c r="J187" s="37" t="s">
        <v>1011</v>
      </c>
      <c r="K187" s="44">
        <f t="shared" si="25"/>
        <v>42500</v>
      </c>
      <c r="L187" s="44">
        <v>25000</v>
      </c>
      <c r="M187" s="44">
        <v>0</v>
      </c>
      <c r="N187" s="44">
        <v>17500</v>
      </c>
      <c r="O187" s="45">
        <f t="shared" si="26"/>
        <v>0.41176470588235292</v>
      </c>
      <c r="P187" s="34">
        <f t="shared" si="17"/>
        <v>57382.46</v>
      </c>
      <c r="Q187" s="93">
        <v>23078.46</v>
      </c>
      <c r="R187" s="34">
        <v>0</v>
      </c>
      <c r="S187" s="87">
        <v>34304</v>
      </c>
      <c r="T187" s="31">
        <f t="shared" si="24"/>
        <v>0.59781333877982923</v>
      </c>
      <c r="U187" s="88" t="s">
        <v>659</v>
      </c>
    </row>
    <row r="188" spans="1:22" s="27" customFormat="1" ht="51.75" customHeight="1" x14ac:dyDescent="0.25">
      <c r="A188" s="13">
        <v>186</v>
      </c>
      <c r="B188" s="37" t="s">
        <v>727</v>
      </c>
      <c r="C188" s="37"/>
      <c r="D188" s="37" t="s">
        <v>167</v>
      </c>
      <c r="E188" s="37" t="s">
        <v>24</v>
      </c>
      <c r="F188" s="36">
        <v>14</v>
      </c>
      <c r="G188" s="69" t="s">
        <v>752</v>
      </c>
      <c r="H188" s="73" t="s">
        <v>728</v>
      </c>
      <c r="I188" s="37" t="s">
        <v>569</v>
      </c>
      <c r="J188" s="37" t="s">
        <v>1030</v>
      </c>
      <c r="K188" s="44">
        <f t="shared" si="25"/>
        <v>43050</v>
      </c>
      <c r="L188" s="44">
        <v>25000</v>
      </c>
      <c r="M188" s="44">
        <v>0</v>
      </c>
      <c r="N188" s="44">
        <v>18050</v>
      </c>
      <c r="O188" s="45">
        <f t="shared" si="26"/>
        <v>0.41927990708478513</v>
      </c>
      <c r="P188" s="34">
        <f t="shared" si="17"/>
        <v>48343.770000000004</v>
      </c>
      <c r="Q188" s="93">
        <v>21094.77</v>
      </c>
      <c r="R188" s="34">
        <v>0</v>
      </c>
      <c r="S188" s="87">
        <v>27249</v>
      </c>
      <c r="T188" s="31">
        <f t="shared" si="24"/>
        <v>0.56365070411347729</v>
      </c>
      <c r="U188" s="88" t="s">
        <v>659</v>
      </c>
    </row>
    <row r="189" spans="1:22" s="27" customFormat="1" ht="51.75" customHeight="1" x14ac:dyDescent="0.25">
      <c r="A189" s="13">
        <v>187</v>
      </c>
      <c r="B189" s="37" t="s">
        <v>729</v>
      </c>
      <c r="C189" s="37"/>
      <c r="D189" s="37" t="s">
        <v>167</v>
      </c>
      <c r="E189" s="37" t="s">
        <v>24</v>
      </c>
      <c r="F189" s="36">
        <v>14</v>
      </c>
      <c r="G189" s="69" t="s">
        <v>748</v>
      </c>
      <c r="H189" s="73" t="s">
        <v>730</v>
      </c>
      <c r="I189" s="37" t="s">
        <v>1031</v>
      </c>
      <c r="J189" s="37" t="s">
        <v>1019</v>
      </c>
      <c r="K189" s="44">
        <f t="shared" si="25"/>
        <v>43500</v>
      </c>
      <c r="L189" s="44">
        <v>25000</v>
      </c>
      <c r="M189" s="44">
        <v>0</v>
      </c>
      <c r="N189" s="44">
        <v>18500</v>
      </c>
      <c r="O189" s="45">
        <f t="shared" si="26"/>
        <v>0.42528735632183906</v>
      </c>
      <c r="P189" s="34">
        <f t="shared" si="17"/>
        <v>2737.02</v>
      </c>
      <c r="Q189" s="93">
        <v>1837.02</v>
      </c>
      <c r="R189" s="34">
        <v>0</v>
      </c>
      <c r="S189" s="87">
        <v>900</v>
      </c>
      <c r="T189" s="31">
        <f t="shared" si="24"/>
        <v>0.32882478023543854</v>
      </c>
      <c r="U189" s="88" t="s">
        <v>31</v>
      </c>
    </row>
    <row r="190" spans="1:22" s="27" customFormat="1" ht="51.75" customHeight="1" x14ac:dyDescent="0.25">
      <c r="A190" s="13">
        <v>188</v>
      </c>
      <c r="B190" s="37" t="s">
        <v>731</v>
      </c>
      <c r="C190" s="37"/>
      <c r="D190" s="37" t="s">
        <v>167</v>
      </c>
      <c r="E190" s="37" t="s">
        <v>6</v>
      </c>
      <c r="F190" s="36">
        <v>14</v>
      </c>
      <c r="G190" s="69" t="s">
        <v>839</v>
      </c>
      <c r="H190" s="37" t="s">
        <v>883</v>
      </c>
      <c r="I190" s="37" t="s">
        <v>733</v>
      </c>
      <c r="J190" s="74" t="s">
        <v>1036</v>
      </c>
      <c r="K190" s="44">
        <f t="shared" si="25"/>
        <v>38700</v>
      </c>
      <c r="L190" s="44">
        <v>25000</v>
      </c>
      <c r="M190" s="44">
        <v>0</v>
      </c>
      <c r="N190" s="44">
        <v>13700</v>
      </c>
      <c r="O190" s="45">
        <f t="shared" si="26"/>
        <v>0.35400516795865633</v>
      </c>
      <c r="P190" s="34">
        <f t="shared" si="17"/>
        <v>31443</v>
      </c>
      <c r="Q190" s="93">
        <v>24243</v>
      </c>
      <c r="R190" s="34">
        <v>0</v>
      </c>
      <c r="S190" s="87">
        <v>7200</v>
      </c>
      <c r="T190" s="31">
        <f t="shared" ref="T190:T198" si="27">S190/P190</f>
        <v>0.2289857837992558</v>
      </c>
      <c r="U190" s="88" t="s">
        <v>659</v>
      </c>
    </row>
    <row r="191" spans="1:22" s="27" customFormat="1" ht="51.75" customHeight="1" x14ac:dyDescent="0.25">
      <c r="A191" s="13">
        <v>189</v>
      </c>
      <c r="B191" s="18" t="s">
        <v>732</v>
      </c>
      <c r="C191" s="37"/>
      <c r="D191" s="37" t="s">
        <v>167</v>
      </c>
      <c r="E191" s="37" t="s">
        <v>6</v>
      </c>
      <c r="F191" s="36">
        <v>14</v>
      </c>
      <c r="G191" s="69" t="s">
        <v>751</v>
      </c>
      <c r="H191" s="37" t="s">
        <v>882</v>
      </c>
      <c r="I191" s="37" t="s">
        <v>767</v>
      </c>
      <c r="J191" s="37" t="s">
        <v>1012</v>
      </c>
      <c r="K191" s="44">
        <f t="shared" si="25"/>
        <v>38100</v>
      </c>
      <c r="L191" s="44">
        <v>24600</v>
      </c>
      <c r="M191" s="44">
        <v>0</v>
      </c>
      <c r="N191" s="44">
        <v>13500</v>
      </c>
      <c r="O191" s="45">
        <f t="shared" si="26"/>
        <v>0.3543307086614173</v>
      </c>
      <c r="P191" s="34">
        <f t="shared" si="17"/>
        <v>40104</v>
      </c>
      <c r="Q191" s="93">
        <v>23144</v>
      </c>
      <c r="R191" s="34">
        <v>0</v>
      </c>
      <c r="S191" s="87">
        <v>16960</v>
      </c>
      <c r="T191" s="31">
        <f t="shared" si="27"/>
        <v>0.42290045880710153</v>
      </c>
      <c r="U191" s="85" t="s">
        <v>659</v>
      </c>
    </row>
    <row r="192" spans="1:22" s="27" customFormat="1" ht="63.75" customHeight="1" x14ac:dyDescent="0.25">
      <c r="A192" s="13">
        <v>190</v>
      </c>
      <c r="B192" s="18" t="s">
        <v>734</v>
      </c>
      <c r="C192" s="37"/>
      <c r="D192" s="37" t="s">
        <v>167</v>
      </c>
      <c r="E192" s="37" t="s">
        <v>6</v>
      </c>
      <c r="F192" s="36">
        <v>14</v>
      </c>
      <c r="G192" s="69" t="s">
        <v>859</v>
      </c>
      <c r="H192" s="37" t="s">
        <v>881</v>
      </c>
      <c r="I192" s="37" t="s">
        <v>741</v>
      </c>
      <c r="J192" s="37" t="s">
        <v>1013</v>
      </c>
      <c r="K192" s="44">
        <f t="shared" si="25"/>
        <v>37600</v>
      </c>
      <c r="L192" s="44">
        <v>24200</v>
      </c>
      <c r="M192" s="44">
        <v>0</v>
      </c>
      <c r="N192" s="44">
        <v>13400</v>
      </c>
      <c r="O192" s="45">
        <f t="shared" si="26"/>
        <v>0.35638297872340424</v>
      </c>
      <c r="P192" s="34">
        <f t="shared" si="17"/>
        <v>34497</v>
      </c>
      <c r="Q192" s="93">
        <v>21097</v>
      </c>
      <c r="R192" s="34">
        <v>0</v>
      </c>
      <c r="S192" s="87">
        <v>13400</v>
      </c>
      <c r="T192" s="31">
        <f t="shared" si="27"/>
        <v>0.38843957445574978</v>
      </c>
      <c r="U192" s="88" t="s">
        <v>659</v>
      </c>
    </row>
    <row r="193" spans="1:21" s="27" customFormat="1" ht="64.5" customHeight="1" x14ac:dyDescent="0.25">
      <c r="A193" s="13">
        <v>191</v>
      </c>
      <c r="B193" s="37" t="s">
        <v>754</v>
      </c>
      <c r="C193" s="37"/>
      <c r="D193" s="37" t="s">
        <v>167</v>
      </c>
      <c r="E193" s="37" t="s">
        <v>755</v>
      </c>
      <c r="F193" s="36">
        <v>15</v>
      </c>
      <c r="G193" s="69" t="s">
        <v>757</v>
      </c>
      <c r="H193" s="37" t="s">
        <v>880</v>
      </c>
      <c r="I193" s="37" t="s">
        <v>758</v>
      </c>
      <c r="J193" s="74" t="s">
        <v>1036</v>
      </c>
      <c r="K193" s="44">
        <f t="shared" ref="K193:K198" si="28">L193+M193+N193</f>
        <v>46500</v>
      </c>
      <c r="L193" s="44">
        <v>25000</v>
      </c>
      <c r="M193" s="44">
        <v>0</v>
      </c>
      <c r="N193" s="44">
        <v>21500</v>
      </c>
      <c r="O193" s="45">
        <f t="shared" si="26"/>
        <v>0.46236559139784944</v>
      </c>
      <c r="P193" s="34">
        <f t="shared" si="17"/>
        <v>41150</v>
      </c>
      <c r="Q193" s="93">
        <v>20659</v>
      </c>
      <c r="R193" s="34">
        <v>0</v>
      </c>
      <c r="S193" s="87">
        <v>20491</v>
      </c>
      <c r="T193" s="31">
        <f t="shared" si="27"/>
        <v>0.49795868772782503</v>
      </c>
      <c r="U193" s="88" t="s">
        <v>659</v>
      </c>
    </row>
    <row r="194" spans="1:21" s="27" customFormat="1" ht="58.5" customHeight="1" x14ac:dyDescent="0.25">
      <c r="A194" s="13">
        <v>192</v>
      </c>
      <c r="B194" s="37" t="s">
        <v>759</v>
      </c>
      <c r="C194" s="37"/>
      <c r="D194" s="37" t="s">
        <v>21</v>
      </c>
      <c r="E194" s="37" t="s">
        <v>44</v>
      </c>
      <c r="F194" s="36">
        <v>15</v>
      </c>
      <c r="G194" s="69" t="s">
        <v>780</v>
      </c>
      <c r="H194" s="73" t="s">
        <v>879</v>
      </c>
      <c r="I194" s="37" t="s">
        <v>623</v>
      </c>
      <c r="J194" s="37" t="s">
        <v>1014</v>
      </c>
      <c r="K194" s="44">
        <f t="shared" si="28"/>
        <v>66000</v>
      </c>
      <c r="L194" s="44">
        <v>50000</v>
      </c>
      <c r="M194" s="44">
        <v>0</v>
      </c>
      <c r="N194" s="44">
        <v>16000</v>
      </c>
      <c r="O194" s="45">
        <f>N194/K194</f>
        <v>0.24242424242424243</v>
      </c>
      <c r="P194" s="34">
        <f t="shared" si="17"/>
        <v>15376</v>
      </c>
      <c r="Q194" s="93">
        <v>11837</v>
      </c>
      <c r="R194" s="34">
        <v>0</v>
      </c>
      <c r="S194" s="87">
        <v>3539</v>
      </c>
      <c r="T194" s="31">
        <f t="shared" si="27"/>
        <v>0.23016389177939647</v>
      </c>
      <c r="U194" s="88" t="s">
        <v>659</v>
      </c>
    </row>
    <row r="195" spans="1:21" s="27" customFormat="1" ht="87" customHeight="1" x14ac:dyDescent="0.25">
      <c r="A195" s="13">
        <v>193</v>
      </c>
      <c r="B195" s="37" t="s">
        <v>766</v>
      </c>
      <c r="C195" s="37"/>
      <c r="D195" s="37" t="s">
        <v>21</v>
      </c>
      <c r="E195" s="37" t="s">
        <v>5</v>
      </c>
      <c r="F195" s="36">
        <v>15</v>
      </c>
      <c r="G195" s="69" t="s">
        <v>776</v>
      </c>
      <c r="H195" s="73" t="s">
        <v>878</v>
      </c>
      <c r="I195" s="37" t="s">
        <v>713</v>
      </c>
      <c r="J195" s="37" t="s">
        <v>1012</v>
      </c>
      <c r="K195" s="44">
        <f t="shared" si="28"/>
        <v>15630</v>
      </c>
      <c r="L195" s="44">
        <v>12210</v>
      </c>
      <c r="M195" s="44">
        <v>0</v>
      </c>
      <c r="N195" s="44">
        <v>3420</v>
      </c>
      <c r="O195" s="45">
        <f>N195/K195</f>
        <v>0.21880998080614203</v>
      </c>
      <c r="P195" s="34">
        <f t="shared" si="17"/>
        <v>8157</v>
      </c>
      <c r="Q195" s="93">
        <v>3598</v>
      </c>
      <c r="R195" s="34">
        <v>0</v>
      </c>
      <c r="S195" s="87">
        <v>4559</v>
      </c>
      <c r="T195" s="31">
        <f t="shared" si="27"/>
        <v>0.55890646070859384</v>
      </c>
      <c r="U195" s="85" t="s">
        <v>659</v>
      </c>
    </row>
    <row r="196" spans="1:21" s="27" customFormat="1" ht="51.75" customHeight="1" x14ac:dyDescent="0.25">
      <c r="A196" s="13">
        <v>194</v>
      </c>
      <c r="B196" s="37" t="s">
        <v>769</v>
      </c>
      <c r="C196" s="37"/>
      <c r="D196" s="37" t="s">
        <v>167</v>
      </c>
      <c r="E196" s="37" t="s">
        <v>8</v>
      </c>
      <c r="F196" s="36">
        <v>15</v>
      </c>
      <c r="G196" s="69" t="s">
        <v>822</v>
      </c>
      <c r="H196" s="73" t="s">
        <v>877</v>
      </c>
      <c r="I196" s="37" t="s">
        <v>774</v>
      </c>
      <c r="J196" s="74" t="s">
        <v>1037</v>
      </c>
      <c r="K196" s="44">
        <f t="shared" si="28"/>
        <v>34800</v>
      </c>
      <c r="L196" s="44">
        <v>24360</v>
      </c>
      <c r="M196" s="44">
        <v>0</v>
      </c>
      <c r="N196" s="44">
        <v>10440</v>
      </c>
      <c r="O196" s="45">
        <f>N196/K196</f>
        <v>0.3</v>
      </c>
      <c r="P196" s="34">
        <f t="shared" si="17"/>
        <v>22563</v>
      </c>
      <c r="Q196" s="93">
        <v>20557</v>
      </c>
      <c r="R196" s="34">
        <v>0</v>
      </c>
      <c r="S196" s="87">
        <v>2006</v>
      </c>
      <c r="T196" s="31">
        <f t="shared" si="27"/>
        <v>8.8906617027877499E-2</v>
      </c>
      <c r="U196" s="85" t="s">
        <v>659</v>
      </c>
    </row>
    <row r="197" spans="1:21" s="27" customFormat="1" ht="51.75" customHeight="1" x14ac:dyDescent="0.25">
      <c r="A197" s="13">
        <v>195</v>
      </c>
      <c r="B197" s="37" t="s">
        <v>770</v>
      </c>
      <c r="C197" s="37"/>
      <c r="D197" s="37" t="s">
        <v>167</v>
      </c>
      <c r="E197" s="37" t="s">
        <v>7</v>
      </c>
      <c r="F197" s="36">
        <v>15</v>
      </c>
      <c r="G197" s="69" t="s">
        <v>815</v>
      </c>
      <c r="H197" s="73" t="s">
        <v>876</v>
      </c>
      <c r="I197" s="37" t="s">
        <v>781</v>
      </c>
      <c r="J197" s="37" t="s">
        <v>1009</v>
      </c>
      <c r="K197" s="44">
        <f t="shared" si="28"/>
        <v>31688</v>
      </c>
      <c r="L197" s="44">
        <v>19000</v>
      </c>
      <c r="M197" s="44">
        <v>1188</v>
      </c>
      <c r="N197" s="44">
        <v>11500</v>
      </c>
      <c r="O197" s="45">
        <f>N197/K197</f>
        <v>0.36291340570562991</v>
      </c>
      <c r="P197" s="34">
        <f t="shared" ref="P197:P244" si="29">Q197+R197+S197</f>
        <v>21213</v>
      </c>
      <c r="Q197" s="93">
        <v>13021</v>
      </c>
      <c r="R197" s="34">
        <v>0</v>
      </c>
      <c r="S197" s="87">
        <v>8192</v>
      </c>
      <c r="T197" s="31">
        <f t="shared" si="27"/>
        <v>0.38617828689954276</v>
      </c>
      <c r="U197" s="88" t="s">
        <v>659</v>
      </c>
    </row>
    <row r="198" spans="1:21" s="27" customFormat="1" ht="51.75" customHeight="1" x14ac:dyDescent="0.25">
      <c r="A198" s="13">
        <v>196</v>
      </c>
      <c r="B198" s="37" t="s">
        <v>771</v>
      </c>
      <c r="C198" s="37"/>
      <c r="D198" s="37" t="s">
        <v>167</v>
      </c>
      <c r="E198" s="37" t="s">
        <v>500</v>
      </c>
      <c r="F198" s="36">
        <v>15</v>
      </c>
      <c r="G198" s="69" t="s">
        <v>806</v>
      </c>
      <c r="H198" s="73" t="s">
        <v>775</v>
      </c>
      <c r="I198" s="37" t="s">
        <v>491</v>
      </c>
      <c r="J198" s="37" t="s">
        <v>1032</v>
      </c>
      <c r="K198" s="44">
        <f t="shared" si="28"/>
        <v>38414</v>
      </c>
      <c r="L198" s="44">
        <v>25000</v>
      </c>
      <c r="M198" s="44">
        <v>0</v>
      </c>
      <c r="N198" s="44">
        <v>13414</v>
      </c>
      <c r="O198" s="45">
        <f>N198/K198</f>
        <v>0.34919560576873016</v>
      </c>
      <c r="P198" s="34">
        <f t="shared" si="29"/>
        <v>35596</v>
      </c>
      <c r="Q198" s="93">
        <v>16594</v>
      </c>
      <c r="R198" s="34">
        <v>0</v>
      </c>
      <c r="S198" s="87">
        <v>19002</v>
      </c>
      <c r="T198" s="31">
        <f t="shared" si="27"/>
        <v>0.53382402517136762</v>
      </c>
      <c r="U198" s="88" t="s">
        <v>659</v>
      </c>
    </row>
    <row r="199" spans="1:21" s="27" customFormat="1" ht="51.75" customHeight="1" x14ac:dyDescent="0.25">
      <c r="A199" s="13">
        <v>197</v>
      </c>
      <c r="B199" s="37" t="s">
        <v>782</v>
      </c>
      <c r="C199" s="37"/>
      <c r="D199" s="37" t="s">
        <v>167</v>
      </c>
      <c r="E199" s="37" t="s">
        <v>755</v>
      </c>
      <c r="F199" s="36">
        <v>15</v>
      </c>
      <c r="G199" s="69" t="s">
        <v>811</v>
      </c>
      <c r="H199" s="73" t="s">
        <v>961</v>
      </c>
      <c r="I199" s="37" t="s">
        <v>791</v>
      </c>
      <c r="J199" s="37" t="s">
        <v>1009</v>
      </c>
      <c r="K199" s="44">
        <f t="shared" ref="K199:K204" si="30">L199+M199+N199</f>
        <v>41200</v>
      </c>
      <c r="L199" s="44">
        <v>25000</v>
      </c>
      <c r="M199" s="44">
        <v>0</v>
      </c>
      <c r="N199" s="44">
        <v>16200</v>
      </c>
      <c r="O199" s="45">
        <f t="shared" ref="O199:O204" si="31">N199/K199</f>
        <v>0.39320388349514562</v>
      </c>
      <c r="P199" s="34">
        <f t="shared" si="29"/>
        <v>17727</v>
      </c>
      <c r="Q199" s="93">
        <v>7727</v>
      </c>
      <c r="R199" s="34">
        <v>0</v>
      </c>
      <c r="S199" s="87">
        <v>10000</v>
      </c>
      <c r="T199" s="31">
        <f t="shared" ref="T199:T204" si="32">S199/P199</f>
        <v>0.5641112427370677</v>
      </c>
      <c r="U199" s="88" t="s">
        <v>659</v>
      </c>
    </row>
    <row r="200" spans="1:21" s="27" customFormat="1" ht="63.75" customHeight="1" x14ac:dyDescent="0.25">
      <c r="A200" s="13">
        <v>198</v>
      </c>
      <c r="B200" s="37" t="s">
        <v>783</v>
      </c>
      <c r="C200" s="37"/>
      <c r="D200" s="37" t="s">
        <v>167</v>
      </c>
      <c r="E200" s="37" t="s">
        <v>755</v>
      </c>
      <c r="F200" s="36">
        <v>15</v>
      </c>
      <c r="G200" s="69" t="s">
        <v>808</v>
      </c>
      <c r="H200" s="73" t="s">
        <v>875</v>
      </c>
      <c r="I200" s="37" t="s">
        <v>820</v>
      </c>
      <c r="J200" s="37" t="s">
        <v>1011</v>
      </c>
      <c r="K200" s="44">
        <f t="shared" si="30"/>
        <v>41000</v>
      </c>
      <c r="L200" s="44">
        <v>25000</v>
      </c>
      <c r="M200" s="44">
        <v>0</v>
      </c>
      <c r="N200" s="44">
        <v>16000</v>
      </c>
      <c r="O200" s="45">
        <f t="shared" si="31"/>
        <v>0.3902439024390244</v>
      </c>
      <c r="P200" s="34">
        <f t="shared" si="29"/>
        <v>15186</v>
      </c>
      <c r="Q200" s="93">
        <v>10965</v>
      </c>
      <c r="R200" s="34">
        <v>0</v>
      </c>
      <c r="S200" s="87">
        <v>4221</v>
      </c>
      <c r="T200" s="31">
        <f t="shared" si="32"/>
        <v>0.2779533781114184</v>
      </c>
      <c r="U200" s="9" t="s">
        <v>31</v>
      </c>
    </row>
    <row r="201" spans="1:21" s="27" customFormat="1" ht="51.75" customHeight="1" x14ac:dyDescent="0.25">
      <c r="A201" s="13">
        <v>199</v>
      </c>
      <c r="B201" s="37" t="s">
        <v>784</v>
      </c>
      <c r="C201" s="37"/>
      <c r="D201" s="37" t="s">
        <v>167</v>
      </c>
      <c r="E201" s="37" t="s">
        <v>4</v>
      </c>
      <c r="F201" s="36">
        <v>15</v>
      </c>
      <c r="G201" s="69" t="s">
        <v>814</v>
      </c>
      <c r="H201" s="73" t="s">
        <v>874</v>
      </c>
      <c r="I201" s="37" t="s">
        <v>792</v>
      </c>
      <c r="J201" s="37" t="s">
        <v>1012</v>
      </c>
      <c r="K201" s="44">
        <f t="shared" si="30"/>
        <v>36000</v>
      </c>
      <c r="L201" s="44">
        <v>25000</v>
      </c>
      <c r="M201" s="44">
        <v>0</v>
      </c>
      <c r="N201" s="44">
        <v>11000</v>
      </c>
      <c r="O201" s="45">
        <f t="shared" si="31"/>
        <v>0.30555555555555558</v>
      </c>
      <c r="P201" s="34">
        <f t="shared" si="29"/>
        <v>30594</v>
      </c>
      <c r="Q201" s="93">
        <v>24218</v>
      </c>
      <c r="R201" s="34">
        <v>0</v>
      </c>
      <c r="S201" s="87">
        <v>6376</v>
      </c>
      <c r="T201" s="31">
        <f t="shared" si="32"/>
        <v>0.20840687716545728</v>
      </c>
      <c r="U201" s="88" t="s">
        <v>659</v>
      </c>
    </row>
    <row r="202" spans="1:21" s="27" customFormat="1" ht="51.75" customHeight="1" x14ac:dyDescent="0.25">
      <c r="A202" s="13">
        <v>200</v>
      </c>
      <c r="B202" s="37" t="s">
        <v>785</v>
      </c>
      <c r="C202" s="37"/>
      <c r="D202" s="37" t="s">
        <v>167</v>
      </c>
      <c r="E202" s="37" t="s">
        <v>4</v>
      </c>
      <c r="F202" s="36">
        <v>15</v>
      </c>
      <c r="G202" s="69" t="s">
        <v>812</v>
      </c>
      <c r="H202" s="73" t="s">
        <v>793</v>
      </c>
      <c r="I202" s="37" t="s">
        <v>794</v>
      </c>
      <c r="J202" s="37" t="s">
        <v>1012</v>
      </c>
      <c r="K202" s="44">
        <f t="shared" si="30"/>
        <v>29930</v>
      </c>
      <c r="L202" s="44">
        <v>20930</v>
      </c>
      <c r="M202" s="44">
        <v>0</v>
      </c>
      <c r="N202" s="44">
        <v>9000</v>
      </c>
      <c r="O202" s="45">
        <f t="shared" si="31"/>
        <v>0.30070163715335785</v>
      </c>
      <c r="P202" s="34">
        <f t="shared" si="29"/>
        <v>21054</v>
      </c>
      <c r="Q202" s="93">
        <v>14572</v>
      </c>
      <c r="R202" s="34">
        <v>0</v>
      </c>
      <c r="S202" s="87">
        <v>6482</v>
      </c>
      <c r="T202" s="31">
        <f t="shared" si="32"/>
        <v>0.3078749881257718</v>
      </c>
      <c r="U202" s="88" t="s">
        <v>659</v>
      </c>
    </row>
    <row r="203" spans="1:21" s="27" customFormat="1" ht="51.75" customHeight="1" x14ac:dyDescent="0.25">
      <c r="A203" s="13">
        <v>201</v>
      </c>
      <c r="B203" s="37" t="s">
        <v>786</v>
      </c>
      <c r="C203" s="37"/>
      <c r="D203" s="37" t="s">
        <v>167</v>
      </c>
      <c r="E203" s="37" t="s">
        <v>4</v>
      </c>
      <c r="F203" s="36">
        <v>15</v>
      </c>
      <c r="G203" s="69" t="s">
        <v>813</v>
      </c>
      <c r="H203" s="73" t="s">
        <v>873</v>
      </c>
      <c r="I203" s="37" t="s">
        <v>795</v>
      </c>
      <c r="J203" s="74" t="s">
        <v>1036</v>
      </c>
      <c r="K203" s="44">
        <f t="shared" si="30"/>
        <v>29000</v>
      </c>
      <c r="L203" s="44">
        <v>20000</v>
      </c>
      <c r="M203" s="44">
        <v>0</v>
      </c>
      <c r="N203" s="44">
        <v>9000</v>
      </c>
      <c r="O203" s="45">
        <f t="shared" si="31"/>
        <v>0.31034482758620691</v>
      </c>
      <c r="P203" s="34">
        <f t="shared" si="29"/>
        <v>26984</v>
      </c>
      <c r="Q203" s="93">
        <v>18136</v>
      </c>
      <c r="R203" s="34">
        <v>0</v>
      </c>
      <c r="S203" s="87">
        <v>8848</v>
      </c>
      <c r="T203" s="31">
        <f t="shared" si="32"/>
        <v>0.32789801363771126</v>
      </c>
      <c r="U203" s="9" t="s">
        <v>31</v>
      </c>
    </row>
    <row r="204" spans="1:21" s="27" customFormat="1" ht="66" customHeight="1" x14ac:dyDescent="0.25">
      <c r="A204" s="13">
        <v>202</v>
      </c>
      <c r="B204" s="37" t="s">
        <v>787</v>
      </c>
      <c r="C204" s="37"/>
      <c r="D204" s="37" t="s">
        <v>167</v>
      </c>
      <c r="E204" s="37" t="s">
        <v>7</v>
      </c>
      <c r="F204" s="36">
        <v>15</v>
      </c>
      <c r="G204" s="42" t="s">
        <v>809</v>
      </c>
      <c r="H204" s="73" t="s">
        <v>872</v>
      </c>
      <c r="I204" s="37" t="s">
        <v>789</v>
      </c>
      <c r="J204" s="74" t="s">
        <v>1036</v>
      </c>
      <c r="K204" s="44">
        <f t="shared" si="30"/>
        <v>37300</v>
      </c>
      <c r="L204" s="44">
        <v>24400</v>
      </c>
      <c r="M204" s="44">
        <v>0</v>
      </c>
      <c r="N204" s="44">
        <v>12900</v>
      </c>
      <c r="O204" s="45">
        <f t="shared" si="31"/>
        <v>0.34584450402144773</v>
      </c>
      <c r="P204" s="34">
        <f t="shared" si="29"/>
        <v>30315</v>
      </c>
      <c r="Q204" s="93">
        <v>19844</v>
      </c>
      <c r="R204" s="34">
        <v>0</v>
      </c>
      <c r="S204" s="87">
        <v>10471</v>
      </c>
      <c r="T204" s="31">
        <f t="shared" si="32"/>
        <v>0.34540656440705919</v>
      </c>
      <c r="U204" s="9" t="s">
        <v>659</v>
      </c>
    </row>
    <row r="205" spans="1:21" s="27" customFormat="1" ht="70.5" customHeight="1" x14ac:dyDescent="0.25">
      <c r="A205" s="13">
        <v>203</v>
      </c>
      <c r="B205" s="37" t="s">
        <v>788</v>
      </c>
      <c r="C205" s="37"/>
      <c r="D205" s="37" t="s">
        <v>167</v>
      </c>
      <c r="E205" s="37" t="s">
        <v>5</v>
      </c>
      <c r="F205" s="36">
        <v>15</v>
      </c>
      <c r="G205" s="42" t="s">
        <v>830</v>
      </c>
      <c r="H205" s="73" t="s">
        <v>871</v>
      </c>
      <c r="I205" s="37" t="s">
        <v>790</v>
      </c>
      <c r="J205" s="37" t="s">
        <v>1011</v>
      </c>
      <c r="K205" s="44">
        <f>L205+M205+N205</f>
        <v>36000</v>
      </c>
      <c r="L205" s="44">
        <v>25000</v>
      </c>
      <c r="M205" s="44">
        <v>0</v>
      </c>
      <c r="N205" s="44">
        <v>11000</v>
      </c>
      <c r="O205" s="45">
        <f>N205/K205</f>
        <v>0.30555555555555558</v>
      </c>
      <c r="P205" s="34">
        <f t="shared" si="29"/>
        <v>34815</v>
      </c>
      <c r="Q205" s="93">
        <v>23815</v>
      </c>
      <c r="R205" s="34">
        <v>0</v>
      </c>
      <c r="S205" s="87">
        <v>11000</v>
      </c>
      <c r="T205" s="31">
        <f t="shared" ref="T205:T213" si="33">S205/P205</f>
        <v>0.31595576619273302</v>
      </c>
      <c r="U205" s="88" t="s">
        <v>659</v>
      </c>
    </row>
    <row r="206" spans="1:21" s="27" customFormat="1" ht="67.5" customHeight="1" x14ac:dyDescent="0.25">
      <c r="A206" s="13">
        <v>204</v>
      </c>
      <c r="B206" s="18" t="s">
        <v>796</v>
      </c>
      <c r="C206" s="37"/>
      <c r="D206" s="37" t="s">
        <v>167</v>
      </c>
      <c r="E206" s="37" t="s">
        <v>6</v>
      </c>
      <c r="F206" s="36">
        <v>15</v>
      </c>
      <c r="G206" s="42" t="s">
        <v>828</v>
      </c>
      <c r="H206" s="73" t="s">
        <v>962</v>
      </c>
      <c r="I206" s="37" t="s">
        <v>800</v>
      </c>
      <c r="J206" s="74" t="s">
        <v>1036</v>
      </c>
      <c r="K206" s="44">
        <f>L206+M206+N206</f>
        <v>23100</v>
      </c>
      <c r="L206" s="44">
        <v>16170</v>
      </c>
      <c r="M206" s="44">
        <v>0</v>
      </c>
      <c r="N206" s="44">
        <v>6930</v>
      </c>
      <c r="O206" s="45">
        <f>N206/K206</f>
        <v>0.3</v>
      </c>
      <c r="P206" s="34">
        <f t="shared" si="29"/>
        <v>19512</v>
      </c>
      <c r="Q206" s="93">
        <v>13661</v>
      </c>
      <c r="R206" s="34">
        <v>0</v>
      </c>
      <c r="S206" s="87">
        <v>5851</v>
      </c>
      <c r="T206" s="31">
        <f t="shared" si="33"/>
        <v>0.29986674866748669</v>
      </c>
      <c r="U206" s="88" t="s">
        <v>659</v>
      </c>
    </row>
    <row r="207" spans="1:21" s="27" customFormat="1" ht="51.75" customHeight="1" x14ac:dyDescent="0.25">
      <c r="A207" s="13">
        <v>205</v>
      </c>
      <c r="B207" s="37" t="s">
        <v>797</v>
      </c>
      <c r="C207" s="37"/>
      <c r="D207" s="37" t="s">
        <v>167</v>
      </c>
      <c r="E207" s="37" t="s">
        <v>6</v>
      </c>
      <c r="F207" s="36">
        <v>15</v>
      </c>
      <c r="G207" s="42" t="s">
        <v>829</v>
      </c>
      <c r="H207" s="73" t="s">
        <v>870</v>
      </c>
      <c r="I207" s="37" t="s">
        <v>801</v>
      </c>
      <c r="J207" s="74" t="s">
        <v>1036</v>
      </c>
      <c r="K207" s="44">
        <f>L207+M207+N207</f>
        <v>36400</v>
      </c>
      <c r="L207" s="44">
        <v>25000</v>
      </c>
      <c r="M207" s="44">
        <v>0</v>
      </c>
      <c r="N207" s="44">
        <v>11400</v>
      </c>
      <c r="O207" s="45">
        <f>N207/K207</f>
        <v>0.31318681318681318</v>
      </c>
      <c r="P207" s="34">
        <f t="shared" si="29"/>
        <v>37210</v>
      </c>
      <c r="Q207" s="93">
        <v>17452</v>
      </c>
      <c r="R207" s="34">
        <v>0</v>
      </c>
      <c r="S207" s="87">
        <v>19758</v>
      </c>
      <c r="T207" s="31">
        <f t="shared" si="33"/>
        <v>0.53098629400698738</v>
      </c>
      <c r="U207" s="88" t="s">
        <v>659</v>
      </c>
    </row>
    <row r="208" spans="1:21" s="27" customFormat="1" ht="51.75" customHeight="1" x14ac:dyDescent="0.25">
      <c r="A208" s="13">
        <v>206</v>
      </c>
      <c r="B208" s="37" t="s">
        <v>798</v>
      </c>
      <c r="C208" s="37"/>
      <c r="D208" s="37" t="s">
        <v>167</v>
      </c>
      <c r="E208" s="37" t="s">
        <v>6</v>
      </c>
      <c r="F208" s="36">
        <v>15</v>
      </c>
      <c r="G208" s="42" t="s">
        <v>831</v>
      </c>
      <c r="H208" s="73" t="s">
        <v>963</v>
      </c>
      <c r="I208" s="37" t="s">
        <v>823</v>
      </c>
      <c r="J208" s="74" t="s">
        <v>1036</v>
      </c>
      <c r="K208" s="44">
        <f>L208+M208+N208</f>
        <v>41800</v>
      </c>
      <c r="L208" s="44">
        <v>25000</v>
      </c>
      <c r="M208" s="44">
        <v>0</v>
      </c>
      <c r="N208" s="44">
        <v>16800</v>
      </c>
      <c r="O208" s="45">
        <f>N208/K208</f>
        <v>0.40191387559808611</v>
      </c>
      <c r="P208" s="34">
        <f t="shared" si="29"/>
        <v>16303</v>
      </c>
      <c r="Q208" s="93">
        <v>5503</v>
      </c>
      <c r="R208" s="34">
        <v>0</v>
      </c>
      <c r="S208" s="87">
        <v>10800</v>
      </c>
      <c r="T208" s="31">
        <f t="shared" si="33"/>
        <v>0.66245476292706862</v>
      </c>
      <c r="U208" s="88" t="s">
        <v>659</v>
      </c>
    </row>
    <row r="209" spans="1:21" s="27" customFormat="1" ht="67.5" customHeight="1" x14ac:dyDescent="0.25">
      <c r="A209" s="13">
        <v>207</v>
      </c>
      <c r="B209" s="37" t="s">
        <v>799</v>
      </c>
      <c r="C209" s="37"/>
      <c r="D209" s="37" t="s">
        <v>167</v>
      </c>
      <c r="E209" s="37" t="s">
        <v>9</v>
      </c>
      <c r="F209" s="36">
        <v>15</v>
      </c>
      <c r="G209" s="42" t="s">
        <v>821</v>
      </c>
      <c r="H209" s="73" t="s">
        <v>869</v>
      </c>
      <c r="I209" s="37" t="s">
        <v>816</v>
      </c>
      <c r="J209" s="37" t="s">
        <v>1012</v>
      </c>
      <c r="K209" s="44">
        <f t="shared" ref="K209:K218" si="34">L209+M209+N209</f>
        <v>35700</v>
      </c>
      <c r="L209" s="44">
        <v>25000</v>
      </c>
      <c r="M209" s="44">
        <v>0</v>
      </c>
      <c r="N209" s="44">
        <v>10700</v>
      </c>
      <c r="O209" s="45">
        <f>N209/K209</f>
        <v>0.29971988795518206</v>
      </c>
      <c r="P209" s="34">
        <f t="shared" si="29"/>
        <v>34464</v>
      </c>
      <c r="Q209" s="93">
        <v>23764</v>
      </c>
      <c r="R209" s="34">
        <v>0</v>
      </c>
      <c r="S209" s="87">
        <v>10700</v>
      </c>
      <c r="T209" s="31">
        <f t="shared" si="33"/>
        <v>0.31046889507892295</v>
      </c>
      <c r="U209" s="88" t="s">
        <v>659</v>
      </c>
    </row>
    <row r="210" spans="1:21" s="27" customFormat="1" ht="63" customHeight="1" x14ac:dyDescent="0.25">
      <c r="A210" s="13">
        <v>208</v>
      </c>
      <c r="B210" s="18" t="s">
        <v>802</v>
      </c>
      <c r="C210" s="37"/>
      <c r="D210" s="37" t="s">
        <v>167</v>
      </c>
      <c r="E210" s="37" t="s">
        <v>6</v>
      </c>
      <c r="F210" s="36">
        <v>15</v>
      </c>
      <c r="G210" s="42" t="s">
        <v>836</v>
      </c>
      <c r="H210" s="73" t="s">
        <v>865</v>
      </c>
      <c r="I210" s="37" t="s">
        <v>819</v>
      </c>
      <c r="J210" s="37" t="s">
        <v>1009</v>
      </c>
      <c r="K210" s="44">
        <f t="shared" si="34"/>
        <v>12700</v>
      </c>
      <c r="L210" s="44">
        <v>8900</v>
      </c>
      <c r="M210" s="44">
        <v>0</v>
      </c>
      <c r="N210" s="44">
        <v>3800</v>
      </c>
      <c r="O210" s="45">
        <f t="shared" ref="O210:O215" si="35">N210/K210</f>
        <v>0.29921259842519687</v>
      </c>
      <c r="P210" s="34">
        <f t="shared" si="29"/>
        <v>7647</v>
      </c>
      <c r="Q210" s="93">
        <v>5504</v>
      </c>
      <c r="R210" s="34">
        <v>0</v>
      </c>
      <c r="S210" s="87">
        <v>2143</v>
      </c>
      <c r="T210" s="31">
        <f t="shared" si="33"/>
        <v>0.28024061723551719</v>
      </c>
      <c r="U210" s="88" t="s">
        <v>659</v>
      </c>
    </row>
    <row r="211" spans="1:21" s="27" customFormat="1" ht="67.5" customHeight="1" x14ac:dyDescent="0.25">
      <c r="A211" s="13">
        <v>209</v>
      </c>
      <c r="B211" s="37" t="s">
        <v>803</v>
      </c>
      <c r="C211" s="37"/>
      <c r="D211" s="37" t="s">
        <v>167</v>
      </c>
      <c r="E211" s="37" t="s">
        <v>5</v>
      </c>
      <c r="F211" s="36">
        <v>15</v>
      </c>
      <c r="G211" s="42" t="s">
        <v>838</v>
      </c>
      <c r="H211" s="73" t="s">
        <v>868</v>
      </c>
      <c r="I211" s="37" t="s">
        <v>804</v>
      </c>
      <c r="J211" s="37" t="s">
        <v>1011</v>
      </c>
      <c r="K211" s="44">
        <f t="shared" si="34"/>
        <v>36350</v>
      </c>
      <c r="L211" s="44">
        <v>25000</v>
      </c>
      <c r="M211" s="44">
        <v>0</v>
      </c>
      <c r="N211" s="44">
        <v>11350</v>
      </c>
      <c r="O211" s="45">
        <f t="shared" si="35"/>
        <v>0.31224209078404402</v>
      </c>
      <c r="P211" s="34">
        <f t="shared" si="29"/>
        <v>64346</v>
      </c>
      <c r="Q211" s="93">
        <v>22159</v>
      </c>
      <c r="R211" s="34">
        <v>0</v>
      </c>
      <c r="S211" s="87">
        <v>42187</v>
      </c>
      <c r="T211" s="31">
        <f t="shared" si="33"/>
        <v>0.65562738942591614</v>
      </c>
      <c r="U211" s="88" t="s">
        <v>659</v>
      </c>
    </row>
    <row r="212" spans="1:21" s="27" customFormat="1" ht="45.75" customHeight="1" x14ac:dyDescent="0.25">
      <c r="A212" s="13">
        <v>210</v>
      </c>
      <c r="B212" s="37" t="s">
        <v>817</v>
      </c>
      <c r="C212" s="37"/>
      <c r="D212" s="37" t="s">
        <v>167</v>
      </c>
      <c r="E212" s="37" t="s">
        <v>7</v>
      </c>
      <c r="F212" s="36">
        <v>15</v>
      </c>
      <c r="G212" s="42" t="s">
        <v>832</v>
      </c>
      <c r="H212" s="73" t="s">
        <v>864</v>
      </c>
      <c r="I212" s="73" t="s">
        <v>827</v>
      </c>
      <c r="J212" s="74" t="s">
        <v>1036</v>
      </c>
      <c r="K212" s="44">
        <f t="shared" si="34"/>
        <v>26500</v>
      </c>
      <c r="L212" s="44">
        <v>16000</v>
      </c>
      <c r="M212" s="44"/>
      <c r="N212" s="44">
        <v>10500</v>
      </c>
      <c r="O212" s="45">
        <f t="shared" si="35"/>
        <v>0.39622641509433965</v>
      </c>
      <c r="P212" s="34">
        <f t="shared" si="29"/>
        <v>14829</v>
      </c>
      <c r="Q212" s="93">
        <v>10829</v>
      </c>
      <c r="R212" s="34">
        <v>0</v>
      </c>
      <c r="S212" s="87">
        <v>4000</v>
      </c>
      <c r="T212" s="31">
        <f t="shared" si="33"/>
        <v>0.26974172230089688</v>
      </c>
      <c r="U212" s="9" t="s">
        <v>31</v>
      </c>
    </row>
    <row r="213" spans="1:21" s="27" customFormat="1" ht="115.5" customHeight="1" x14ac:dyDescent="0.25">
      <c r="A213" s="13">
        <v>211</v>
      </c>
      <c r="B213" s="37" t="s">
        <v>818</v>
      </c>
      <c r="C213" s="37"/>
      <c r="D213" s="37" t="s">
        <v>167</v>
      </c>
      <c r="E213" s="37" t="s">
        <v>5</v>
      </c>
      <c r="F213" s="36">
        <v>15</v>
      </c>
      <c r="G213" s="42" t="s">
        <v>834</v>
      </c>
      <c r="H213" s="73" t="s">
        <v>964</v>
      </c>
      <c r="I213" s="37" t="s">
        <v>837</v>
      </c>
      <c r="J213" s="37" t="s">
        <v>1012</v>
      </c>
      <c r="K213" s="44">
        <f t="shared" si="34"/>
        <v>37650</v>
      </c>
      <c r="L213" s="44">
        <v>24200</v>
      </c>
      <c r="M213" s="44">
        <v>0</v>
      </c>
      <c r="N213" s="44">
        <v>13450</v>
      </c>
      <c r="O213" s="45">
        <f t="shared" si="35"/>
        <v>0.35723771580345287</v>
      </c>
      <c r="P213" s="34">
        <f t="shared" si="29"/>
        <v>36197</v>
      </c>
      <c r="Q213" s="93">
        <v>23182</v>
      </c>
      <c r="R213" s="34">
        <v>0</v>
      </c>
      <c r="S213" s="87">
        <v>13015</v>
      </c>
      <c r="T213" s="31">
        <f t="shared" si="33"/>
        <v>0.35956018454568056</v>
      </c>
      <c r="U213" s="88" t="s">
        <v>659</v>
      </c>
    </row>
    <row r="214" spans="1:21" s="27" customFormat="1" ht="52.5" customHeight="1" x14ac:dyDescent="0.25">
      <c r="A214" s="13">
        <v>212</v>
      </c>
      <c r="B214" s="18" t="s">
        <v>824</v>
      </c>
      <c r="C214" s="37"/>
      <c r="D214" s="37" t="s">
        <v>21</v>
      </c>
      <c r="E214" s="37" t="s">
        <v>4</v>
      </c>
      <c r="F214" s="36">
        <v>15</v>
      </c>
      <c r="G214" s="42" t="s">
        <v>833</v>
      </c>
      <c r="H214" s="73" t="s">
        <v>863</v>
      </c>
      <c r="I214" s="37" t="s">
        <v>826</v>
      </c>
      <c r="J214" s="37" t="s">
        <v>1014</v>
      </c>
      <c r="K214" s="44">
        <f t="shared" si="34"/>
        <v>101100</v>
      </c>
      <c r="L214" s="44">
        <v>64000</v>
      </c>
      <c r="M214" s="44">
        <v>0</v>
      </c>
      <c r="N214" s="44">
        <v>37100</v>
      </c>
      <c r="O214" s="45">
        <f t="shared" si="35"/>
        <v>0.36696340257171117</v>
      </c>
      <c r="P214" s="34">
        <f t="shared" si="29"/>
        <v>57164</v>
      </c>
      <c r="Q214" s="93">
        <v>34744</v>
      </c>
      <c r="R214" s="34">
        <v>0</v>
      </c>
      <c r="S214" s="87">
        <v>22420</v>
      </c>
      <c r="T214" s="31">
        <v>259.07</v>
      </c>
      <c r="U214" s="85" t="s">
        <v>659</v>
      </c>
    </row>
    <row r="215" spans="1:21" s="27" customFormat="1" ht="49.5" customHeight="1" x14ac:dyDescent="0.25">
      <c r="A215" s="13">
        <v>213</v>
      </c>
      <c r="B215" s="18" t="s">
        <v>825</v>
      </c>
      <c r="C215" s="37"/>
      <c r="D215" s="37" t="s">
        <v>21</v>
      </c>
      <c r="E215" s="37" t="s">
        <v>6</v>
      </c>
      <c r="F215" s="36">
        <v>15</v>
      </c>
      <c r="G215" s="42" t="s">
        <v>860</v>
      </c>
      <c r="H215" s="73" t="s">
        <v>965</v>
      </c>
      <c r="I215" s="37" t="s">
        <v>855</v>
      </c>
      <c r="J215" s="37" t="s">
        <v>1013</v>
      </c>
      <c r="K215" s="44">
        <f t="shared" si="34"/>
        <v>79496</v>
      </c>
      <c r="L215" s="44">
        <v>45000</v>
      </c>
      <c r="M215" s="44">
        <v>0</v>
      </c>
      <c r="N215" s="44">
        <v>34496</v>
      </c>
      <c r="O215" s="45">
        <f t="shared" si="35"/>
        <v>0.43393378283184059</v>
      </c>
      <c r="P215" s="34">
        <f t="shared" si="29"/>
        <v>70250</v>
      </c>
      <c r="Q215" s="93">
        <v>35392</v>
      </c>
      <c r="R215" s="34">
        <v>0</v>
      </c>
      <c r="S215" s="87">
        <v>34858</v>
      </c>
      <c r="T215" s="31"/>
      <c r="U215" s="88" t="s">
        <v>659</v>
      </c>
    </row>
    <row r="216" spans="1:21" s="27" customFormat="1" ht="79.5" customHeight="1" x14ac:dyDescent="0.25">
      <c r="A216" s="13">
        <v>214</v>
      </c>
      <c r="B216" s="37" t="s">
        <v>840</v>
      </c>
      <c r="C216" s="37"/>
      <c r="D216" s="37" t="s">
        <v>167</v>
      </c>
      <c r="E216" s="37" t="s">
        <v>5</v>
      </c>
      <c r="F216" s="36">
        <v>15</v>
      </c>
      <c r="G216" s="42" t="s">
        <v>845</v>
      </c>
      <c r="H216" s="73" t="s">
        <v>866</v>
      </c>
      <c r="I216" s="37" t="s">
        <v>862</v>
      </c>
      <c r="J216" s="37" t="s">
        <v>1011</v>
      </c>
      <c r="K216" s="44">
        <f t="shared" si="34"/>
        <v>35700</v>
      </c>
      <c r="L216" s="44">
        <v>25000</v>
      </c>
      <c r="M216" s="44">
        <v>0</v>
      </c>
      <c r="N216" s="44">
        <v>10700</v>
      </c>
      <c r="O216" s="45">
        <f t="shared" ref="O216:O225" si="36">N216/K216</f>
        <v>0.29971988795518206</v>
      </c>
      <c r="P216" s="34">
        <f t="shared" si="29"/>
        <v>32480</v>
      </c>
      <c r="Q216" s="93">
        <v>21780</v>
      </c>
      <c r="R216" s="34">
        <v>0</v>
      </c>
      <c r="S216" s="87">
        <v>10700</v>
      </c>
      <c r="T216" s="31">
        <f t="shared" ref="T216:T221" si="37">S216/P216</f>
        <v>0.32943349753694579</v>
      </c>
      <c r="U216" s="88" t="s">
        <v>659</v>
      </c>
    </row>
    <row r="217" spans="1:21" s="27" customFormat="1" ht="65.25" customHeight="1" x14ac:dyDescent="0.25">
      <c r="A217" s="13">
        <v>215</v>
      </c>
      <c r="B217" s="18" t="s">
        <v>841</v>
      </c>
      <c r="C217" s="37"/>
      <c r="D217" s="37" t="s">
        <v>21</v>
      </c>
      <c r="E217" s="37" t="s">
        <v>7</v>
      </c>
      <c r="F217" s="36">
        <v>15</v>
      </c>
      <c r="G217" s="42" t="s">
        <v>844</v>
      </c>
      <c r="H217" s="73" t="s">
        <v>867</v>
      </c>
      <c r="I217" s="37" t="s">
        <v>843</v>
      </c>
      <c r="J217" s="73" t="s">
        <v>1059</v>
      </c>
      <c r="K217" s="44">
        <f t="shared" si="34"/>
        <v>98500</v>
      </c>
      <c r="L217" s="44">
        <v>69500</v>
      </c>
      <c r="M217" s="44">
        <v>0</v>
      </c>
      <c r="N217" s="44">
        <v>29000</v>
      </c>
      <c r="O217" s="45">
        <f t="shared" si="36"/>
        <v>0.29441624365482233</v>
      </c>
      <c r="P217" s="34">
        <f t="shared" si="29"/>
        <v>84941</v>
      </c>
      <c r="Q217" s="93">
        <v>58319</v>
      </c>
      <c r="R217" s="34">
        <v>0</v>
      </c>
      <c r="S217" s="87">
        <v>26622</v>
      </c>
      <c r="T217" s="31">
        <f t="shared" si="37"/>
        <v>0.31341754865141686</v>
      </c>
      <c r="U217" s="88" t="s">
        <v>659</v>
      </c>
    </row>
    <row r="218" spans="1:21" s="27" customFormat="1" ht="42.75" customHeight="1" x14ac:dyDescent="0.25">
      <c r="A218" s="13">
        <v>216</v>
      </c>
      <c r="B218" s="37" t="s">
        <v>842</v>
      </c>
      <c r="C218" s="37"/>
      <c r="D218" s="37" t="s">
        <v>21</v>
      </c>
      <c r="E218" s="37" t="s">
        <v>6</v>
      </c>
      <c r="F218" s="36">
        <v>15</v>
      </c>
      <c r="G218" s="42" t="s">
        <v>853</v>
      </c>
      <c r="H218" s="73" t="s">
        <v>966</v>
      </c>
      <c r="I218" s="37" t="s">
        <v>854</v>
      </c>
      <c r="J218" s="37" t="s">
        <v>1014</v>
      </c>
      <c r="K218" s="44">
        <f t="shared" si="34"/>
        <v>57800</v>
      </c>
      <c r="L218" s="44">
        <v>26300</v>
      </c>
      <c r="M218" s="44">
        <v>0</v>
      </c>
      <c r="N218" s="44">
        <v>31500</v>
      </c>
      <c r="O218" s="45">
        <f t="shared" si="36"/>
        <v>0.54498269896193774</v>
      </c>
      <c r="P218" s="34">
        <f t="shared" si="29"/>
        <v>7221</v>
      </c>
      <c r="Q218" s="93">
        <v>3621</v>
      </c>
      <c r="R218" s="34">
        <v>0</v>
      </c>
      <c r="S218" s="87">
        <v>3600</v>
      </c>
      <c r="T218" s="31">
        <f t="shared" si="37"/>
        <v>0.49854590776900704</v>
      </c>
      <c r="U218" s="88" t="s">
        <v>659</v>
      </c>
    </row>
    <row r="219" spans="1:21" s="27" customFormat="1" ht="64.5" customHeight="1" x14ac:dyDescent="0.25">
      <c r="A219" s="13">
        <v>217</v>
      </c>
      <c r="B219" s="37" t="s">
        <v>846</v>
      </c>
      <c r="C219" s="37"/>
      <c r="D219" s="37" t="s">
        <v>167</v>
      </c>
      <c r="E219" s="37" t="s">
        <v>5</v>
      </c>
      <c r="F219" s="36">
        <v>15</v>
      </c>
      <c r="G219" s="42" t="s">
        <v>857</v>
      </c>
      <c r="H219" s="73" t="s">
        <v>852</v>
      </c>
      <c r="I219" s="37" t="s">
        <v>849</v>
      </c>
      <c r="J219" s="37" t="s">
        <v>1011</v>
      </c>
      <c r="K219" s="44">
        <f t="shared" ref="K219:K227" si="38">L219+M219+N219</f>
        <v>40200</v>
      </c>
      <c r="L219" s="44">
        <v>25000</v>
      </c>
      <c r="M219" s="44">
        <v>0</v>
      </c>
      <c r="N219" s="44">
        <v>15200</v>
      </c>
      <c r="O219" s="45">
        <f t="shared" si="36"/>
        <v>0.37810945273631841</v>
      </c>
      <c r="P219" s="34">
        <f t="shared" si="29"/>
        <v>49448</v>
      </c>
      <c r="Q219" s="93">
        <v>21331</v>
      </c>
      <c r="R219" s="34">
        <v>0</v>
      </c>
      <c r="S219" s="87">
        <v>28117</v>
      </c>
      <c r="T219" s="31">
        <f t="shared" si="37"/>
        <v>0.56861753761527256</v>
      </c>
      <c r="U219" s="88" t="s">
        <v>659</v>
      </c>
    </row>
    <row r="220" spans="1:21" s="27" customFormat="1" ht="51" customHeight="1" x14ac:dyDescent="0.25">
      <c r="A220" s="13">
        <v>218</v>
      </c>
      <c r="B220" s="37" t="s">
        <v>847</v>
      </c>
      <c r="C220" s="37"/>
      <c r="D220" s="37" t="s">
        <v>21</v>
      </c>
      <c r="E220" s="37" t="s">
        <v>5</v>
      </c>
      <c r="F220" s="36">
        <v>15</v>
      </c>
      <c r="G220" s="42" t="s">
        <v>856</v>
      </c>
      <c r="H220" s="73" t="s">
        <v>861</v>
      </c>
      <c r="I220" s="37" t="s">
        <v>713</v>
      </c>
      <c r="J220" s="37"/>
      <c r="K220" s="44">
        <f t="shared" si="38"/>
        <v>49100</v>
      </c>
      <c r="L220" s="44">
        <v>30000</v>
      </c>
      <c r="M220" s="44">
        <v>0</v>
      </c>
      <c r="N220" s="44">
        <v>19100</v>
      </c>
      <c r="O220" s="45">
        <f t="shared" si="36"/>
        <v>0.38900203665987781</v>
      </c>
      <c r="P220" s="34">
        <f t="shared" si="29"/>
        <v>39717</v>
      </c>
      <c r="Q220" s="93">
        <v>29708</v>
      </c>
      <c r="R220" s="34">
        <v>0</v>
      </c>
      <c r="S220" s="87">
        <v>10009</v>
      </c>
      <c r="T220" s="31">
        <f t="shared" si="37"/>
        <v>0.25200795629075712</v>
      </c>
      <c r="U220" s="88" t="s">
        <v>659</v>
      </c>
    </row>
    <row r="221" spans="1:21" s="27" customFormat="1" ht="114.75" customHeight="1" x14ac:dyDescent="0.25">
      <c r="A221" s="13">
        <v>219</v>
      </c>
      <c r="B221" s="37" t="s">
        <v>848</v>
      </c>
      <c r="C221" s="37"/>
      <c r="D221" s="37" t="s">
        <v>167</v>
      </c>
      <c r="E221" s="37" t="s">
        <v>5</v>
      </c>
      <c r="F221" s="36">
        <v>15</v>
      </c>
      <c r="G221" s="42" t="s">
        <v>858</v>
      </c>
      <c r="H221" s="73" t="s">
        <v>967</v>
      </c>
      <c r="I221" s="37" t="s">
        <v>850</v>
      </c>
      <c r="J221" s="37" t="s">
        <v>1009</v>
      </c>
      <c r="K221" s="44">
        <f t="shared" si="38"/>
        <v>36400</v>
      </c>
      <c r="L221" s="44">
        <v>25000</v>
      </c>
      <c r="M221" s="44">
        <v>0</v>
      </c>
      <c r="N221" s="44">
        <v>11400</v>
      </c>
      <c r="O221" s="45">
        <f t="shared" si="36"/>
        <v>0.31318681318681318</v>
      </c>
      <c r="P221" s="34">
        <f t="shared" si="29"/>
        <v>35490</v>
      </c>
      <c r="Q221" s="93">
        <v>24534</v>
      </c>
      <c r="R221" s="34">
        <v>0</v>
      </c>
      <c r="S221" s="87">
        <v>10956</v>
      </c>
      <c r="T221" s="31">
        <f t="shared" si="37"/>
        <v>0.30870667793744716</v>
      </c>
      <c r="U221" s="88" t="s">
        <v>659</v>
      </c>
    </row>
    <row r="222" spans="1:21" s="27" customFormat="1" ht="80.25" customHeight="1" x14ac:dyDescent="0.25">
      <c r="A222" s="13">
        <v>220</v>
      </c>
      <c r="B222" s="37" t="s">
        <v>969</v>
      </c>
      <c r="C222" s="37"/>
      <c r="D222" s="37" t="s">
        <v>21</v>
      </c>
      <c r="E222" s="37" t="s">
        <v>755</v>
      </c>
      <c r="F222" s="36">
        <v>16</v>
      </c>
      <c r="G222" s="42" t="s">
        <v>970</v>
      </c>
      <c r="H222" s="73" t="s">
        <v>971</v>
      </c>
      <c r="I222" s="37" t="s">
        <v>790</v>
      </c>
      <c r="J222" s="73" t="s">
        <v>1009</v>
      </c>
      <c r="K222" s="44">
        <f t="shared" si="38"/>
        <v>116300</v>
      </c>
      <c r="L222" s="44">
        <v>92000</v>
      </c>
      <c r="M222" s="44">
        <v>0</v>
      </c>
      <c r="N222" s="44">
        <v>24300</v>
      </c>
      <c r="O222" s="45">
        <f t="shared" si="36"/>
        <v>0.20894239036973344</v>
      </c>
      <c r="P222" s="34">
        <f t="shared" si="29"/>
        <v>107044</v>
      </c>
      <c r="Q222" s="93">
        <v>82744</v>
      </c>
      <c r="R222" s="34"/>
      <c r="S222" s="87">
        <v>24300</v>
      </c>
      <c r="T222" s="31"/>
      <c r="U222" s="88" t="s">
        <v>659</v>
      </c>
    </row>
    <row r="223" spans="1:21" s="27" customFormat="1" ht="57.75" customHeight="1" x14ac:dyDescent="0.25">
      <c r="A223" s="13">
        <v>221</v>
      </c>
      <c r="B223" s="37" t="s">
        <v>978</v>
      </c>
      <c r="C223" s="37"/>
      <c r="D223" s="37" t="s">
        <v>21</v>
      </c>
      <c r="E223" s="37" t="s">
        <v>6</v>
      </c>
      <c r="F223" s="36">
        <v>16</v>
      </c>
      <c r="G223" s="42"/>
      <c r="H223" s="73" t="s">
        <v>979</v>
      </c>
      <c r="I223" s="73" t="s">
        <v>980</v>
      </c>
      <c r="J223" s="73" t="s">
        <v>1009</v>
      </c>
      <c r="K223" s="44">
        <f t="shared" si="38"/>
        <v>155000</v>
      </c>
      <c r="L223" s="44">
        <v>92000</v>
      </c>
      <c r="M223" s="44">
        <v>0</v>
      </c>
      <c r="N223" s="44">
        <v>63000</v>
      </c>
      <c r="O223" s="45">
        <f t="shared" si="36"/>
        <v>0.40645161290322579</v>
      </c>
      <c r="P223" s="34">
        <f t="shared" si="29"/>
        <v>155000</v>
      </c>
      <c r="Q223" s="99">
        <v>92000</v>
      </c>
      <c r="R223" s="34"/>
      <c r="S223" s="99">
        <v>63000</v>
      </c>
      <c r="T223" s="31"/>
      <c r="U223" s="88" t="s">
        <v>31</v>
      </c>
    </row>
    <row r="224" spans="1:21" s="27" customFormat="1" ht="86.25" customHeight="1" x14ac:dyDescent="0.25">
      <c r="A224" s="13">
        <v>222</v>
      </c>
      <c r="B224" s="37" t="s">
        <v>972</v>
      </c>
      <c r="C224" s="37"/>
      <c r="D224" s="37" t="s">
        <v>21</v>
      </c>
      <c r="E224" s="37" t="s">
        <v>7</v>
      </c>
      <c r="F224" s="36">
        <v>16</v>
      </c>
      <c r="G224" s="42" t="s">
        <v>973</v>
      </c>
      <c r="H224" s="73" t="s">
        <v>974</v>
      </c>
      <c r="I224" s="73" t="s">
        <v>975</v>
      </c>
      <c r="J224" s="73" t="s">
        <v>1028</v>
      </c>
      <c r="K224" s="44">
        <f t="shared" si="38"/>
        <v>45500</v>
      </c>
      <c r="L224" s="44">
        <v>31500</v>
      </c>
      <c r="M224" s="44">
        <v>0</v>
      </c>
      <c r="N224" s="44">
        <v>14000</v>
      </c>
      <c r="O224" s="45">
        <f t="shared" si="36"/>
        <v>0.30769230769230771</v>
      </c>
      <c r="P224" s="34">
        <f t="shared" si="29"/>
        <v>45500</v>
      </c>
      <c r="Q224" s="99">
        <v>31500</v>
      </c>
      <c r="R224" s="34"/>
      <c r="S224" s="99">
        <v>14000</v>
      </c>
      <c r="T224" s="31"/>
      <c r="U224" s="88" t="s">
        <v>31</v>
      </c>
    </row>
    <row r="225" spans="1:21" s="27" customFormat="1" ht="70.5" customHeight="1" x14ac:dyDescent="0.25">
      <c r="A225" s="13">
        <v>223</v>
      </c>
      <c r="B225" s="37" t="s">
        <v>981</v>
      </c>
      <c r="C225" s="37"/>
      <c r="D225" s="37" t="s">
        <v>21</v>
      </c>
      <c r="E225" s="37" t="s">
        <v>24</v>
      </c>
      <c r="F225" s="36">
        <v>16</v>
      </c>
      <c r="G225" s="42"/>
      <c r="H225" s="73" t="s">
        <v>977</v>
      </c>
      <c r="I225" s="73" t="s">
        <v>976</v>
      </c>
      <c r="J225" s="73" t="s">
        <v>1029</v>
      </c>
      <c r="K225" s="44">
        <f t="shared" si="38"/>
        <v>52000</v>
      </c>
      <c r="L225" s="44">
        <v>42500</v>
      </c>
      <c r="M225" s="44">
        <v>0</v>
      </c>
      <c r="N225" s="44">
        <v>9500</v>
      </c>
      <c r="O225" s="45">
        <f t="shared" si="36"/>
        <v>0.18269230769230768</v>
      </c>
      <c r="P225" s="34">
        <f t="shared" si="29"/>
        <v>52000</v>
      </c>
      <c r="Q225" s="99">
        <v>42500</v>
      </c>
      <c r="R225" s="34"/>
      <c r="S225" s="99">
        <v>9500</v>
      </c>
      <c r="T225" s="31"/>
      <c r="U225" s="88" t="s">
        <v>31</v>
      </c>
    </row>
    <row r="226" spans="1:21" s="27" customFormat="1" ht="32.25" customHeight="1" x14ac:dyDescent="0.25">
      <c r="A226" s="13">
        <v>224</v>
      </c>
      <c r="B226" s="37" t="s">
        <v>982</v>
      </c>
      <c r="C226" s="37"/>
      <c r="D226" s="37" t="s">
        <v>21</v>
      </c>
      <c r="E226" s="37" t="s">
        <v>5</v>
      </c>
      <c r="F226" s="36">
        <v>16</v>
      </c>
      <c r="G226" s="42" t="s">
        <v>1044</v>
      </c>
      <c r="H226" s="73" t="s">
        <v>1045</v>
      </c>
      <c r="I226" s="73" t="s">
        <v>999</v>
      </c>
      <c r="J226" s="73"/>
      <c r="K226" s="44">
        <f t="shared" si="38"/>
        <v>68800</v>
      </c>
      <c r="L226" s="44">
        <v>50000</v>
      </c>
      <c r="M226" s="44">
        <v>0</v>
      </c>
      <c r="N226" s="44">
        <v>18800</v>
      </c>
      <c r="O226" s="45">
        <f t="shared" ref="O226:O233" si="39">N226/K226</f>
        <v>0.27325581395348836</v>
      </c>
      <c r="P226" s="34">
        <f t="shared" si="29"/>
        <v>49063</v>
      </c>
      <c r="Q226" s="93">
        <v>30263</v>
      </c>
      <c r="R226" s="34"/>
      <c r="S226" s="44">
        <v>18800</v>
      </c>
      <c r="T226" s="31"/>
      <c r="U226" s="88" t="s">
        <v>659</v>
      </c>
    </row>
    <row r="227" spans="1:21" s="27" customFormat="1" ht="72.75" customHeight="1" x14ac:dyDescent="0.25">
      <c r="A227" s="13">
        <v>225</v>
      </c>
      <c r="B227" s="37" t="s">
        <v>983</v>
      </c>
      <c r="C227" s="37"/>
      <c r="D227" s="37" t="s">
        <v>21</v>
      </c>
      <c r="E227" s="37" t="s">
        <v>44</v>
      </c>
      <c r="F227" s="36">
        <v>16</v>
      </c>
      <c r="G227" s="42" t="s">
        <v>1107</v>
      </c>
      <c r="H227" s="73" t="s">
        <v>984</v>
      </c>
      <c r="I227" s="73" t="s">
        <v>985</v>
      </c>
      <c r="J227" s="73" t="s">
        <v>1034</v>
      </c>
      <c r="K227" s="44">
        <f t="shared" si="38"/>
        <v>133000</v>
      </c>
      <c r="L227" s="44">
        <v>83000</v>
      </c>
      <c r="M227" s="44">
        <v>0</v>
      </c>
      <c r="N227" s="44">
        <v>50000</v>
      </c>
      <c r="O227" s="45">
        <f t="shared" si="39"/>
        <v>0.37593984962406013</v>
      </c>
      <c r="P227" s="34">
        <f t="shared" si="29"/>
        <v>133000</v>
      </c>
      <c r="Q227" s="99">
        <v>83000</v>
      </c>
      <c r="R227" s="34"/>
      <c r="S227" s="99">
        <v>50000</v>
      </c>
      <c r="T227" s="31"/>
      <c r="U227" s="88" t="s">
        <v>31</v>
      </c>
    </row>
    <row r="228" spans="1:21" s="27" customFormat="1" ht="40.5" customHeight="1" x14ac:dyDescent="0.25">
      <c r="A228" s="13">
        <v>226</v>
      </c>
      <c r="B228" s="37" t="s">
        <v>986</v>
      </c>
      <c r="C228" s="37"/>
      <c r="D228" s="37" t="s">
        <v>167</v>
      </c>
      <c r="E228" s="37" t="s">
        <v>24</v>
      </c>
      <c r="F228" s="36">
        <v>16</v>
      </c>
      <c r="G228" s="42" t="s">
        <v>1046</v>
      </c>
      <c r="H228" s="73" t="s">
        <v>997</v>
      </c>
      <c r="I228" s="73" t="s">
        <v>998</v>
      </c>
      <c r="J228" s="73" t="s">
        <v>1033</v>
      </c>
      <c r="K228" s="44">
        <f t="shared" ref="K228:K244" si="40">L228+M228+N228</f>
        <v>28750</v>
      </c>
      <c r="L228" s="44">
        <v>15000</v>
      </c>
      <c r="M228" s="44">
        <v>0</v>
      </c>
      <c r="N228" s="44">
        <v>13750</v>
      </c>
      <c r="O228" s="45">
        <f t="shared" si="39"/>
        <v>0.47826086956521741</v>
      </c>
      <c r="P228" s="34">
        <f t="shared" si="29"/>
        <v>28750</v>
      </c>
      <c r="Q228" s="99">
        <v>15000</v>
      </c>
      <c r="R228" s="34"/>
      <c r="S228" s="99">
        <v>13750</v>
      </c>
      <c r="T228" s="31"/>
      <c r="U228" s="88" t="s">
        <v>31</v>
      </c>
    </row>
    <row r="229" spans="1:21" s="27" customFormat="1" ht="49.5" customHeight="1" x14ac:dyDescent="0.25">
      <c r="A229" s="13">
        <v>227</v>
      </c>
      <c r="B229" s="37" t="s">
        <v>987</v>
      </c>
      <c r="C229" s="37"/>
      <c r="D229" s="37" t="s">
        <v>167</v>
      </c>
      <c r="E229" s="37" t="s">
        <v>6</v>
      </c>
      <c r="F229" s="36">
        <v>16</v>
      </c>
      <c r="G229" s="42" t="s">
        <v>1104</v>
      </c>
      <c r="H229" s="73" t="s">
        <v>1103</v>
      </c>
      <c r="I229" s="37" t="s">
        <v>1001</v>
      </c>
      <c r="J229" s="37"/>
      <c r="K229" s="44">
        <f t="shared" si="40"/>
        <v>14735</v>
      </c>
      <c r="L229" s="44">
        <v>8651</v>
      </c>
      <c r="M229" s="44">
        <v>0</v>
      </c>
      <c r="N229" s="44">
        <v>6084</v>
      </c>
      <c r="O229" s="45">
        <f t="shared" si="39"/>
        <v>0.41289446895147608</v>
      </c>
      <c r="P229" s="34">
        <f t="shared" si="29"/>
        <v>14735</v>
      </c>
      <c r="Q229" s="99">
        <v>8651</v>
      </c>
      <c r="R229" s="34"/>
      <c r="S229" s="99">
        <v>6084</v>
      </c>
      <c r="T229" s="31"/>
      <c r="U229" s="88" t="s">
        <v>31</v>
      </c>
    </row>
    <row r="230" spans="1:21" s="27" customFormat="1" ht="60.75" customHeight="1" x14ac:dyDescent="0.25">
      <c r="A230" s="13">
        <v>228</v>
      </c>
      <c r="B230" s="37" t="s">
        <v>988</v>
      </c>
      <c r="C230" s="37"/>
      <c r="D230" s="37" t="s">
        <v>167</v>
      </c>
      <c r="E230" s="37" t="s">
        <v>7</v>
      </c>
      <c r="F230" s="36">
        <v>16</v>
      </c>
      <c r="G230" s="42" t="s">
        <v>1105</v>
      </c>
      <c r="H230" s="73" t="s">
        <v>1006</v>
      </c>
      <c r="I230" s="37" t="s">
        <v>1000</v>
      </c>
      <c r="J230" s="74" t="s">
        <v>1060</v>
      </c>
      <c r="K230" s="44">
        <f t="shared" si="40"/>
        <v>30410</v>
      </c>
      <c r="L230" s="44">
        <v>19910</v>
      </c>
      <c r="M230" s="44">
        <v>0</v>
      </c>
      <c r="N230" s="44">
        <v>10500</v>
      </c>
      <c r="O230" s="45">
        <f t="shared" si="39"/>
        <v>0.34528115751397565</v>
      </c>
      <c r="P230" s="34">
        <f t="shared" si="29"/>
        <v>30410</v>
      </c>
      <c r="Q230" s="99">
        <v>19910</v>
      </c>
      <c r="R230" s="34"/>
      <c r="S230" s="99">
        <v>10500</v>
      </c>
      <c r="T230" s="31"/>
      <c r="U230" s="88" t="s">
        <v>31</v>
      </c>
    </row>
    <row r="231" spans="1:21" s="27" customFormat="1" ht="80.25" customHeight="1" x14ac:dyDescent="0.25">
      <c r="A231" s="13">
        <v>229</v>
      </c>
      <c r="B231" s="37" t="s">
        <v>989</v>
      </c>
      <c r="C231" s="37"/>
      <c r="D231" s="37" t="s">
        <v>167</v>
      </c>
      <c r="E231" s="37" t="s">
        <v>5</v>
      </c>
      <c r="F231" s="36">
        <v>16</v>
      </c>
      <c r="G231" s="42" t="s">
        <v>1106</v>
      </c>
      <c r="H231" s="73" t="s">
        <v>996</v>
      </c>
      <c r="I231" s="37" t="s">
        <v>995</v>
      </c>
      <c r="J231" s="37" t="s">
        <v>1010</v>
      </c>
      <c r="K231" s="44">
        <f t="shared" si="40"/>
        <v>40000</v>
      </c>
      <c r="L231" s="44">
        <v>25000</v>
      </c>
      <c r="M231" s="44">
        <v>0</v>
      </c>
      <c r="N231" s="44">
        <v>15000</v>
      </c>
      <c r="O231" s="45">
        <f t="shared" si="39"/>
        <v>0.375</v>
      </c>
      <c r="P231" s="34">
        <f t="shared" si="29"/>
        <v>40000</v>
      </c>
      <c r="Q231" s="99">
        <v>25000</v>
      </c>
      <c r="R231" s="34"/>
      <c r="S231" s="99">
        <v>15000</v>
      </c>
      <c r="T231" s="31"/>
      <c r="U231" s="88" t="s">
        <v>31</v>
      </c>
    </row>
    <row r="232" spans="1:21" s="27" customFormat="1" ht="83.25" customHeight="1" x14ac:dyDescent="0.25">
      <c r="A232" s="13">
        <v>230</v>
      </c>
      <c r="B232" s="37" t="s">
        <v>990</v>
      </c>
      <c r="C232" s="37"/>
      <c r="D232" s="37" t="s">
        <v>167</v>
      </c>
      <c r="E232" s="37" t="s">
        <v>5</v>
      </c>
      <c r="F232" s="36">
        <v>16</v>
      </c>
      <c r="G232" s="42" t="s">
        <v>1042</v>
      </c>
      <c r="H232" s="73" t="s">
        <v>994</v>
      </c>
      <c r="I232" s="37" t="s">
        <v>1043</v>
      </c>
      <c r="J232" s="37" t="s">
        <v>1012</v>
      </c>
      <c r="K232" s="44">
        <f t="shared" si="40"/>
        <v>36600</v>
      </c>
      <c r="L232" s="44">
        <v>25000</v>
      </c>
      <c r="M232" s="44">
        <v>0</v>
      </c>
      <c r="N232" s="44">
        <v>11600</v>
      </c>
      <c r="O232" s="45">
        <f t="shared" si="39"/>
        <v>0.31693989071038253</v>
      </c>
      <c r="P232" s="34">
        <f t="shared" si="29"/>
        <v>36600</v>
      </c>
      <c r="Q232" s="99">
        <v>25000</v>
      </c>
      <c r="R232" s="34"/>
      <c r="S232" s="99">
        <v>11600</v>
      </c>
      <c r="T232" s="31"/>
      <c r="U232" s="88" t="s">
        <v>31</v>
      </c>
    </row>
    <row r="233" spans="1:21" s="27" customFormat="1" ht="84.75" customHeight="1" x14ac:dyDescent="0.25">
      <c r="A233" s="13">
        <v>231</v>
      </c>
      <c r="B233" s="37" t="s">
        <v>991</v>
      </c>
      <c r="C233" s="37"/>
      <c r="D233" s="37" t="s">
        <v>21</v>
      </c>
      <c r="E233" s="37" t="s">
        <v>755</v>
      </c>
      <c r="F233" s="36">
        <v>16</v>
      </c>
      <c r="G233" s="42" t="s">
        <v>1062</v>
      </c>
      <c r="H233" s="73" t="s">
        <v>992</v>
      </c>
      <c r="I233" s="37" t="s">
        <v>993</v>
      </c>
      <c r="J233" s="74" t="s">
        <v>1061</v>
      </c>
      <c r="K233" s="44">
        <f t="shared" si="40"/>
        <v>102600</v>
      </c>
      <c r="L233" s="44">
        <v>74000</v>
      </c>
      <c r="M233" s="44">
        <v>0</v>
      </c>
      <c r="N233" s="44">
        <v>28600</v>
      </c>
      <c r="O233" s="45">
        <f t="shared" si="39"/>
        <v>0.27875243664717347</v>
      </c>
      <c r="P233" s="34">
        <f t="shared" si="29"/>
        <v>102600</v>
      </c>
      <c r="Q233" s="99">
        <v>74000</v>
      </c>
      <c r="R233" s="34"/>
      <c r="S233" s="99">
        <v>28600</v>
      </c>
      <c r="T233" s="31"/>
      <c r="U233" s="88" t="s">
        <v>31</v>
      </c>
    </row>
    <row r="234" spans="1:21" s="27" customFormat="1" ht="101.25" customHeight="1" x14ac:dyDescent="0.25">
      <c r="A234" s="13">
        <v>232</v>
      </c>
      <c r="B234" s="37" t="s">
        <v>1002</v>
      </c>
      <c r="C234" s="37"/>
      <c r="D234" s="37" t="s">
        <v>167</v>
      </c>
      <c r="E234" s="37" t="s">
        <v>755</v>
      </c>
      <c r="F234" s="36">
        <v>16</v>
      </c>
      <c r="G234" s="42" t="s">
        <v>1047</v>
      </c>
      <c r="H234" s="73" t="s">
        <v>1007</v>
      </c>
      <c r="I234" s="37" t="s">
        <v>1003</v>
      </c>
      <c r="J234" s="74" t="s">
        <v>1060</v>
      </c>
      <c r="K234" s="44">
        <f t="shared" si="40"/>
        <v>42000</v>
      </c>
      <c r="L234" s="44">
        <v>25000</v>
      </c>
      <c r="M234" s="44">
        <v>0</v>
      </c>
      <c r="N234" s="44">
        <v>17000</v>
      </c>
      <c r="O234" s="45">
        <f>N234/K234</f>
        <v>0.40476190476190477</v>
      </c>
      <c r="P234" s="34">
        <f t="shared" si="29"/>
        <v>42000</v>
      </c>
      <c r="Q234" s="99">
        <v>25000</v>
      </c>
      <c r="R234" s="34"/>
      <c r="S234" s="99">
        <v>17000</v>
      </c>
      <c r="T234" s="31"/>
      <c r="U234" s="88" t="s">
        <v>31</v>
      </c>
    </row>
    <row r="235" spans="1:21" s="27" customFormat="1" ht="98.25" customHeight="1" x14ac:dyDescent="0.25">
      <c r="A235" s="13">
        <v>233</v>
      </c>
      <c r="B235" s="37" t="s">
        <v>1004</v>
      </c>
      <c r="C235" s="37"/>
      <c r="D235" s="37" t="s">
        <v>21</v>
      </c>
      <c r="E235" s="37" t="s">
        <v>755</v>
      </c>
      <c r="F235" s="36">
        <v>16</v>
      </c>
      <c r="G235" s="42" t="s">
        <v>1108</v>
      </c>
      <c r="H235" s="73" t="s">
        <v>1005</v>
      </c>
      <c r="I235" s="37" t="s">
        <v>820</v>
      </c>
      <c r="J235" s="37" t="s">
        <v>1063</v>
      </c>
      <c r="K235" s="44">
        <f t="shared" si="40"/>
        <v>112000</v>
      </c>
      <c r="L235" s="44">
        <v>80000</v>
      </c>
      <c r="M235" s="44">
        <v>0</v>
      </c>
      <c r="N235" s="44">
        <v>32000</v>
      </c>
      <c r="O235" s="45">
        <f>N235/K235</f>
        <v>0.2857142857142857</v>
      </c>
      <c r="P235" s="34">
        <f t="shared" si="29"/>
        <v>112000</v>
      </c>
      <c r="Q235" s="99">
        <v>80000</v>
      </c>
      <c r="R235" s="34"/>
      <c r="S235" s="99">
        <v>32000</v>
      </c>
      <c r="T235" s="31"/>
      <c r="U235" s="88" t="s">
        <v>31</v>
      </c>
    </row>
    <row r="236" spans="1:21" s="27" customFormat="1" ht="98.25" customHeight="1" x14ac:dyDescent="0.25">
      <c r="A236" s="13">
        <v>234</v>
      </c>
      <c r="B236" s="37" t="s">
        <v>1064</v>
      </c>
      <c r="C236" s="37"/>
      <c r="D236" s="37" t="s">
        <v>167</v>
      </c>
      <c r="E236" s="37" t="s">
        <v>5</v>
      </c>
      <c r="F236" s="36">
        <v>16</v>
      </c>
      <c r="G236" s="42" t="s">
        <v>1065</v>
      </c>
      <c r="H236" s="96" t="s">
        <v>1066</v>
      </c>
      <c r="I236" s="37" t="s">
        <v>1067</v>
      </c>
      <c r="J236" s="74" t="s">
        <v>1098</v>
      </c>
      <c r="K236" s="44">
        <f t="shared" si="40"/>
        <v>36000</v>
      </c>
      <c r="L236" s="44">
        <v>25000</v>
      </c>
      <c r="M236" s="44">
        <v>0</v>
      </c>
      <c r="N236" s="44">
        <v>11000</v>
      </c>
      <c r="O236" s="45">
        <f>N236/K236</f>
        <v>0.30555555555555558</v>
      </c>
      <c r="P236" s="34">
        <f t="shared" si="29"/>
        <v>36000</v>
      </c>
      <c r="Q236" s="99">
        <v>25000</v>
      </c>
      <c r="R236" s="34">
        <v>0</v>
      </c>
      <c r="S236" s="99">
        <v>11000</v>
      </c>
      <c r="T236" s="31">
        <f t="shared" ref="T236:T244" si="41">S236/P236</f>
        <v>0.30555555555555558</v>
      </c>
      <c r="U236" s="88" t="s">
        <v>31</v>
      </c>
    </row>
    <row r="237" spans="1:21" s="27" customFormat="1" ht="67.5" customHeight="1" x14ac:dyDescent="0.25">
      <c r="A237" s="13">
        <v>235</v>
      </c>
      <c r="B237" s="37" t="s">
        <v>1068</v>
      </c>
      <c r="C237" s="37"/>
      <c r="D237" s="37" t="s">
        <v>21</v>
      </c>
      <c r="E237" s="37" t="s">
        <v>6</v>
      </c>
      <c r="F237" s="36">
        <v>16</v>
      </c>
      <c r="G237" s="42" t="s">
        <v>1069</v>
      </c>
      <c r="H237" s="73" t="s">
        <v>1070</v>
      </c>
      <c r="I237" s="37" t="s">
        <v>1071</v>
      </c>
      <c r="J237" s="74" t="s">
        <v>1099</v>
      </c>
      <c r="K237" s="44">
        <f t="shared" si="40"/>
        <v>60200</v>
      </c>
      <c r="L237" s="44">
        <v>35000</v>
      </c>
      <c r="M237" s="44">
        <v>0</v>
      </c>
      <c r="N237" s="44">
        <v>25200</v>
      </c>
      <c r="O237" s="45">
        <f t="shared" ref="O237:O242" si="42">N237/K237</f>
        <v>0.41860465116279072</v>
      </c>
      <c r="P237" s="34">
        <f t="shared" si="29"/>
        <v>60200</v>
      </c>
      <c r="Q237" s="99">
        <v>35000</v>
      </c>
      <c r="R237" s="34">
        <v>0</v>
      </c>
      <c r="S237" s="99">
        <v>25200</v>
      </c>
      <c r="T237" s="31">
        <f t="shared" si="41"/>
        <v>0.41860465116279072</v>
      </c>
      <c r="U237" s="88" t="s">
        <v>31</v>
      </c>
    </row>
    <row r="238" spans="1:21" s="27" customFormat="1" ht="55.5" customHeight="1" x14ac:dyDescent="0.25">
      <c r="A238" s="13">
        <v>236</v>
      </c>
      <c r="B238" s="37" t="s">
        <v>1072</v>
      </c>
      <c r="C238" s="37"/>
      <c r="D238" s="37" t="s">
        <v>21</v>
      </c>
      <c r="E238" s="37" t="s">
        <v>6</v>
      </c>
      <c r="F238" s="36">
        <v>16</v>
      </c>
      <c r="G238" s="42" t="s">
        <v>1073</v>
      </c>
      <c r="H238" s="73" t="s">
        <v>1074</v>
      </c>
      <c r="I238" s="37" t="s">
        <v>1075</v>
      </c>
      <c r="J238" s="74" t="s">
        <v>1051</v>
      </c>
      <c r="K238" s="44">
        <f t="shared" si="40"/>
        <v>64000</v>
      </c>
      <c r="L238" s="44">
        <v>50000</v>
      </c>
      <c r="M238" s="44">
        <v>0</v>
      </c>
      <c r="N238" s="44">
        <v>14000</v>
      </c>
      <c r="O238" s="45">
        <f t="shared" si="42"/>
        <v>0.21875</v>
      </c>
      <c r="P238" s="34">
        <f t="shared" si="29"/>
        <v>64000</v>
      </c>
      <c r="Q238" s="99">
        <v>50000</v>
      </c>
      <c r="R238" s="34">
        <v>0</v>
      </c>
      <c r="S238" s="99">
        <v>14000</v>
      </c>
      <c r="T238" s="31">
        <f t="shared" si="41"/>
        <v>0.21875</v>
      </c>
      <c r="U238" s="88" t="s">
        <v>31</v>
      </c>
    </row>
    <row r="239" spans="1:21" s="27" customFormat="1" ht="63.75" customHeight="1" x14ac:dyDescent="0.25">
      <c r="A239" s="13">
        <v>237</v>
      </c>
      <c r="B239" s="37" t="s">
        <v>1076</v>
      </c>
      <c r="C239" s="37"/>
      <c r="D239" s="37" t="s">
        <v>167</v>
      </c>
      <c r="E239" s="37" t="s">
        <v>8</v>
      </c>
      <c r="F239" s="36">
        <v>16</v>
      </c>
      <c r="G239" s="42" t="s">
        <v>1077</v>
      </c>
      <c r="H239" s="73" t="s">
        <v>1078</v>
      </c>
      <c r="I239" s="37" t="s">
        <v>1079</v>
      </c>
      <c r="J239" s="13"/>
      <c r="K239" s="44">
        <f t="shared" si="40"/>
        <v>62000</v>
      </c>
      <c r="L239" s="44">
        <v>25000</v>
      </c>
      <c r="M239" s="44">
        <v>0</v>
      </c>
      <c r="N239" s="44">
        <v>37000</v>
      </c>
      <c r="O239" s="45">
        <f t="shared" si="42"/>
        <v>0.59677419354838712</v>
      </c>
      <c r="P239" s="34">
        <f t="shared" si="29"/>
        <v>62000</v>
      </c>
      <c r="Q239" s="99">
        <v>25000</v>
      </c>
      <c r="R239" s="34">
        <v>0</v>
      </c>
      <c r="S239" s="99">
        <v>37000</v>
      </c>
      <c r="T239" s="31">
        <f t="shared" si="41"/>
        <v>0.59677419354838712</v>
      </c>
      <c r="U239" s="88" t="s">
        <v>31</v>
      </c>
    </row>
    <row r="240" spans="1:21" s="27" customFormat="1" ht="57" customHeight="1" x14ac:dyDescent="0.25">
      <c r="A240" s="13">
        <v>238</v>
      </c>
      <c r="B240" s="37" t="s">
        <v>1080</v>
      </c>
      <c r="C240" s="37"/>
      <c r="D240" s="37" t="s">
        <v>21</v>
      </c>
      <c r="E240" s="37" t="s">
        <v>7</v>
      </c>
      <c r="F240" s="36">
        <v>16</v>
      </c>
      <c r="G240" s="42" t="s">
        <v>1081</v>
      </c>
      <c r="H240" s="96" t="s">
        <v>1082</v>
      </c>
      <c r="I240" s="37" t="s">
        <v>1083</v>
      </c>
      <c r="J240" s="74" t="s">
        <v>1100</v>
      </c>
      <c r="K240" s="44">
        <f t="shared" si="40"/>
        <v>91000</v>
      </c>
      <c r="L240" s="44">
        <v>70000</v>
      </c>
      <c r="M240" s="44"/>
      <c r="N240" s="44">
        <v>21000</v>
      </c>
      <c r="O240" s="45">
        <f t="shared" si="42"/>
        <v>0.23076923076923078</v>
      </c>
      <c r="P240" s="34">
        <f t="shared" si="29"/>
        <v>91000</v>
      </c>
      <c r="Q240" s="99">
        <v>70000</v>
      </c>
      <c r="R240" s="34">
        <v>0</v>
      </c>
      <c r="S240" s="99">
        <v>21000</v>
      </c>
      <c r="T240" s="31">
        <f t="shared" si="41"/>
        <v>0.23076923076923078</v>
      </c>
      <c r="U240" s="88" t="s">
        <v>31</v>
      </c>
    </row>
    <row r="241" spans="1:21" s="27" customFormat="1" ht="78.75" customHeight="1" x14ac:dyDescent="0.25">
      <c r="A241" s="13">
        <v>239</v>
      </c>
      <c r="B241" s="37" t="s">
        <v>1084</v>
      </c>
      <c r="C241" s="37"/>
      <c r="D241" s="37" t="s">
        <v>167</v>
      </c>
      <c r="E241" s="37" t="s">
        <v>6</v>
      </c>
      <c r="F241" s="36">
        <v>16</v>
      </c>
      <c r="G241" s="42" t="s">
        <v>1085</v>
      </c>
      <c r="H241" s="73" t="s">
        <v>1086</v>
      </c>
      <c r="I241" s="37" t="s">
        <v>1087</v>
      </c>
      <c r="J241" s="74" t="s">
        <v>1101</v>
      </c>
      <c r="K241" s="44">
        <f t="shared" si="40"/>
        <v>37300</v>
      </c>
      <c r="L241" s="44">
        <v>25000</v>
      </c>
      <c r="M241" s="44">
        <v>0</v>
      </c>
      <c r="N241" s="44">
        <v>12300</v>
      </c>
      <c r="O241" s="45">
        <f t="shared" si="42"/>
        <v>0.32975871313672922</v>
      </c>
      <c r="P241" s="34">
        <f t="shared" si="29"/>
        <v>37300</v>
      </c>
      <c r="Q241" s="99">
        <v>25000</v>
      </c>
      <c r="R241" s="34">
        <v>0</v>
      </c>
      <c r="S241" s="99">
        <v>12300</v>
      </c>
      <c r="T241" s="31">
        <f t="shared" si="41"/>
        <v>0.32975871313672922</v>
      </c>
      <c r="U241" s="88" t="s">
        <v>31</v>
      </c>
    </row>
    <row r="242" spans="1:21" s="27" customFormat="1" ht="76.5" customHeight="1" x14ac:dyDescent="0.25">
      <c r="A242" s="13">
        <v>240</v>
      </c>
      <c r="B242" s="37" t="s">
        <v>1088</v>
      </c>
      <c r="C242" s="37"/>
      <c r="D242" s="37" t="s">
        <v>167</v>
      </c>
      <c r="E242" s="37" t="s">
        <v>6</v>
      </c>
      <c r="F242" s="36">
        <v>16</v>
      </c>
      <c r="G242" s="42" t="s">
        <v>1089</v>
      </c>
      <c r="H242" s="73" t="s">
        <v>1090</v>
      </c>
      <c r="I242" s="37" t="s">
        <v>1087</v>
      </c>
      <c r="J242" s="74" t="s">
        <v>1101</v>
      </c>
      <c r="K242" s="44">
        <f t="shared" si="40"/>
        <v>35500</v>
      </c>
      <c r="L242" s="44">
        <v>25000</v>
      </c>
      <c r="M242" s="44">
        <v>0</v>
      </c>
      <c r="N242" s="44">
        <v>10500</v>
      </c>
      <c r="O242" s="45">
        <f t="shared" si="42"/>
        <v>0.29577464788732394</v>
      </c>
      <c r="P242" s="34">
        <f t="shared" si="29"/>
        <v>35500</v>
      </c>
      <c r="Q242" s="99">
        <v>25000</v>
      </c>
      <c r="R242" s="34">
        <v>0</v>
      </c>
      <c r="S242" s="99">
        <v>10500</v>
      </c>
      <c r="T242" s="31">
        <f t="shared" si="41"/>
        <v>0.29577464788732394</v>
      </c>
      <c r="U242" s="88" t="s">
        <v>31</v>
      </c>
    </row>
    <row r="243" spans="1:21" s="27" customFormat="1" ht="85.5" customHeight="1" x14ac:dyDescent="0.25">
      <c r="A243" s="13">
        <v>241</v>
      </c>
      <c r="B243" s="37" t="s">
        <v>1091</v>
      </c>
      <c r="C243" s="37"/>
      <c r="D243" s="37" t="s">
        <v>21</v>
      </c>
      <c r="E243" s="37" t="s">
        <v>5</v>
      </c>
      <c r="F243" s="36">
        <v>16</v>
      </c>
      <c r="G243" s="42" t="s">
        <v>1092</v>
      </c>
      <c r="H243" s="96" t="s">
        <v>1093</v>
      </c>
      <c r="I243" s="37" t="s">
        <v>995</v>
      </c>
      <c r="J243" s="74" t="s">
        <v>1102</v>
      </c>
      <c r="K243" s="44">
        <f t="shared" si="40"/>
        <v>275800</v>
      </c>
      <c r="L243" s="44">
        <v>208000</v>
      </c>
      <c r="M243" s="44"/>
      <c r="N243" s="44">
        <v>67800</v>
      </c>
      <c r="O243" s="45">
        <f>N243/K243</f>
        <v>0.24583031182015955</v>
      </c>
      <c r="P243" s="34">
        <f t="shared" si="29"/>
        <v>275800</v>
      </c>
      <c r="Q243" s="99">
        <v>208000</v>
      </c>
      <c r="R243" s="34">
        <v>0</v>
      </c>
      <c r="S243" s="99">
        <v>67800</v>
      </c>
      <c r="T243" s="31">
        <f t="shared" si="41"/>
        <v>0.24583031182015955</v>
      </c>
      <c r="U243" s="88" t="s">
        <v>31</v>
      </c>
    </row>
    <row r="244" spans="1:21" s="27" customFormat="1" ht="63.75" customHeight="1" x14ac:dyDescent="0.25">
      <c r="A244" s="13"/>
      <c r="B244" s="37" t="s">
        <v>1094</v>
      </c>
      <c r="C244" s="37"/>
      <c r="D244" s="37" t="s">
        <v>167</v>
      </c>
      <c r="E244" s="37" t="s">
        <v>5</v>
      </c>
      <c r="F244" s="36">
        <v>16</v>
      </c>
      <c r="G244" s="42" t="s">
        <v>1095</v>
      </c>
      <c r="H244" s="96" t="s">
        <v>1096</v>
      </c>
      <c r="I244" s="37" t="s">
        <v>1097</v>
      </c>
      <c r="J244" s="74" t="s">
        <v>1098</v>
      </c>
      <c r="K244" s="44">
        <f t="shared" si="40"/>
        <v>17500</v>
      </c>
      <c r="L244" s="44">
        <v>11000</v>
      </c>
      <c r="M244" s="44"/>
      <c r="N244" s="44">
        <v>6500</v>
      </c>
      <c r="O244" s="45">
        <f>N244/K244</f>
        <v>0.37142857142857144</v>
      </c>
      <c r="P244" s="34">
        <f t="shared" si="29"/>
        <v>17500</v>
      </c>
      <c r="Q244" s="99">
        <v>11000</v>
      </c>
      <c r="R244" s="34">
        <v>0</v>
      </c>
      <c r="S244" s="99">
        <v>6500</v>
      </c>
      <c r="T244" s="31">
        <f t="shared" si="41"/>
        <v>0.37142857142857144</v>
      </c>
      <c r="U244" s="88" t="s">
        <v>31</v>
      </c>
    </row>
    <row r="245" spans="1:21" ht="27.75" customHeight="1" x14ac:dyDescent="0.25">
      <c r="A245" s="13"/>
      <c r="B245" s="15" t="s">
        <v>173</v>
      </c>
      <c r="C245" s="15"/>
      <c r="D245" s="6"/>
      <c r="E245" s="12"/>
      <c r="F245" s="12"/>
      <c r="G245" s="39"/>
      <c r="H245" s="16"/>
      <c r="I245" s="16"/>
      <c r="J245" s="16"/>
      <c r="K245" s="49">
        <f>SUM(K4:K244)</f>
        <v>12221535</v>
      </c>
      <c r="L245" s="49">
        <f>SUM(L4:L244)</f>
        <v>7630676</v>
      </c>
      <c r="M245" s="49">
        <f>SUM(M4:M244)</f>
        <v>150730</v>
      </c>
      <c r="N245" s="49">
        <f>SUM(N4:N244)</f>
        <v>4440129</v>
      </c>
      <c r="O245" s="45">
        <f>N245/K245</f>
        <v>0.36330370939493278</v>
      </c>
      <c r="P245" s="32">
        <f>SUM(P4:P244)</f>
        <v>10082784.749999996</v>
      </c>
      <c r="Q245" s="95">
        <f>SUM(Q4:Q244)</f>
        <v>5900016.0900000008</v>
      </c>
      <c r="R245" s="32">
        <f>SUM(R4:R244)</f>
        <v>109126.66</v>
      </c>
      <c r="S245" s="95">
        <f>SUM(S4:S244)</f>
        <v>4073642</v>
      </c>
      <c r="T245" s="32">
        <f>+S245+Q245</f>
        <v>9973658.0899999999</v>
      </c>
      <c r="U245" s="9"/>
    </row>
    <row r="246" spans="1:21" s="27" customFormat="1" ht="29.25" customHeight="1" x14ac:dyDescent="0.25">
      <c r="B246" s="2"/>
      <c r="C246" s="2"/>
      <c r="D246" s="2"/>
      <c r="E246" s="26"/>
      <c r="F246" s="26"/>
      <c r="G246" s="26"/>
      <c r="H246" s="3"/>
      <c r="I246" s="3"/>
      <c r="J246" s="3"/>
      <c r="K246" s="17"/>
      <c r="Q246" s="100">
        <f>+Q245/P245</f>
        <v>0.58515739810869238</v>
      </c>
      <c r="R246" s="100">
        <f>+R245/P245</f>
        <v>1.0823067506226396E-2</v>
      </c>
      <c r="S246" s="100">
        <f>+S245/P245</f>
        <v>0.40401953438508159</v>
      </c>
    </row>
    <row r="247" spans="1:21" s="27" customFormat="1" x14ac:dyDescent="0.25">
      <c r="B247" s="2"/>
      <c r="C247" s="2"/>
      <c r="D247" s="2"/>
      <c r="E247" s="26"/>
      <c r="F247" s="26"/>
      <c r="G247" s="26"/>
      <c r="H247" s="3"/>
      <c r="I247" s="3"/>
      <c r="J247" s="3"/>
      <c r="K247" s="17"/>
    </row>
    <row r="248" spans="1:21" s="27" customFormat="1" x14ac:dyDescent="0.25">
      <c r="B248" s="2"/>
      <c r="C248" s="2"/>
      <c r="D248" s="2"/>
      <c r="E248" s="26"/>
      <c r="F248" s="26"/>
      <c r="G248" s="26"/>
      <c r="H248" s="3"/>
      <c r="I248" s="3"/>
      <c r="J248" s="3"/>
      <c r="K248" s="17"/>
    </row>
    <row r="249" spans="1:21" x14ac:dyDescent="0.25">
      <c r="H249" s="3" t="s">
        <v>484</v>
      </c>
      <c r="I249" s="17"/>
      <c r="J249" s="17"/>
    </row>
    <row r="250" spans="1:21" s="27" customFormat="1" x14ac:dyDescent="0.25">
      <c r="B250" s="2"/>
      <c r="C250" s="2"/>
      <c r="D250" s="26"/>
      <c r="E250" s="26"/>
      <c r="F250" s="26"/>
      <c r="G250" s="26"/>
      <c r="H250" s="3"/>
      <c r="I250" s="17"/>
      <c r="J250" s="17"/>
      <c r="K250" s="26"/>
    </row>
  </sheetData>
  <mergeCells count="3">
    <mergeCell ref="K2:N2"/>
    <mergeCell ref="P2:S2"/>
    <mergeCell ref="E2:J2"/>
  </mergeCells>
  <pageMargins left="0.23622047244094491" right="0.23622047244094491" top="0.74803149606299213" bottom="0.74803149606299213" header="0.31496062992125984" footer="0.31496062992125984"/>
  <pageSetup paperSize="9" scale="34" fitToHeight="1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40668862</IDBDocs_x0020_Number>
    <TaxCatchAll xmlns="9c571b2f-e523-4ab2-ba2e-09e151a03ef4">
      <Value>4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INT/INT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Larsson, Mikael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PR-L1139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</Identifier>
    <Disclosure_x0020_Activity xmlns="9c571b2f-e523-4ab2-ba2e-09e151a03ef4">Loan Proposal</Disclosure_x0020_Activity>
    <Webtopic xmlns="9c571b2f-e523-4ab2-ba2e-09e151a03ef4">CE-INT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C1522471C903EF4889D8FB23ED081552" ma:contentTypeVersion="0" ma:contentTypeDescription="A content type to manage public (operations) IDB documents" ma:contentTypeScope="" ma:versionID="3764e01baaf10bffd3de3bd3961388ce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00f02d04dbffc8223ab87bb0dcc9c1e4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af76994-b145-4aa5-bae9-5834c8e755c3}" ma:internalName="TaxCatchAll" ma:showField="CatchAllData" ma:web="fab184d8-fc63-46dc-b020-1b7b083810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af76994-b145-4aa5-bae9-5834c8e755c3}" ma:internalName="TaxCatchAllLabel" ma:readOnly="true" ma:showField="CatchAllDataLabel" ma:web="fab184d8-fc63-46dc-b020-1b7b083810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216E465-72AD-446B-A033-5F736FFD81CF}"/>
</file>

<file path=customXml/itemProps2.xml><?xml version="1.0" encoding="utf-8"?>
<ds:datastoreItem xmlns:ds="http://schemas.openxmlformats.org/officeDocument/2006/customXml" ds:itemID="{4311163D-A28E-440C-A3CB-171A4170490E}"/>
</file>

<file path=customXml/itemProps3.xml><?xml version="1.0" encoding="utf-8"?>
<ds:datastoreItem xmlns:ds="http://schemas.openxmlformats.org/officeDocument/2006/customXml" ds:itemID="{F6181E8E-484F-4D9F-A187-B2B29C74BA99}"/>
</file>

<file path=customXml/itemProps4.xml><?xml version="1.0" encoding="utf-8"?>
<ds:datastoreItem xmlns:ds="http://schemas.openxmlformats.org/officeDocument/2006/customXml" ds:itemID="{032FB1E1-2EC6-42F0-8446-620D95FF1330}"/>
</file>

<file path=customXml/itemProps5.xml><?xml version="1.0" encoding="utf-8"?>
<ds:datastoreItem xmlns:ds="http://schemas.openxmlformats.org/officeDocument/2006/customXml" ds:itemID="{7ADC0769-CE65-4140-BC9D-6DFE27310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Hoja2</vt:lpstr>
      <vt:lpstr>DETALLE GRAL</vt:lpstr>
      <vt:lpstr>'DETALLE GRAL'!Print_Titles</vt:lpstr>
    </vt:vector>
  </TitlesOfParts>
  <Company>Rediex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Opcional 10_ Proyectos y Beneficiarios de Programa de Apoyo a las Exportaciones Paraguayas</dc:title>
  <dc:creator>Juan Ferreira</dc:creator>
  <cp:lastModifiedBy>IADB</cp:lastModifiedBy>
  <cp:lastPrinted>2016-04-15T11:42:17Z</cp:lastPrinted>
  <dcterms:created xsi:type="dcterms:W3CDTF">2010-07-26T20:50:32Z</dcterms:created>
  <dcterms:modified xsi:type="dcterms:W3CDTF">2016-09-15T19:56:04Z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0x01010046CF21643EE8D14686A648AA6DAD089200C1522471C903EF4889D8FB23ED081552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