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75" windowWidth="12240" windowHeight="7080" activeTab="2"/>
  </bookViews>
  <sheets>
    <sheet name="Estructura del Proyecto" sheetId="3" r:id="rId1"/>
    <sheet name="Plan de Adquisiciones" sheetId="2" r:id="rId2"/>
    <sheet name="Detalle PA" sheetId="1" r:id="rId3"/>
  </sheets>
  <definedNames>
    <definedName name="_xlnm.Print_Area" localSheetId="2">'Detalle PA'!$A$1:$N$75</definedName>
    <definedName name="_xlnm.Print_Area" localSheetId="1">'Plan de Adquisiciones'!$A$1:$C$33</definedName>
    <definedName name="_xlnm.Print_Titles" localSheetId="2">'Detalle PA'!$1:$3</definedName>
  </definedNames>
  <calcPr calcId="145621"/>
</workbook>
</file>

<file path=xl/calcChain.xml><?xml version="1.0" encoding="utf-8"?>
<calcChain xmlns="http://schemas.openxmlformats.org/spreadsheetml/2006/main">
  <c r="C32" i="2" l="1"/>
  <c r="B32" i="2"/>
  <c r="U42" i="1" l="1"/>
  <c r="V42" i="1" s="1"/>
  <c r="I42" i="1"/>
  <c r="H42" i="1"/>
  <c r="C16" i="2" l="1"/>
  <c r="B16" i="2"/>
  <c r="U43" i="1" l="1"/>
  <c r="V43" i="1" s="1"/>
  <c r="I43" i="1"/>
  <c r="H43" i="1"/>
  <c r="U20" i="1" l="1"/>
  <c r="V20" i="1" s="1"/>
  <c r="I20" i="1"/>
  <c r="H20" i="1"/>
  <c r="U40" i="1" l="1"/>
  <c r="V40" i="1" s="1"/>
  <c r="I40" i="1"/>
  <c r="H40" i="1"/>
  <c r="U41" i="1" l="1"/>
  <c r="V41" i="1" s="1"/>
  <c r="I41" i="1"/>
  <c r="H41" i="1"/>
  <c r="T52" i="1" l="1"/>
  <c r="S52" i="1"/>
  <c r="U55" i="1"/>
  <c r="V55" i="1" s="1"/>
  <c r="H55" i="1"/>
  <c r="G55" i="1"/>
  <c r="U54" i="1" l="1"/>
  <c r="V54" i="1" s="1"/>
  <c r="H54" i="1"/>
  <c r="G54" i="1"/>
  <c r="S36" i="1"/>
  <c r="T16" i="1"/>
  <c r="S16" i="1"/>
  <c r="T6" i="1"/>
  <c r="S6" i="1"/>
  <c r="U9" i="1"/>
  <c r="V9" i="1" s="1"/>
  <c r="I9" i="1"/>
  <c r="H9" i="1"/>
  <c r="I21" i="1"/>
  <c r="H21" i="1"/>
  <c r="I19" i="1"/>
  <c r="H19" i="1"/>
  <c r="I18" i="1"/>
  <c r="H18" i="1"/>
  <c r="U21" i="1"/>
  <c r="U19" i="1"/>
  <c r="V19" i="1" s="1"/>
  <c r="U18" i="1"/>
  <c r="V18" i="1" s="1"/>
  <c r="V21" i="1" l="1"/>
  <c r="T36" i="1"/>
  <c r="T28" i="1"/>
  <c r="S28" i="1"/>
  <c r="H53" i="1" l="1"/>
  <c r="G53" i="1"/>
  <c r="I44" i="1"/>
  <c r="H44" i="1"/>
  <c r="U39" i="1"/>
  <c r="V39" i="1" s="1"/>
  <c r="I39" i="1"/>
  <c r="H39" i="1"/>
  <c r="U38" i="1"/>
  <c r="V38" i="1" s="1"/>
  <c r="I38" i="1"/>
  <c r="H38" i="1"/>
  <c r="I37" i="1"/>
  <c r="H37" i="1"/>
  <c r="I17" i="1" l="1"/>
  <c r="H17" i="1"/>
  <c r="I8" i="1" l="1"/>
  <c r="H8" i="1"/>
  <c r="I7" i="1"/>
  <c r="H7" i="1"/>
  <c r="C5" i="2"/>
  <c r="B12" i="2" l="1"/>
  <c r="B14" i="2"/>
  <c r="B13" i="2"/>
  <c r="U17" i="1"/>
  <c r="U8" i="1"/>
  <c r="V8" i="1" s="1"/>
  <c r="V17" i="1" l="1"/>
  <c r="V16" i="1" s="1"/>
  <c r="U16" i="1"/>
  <c r="C13" i="2" s="1"/>
  <c r="V28" i="1" l="1"/>
  <c r="U28" i="1"/>
  <c r="C14" i="2" s="1"/>
  <c r="S35" i="1"/>
  <c r="B17" i="2" l="1"/>
  <c r="B22" i="2" l="1"/>
  <c r="T35" i="1" l="1"/>
  <c r="U7" i="1"/>
  <c r="U53" i="1"/>
  <c r="U52" i="1" s="1"/>
  <c r="U44" i="1"/>
  <c r="V44" i="1" s="1"/>
  <c r="U37" i="1"/>
  <c r="U6" i="1" l="1"/>
  <c r="C12" i="2" s="1"/>
  <c r="U36" i="1"/>
  <c r="V53" i="1"/>
  <c r="V52" i="1" s="1"/>
  <c r="V37" i="1"/>
  <c r="V36" i="1" s="1"/>
  <c r="V7" i="1"/>
  <c r="V6" i="1" s="1"/>
  <c r="B36" i="2"/>
  <c r="U35" i="1" l="1"/>
  <c r="C17" i="2" s="1"/>
  <c r="C22" i="2" l="1"/>
  <c r="C36" i="2" s="1"/>
</calcChain>
</file>

<file path=xl/sharedStrings.xml><?xml version="1.0" encoding="utf-8"?>
<sst xmlns="http://schemas.openxmlformats.org/spreadsheetml/2006/main" count="366" uniqueCount="166">
  <si>
    <t>INFORMACIÓN PARA CARGA INICIAL DEL PLAN DE ADQUISICIONES (EN CURSO Y/O ULTIMO PRESENTADO)</t>
  </si>
  <si>
    <t>OBRAS</t>
  </si>
  <si>
    <t>Cantidad de Lotes :</t>
  </si>
  <si>
    <t>Número de Proceso:</t>
  </si>
  <si>
    <t>Monto Estimado, en u$s :</t>
  </si>
  <si>
    <t>Componente Asociado :</t>
  </si>
  <si>
    <t>Comentarios</t>
  </si>
  <si>
    <t>Documento de Licitación</t>
  </si>
  <si>
    <t>Firma del Contrato</t>
  </si>
  <si>
    <t>Unidad Ejecutora:</t>
  </si>
  <si>
    <t>Actividad:</t>
  </si>
  <si>
    <t>Descripción adicional:</t>
  </si>
  <si>
    <t>Fechas</t>
  </si>
  <si>
    <t>BIENES</t>
  </si>
  <si>
    <r>
      <t xml:space="preserve">Método de 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</si>
  <si>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SERVICIOS DE NO CONSULTORÍA</t>
  </si>
  <si>
    <t>CONSULTORÍAS FIRMAS</t>
  </si>
  <si>
    <t>Aviso de Expresiones de Interés</t>
  </si>
  <si>
    <t>CONSULTORÍAS INDIVIDUOS</t>
  </si>
  <si>
    <t>Cantidad Estimada de Consultores :</t>
  </si>
  <si>
    <t>No Objeción a los TdR de la Actividad</t>
  </si>
  <si>
    <t>Firma Contrato</t>
  </si>
  <si>
    <t>CAPACITACIÓN</t>
  </si>
  <si>
    <t>SUBPROYECTOS</t>
  </si>
  <si>
    <t>Cantidad Estimada de Subproyectos:</t>
  </si>
  <si>
    <t>Firma del Contrato / Convenio por Adjudicación de los Subproyectos</t>
  </si>
  <si>
    <t>Fecha de 
Transferencia</t>
  </si>
  <si>
    <t>Previsto</t>
  </si>
  <si>
    <t>Declaración de Licitación Desierta</t>
  </si>
  <si>
    <t>Rechazo de Ofertas</t>
  </si>
  <si>
    <t>Contrato En Ejecución</t>
  </si>
  <si>
    <t>Contrato Terminado</t>
  </si>
  <si>
    <t>Contratación Directa </t>
  </si>
  <si>
    <t>Licitación Internacional Limitada </t>
  </si>
  <si>
    <t>Licitación Pública Internacional </t>
  </si>
  <si>
    <t>Licitación Pública Internacional con Precalificación</t>
  </si>
  <si>
    <t>Licitación Pública Internacional en 2 etapas </t>
  </si>
  <si>
    <t>Licitación Pública Internacional por Lotes </t>
  </si>
  <si>
    <t>Comparación de Calificaciones</t>
  </si>
  <si>
    <t>Selección basada en el menor costo </t>
  </si>
  <si>
    <t>Selección Basada en la Calidad </t>
  </si>
  <si>
    <t>Selección Basada en la Calidad y Costo </t>
  </si>
  <si>
    <t>Selección basada en las calificaciones de los consultores</t>
  </si>
  <si>
    <t>Selección Basado en Presupuesto Fijo </t>
  </si>
  <si>
    <t>Llave en mano</t>
  </si>
  <si>
    <t>Bienes </t>
  </si>
  <si>
    <t>Precios Unitarios</t>
  </si>
  <si>
    <t>Suma Alzada</t>
  </si>
  <si>
    <t>Obras </t>
  </si>
  <si>
    <t>Servicios de No Consultoría </t>
  </si>
  <si>
    <t>Suma global</t>
  </si>
  <si>
    <t>Consultoría - Firmas </t>
  </si>
  <si>
    <t>Suma global + Gastos Reembolsables</t>
  </si>
  <si>
    <t>Tiempo Trabajado</t>
  </si>
  <si>
    <t>Consultoría - Individuos </t>
  </si>
  <si>
    <t>Adq. libros de textos y material de lectura</t>
  </si>
  <si>
    <t>Adquisición de Bienes</t>
  </si>
  <si>
    <t>Adquisición de Bienes - Sector Salud</t>
  </si>
  <si>
    <t>Comparación de Precios para Bienes</t>
  </si>
  <si>
    <t>Especificaciones Técnicas</t>
  </si>
  <si>
    <t>Suministro e instalación de plantas y equipos</t>
  </si>
  <si>
    <t>Suministro e instalación de sist. de información</t>
  </si>
  <si>
    <t>Comparación de Precios para Obras</t>
  </si>
  <si>
    <t>Contratación de Obras Mayores</t>
  </si>
  <si>
    <t>Contratación de Obras Menores</t>
  </si>
  <si>
    <t>Doc. de precalificación para construcción de obras</t>
  </si>
  <si>
    <t>Adquisición de Servicios de no consultoría</t>
  </si>
  <si>
    <t>Solicitud de Propuestas y Términos de Referencia</t>
  </si>
  <si>
    <t>Términos de Referencia</t>
  </si>
  <si>
    <t>3CV</t>
  </si>
  <si>
    <t>Objeto de la Transferencia:</t>
  </si>
  <si>
    <t>INFORMACIÓN PARA CARGA INICIAL DEL PLAN DE ADQUISICIONES 
EN CURSO Y/O ULTIMO PRESENTADO</t>
  </si>
  <si>
    <t>1. Cobertura del Plan de Adquisiciones</t>
  </si>
  <si>
    <t>Dato</t>
  </si>
  <si>
    <t>Desde</t>
  </si>
  <si>
    <t>Hasta</t>
  </si>
  <si>
    <t>Cobertura del Plan de Adquisiciones:</t>
  </si>
  <si>
    <t>2. Versión del Plan de Adquisiciones</t>
  </si>
  <si>
    <t>Versión ( 1-xxxx -Incluir Año-) :</t>
  </si>
  <si>
    <t>3. Tipos de Gasto</t>
  </si>
  <si>
    <t>Categoría de Adquisición</t>
  </si>
  <si>
    <t>Monto Financiado por el Banco</t>
  </si>
  <si>
    <t>Monto Total Proyecto 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</si>
  <si>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</si>
  <si>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</si>
  <si>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</si>
  <si>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</si>
  <si>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</si>
  <si>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</si>
  <si>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Transferencias</t>
  </si>
  <si>
    <t>Subproyectos Comunitarios</t>
  </si>
  <si>
    <t>No asignados</t>
  </si>
  <si>
    <t>Total</t>
  </si>
  <si>
    <t>Nombre Organismo Sub-Ejecutor (si aplica)</t>
  </si>
  <si>
    <t>Iniciales Organismo Sub-ejecutor</t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</si>
  <si>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</si>
  <si>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COMPONENTES? (SI / NO)</t>
  </si>
  <si>
    <t>Nombre de los componentes (listar por numero o letra)</t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</si>
  <si>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</si>
  <si>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t>Nombre Organismo Prestatario</t>
  </si>
  <si>
    <t>Aviso Especial de Adquisiciones</t>
  </si>
  <si>
    <t>Monto Estimado % BID:</t>
  </si>
  <si>
    <t>Monto Estimado % Contraparte:</t>
  </si>
  <si>
    <t xml:space="preserve">Monto Estimado </t>
  </si>
  <si>
    <t>4. Componentes</t>
  </si>
  <si>
    <t>Componente de Inversión</t>
  </si>
  <si>
    <t>Ex-Post</t>
  </si>
  <si>
    <t>Ex-Ante</t>
  </si>
  <si>
    <r>
      <t xml:space="preserve">Método de Revisión 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</si>
  <si>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UCP MTI BID</t>
  </si>
  <si>
    <t xml:space="preserve">Transporte </t>
  </si>
  <si>
    <r>
      <t xml:space="preserve">Método de Selección/ Adquisición 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</si>
  <si>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t>Componente I</t>
  </si>
  <si>
    <t>Administración del Programa</t>
  </si>
  <si>
    <t>Componente 2. Fortalecimiento Institucional</t>
  </si>
  <si>
    <t>Ministerio de Hacienda y Crédito Público</t>
  </si>
  <si>
    <t>Ministerio de Transporte e Infraestructura</t>
  </si>
  <si>
    <t>MTI</t>
  </si>
  <si>
    <t>Versión Inicial</t>
  </si>
  <si>
    <t>APORTE BID</t>
  </si>
  <si>
    <t>APORTE GDN</t>
  </si>
  <si>
    <t>TOTAL</t>
  </si>
  <si>
    <t>Selección Directa </t>
  </si>
  <si>
    <t>Asesoría Técnica del MTI</t>
  </si>
  <si>
    <t>Licitación Pública Nacional</t>
  </si>
  <si>
    <t>N/D</t>
  </si>
  <si>
    <t>Esta consultoría se llevará a cabo  durante todo el período de implementación del programa.</t>
  </si>
  <si>
    <t>Componente II</t>
  </si>
  <si>
    <t>Componente 1. Mejoramiento de Caminos Rurales</t>
  </si>
  <si>
    <t>Comparación de Precios</t>
  </si>
  <si>
    <t>Varios contratos.</t>
  </si>
  <si>
    <t>PROGRAMA DE INTEGRACION VIAL II (OPERACION NI-L1097)
EN CURSO Y/O ULTIMO PRESENTADO</t>
  </si>
  <si>
    <t>COMPONENTE 1: MEJORAMIENTO DE CAMINOS RURALES</t>
  </si>
  <si>
    <t>COMPONENTE 2: FORTALECIMIENTO INSTITUCIONAL</t>
  </si>
  <si>
    <t>ADMINISTRACION Y GESTION</t>
  </si>
  <si>
    <t>GASTOS FINANCIEROS</t>
  </si>
  <si>
    <t>Administración y Gestión</t>
  </si>
  <si>
    <t>Monto Estimado, en US$ :</t>
  </si>
  <si>
    <t>Servicios de Supervisión de las Obras de Mejoramiento del Tramo de Camino El Comejen - Waslala (30.90 Km.)</t>
  </si>
  <si>
    <t>PROGRAMA DE INTEGRACION VIAL II (OPERACION NI-L1097)</t>
  </si>
  <si>
    <t>Adquisición de Bienes informáticos (20 Computadoras de Escritorios, 10 laptops y 5 fotocopiadoras multifuncionales)</t>
  </si>
  <si>
    <t>Rehabilitación Física de Oficinas</t>
  </si>
  <si>
    <t>Servicios de Supervisión de las Obras de Rehabilitación Física de Oficinas</t>
  </si>
  <si>
    <t>Servicios de Consultoría para los Estudios de Preinversión, Factibilidad y diseños de infraestructura de transporte multimodal</t>
  </si>
  <si>
    <t>Servicios de Consultoría para la Auditoría Financiera Independiente del Programa de Integración Vial II, Plurianual</t>
  </si>
  <si>
    <t>Monto Estimado, en US$:</t>
  </si>
  <si>
    <t>Adquisición de Muebles de Oficina (40 sillas de escritorios y 30 sillas de espera)</t>
  </si>
  <si>
    <t>Adquisición de Equipo de Oficina (8 aires acondicionados 24,000 BTU)</t>
  </si>
  <si>
    <t>Adquisición de Equipo de Transporte (4 vehículos pick up y 2 sedan)</t>
  </si>
  <si>
    <t>Adquisición de Modelo de Analisis de Inversión en Carretera HDM-4 (2 Licencias)</t>
  </si>
  <si>
    <t>Debido a que es un programa de obras múltiples, a efectos de presentación al Directorio, solo se ha analizado el proyecto de la muestra.</t>
  </si>
  <si>
    <t>Evaluación Intermedia del Programa de Integración Vial II</t>
  </si>
  <si>
    <t>Evaluación Final del Programa de Integración Vial II</t>
  </si>
  <si>
    <t xml:space="preserve">Servicios de Supervisión de las Obras de Mejoramiento de Caminos Rurales (proyecto por confirmar) </t>
  </si>
  <si>
    <t>Mejoramiento de Caminos Rurales (proyecto por confirmar)</t>
  </si>
  <si>
    <t>Fortalecimiento para el desarrollo institucional</t>
  </si>
  <si>
    <t>Consultoría para el Apoyo a la Elaboración y apoyo a la implementación del Plan de manejo para la Reserva de Kuskawás</t>
  </si>
  <si>
    <t>Mejoramiento del Tramo de Camino El Comejen - Waslala (30.90 Km.)</t>
  </si>
  <si>
    <t>SI</t>
  </si>
  <si>
    <t>Gastos Financieros*</t>
  </si>
  <si>
    <t>*: los gastos financieros corresponden al pago de los intereses del financiamiento.</t>
  </si>
  <si>
    <t>Componente III</t>
  </si>
  <si>
    <t>COMPONENTE 3: ESTUDIOS DE PREINVERSIÓN</t>
  </si>
  <si>
    <t>Componente 3. Estudios de Preinversión</t>
  </si>
  <si>
    <t>Gastos Financieros</t>
  </si>
  <si>
    <t>Servicios de Consultoría para Preinversión Complementarios (estudios por definir)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</si>
</sst>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USD]\ #,##0.0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4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/>
    <xf numFmtId="0" fontId="22" fillId="0" borderId="17" xfId="38" applyFont="1" applyFill="1" applyBorder="1" applyAlignment="1">
      <alignment vertical="center" wrapText="1"/>
    </xf>
    <xf numFmtId="0" fontId="22" fillId="0" borderId="10" xfId="38" applyFont="1" applyFill="1" applyBorder="1" applyAlignment="1">
      <alignment vertical="center" wrapText="1"/>
    </xf>
    <xf numFmtId="0" fontId="22" fillId="0" borderId="14" xfId="38" applyFont="1" applyFill="1" applyBorder="1" applyAlignment="1">
      <alignment vertical="center" wrapText="1"/>
    </xf>
    <xf numFmtId="0" fontId="22" fillId="0" borderId="18" xfId="38" applyFont="1" applyFill="1" applyBorder="1" applyAlignment="1">
      <alignment vertical="center" wrapText="1"/>
    </xf>
    <xf numFmtId="0" fontId="22" fillId="0" borderId="15" xfId="38" applyFont="1" applyFill="1" applyBorder="1" applyAlignment="1">
      <alignment vertical="center" wrapText="1"/>
    </xf>
    <xf numFmtId="0" fontId="22" fillId="0" borderId="16" xfId="38" applyFont="1" applyFill="1" applyBorder="1" applyAlignment="1">
      <alignment vertical="center" wrapText="1"/>
    </xf>
    <xf numFmtId="0" fontId="22" fillId="0" borderId="0" xfId="1" applyFont="1" applyFill="1" applyAlignment="1">
      <alignment vertical="center" wrapText="1"/>
    </xf>
    <xf numFmtId="0" fontId="22" fillId="0" borderId="26" xfId="1" applyFont="1" applyFill="1" applyBorder="1" applyAlignment="1">
      <alignment vertical="center" wrapText="1"/>
    </xf>
    <xf numFmtId="0" fontId="22" fillId="0" borderId="10" xfId="1" applyFont="1" applyFill="1" applyBorder="1" applyAlignment="1">
      <alignment vertical="center" wrapText="1"/>
    </xf>
    <xf numFmtId="0" fontId="22" fillId="0" borderId="28" xfId="1" applyFont="1" applyFill="1" applyBorder="1" applyAlignment="1">
      <alignment vertical="center" wrapText="1"/>
    </xf>
    <xf numFmtId="0" fontId="22" fillId="0" borderId="27" xfId="1" applyFont="1" applyFill="1" applyBorder="1" applyAlignment="1">
      <alignment horizontal="left" vertical="center" wrapText="1"/>
    </xf>
    <xf numFmtId="0" fontId="22" fillId="0" borderId="10" xfId="1" applyFont="1" applyFill="1" applyBorder="1" applyAlignment="1">
      <alignment horizontal="left" vertical="center" wrapText="1"/>
    </xf>
    <xf numFmtId="0" fontId="23" fillId="24" borderId="17" xfId="1" applyFont="1" applyFill="1" applyBorder="1" applyAlignment="1">
      <alignment horizontal="center" vertical="center" wrapText="1"/>
    </xf>
    <xf numFmtId="0" fontId="23" fillId="24" borderId="10" xfId="1" applyFont="1" applyFill="1" applyBorder="1" applyAlignment="1">
      <alignment horizontal="center" vertical="center" wrapText="1"/>
    </xf>
    <xf numFmtId="0" fontId="23" fillId="24" borderId="14" xfId="1" applyFont="1" applyFill="1" applyBorder="1" applyAlignment="1">
      <alignment horizontal="center" vertical="center" wrapText="1"/>
    </xf>
    <xf numFmtId="0" fontId="31" fillId="0" borderId="18" xfId="1" applyFont="1" applyFill="1" applyBorder="1" applyAlignment="1">
      <alignment horizontal="left" vertical="center" wrapText="1"/>
    </xf>
    <xf numFmtId="0" fontId="22" fillId="0" borderId="17" xfId="1" quotePrefix="1" applyFont="1" applyBorder="1" applyAlignment="1" applyProtection="1"/>
    <xf numFmtId="164" fontId="22" fillId="0" borderId="10" xfId="1" applyNumberFormat="1" applyFont="1" applyFill="1" applyBorder="1" applyAlignment="1">
      <alignment horizontal="right" vertical="center" wrapText="1"/>
    </xf>
    <xf numFmtId="164" fontId="22" fillId="0" borderId="14" xfId="1" applyNumberFormat="1" applyFont="1" applyFill="1" applyBorder="1" applyAlignment="1">
      <alignment horizontal="right" vertical="center" wrapText="1"/>
    </xf>
    <xf numFmtId="0" fontId="22" fillId="0" borderId="17" xfId="1" applyFont="1" applyBorder="1" applyAlignment="1" applyProtection="1"/>
    <xf numFmtId="0" fontId="23" fillId="24" borderId="18" xfId="1" applyFont="1" applyFill="1" applyBorder="1" applyAlignment="1">
      <alignment horizontal="center" vertical="center" wrapText="1"/>
    </xf>
    <xf numFmtId="164" fontId="23" fillId="24" borderId="15" xfId="1" applyNumberFormat="1" applyFont="1" applyFill="1" applyBorder="1" applyAlignment="1">
      <alignment horizontal="right" vertical="center" wrapText="1"/>
    </xf>
    <xf numFmtId="0" fontId="1" fillId="0" borderId="0" xfId="1"/>
    <xf numFmtId="0" fontId="29" fillId="24" borderId="11" xfId="1" applyFont="1" applyFill="1" applyBorder="1" applyAlignment="1">
      <alignment horizontal="center" vertical="center"/>
    </xf>
    <xf numFmtId="0" fontId="29" fillId="24" borderId="12" xfId="1" applyFont="1" applyFill="1" applyBorder="1" applyAlignment="1">
      <alignment horizontal="center" vertical="center"/>
    </xf>
    <xf numFmtId="0" fontId="29" fillId="24" borderId="13" xfId="1" applyFont="1" applyFill="1" applyBorder="1" applyAlignment="1">
      <alignment horizontal="center" vertical="center" wrapText="1"/>
    </xf>
    <xf numFmtId="0" fontId="22" fillId="0" borderId="10" xfId="1" applyFont="1" applyBorder="1" applyAlignment="1">
      <alignment vertical="center"/>
    </xf>
    <xf numFmtId="0" fontId="22" fillId="0" borderId="14" xfId="1" applyFont="1" applyBorder="1" applyAlignment="1">
      <alignment vertical="center"/>
    </xf>
    <xf numFmtId="0" fontId="22" fillId="0" borderId="15" xfId="1" applyFont="1" applyBorder="1" applyAlignment="1">
      <alignment vertical="center"/>
    </xf>
    <xf numFmtId="0" fontId="22" fillId="0" borderId="16" xfId="1" applyFont="1" applyBorder="1" applyAlignment="1">
      <alignment vertical="center"/>
    </xf>
    <xf numFmtId="0" fontId="30" fillId="24" borderId="24" xfId="1" applyFont="1" applyFill="1" applyBorder="1" applyAlignment="1">
      <alignment horizontal="center" vertical="center"/>
    </xf>
    <xf numFmtId="0" fontId="30" fillId="24" borderId="25" xfId="1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3" fillId="24" borderId="17" xfId="1" applyFont="1" applyFill="1" applyBorder="1" applyAlignment="1">
      <alignment horizontal="center" vertical="center" wrapText="1"/>
    </xf>
    <xf numFmtId="0" fontId="23" fillId="24" borderId="10" xfId="1" applyFont="1" applyFill="1" applyBorder="1" applyAlignment="1">
      <alignment horizontal="center" vertical="center" wrapText="1"/>
    </xf>
    <xf numFmtId="0" fontId="23" fillId="24" borderId="14" xfId="1" applyFont="1" applyFill="1" applyBorder="1" applyAlignment="1">
      <alignment horizontal="center" vertical="center" wrapText="1"/>
    </xf>
    <xf numFmtId="164" fontId="22" fillId="0" borderId="10" xfId="1" applyNumberFormat="1" applyFont="1" applyFill="1" applyBorder="1" applyAlignment="1">
      <alignment horizontal="right" vertical="center" wrapText="1"/>
    </xf>
    <xf numFmtId="164" fontId="22" fillId="0" borderId="14" xfId="1" applyNumberFormat="1" applyFont="1" applyFill="1" applyBorder="1" applyAlignment="1">
      <alignment horizontal="right" vertical="center" wrapText="1"/>
    </xf>
    <xf numFmtId="0" fontId="23" fillId="24" borderId="18" xfId="1" applyFont="1" applyFill="1" applyBorder="1" applyAlignment="1">
      <alignment horizontal="center" vertical="center" wrapText="1"/>
    </xf>
    <xf numFmtId="164" fontId="23" fillId="24" borderId="15" xfId="1" applyNumberFormat="1" applyFont="1" applyFill="1" applyBorder="1" applyAlignment="1">
      <alignment horizontal="right" vertical="center" wrapText="1"/>
    </xf>
    <xf numFmtId="164" fontId="23" fillId="24" borderId="16" xfId="1" applyNumberFormat="1" applyFont="1" applyFill="1" applyBorder="1" applyAlignment="1">
      <alignment horizontal="right" vertical="center" wrapText="1"/>
    </xf>
    <xf numFmtId="4" fontId="22" fillId="0" borderId="10" xfId="38" applyNumberFormat="1" applyFont="1" applyFill="1" applyBorder="1" applyAlignment="1">
      <alignment vertical="center" wrapText="1"/>
    </xf>
    <xf numFmtId="4" fontId="22" fillId="0" borderId="15" xfId="38" applyNumberFormat="1" applyFont="1" applyFill="1" applyBorder="1" applyAlignment="1">
      <alignment vertical="center" wrapText="1"/>
    </xf>
    <xf numFmtId="10" fontId="22" fillId="0" borderId="10" xfId="38" applyNumberFormat="1" applyFont="1" applyFill="1" applyBorder="1" applyAlignment="1">
      <alignment vertical="center" wrapText="1"/>
    </xf>
    <xf numFmtId="10" fontId="22" fillId="0" borderId="15" xfId="38" applyNumberFormat="1" applyFont="1" applyFill="1" applyBorder="1" applyAlignment="1">
      <alignment vertical="center" wrapText="1"/>
    </xf>
    <xf numFmtId="0" fontId="22" fillId="0" borderId="0" xfId="38" applyFont="1" applyFill="1" applyBorder="1" applyAlignment="1">
      <alignment vertical="center" wrapText="1"/>
    </xf>
    <xf numFmtId="4" fontId="22" fillId="0" borderId="0" xfId="38" applyNumberFormat="1" applyFont="1" applyFill="1" applyBorder="1" applyAlignment="1">
      <alignment vertical="center" wrapText="1"/>
    </xf>
    <xf numFmtId="10" fontId="22" fillId="0" borderId="0" xfId="38" applyNumberFormat="1" applyFont="1" applyFill="1" applyBorder="1" applyAlignment="1">
      <alignment vertical="center" wrapText="1"/>
    </xf>
    <xf numFmtId="4" fontId="24" fillId="24" borderId="10" xfId="38" applyNumberFormat="1" applyFont="1" applyFill="1" applyBorder="1" applyAlignment="1">
      <alignment horizontal="center" vertical="center" wrapText="1"/>
    </xf>
    <xf numFmtId="0" fontId="22" fillId="0" borderId="17" xfId="38" applyFont="1" applyFill="1" applyBorder="1" applyAlignment="1">
      <alignment horizontal="center" vertical="center" wrapText="1"/>
    </xf>
    <xf numFmtId="10" fontId="22" fillId="0" borderId="10" xfId="38" applyNumberFormat="1" applyFont="1" applyFill="1" applyBorder="1" applyAlignment="1">
      <alignment horizontal="center" vertical="center" wrapText="1"/>
    </xf>
    <xf numFmtId="0" fontId="22" fillId="0" borderId="29" xfId="38" applyFont="1" applyFill="1" applyBorder="1" applyAlignment="1">
      <alignment vertical="center" wrapText="1"/>
    </xf>
    <xf numFmtId="0" fontId="22" fillId="0" borderId="20" xfId="38" applyFont="1" applyFill="1" applyBorder="1" applyAlignment="1">
      <alignment vertical="center" wrapText="1"/>
    </xf>
    <xf numFmtId="4" fontId="22" fillId="0" borderId="20" xfId="38" applyNumberFormat="1" applyFont="1" applyFill="1" applyBorder="1" applyAlignment="1">
      <alignment vertical="center" wrapText="1"/>
    </xf>
    <xf numFmtId="10" fontId="22" fillId="0" borderId="20" xfId="38" applyNumberFormat="1" applyFont="1" applyFill="1" applyBorder="1" applyAlignment="1">
      <alignment vertical="center" wrapText="1"/>
    </xf>
    <xf numFmtId="0" fontId="22" fillId="0" borderId="34" xfId="38" applyFont="1" applyFill="1" applyBorder="1" applyAlignment="1">
      <alignment vertical="center" wrapText="1"/>
    </xf>
    <xf numFmtId="0" fontId="22" fillId="0" borderId="20" xfId="38" applyFont="1" applyFill="1" applyBorder="1" applyAlignment="1">
      <alignment horizontal="center" vertical="center" wrapText="1"/>
    </xf>
    <xf numFmtId="0" fontId="24" fillId="24" borderId="10" xfId="38" applyFont="1" applyFill="1" applyBorder="1" applyAlignment="1">
      <alignment horizontal="center" vertical="center" wrapText="1"/>
    </xf>
    <xf numFmtId="0" fontId="24" fillId="24" borderId="14" xfId="38" applyFont="1" applyFill="1" applyBorder="1" applyAlignment="1">
      <alignment horizontal="center" vertical="center" wrapText="1"/>
    </xf>
    <xf numFmtId="10" fontId="24" fillId="24" borderId="10" xfId="38" applyNumberFormat="1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4" xfId="1" applyFont="1" applyBorder="1" applyAlignment="1">
      <alignment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5" xfId="38" applyFont="1" applyFill="1" applyBorder="1" applyAlignment="1">
      <alignment horizontal="center" vertical="center" wrapText="1"/>
    </xf>
    <xf numFmtId="0" fontId="24" fillId="24" borderId="10" xfId="38" applyFont="1" applyFill="1" applyBorder="1" applyAlignment="1">
      <alignment horizontal="center" vertical="center" wrapText="1"/>
    </xf>
    <xf numFmtId="0" fontId="33" fillId="0" borderId="0" xfId="0" applyFont="1"/>
    <xf numFmtId="4" fontId="22" fillId="0" borderId="26" xfId="1" applyNumberFormat="1" applyFont="1" applyFill="1" applyBorder="1" applyAlignment="1">
      <alignment vertical="center" wrapText="1"/>
    </xf>
    <xf numFmtId="4" fontId="22" fillId="0" borderId="28" xfId="1" applyNumberFormat="1" applyFont="1" applyFill="1" applyBorder="1" applyAlignment="1">
      <alignment vertical="center" wrapText="1"/>
    </xf>
    <xf numFmtId="0" fontId="2" fillId="0" borderId="0" xfId="38" applyAlignment="1">
      <alignment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4" fontId="2" fillId="0" borderId="0" xfId="38" applyNumberFormat="1" applyAlignment="1">
      <alignment vertical="center"/>
    </xf>
    <xf numFmtId="4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22" fillId="0" borderId="17" xfId="1" applyFont="1" applyBorder="1" applyAlignment="1" applyProtection="1">
      <alignment wrapText="1"/>
    </xf>
    <xf numFmtId="0" fontId="0" fillId="0" borderId="0" xfId="0" applyAlignment="1">
      <alignment horizontal="center" vertical="center"/>
    </xf>
    <xf numFmtId="17" fontId="22" fillId="0" borderId="10" xfId="38" applyNumberFormat="1" applyFont="1" applyFill="1" applyBorder="1" applyAlignment="1">
      <alignment horizontal="center" vertical="center" wrapText="1"/>
    </xf>
    <xf numFmtId="0" fontId="22" fillId="0" borderId="0" xfId="38" applyFont="1" applyFill="1" applyBorder="1" applyAlignment="1">
      <alignment horizontal="center" vertical="center" wrapText="1"/>
    </xf>
    <xf numFmtId="17" fontId="22" fillId="0" borderId="20" xfId="38" applyNumberFormat="1" applyFont="1" applyFill="1" applyBorder="1" applyAlignment="1">
      <alignment horizontal="center" vertical="center" wrapText="1"/>
    </xf>
    <xf numFmtId="4" fontId="22" fillId="0" borderId="0" xfId="1" applyNumberFormat="1" applyFont="1" applyFill="1" applyBorder="1" applyAlignment="1">
      <alignment vertical="center" wrapText="1"/>
    </xf>
    <xf numFmtId="0" fontId="22" fillId="0" borderId="34" xfId="38" applyFont="1" applyFill="1" applyBorder="1" applyAlignment="1">
      <alignment vertical="center" wrapText="1"/>
    </xf>
    <xf numFmtId="0" fontId="2" fillId="0" borderId="0" xfId="38" applyAlignment="1">
      <alignment horizontal="center" vertical="center"/>
    </xf>
    <xf numFmtId="0" fontId="22" fillId="0" borderId="10" xfId="38" applyFont="1" applyFill="1" applyBorder="1" applyAlignment="1">
      <alignment horizontal="center" vertical="center" wrapText="1"/>
    </xf>
    <xf numFmtId="4" fontId="34" fillId="25" borderId="0" xfId="0" applyNumberFormat="1" applyFont="1" applyFill="1" applyAlignment="1">
      <alignment vertical="center"/>
    </xf>
    <xf numFmtId="164" fontId="0" fillId="0" borderId="0" xfId="0" applyNumberFormat="1"/>
    <xf numFmtId="0" fontId="22" fillId="0" borderId="10" xfId="38" applyFont="1" applyFill="1" applyBorder="1" applyAlignment="1">
      <alignment horizontal="center" vertical="center" wrapText="1"/>
    </xf>
    <xf numFmtId="17" fontId="22" fillId="0" borderId="15" xfId="1" applyNumberFormat="1" applyFont="1" applyFill="1" applyBorder="1" applyAlignment="1">
      <alignment horizontal="center" vertical="center" wrapText="1"/>
    </xf>
    <xf numFmtId="17" fontId="22" fillId="0" borderId="16" xfId="1" applyNumberFormat="1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9" fontId="22" fillId="0" borderId="10" xfId="38" applyNumberFormat="1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29" xfId="38" applyFont="1" applyFill="1" applyBorder="1" applyAlignment="1">
      <alignment horizontal="center" vertical="center" wrapText="1"/>
    </xf>
    <xf numFmtId="9" fontId="22" fillId="0" borderId="20" xfId="38" applyNumberFormat="1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35" fillId="0" borderId="14" xfId="38" applyFont="1" applyFill="1" applyBorder="1" applyAlignment="1">
      <alignment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164" fontId="36" fillId="0" borderId="10" xfId="1" applyNumberFormat="1" applyFont="1" applyFill="1" applyBorder="1" applyAlignment="1">
      <alignment horizontal="right" vertical="center" wrapText="1"/>
    </xf>
    <xf numFmtId="164" fontId="36" fillId="0" borderId="14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22" fillId="0" borderId="10" xfId="38" applyFont="1" applyFill="1" applyBorder="1" applyAlignment="1">
      <alignment horizontal="center" vertical="center" wrapText="1"/>
    </xf>
    <xf numFmtId="0" fontId="22" fillId="0" borderId="29" xfId="1" applyFont="1" applyBorder="1" applyAlignment="1" applyProtection="1">
      <alignment wrapText="1"/>
    </xf>
    <xf numFmtId="164" fontId="22" fillId="0" borderId="20" xfId="1" applyNumberFormat="1" applyFont="1" applyFill="1" applyBorder="1" applyAlignment="1">
      <alignment horizontal="right" vertical="center" wrapText="1"/>
    </xf>
    <xf numFmtId="164" fontId="22" fillId="0" borderId="34" xfId="1" applyNumberFormat="1" applyFont="1" applyFill="1" applyBorder="1" applyAlignment="1">
      <alignment horizontal="right" vertical="center" wrapText="1"/>
    </xf>
    <xf numFmtId="0" fontId="22" fillId="0" borderId="29" xfId="1" applyFont="1" applyBorder="1" applyAlignment="1">
      <alignment horizontal="center" vertical="center"/>
    </xf>
    <xf numFmtId="0" fontId="22" fillId="0" borderId="30" xfId="1" applyFont="1" applyBorder="1" applyAlignment="1">
      <alignment horizontal="center" vertical="center"/>
    </xf>
    <xf numFmtId="0" fontId="22" fillId="0" borderId="31" xfId="1" applyFont="1" applyBorder="1" applyAlignment="1">
      <alignment horizontal="center" vertical="center"/>
    </xf>
    <xf numFmtId="0" fontId="22" fillId="0" borderId="17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/>
    </xf>
    <xf numFmtId="0" fontId="22" fillId="0" borderId="0" xfId="1" applyFont="1" applyAlignment="1">
      <alignment horizontal="left" vertical="center" wrapText="1"/>
    </xf>
    <xf numFmtId="0" fontId="22" fillId="0" borderId="0" xfId="38" applyFont="1" applyAlignment="1">
      <alignment horizontal="left" vertical="center" wrapText="1"/>
    </xf>
    <xf numFmtId="0" fontId="23" fillId="24" borderId="11" xfId="1" applyFont="1" applyFill="1" applyBorder="1" applyAlignment="1">
      <alignment horizontal="center" vertical="center" wrapText="1"/>
    </xf>
    <xf numFmtId="0" fontId="23" fillId="24" borderId="12" xfId="1" applyFont="1" applyFill="1" applyBorder="1" applyAlignment="1">
      <alignment horizontal="center" vertical="center" wrapText="1"/>
    </xf>
    <xf numFmtId="0" fontId="23" fillId="24" borderId="13" xfId="1" applyFont="1" applyFill="1" applyBorder="1" applyAlignment="1">
      <alignment horizontal="center" vertical="center" wrapText="1"/>
    </xf>
    <xf numFmtId="0" fontId="31" fillId="0" borderId="19" xfId="1" applyFont="1" applyFill="1" applyBorder="1" applyAlignment="1">
      <alignment horizontal="center" vertical="center" wrapText="1"/>
    </xf>
    <xf numFmtId="0" fontId="32" fillId="0" borderId="20" xfId="1" applyFont="1" applyFill="1" applyBorder="1" applyAlignment="1">
      <alignment horizontal="center" vertical="center" wrapText="1"/>
    </xf>
    <xf numFmtId="0" fontId="22" fillId="0" borderId="15" xfId="1" applyFont="1" applyFill="1" applyBorder="1" applyAlignment="1">
      <alignment horizontal="center" vertical="center" wrapText="1"/>
    </xf>
    <xf numFmtId="0" fontId="22" fillId="0" borderId="16" xfId="1" applyFont="1" applyFill="1" applyBorder="1" applyAlignment="1">
      <alignment horizontal="center" vertical="center" wrapText="1"/>
    </xf>
    <xf numFmtId="0" fontId="37" fillId="0" borderId="40" xfId="1" applyFont="1" applyFill="1" applyBorder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22" fillId="0" borderId="32" xfId="38" applyFont="1" applyFill="1" applyBorder="1" applyAlignment="1">
      <alignment horizontal="center" vertical="center" wrapText="1"/>
    </xf>
    <xf numFmtId="0" fontId="22" fillId="0" borderId="33" xfId="38" applyFont="1" applyFill="1" applyBorder="1" applyAlignment="1">
      <alignment horizontal="center" vertical="center" wrapText="1"/>
    </xf>
    <xf numFmtId="0" fontId="22" fillId="0" borderId="26" xfId="38" applyFont="1" applyFill="1" applyBorder="1" applyAlignment="1">
      <alignment horizontal="center" vertical="center" wrapText="1"/>
    </xf>
    <xf numFmtId="0" fontId="22" fillId="0" borderId="27" xfId="38" applyFont="1" applyFill="1" applyBorder="1" applyAlignment="1">
      <alignment horizontal="center" vertical="center" wrapText="1"/>
    </xf>
    <xf numFmtId="0" fontId="23" fillId="24" borderId="37" xfId="38" applyFont="1" applyFill="1" applyBorder="1" applyAlignment="1">
      <alignment horizontal="left" vertical="center" wrapText="1"/>
    </xf>
    <xf numFmtId="0" fontId="23" fillId="24" borderId="38" xfId="38" applyFont="1" applyFill="1" applyBorder="1" applyAlignment="1">
      <alignment horizontal="left" vertical="center" wrapText="1"/>
    </xf>
    <xf numFmtId="0" fontId="23" fillId="24" borderId="39" xfId="38" applyFont="1" applyFill="1" applyBorder="1" applyAlignment="1">
      <alignment horizontal="left" vertical="center" wrapText="1"/>
    </xf>
    <xf numFmtId="0" fontId="24" fillId="24" borderId="10" xfId="38" applyFont="1" applyFill="1" applyBorder="1" applyAlignment="1">
      <alignment horizontal="center" vertical="center" wrapText="1"/>
    </xf>
    <xf numFmtId="0" fontId="24" fillId="24" borderId="17" xfId="38" applyFont="1" applyFill="1" applyBorder="1" applyAlignment="1">
      <alignment horizontal="center" vertical="center" wrapText="1"/>
    </xf>
    <xf numFmtId="0" fontId="24" fillId="24" borderId="10" xfId="38" applyFont="1" applyFill="1" applyBorder="1" applyAlignment="1">
      <alignment horizontal="center" vertical="center"/>
    </xf>
    <xf numFmtId="0" fontId="24" fillId="24" borderId="14" xfId="38" applyFont="1" applyFill="1" applyBorder="1" applyAlignment="1">
      <alignment horizontal="center" vertical="center" wrapText="1"/>
    </xf>
    <xf numFmtId="10" fontId="24" fillId="24" borderId="10" xfId="38" applyNumberFormat="1" applyFont="1" applyFill="1" applyBorder="1" applyAlignment="1">
      <alignment horizontal="center" vertical="center" wrapText="1"/>
    </xf>
    <xf numFmtId="0" fontId="25" fillId="0" borderId="21" xfId="38" applyFont="1" applyFill="1" applyBorder="1" applyAlignment="1">
      <alignment horizontal="left" vertical="center" wrapText="1"/>
    </xf>
    <xf numFmtId="0" fontId="25" fillId="0" borderId="22" xfId="38" applyFont="1" applyFill="1" applyBorder="1" applyAlignment="1">
      <alignment horizontal="left" vertical="center" wrapText="1"/>
    </xf>
    <xf numFmtId="0" fontId="25" fillId="0" borderId="23" xfId="38" applyFont="1" applyFill="1" applyBorder="1" applyAlignment="1">
      <alignment horizontal="left" vertical="center" wrapText="1"/>
    </xf>
    <xf numFmtId="0" fontId="23" fillId="24" borderId="11" xfId="38" applyFont="1" applyFill="1" applyBorder="1" applyAlignment="1">
      <alignment horizontal="left" vertical="center" wrapText="1"/>
    </xf>
    <xf numFmtId="0" fontId="23" fillId="24" borderId="12" xfId="38" applyFont="1" applyFill="1" applyBorder="1" applyAlignment="1">
      <alignment horizontal="left" vertical="center" wrapText="1"/>
    </xf>
    <xf numFmtId="0" fontId="23" fillId="24" borderId="13" xfId="38" applyFont="1" applyFill="1" applyBorder="1" applyAlignment="1">
      <alignment horizontal="left" vertical="center" wrapText="1"/>
    </xf>
    <xf numFmtId="0" fontId="23" fillId="24" borderId="10" xfId="38" applyFont="1" applyFill="1" applyBorder="1" applyAlignment="1">
      <alignment horizontal="left" vertical="center" wrapText="1"/>
    </xf>
    <xf numFmtId="0" fontId="24" fillId="24" borderId="21" xfId="38" applyFont="1" applyFill="1" applyBorder="1" applyAlignment="1">
      <alignment horizontal="center" vertical="center" wrapText="1"/>
    </xf>
    <xf numFmtId="0" fontId="24" fillId="24" borderId="23" xfId="38" applyFont="1" applyFill="1" applyBorder="1" applyAlignment="1">
      <alignment horizontal="center" vertical="center" wrapText="1"/>
    </xf>
    <xf numFmtId="0" fontId="24" fillId="24" borderId="35" xfId="38" applyFont="1" applyFill="1" applyBorder="1" applyAlignment="1">
      <alignment horizontal="center" vertical="center" wrapText="1"/>
    </xf>
    <xf numFmtId="0" fontId="24" fillId="24" borderId="36" xfId="38" applyFont="1" applyFill="1" applyBorder="1" applyAlignment="1">
      <alignment horizontal="center" vertical="center" wrapText="1"/>
    </xf>
    <xf numFmtId="0" fontId="22" fillId="0" borderId="10" xfId="38" applyFont="1" applyFill="1" applyBorder="1" applyAlignment="1">
      <alignment horizontal="center" vertical="center" wrapText="1"/>
    </xf>
    <xf numFmtId="0" fontId="22" fillId="0" borderId="15" xfId="38" applyFont="1" applyFill="1" applyBorder="1" applyAlignment="1">
      <alignment horizontal="center" vertical="center" wrapText="1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workbookViewId="0">
      <selection activeCell="C17" sqref="C17"/>
    </sheetView>
  </sheetViews>
  <sheetFormatPr defaultColWidth="9.140625" defaultRowHeight="15" x14ac:dyDescent="0.25"/>
  <cols>
    <col min="2" max="2" width="55" customWidth="1"/>
    <col min="3" max="3" width="45.7109375" bestFit="1" customWidth="1"/>
    <col min="4" max="4" width="30.85546875" bestFit="1" customWidth="1"/>
  </cols>
  <sheetData>
    <row r="1" spans="2:4" ht="15.75" thickBot="1" x14ac:dyDescent="0.3">
      <c r="B1" s="24"/>
      <c r="C1" s="24"/>
      <c r="D1" s="24"/>
    </row>
    <row r="2" spans="2:4" x14ac:dyDescent="0.25">
      <c r="B2" s="25" t="s">
        <v>99</v>
      </c>
      <c r="C2" s="26" t="s">
        <v>93</v>
      </c>
      <c r="D2" s="27" t="s">
        <v>94</v>
      </c>
    </row>
    <row r="3" spans="2:4" x14ac:dyDescent="0.25">
      <c r="B3" s="114" t="s">
        <v>115</v>
      </c>
      <c r="C3" s="28" t="s">
        <v>116</v>
      </c>
      <c r="D3" s="29" t="s">
        <v>117</v>
      </c>
    </row>
    <row r="4" spans="2:4" x14ac:dyDescent="0.25">
      <c r="B4" s="115"/>
      <c r="C4" s="28"/>
      <c r="D4" s="29"/>
    </row>
    <row r="5" spans="2:4" x14ac:dyDescent="0.25">
      <c r="B5" s="115"/>
      <c r="C5" s="28"/>
      <c r="D5" s="29"/>
    </row>
    <row r="6" spans="2:4" x14ac:dyDescent="0.25">
      <c r="B6" s="115"/>
      <c r="C6" s="28"/>
      <c r="D6" s="29"/>
    </row>
    <row r="7" spans="2:4" x14ac:dyDescent="0.25">
      <c r="B7" s="115"/>
      <c r="C7" s="28"/>
      <c r="D7" s="29"/>
    </row>
    <row r="8" spans="2:4" x14ac:dyDescent="0.25">
      <c r="B8" s="115"/>
      <c r="C8" s="28"/>
      <c r="D8" s="29"/>
    </row>
    <row r="9" spans="2:4" ht="15.75" thickBot="1" x14ac:dyDescent="0.3">
      <c r="B9" s="116"/>
      <c r="C9" s="30"/>
      <c r="D9" s="31"/>
    </row>
    <row r="10" spans="2:4" x14ac:dyDescent="0.25">
      <c r="B10" s="67"/>
    </row>
    <row r="11" spans="2:4" ht="49.5" customHeight="1" x14ac:dyDescent="0.25">
      <c r="B11" s="119" t="s">
        <v>95</v>
      </c>
      <c r="C11" s="119"/>
      <c r="D11" s="24"/>
    </row>
    <row r="12" spans="2:4" ht="15.75" thickBot="1" x14ac:dyDescent="0.3">
      <c r="B12" s="24"/>
      <c r="C12" s="24"/>
      <c r="D12" s="24"/>
    </row>
    <row r="13" spans="2:4" x14ac:dyDescent="0.25">
      <c r="B13" s="32" t="s">
        <v>96</v>
      </c>
      <c r="C13" s="33" t="s">
        <v>97</v>
      </c>
      <c r="D13" s="34"/>
    </row>
    <row r="14" spans="2:4" x14ac:dyDescent="0.25">
      <c r="B14" s="117" t="s">
        <v>158</v>
      </c>
      <c r="C14" s="63" t="s">
        <v>132</v>
      </c>
      <c r="D14" s="34"/>
    </row>
    <row r="15" spans="2:4" x14ac:dyDescent="0.25">
      <c r="B15" s="117"/>
      <c r="C15" s="29" t="s">
        <v>133</v>
      </c>
      <c r="D15" s="24"/>
    </row>
    <row r="16" spans="2:4" s="1" customFormat="1" x14ac:dyDescent="0.25">
      <c r="B16" s="117"/>
      <c r="C16" s="29" t="s">
        <v>162</v>
      </c>
      <c r="D16" s="24"/>
    </row>
    <row r="17" spans="2:4" x14ac:dyDescent="0.25">
      <c r="B17" s="117"/>
      <c r="C17" s="29" t="s">
        <v>134</v>
      </c>
      <c r="D17" s="24"/>
    </row>
    <row r="18" spans="2:4" x14ac:dyDescent="0.25">
      <c r="B18" s="117"/>
      <c r="C18" s="63" t="s">
        <v>135</v>
      </c>
    </row>
    <row r="19" spans="2:4" ht="15.75" thickBot="1" x14ac:dyDescent="0.3">
      <c r="B19" s="118"/>
      <c r="C19" s="31"/>
    </row>
    <row r="21" spans="2:4" ht="54" customHeight="1" x14ac:dyDescent="0.25">
      <c r="B21" s="120" t="s">
        <v>98</v>
      </c>
      <c r="C21" s="120"/>
    </row>
  </sheetData>
  <mergeCells count="4">
    <mergeCell ref="B3:B9"/>
    <mergeCell ref="B14:B19"/>
    <mergeCell ref="B11:C11"/>
    <mergeCell ref="B21:C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opLeftCell="A17" workbookViewId="0">
      <selection activeCell="F31" sqref="F31"/>
    </sheetView>
  </sheetViews>
  <sheetFormatPr defaultColWidth="9.140625" defaultRowHeight="15" x14ac:dyDescent="0.25"/>
  <cols>
    <col min="1" max="1" width="42.28515625" customWidth="1"/>
    <col min="2" max="2" width="35.140625" customWidth="1"/>
    <col min="3" max="3" width="33.42578125" customWidth="1"/>
  </cols>
  <sheetData>
    <row r="1" spans="1:3" x14ac:dyDescent="0.25">
      <c r="A1" s="125" t="s">
        <v>131</v>
      </c>
      <c r="B1" s="125"/>
      <c r="C1" s="125"/>
    </row>
    <row r="2" spans="1:3" s="1" customFormat="1" ht="15.75" thickBot="1" x14ac:dyDescent="0.3">
      <c r="A2" s="125" t="s">
        <v>71</v>
      </c>
      <c r="B2" s="125"/>
      <c r="C2" s="125"/>
    </row>
    <row r="3" spans="1:3" ht="15.75" x14ac:dyDescent="0.25">
      <c r="A3" s="121" t="s">
        <v>72</v>
      </c>
      <c r="B3" s="122"/>
      <c r="C3" s="123"/>
    </row>
    <row r="4" spans="1:3" ht="15.75" x14ac:dyDescent="0.25">
      <c r="A4" s="14" t="s">
        <v>73</v>
      </c>
      <c r="B4" s="15" t="s">
        <v>74</v>
      </c>
      <c r="C4" s="16" t="s">
        <v>75</v>
      </c>
    </row>
    <row r="5" spans="1:3" ht="15.75" thickBot="1" x14ac:dyDescent="0.3">
      <c r="A5" s="17" t="s">
        <v>76</v>
      </c>
      <c r="B5" s="88">
        <v>42736</v>
      </c>
      <c r="C5" s="89">
        <f>+B5+18*30</f>
        <v>43276</v>
      </c>
    </row>
    <row r="6" spans="1:3" ht="15.75" thickBot="1" x14ac:dyDescent="0.3">
      <c r="A6" s="124"/>
      <c r="B6" s="124"/>
      <c r="C6" s="124"/>
    </row>
    <row r="7" spans="1:3" ht="15.75" x14ac:dyDescent="0.25">
      <c r="A7" s="121" t="s">
        <v>77</v>
      </c>
      <c r="B7" s="122"/>
      <c r="C7" s="123"/>
    </row>
    <row r="8" spans="1:3" ht="15.75" thickBot="1" x14ac:dyDescent="0.3">
      <c r="A8" s="17" t="s">
        <v>78</v>
      </c>
      <c r="B8" s="126" t="s">
        <v>118</v>
      </c>
      <c r="C8" s="127"/>
    </row>
    <row r="9" spans="1:3" ht="15.75" thickBot="1" x14ac:dyDescent="0.3">
      <c r="A9" s="124"/>
      <c r="B9" s="124"/>
      <c r="C9" s="124"/>
    </row>
    <row r="10" spans="1:3" ht="15.75" x14ac:dyDescent="0.25">
      <c r="A10" s="121" t="s">
        <v>79</v>
      </c>
      <c r="B10" s="122"/>
      <c r="C10" s="123"/>
    </row>
    <row r="11" spans="1:3" ht="31.5" x14ac:dyDescent="0.25">
      <c r="A11" s="14" t="s">
        <v>80</v>
      </c>
      <c r="B11" s="15" t="s">
        <v>81</v>
      </c>
      <c r="C11" s="16" t="s">
        <v>82</v>
      </c>
    </row>
    <row r="12" spans="1:3" x14ac:dyDescent="0.25">
      <c r="A12" s="18" t="s">
        <v>83</v>
      </c>
      <c r="B12" s="19">
        <f>+'Detalle PA'!S6</f>
        <v>69628000</v>
      </c>
      <c r="C12" s="20">
        <f>+'Detalle PA'!U6</f>
        <v>70324000</v>
      </c>
    </row>
    <row r="13" spans="1:3" x14ac:dyDescent="0.25">
      <c r="A13" s="18" t="s">
        <v>84</v>
      </c>
      <c r="B13" s="19">
        <f>+'Detalle PA'!S16</f>
        <v>363000</v>
      </c>
      <c r="C13" s="20">
        <f>+'Detalle PA'!U16</f>
        <v>418000</v>
      </c>
    </row>
    <row r="14" spans="1:3" x14ac:dyDescent="0.25">
      <c r="A14" s="18" t="s">
        <v>85</v>
      </c>
      <c r="B14" s="19">
        <f>+'Detalle PA'!S28</f>
        <v>0</v>
      </c>
      <c r="C14" s="20">
        <f>+'Detalle PA'!U28</f>
        <v>0</v>
      </c>
    </row>
    <row r="15" spans="1:3" x14ac:dyDescent="0.25">
      <c r="A15" s="18" t="s">
        <v>86</v>
      </c>
      <c r="B15" s="19">
        <v>0</v>
      </c>
      <c r="C15" s="20">
        <v>0</v>
      </c>
    </row>
    <row r="16" spans="1:3" x14ac:dyDescent="0.25">
      <c r="A16" s="18" t="s">
        <v>87</v>
      </c>
      <c r="B16" s="107">
        <f>20000+80000+235000</f>
        <v>335000</v>
      </c>
      <c r="C16" s="108">
        <f>20000+80000+235000</f>
        <v>335000</v>
      </c>
    </row>
    <row r="17" spans="1:3" x14ac:dyDescent="0.25">
      <c r="A17" s="18" t="s">
        <v>88</v>
      </c>
      <c r="B17" s="19">
        <f>+'Detalle PA'!S35</f>
        <v>13474000</v>
      </c>
      <c r="C17" s="20">
        <f>+'Detalle PA'!U35</f>
        <v>15562000</v>
      </c>
    </row>
    <row r="18" spans="1:3" x14ac:dyDescent="0.25">
      <c r="A18" s="21" t="s">
        <v>89</v>
      </c>
      <c r="B18" s="19">
        <v>0</v>
      </c>
      <c r="C18" s="20">
        <v>0</v>
      </c>
    </row>
    <row r="19" spans="1:3" x14ac:dyDescent="0.25">
      <c r="A19" s="18" t="s">
        <v>90</v>
      </c>
      <c r="B19" s="19">
        <v>0</v>
      </c>
      <c r="C19" s="20">
        <v>0</v>
      </c>
    </row>
    <row r="20" spans="1:3" s="1" customFormat="1" x14ac:dyDescent="0.25">
      <c r="A20" s="18" t="s">
        <v>159</v>
      </c>
      <c r="B20" s="38">
        <v>3200000</v>
      </c>
      <c r="C20" s="39">
        <v>3200000</v>
      </c>
    </row>
    <row r="21" spans="1:3" x14ac:dyDescent="0.25">
      <c r="A21" s="21" t="s">
        <v>91</v>
      </c>
      <c r="B21" s="19"/>
      <c r="C21" s="20"/>
    </row>
    <row r="22" spans="1:3" ht="16.5" thickBot="1" x14ac:dyDescent="0.3">
      <c r="A22" s="22" t="s">
        <v>92</v>
      </c>
      <c r="B22" s="23">
        <f>+SUM(B12:B21)</f>
        <v>87000000</v>
      </c>
      <c r="C22" s="42">
        <f>+SUM(C12:C21)</f>
        <v>89839000</v>
      </c>
    </row>
    <row r="23" spans="1:3" s="109" customFormat="1" x14ac:dyDescent="0.25">
      <c r="A23" s="128" t="s">
        <v>160</v>
      </c>
      <c r="B23" s="128"/>
      <c r="C23" s="128"/>
    </row>
    <row r="24" spans="1:3" ht="15.75" thickBot="1" x14ac:dyDescent="0.3"/>
    <row r="25" spans="1:3" ht="15.75" x14ac:dyDescent="0.25">
      <c r="A25" s="121" t="s">
        <v>104</v>
      </c>
      <c r="B25" s="122"/>
      <c r="C25" s="123"/>
    </row>
    <row r="26" spans="1:3" ht="31.5" x14ac:dyDescent="0.25">
      <c r="A26" s="35" t="s">
        <v>105</v>
      </c>
      <c r="B26" s="36" t="s">
        <v>81</v>
      </c>
      <c r="C26" s="37" t="s">
        <v>82</v>
      </c>
    </row>
    <row r="27" spans="1:3" x14ac:dyDescent="0.25">
      <c r="A27" s="76" t="s">
        <v>128</v>
      </c>
      <c r="B27" s="38">
        <v>72870000</v>
      </c>
      <c r="C27" s="39">
        <v>74177000</v>
      </c>
    </row>
    <row r="28" spans="1:3" s="1" customFormat="1" x14ac:dyDescent="0.25">
      <c r="A28" s="76" t="s">
        <v>114</v>
      </c>
      <c r="B28" s="38">
        <v>1330000</v>
      </c>
      <c r="C28" s="39">
        <v>1403000</v>
      </c>
    </row>
    <row r="29" spans="1:3" s="1" customFormat="1" x14ac:dyDescent="0.25">
      <c r="A29" s="76" t="s">
        <v>163</v>
      </c>
      <c r="B29" s="38">
        <v>8620000</v>
      </c>
      <c r="C29" s="39">
        <v>10000000</v>
      </c>
    </row>
    <row r="30" spans="1:3" x14ac:dyDescent="0.25">
      <c r="A30" s="76" t="s">
        <v>136</v>
      </c>
      <c r="B30" s="38">
        <v>980000</v>
      </c>
      <c r="C30" s="39">
        <v>1059000</v>
      </c>
    </row>
    <row r="31" spans="1:3" s="1" customFormat="1" x14ac:dyDescent="0.25">
      <c r="A31" s="111" t="s">
        <v>164</v>
      </c>
      <c r="B31" s="112">
        <v>3200000</v>
      </c>
      <c r="C31" s="113">
        <v>3200000</v>
      </c>
    </row>
    <row r="32" spans="1:3" ht="16.5" thickBot="1" x14ac:dyDescent="0.3">
      <c r="A32" s="40" t="s">
        <v>92</v>
      </c>
      <c r="B32" s="41">
        <f>+SUM(B27:B31)</f>
        <v>87000000</v>
      </c>
      <c r="C32" s="42">
        <f>+SUM(C27:C31)</f>
        <v>89839000</v>
      </c>
    </row>
    <row r="36" spans="2:3" x14ac:dyDescent="0.25">
      <c r="B36" s="86">
        <f>+B32-B22</f>
        <v>0</v>
      </c>
      <c r="C36" s="86">
        <f>+C22-C32</f>
        <v>0</v>
      </c>
    </row>
  </sheetData>
  <mergeCells count="10">
    <mergeCell ref="A25:C25"/>
    <mergeCell ref="A9:C9"/>
    <mergeCell ref="A1:C1"/>
    <mergeCell ref="A10:C10"/>
    <mergeCell ref="A3:C3"/>
    <mergeCell ref="A7:C7"/>
    <mergeCell ref="B8:C8"/>
    <mergeCell ref="A6:C6"/>
    <mergeCell ref="A2:C2"/>
    <mergeCell ref="A23:C2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tabSelected="1" zoomScaleNormal="100" workbookViewId="0">
      <pane xSplit="3" ySplit="6" topLeftCell="D40" activePane="bottomRight" state="frozen"/>
      <selection pane="topRight" activeCell="D1" sqref="D1"/>
      <selection pane="bottomLeft" activeCell="A5" sqref="A5"/>
      <selection pane="bottomRight" activeCell="C41" sqref="C41"/>
    </sheetView>
  </sheetViews>
  <sheetFormatPr defaultColWidth="9.140625" defaultRowHeight="15" x14ac:dyDescent="0.25"/>
  <cols>
    <col min="1" max="1" width="12.28515625" style="72" customWidth="1"/>
    <col min="2" max="2" width="12.5703125" style="72" customWidth="1"/>
    <col min="3" max="3" width="32" style="72" customWidth="1"/>
    <col min="4" max="4" width="33" style="72" customWidth="1"/>
    <col min="5" max="6" width="12.85546875" style="72" customWidth="1"/>
    <col min="7" max="7" width="15.7109375" style="74" customWidth="1"/>
    <col min="8" max="8" width="14.85546875" style="75" customWidth="1"/>
    <col min="9" max="9" width="14.5703125" style="75" customWidth="1"/>
    <col min="10" max="10" width="16.5703125" style="72" customWidth="1"/>
    <col min="11" max="11" width="17.42578125" style="72" customWidth="1"/>
    <col min="12" max="12" width="15.5703125" style="77" customWidth="1"/>
    <col min="13" max="13" width="15" style="77" customWidth="1"/>
    <col min="14" max="14" width="28.7109375" style="72" customWidth="1"/>
    <col min="15" max="15" width="9.140625" style="72"/>
    <col min="16" max="16" width="13.28515625" style="72" customWidth="1"/>
    <col min="17" max="17" width="68.5703125" style="72" hidden="1" customWidth="1"/>
    <col min="18" max="18" width="57.42578125" style="72" hidden="1" customWidth="1"/>
    <col min="19" max="19" width="13.140625" style="72" customWidth="1"/>
    <col min="20" max="21" width="12.7109375" style="72" customWidth="1"/>
    <col min="22" max="22" width="12.7109375" style="72" bestFit="1" customWidth="1"/>
    <col min="23" max="24" width="11.7109375" style="72" bestFit="1" customWidth="1"/>
    <col min="25" max="16384" width="9.140625" style="72"/>
  </cols>
  <sheetData>
    <row r="1" spans="1:22" x14ac:dyDescent="0.25">
      <c r="A1" s="129" t="s">
        <v>139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70"/>
      <c r="P1" s="70"/>
      <c r="Q1" s="71"/>
      <c r="R1" s="70"/>
      <c r="S1" s="70"/>
      <c r="T1" s="70"/>
    </row>
    <row r="2" spans="1:22" x14ac:dyDescent="0.25">
      <c r="G2" s="72"/>
      <c r="H2" s="72"/>
      <c r="I2" s="72"/>
      <c r="L2" s="72"/>
      <c r="M2" s="72"/>
      <c r="O2" s="70"/>
      <c r="P2" s="70"/>
      <c r="Q2" s="71"/>
      <c r="R2" s="70"/>
      <c r="S2" s="70"/>
      <c r="T2" s="70"/>
    </row>
    <row r="3" spans="1:22" ht="16.5" thickBot="1" x14ac:dyDescent="0.3">
      <c r="A3" s="142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/>
      <c r="O3" s="70"/>
      <c r="P3" s="70"/>
      <c r="Q3" s="71"/>
      <c r="R3" s="70"/>
      <c r="S3" s="70"/>
      <c r="T3" s="70"/>
    </row>
    <row r="4" spans="1:22" ht="15.75" x14ac:dyDescent="0.25">
      <c r="A4" s="145" t="s">
        <v>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7"/>
      <c r="O4" s="70"/>
      <c r="P4" s="70"/>
      <c r="Q4" s="71"/>
      <c r="R4" s="70"/>
      <c r="S4" s="83" t="s">
        <v>119</v>
      </c>
      <c r="T4" s="83" t="s">
        <v>120</v>
      </c>
      <c r="U4" s="77" t="s">
        <v>121</v>
      </c>
    </row>
    <row r="5" spans="1:22" x14ac:dyDescent="0.25">
      <c r="A5" s="138" t="s">
        <v>9</v>
      </c>
      <c r="B5" s="137" t="s">
        <v>10</v>
      </c>
      <c r="C5" s="137" t="s">
        <v>11</v>
      </c>
      <c r="D5" s="137" t="s">
        <v>111</v>
      </c>
      <c r="E5" s="137" t="s">
        <v>2</v>
      </c>
      <c r="F5" s="137" t="s">
        <v>3</v>
      </c>
      <c r="G5" s="139" t="s">
        <v>103</v>
      </c>
      <c r="H5" s="139"/>
      <c r="I5" s="139"/>
      <c r="J5" s="137" t="s">
        <v>5</v>
      </c>
      <c r="K5" s="137" t="s">
        <v>108</v>
      </c>
      <c r="L5" s="137" t="s">
        <v>12</v>
      </c>
      <c r="M5" s="137"/>
      <c r="N5" s="140" t="s">
        <v>6</v>
      </c>
      <c r="O5" s="70"/>
      <c r="S5" s="74"/>
      <c r="T5" s="74"/>
      <c r="U5" s="74"/>
      <c r="V5" s="77"/>
    </row>
    <row r="6" spans="1:22" ht="25.5" x14ac:dyDescent="0.25">
      <c r="A6" s="138"/>
      <c r="B6" s="137"/>
      <c r="C6" s="137"/>
      <c r="D6" s="137"/>
      <c r="E6" s="137"/>
      <c r="F6" s="137"/>
      <c r="G6" s="50" t="s">
        <v>137</v>
      </c>
      <c r="H6" s="61" t="s">
        <v>101</v>
      </c>
      <c r="I6" s="61" t="s">
        <v>102</v>
      </c>
      <c r="J6" s="137"/>
      <c r="K6" s="137"/>
      <c r="L6" s="66" t="s">
        <v>100</v>
      </c>
      <c r="M6" s="66" t="s">
        <v>8</v>
      </c>
      <c r="N6" s="140"/>
      <c r="O6" s="70"/>
      <c r="P6" s="74"/>
      <c r="Q6" s="8" t="s">
        <v>107</v>
      </c>
      <c r="R6" s="70"/>
      <c r="S6" s="85">
        <f>+SUM(S7:S9)</f>
        <v>69628000</v>
      </c>
      <c r="T6" s="85">
        <f>+SUM(T7:T9)</f>
        <v>696000</v>
      </c>
      <c r="U6" s="85">
        <f>+SUM(U7:U9)</f>
        <v>70324000</v>
      </c>
      <c r="V6" s="85">
        <f>+SUM(V7:V9)</f>
        <v>0</v>
      </c>
    </row>
    <row r="7" spans="1:22" ht="32.25" customHeight="1" x14ac:dyDescent="0.25">
      <c r="A7" s="51" t="s">
        <v>109</v>
      </c>
      <c r="B7" s="62" t="s">
        <v>110</v>
      </c>
      <c r="C7" s="3" t="s">
        <v>157</v>
      </c>
      <c r="D7" s="62" t="s">
        <v>34</v>
      </c>
      <c r="E7" s="62">
        <v>1</v>
      </c>
      <c r="F7" s="62">
        <v>1</v>
      </c>
      <c r="G7" s="43">
        <v>27604000</v>
      </c>
      <c r="H7" s="93">
        <f>+S7/G7</f>
        <v>0.99011012896681638</v>
      </c>
      <c r="I7" s="93">
        <f>+T7/G7</f>
        <v>9.8898710331835962E-3</v>
      </c>
      <c r="J7" s="62" t="s">
        <v>112</v>
      </c>
      <c r="K7" s="62" t="s">
        <v>107</v>
      </c>
      <c r="L7" s="78">
        <v>42968</v>
      </c>
      <c r="M7" s="78">
        <v>43066</v>
      </c>
      <c r="N7" s="4"/>
      <c r="O7" s="70"/>
      <c r="P7" s="74"/>
      <c r="Q7" s="68" t="s">
        <v>27</v>
      </c>
      <c r="R7" s="73"/>
      <c r="S7" s="74">
        <v>27331000</v>
      </c>
      <c r="T7" s="73">
        <v>273000</v>
      </c>
      <c r="U7" s="73">
        <f>+S7+T7</f>
        <v>27604000</v>
      </c>
      <c r="V7" s="74">
        <f>+G7-U7</f>
        <v>0</v>
      </c>
    </row>
    <row r="8" spans="1:22" ht="63.75" x14ac:dyDescent="0.25">
      <c r="A8" s="51" t="s">
        <v>109</v>
      </c>
      <c r="B8" s="90" t="s">
        <v>110</v>
      </c>
      <c r="C8" s="3" t="s">
        <v>154</v>
      </c>
      <c r="D8" s="91" t="s">
        <v>34</v>
      </c>
      <c r="E8" s="90">
        <v>1</v>
      </c>
      <c r="F8" s="90">
        <v>2</v>
      </c>
      <c r="G8" s="43">
        <v>42013000</v>
      </c>
      <c r="H8" s="93">
        <f>+S8/G8</f>
        <v>0.99009830290624334</v>
      </c>
      <c r="I8" s="93">
        <f>+T8/G8</f>
        <v>9.9016970937566944E-3</v>
      </c>
      <c r="J8" s="91" t="s">
        <v>112</v>
      </c>
      <c r="K8" s="90" t="s">
        <v>107</v>
      </c>
      <c r="L8" s="78">
        <v>43108</v>
      </c>
      <c r="M8" s="78">
        <v>43195</v>
      </c>
      <c r="N8" s="4" t="s">
        <v>150</v>
      </c>
      <c r="O8" s="70"/>
      <c r="P8" s="74"/>
      <c r="Q8" s="68"/>
      <c r="R8" s="73"/>
      <c r="S8" s="73">
        <v>41597000</v>
      </c>
      <c r="T8" s="73">
        <v>416000</v>
      </c>
      <c r="U8" s="73">
        <f>+S8+T8</f>
        <v>42013000</v>
      </c>
      <c r="V8" s="74">
        <f>+G8-U8</f>
        <v>0</v>
      </c>
    </row>
    <row r="9" spans="1:22" ht="26.25" customHeight="1" x14ac:dyDescent="0.25">
      <c r="A9" s="51" t="s">
        <v>109</v>
      </c>
      <c r="B9" s="96" t="s">
        <v>110</v>
      </c>
      <c r="C9" s="3" t="s">
        <v>141</v>
      </c>
      <c r="D9" s="96" t="s">
        <v>124</v>
      </c>
      <c r="E9" s="96" t="s">
        <v>125</v>
      </c>
      <c r="F9" s="96">
        <v>1</v>
      </c>
      <c r="G9" s="43">
        <v>707000</v>
      </c>
      <c r="H9" s="93">
        <f>+S9/G9</f>
        <v>0.99009900990099009</v>
      </c>
      <c r="I9" s="93">
        <f>+T9/G9</f>
        <v>9.9009900990099011E-3</v>
      </c>
      <c r="J9" s="96" t="s">
        <v>127</v>
      </c>
      <c r="K9" s="96" t="s">
        <v>106</v>
      </c>
      <c r="L9" s="78">
        <v>43200</v>
      </c>
      <c r="M9" s="78">
        <v>43278</v>
      </c>
      <c r="N9" s="4"/>
      <c r="O9" s="70"/>
      <c r="P9" s="74"/>
      <c r="Q9" s="68"/>
      <c r="R9" s="73"/>
      <c r="S9" s="73">
        <v>700000</v>
      </c>
      <c r="T9" s="73">
        <v>7000</v>
      </c>
      <c r="U9" s="73">
        <f>+S9+T9</f>
        <v>707000</v>
      </c>
      <c r="V9" s="74">
        <f>+G9-U9</f>
        <v>0</v>
      </c>
    </row>
    <row r="10" spans="1:22" x14ac:dyDescent="0.25">
      <c r="A10" s="51"/>
      <c r="B10" s="103"/>
      <c r="C10" s="3"/>
      <c r="D10" s="103"/>
      <c r="E10" s="103"/>
      <c r="F10" s="103"/>
      <c r="G10" s="43"/>
      <c r="H10" s="93"/>
      <c r="I10" s="93"/>
      <c r="J10" s="103"/>
      <c r="K10" s="103"/>
      <c r="L10" s="78"/>
      <c r="M10" s="78"/>
      <c r="N10" s="4"/>
      <c r="O10" s="70"/>
      <c r="P10" s="74"/>
      <c r="Q10" s="68"/>
      <c r="R10" s="73"/>
      <c r="S10" s="73"/>
      <c r="T10" s="73"/>
      <c r="U10" s="73"/>
      <c r="V10" s="74"/>
    </row>
    <row r="11" spans="1:22" x14ac:dyDescent="0.25">
      <c r="A11" s="51"/>
      <c r="B11" s="62"/>
      <c r="C11" s="3"/>
      <c r="D11" s="3"/>
      <c r="E11" s="62"/>
      <c r="F11" s="62"/>
      <c r="G11" s="43"/>
      <c r="H11" s="52"/>
      <c r="I11" s="52"/>
      <c r="J11" s="62"/>
      <c r="K11" s="62"/>
      <c r="L11" s="64"/>
      <c r="M11" s="64"/>
      <c r="N11" s="4"/>
      <c r="O11" s="70"/>
      <c r="Q11" s="9"/>
      <c r="R11" s="70"/>
      <c r="S11" s="70"/>
      <c r="T11" s="70"/>
      <c r="U11" s="70"/>
    </row>
    <row r="12" spans="1:22" ht="15.75" thickBot="1" x14ac:dyDescent="0.3">
      <c r="A12" s="5"/>
      <c r="B12" s="6"/>
      <c r="C12" s="6"/>
      <c r="D12" s="6"/>
      <c r="E12" s="6"/>
      <c r="F12" s="6"/>
      <c r="G12" s="44"/>
      <c r="H12" s="46"/>
      <c r="I12" s="46"/>
      <c r="J12" s="6"/>
      <c r="K12" s="6"/>
      <c r="L12" s="65"/>
      <c r="M12" s="65"/>
      <c r="N12" s="7"/>
      <c r="O12" s="70"/>
      <c r="Q12" s="9" t="s">
        <v>28</v>
      </c>
      <c r="R12" s="70"/>
      <c r="S12" s="70"/>
      <c r="T12" s="70"/>
      <c r="U12" s="70"/>
    </row>
    <row r="13" spans="1:22" ht="15.75" thickBot="1" x14ac:dyDescent="0.3">
      <c r="Q13" s="9" t="s">
        <v>29</v>
      </c>
    </row>
    <row r="14" spans="1:22" ht="15.75" x14ac:dyDescent="0.25">
      <c r="A14" s="145" t="s">
        <v>13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7"/>
      <c r="O14" s="70"/>
      <c r="Q14" s="9" t="s">
        <v>30</v>
      </c>
      <c r="R14" s="70"/>
      <c r="S14" s="70"/>
      <c r="T14" s="70"/>
      <c r="U14" s="70"/>
    </row>
    <row r="15" spans="1:22" ht="15" customHeight="1" x14ac:dyDescent="0.25">
      <c r="A15" s="138" t="s">
        <v>9</v>
      </c>
      <c r="B15" s="137" t="s">
        <v>10</v>
      </c>
      <c r="C15" s="137" t="s">
        <v>11</v>
      </c>
      <c r="D15" s="137" t="s">
        <v>14</v>
      </c>
      <c r="E15" s="137" t="s">
        <v>2</v>
      </c>
      <c r="F15" s="137" t="s">
        <v>3</v>
      </c>
      <c r="G15" s="139" t="s">
        <v>103</v>
      </c>
      <c r="H15" s="139"/>
      <c r="I15" s="139"/>
      <c r="J15" s="137" t="s">
        <v>5</v>
      </c>
      <c r="K15" s="137" t="s">
        <v>108</v>
      </c>
      <c r="L15" s="137" t="s">
        <v>12</v>
      </c>
      <c r="M15" s="137"/>
      <c r="N15" s="140" t="s">
        <v>6</v>
      </c>
      <c r="O15" s="70"/>
      <c r="Q15" s="9" t="s">
        <v>31</v>
      </c>
      <c r="R15" s="70"/>
      <c r="S15" s="73"/>
      <c r="T15" s="73"/>
      <c r="U15" s="73"/>
    </row>
    <row r="16" spans="1:22" ht="25.5" x14ac:dyDescent="0.25">
      <c r="A16" s="138"/>
      <c r="B16" s="137"/>
      <c r="C16" s="137"/>
      <c r="D16" s="137"/>
      <c r="E16" s="137"/>
      <c r="F16" s="137"/>
      <c r="G16" s="50" t="s">
        <v>145</v>
      </c>
      <c r="H16" s="61" t="s">
        <v>101</v>
      </c>
      <c r="I16" s="61" t="s">
        <v>102</v>
      </c>
      <c r="J16" s="137"/>
      <c r="K16" s="137"/>
      <c r="L16" s="66" t="s">
        <v>100</v>
      </c>
      <c r="M16" s="66" t="s">
        <v>8</v>
      </c>
      <c r="N16" s="140"/>
      <c r="O16" s="70"/>
      <c r="Q16" s="71"/>
      <c r="R16" s="70"/>
      <c r="S16" s="85">
        <f>+SUM(S17:S22)</f>
        <v>363000</v>
      </c>
      <c r="T16" s="85">
        <f>+SUM(T17:T22)</f>
        <v>55000</v>
      </c>
      <c r="U16" s="85">
        <f>+SUM(U17:U22)</f>
        <v>418000</v>
      </c>
      <c r="V16" s="85">
        <f>+SUM(V17:V22)</f>
        <v>0</v>
      </c>
    </row>
    <row r="17" spans="1:22" ht="51" x14ac:dyDescent="0.25">
      <c r="A17" s="51" t="s">
        <v>109</v>
      </c>
      <c r="B17" s="90" t="s">
        <v>110</v>
      </c>
      <c r="C17" s="3" t="s">
        <v>140</v>
      </c>
      <c r="D17" s="103" t="s">
        <v>34</v>
      </c>
      <c r="E17" s="91">
        <v>3</v>
      </c>
      <c r="F17" s="91">
        <v>1</v>
      </c>
      <c r="G17" s="43">
        <v>155000</v>
      </c>
      <c r="H17" s="93">
        <f t="shared" ref="H17" si="0">+S17/G17</f>
        <v>0.87096774193548387</v>
      </c>
      <c r="I17" s="93">
        <f t="shared" ref="I17" si="1">+T17/G17</f>
        <v>0.12903225806451613</v>
      </c>
      <c r="J17" s="91" t="s">
        <v>127</v>
      </c>
      <c r="K17" s="103" t="s">
        <v>107</v>
      </c>
      <c r="L17" s="78">
        <v>43175</v>
      </c>
      <c r="M17" s="78">
        <v>43256</v>
      </c>
      <c r="N17" s="4"/>
      <c r="O17" s="70"/>
      <c r="Q17" s="9"/>
      <c r="R17" s="70"/>
      <c r="S17" s="73">
        <v>135000</v>
      </c>
      <c r="T17" s="73">
        <v>20000</v>
      </c>
      <c r="U17" s="73">
        <f>+S17+T17</f>
        <v>155000</v>
      </c>
      <c r="V17" s="74">
        <f>+G17-U17</f>
        <v>0</v>
      </c>
    </row>
    <row r="18" spans="1:22" ht="25.5" x14ac:dyDescent="0.25">
      <c r="A18" s="51" t="s">
        <v>109</v>
      </c>
      <c r="B18" s="96" t="s">
        <v>110</v>
      </c>
      <c r="C18" s="3" t="s">
        <v>148</v>
      </c>
      <c r="D18" s="96" t="s">
        <v>34</v>
      </c>
      <c r="E18" s="96">
        <v>1</v>
      </c>
      <c r="F18" s="96">
        <v>1</v>
      </c>
      <c r="G18" s="43">
        <v>219000</v>
      </c>
      <c r="H18" s="93">
        <f t="shared" ref="H18:H21" si="2">+S18/G18</f>
        <v>0.86757990867579904</v>
      </c>
      <c r="I18" s="93">
        <f t="shared" ref="I18:I21" si="3">+T18/G18</f>
        <v>0.13242009132420091</v>
      </c>
      <c r="J18" s="96" t="s">
        <v>127</v>
      </c>
      <c r="K18" s="96" t="s">
        <v>107</v>
      </c>
      <c r="L18" s="78">
        <v>43175</v>
      </c>
      <c r="M18" s="78">
        <v>43256</v>
      </c>
      <c r="N18" s="4"/>
      <c r="O18" s="70"/>
      <c r="Q18" s="9"/>
      <c r="R18" s="70"/>
      <c r="S18" s="73">
        <v>190000</v>
      </c>
      <c r="T18" s="73">
        <v>29000</v>
      </c>
      <c r="U18" s="73">
        <f t="shared" ref="U18:U21" si="4">+S18+T18</f>
        <v>219000</v>
      </c>
      <c r="V18" s="74">
        <f t="shared" ref="V18:V21" si="5">+G18-U18</f>
        <v>0</v>
      </c>
    </row>
    <row r="19" spans="1:22" ht="38.25" x14ac:dyDescent="0.25">
      <c r="A19" s="51" t="s">
        <v>109</v>
      </c>
      <c r="B19" s="96" t="s">
        <v>110</v>
      </c>
      <c r="C19" s="3" t="s">
        <v>146</v>
      </c>
      <c r="D19" s="96" t="s">
        <v>129</v>
      </c>
      <c r="E19" s="96">
        <v>2</v>
      </c>
      <c r="F19" s="96">
        <v>1</v>
      </c>
      <c r="G19" s="43">
        <v>15300</v>
      </c>
      <c r="H19" s="93">
        <f t="shared" si="2"/>
        <v>0.86928104575163401</v>
      </c>
      <c r="I19" s="93">
        <f t="shared" si="3"/>
        <v>0.13071895424836602</v>
      </c>
      <c r="J19" s="96" t="s">
        <v>127</v>
      </c>
      <c r="K19" s="96" t="s">
        <v>106</v>
      </c>
      <c r="L19" s="78">
        <v>43199</v>
      </c>
      <c r="M19" s="78">
        <v>43242</v>
      </c>
      <c r="N19" s="104"/>
      <c r="O19" s="70"/>
      <c r="Q19" s="9"/>
      <c r="R19" s="70"/>
      <c r="S19" s="73">
        <v>13300</v>
      </c>
      <c r="T19" s="73">
        <v>2000</v>
      </c>
      <c r="U19" s="73">
        <f t="shared" si="4"/>
        <v>15300</v>
      </c>
      <c r="V19" s="74">
        <f t="shared" si="5"/>
        <v>0</v>
      </c>
    </row>
    <row r="20" spans="1:22" ht="25.5" x14ac:dyDescent="0.25">
      <c r="A20" s="51" t="s">
        <v>109</v>
      </c>
      <c r="B20" s="102" t="s">
        <v>110</v>
      </c>
      <c r="C20" s="3" t="s">
        <v>147</v>
      </c>
      <c r="D20" s="102" t="s">
        <v>129</v>
      </c>
      <c r="E20" s="102">
        <v>1</v>
      </c>
      <c r="F20" s="102">
        <v>1</v>
      </c>
      <c r="G20" s="43">
        <v>16700</v>
      </c>
      <c r="H20" s="93">
        <f t="shared" ref="H20" si="6">+S20/G20</f>
        <v>0.88023952095808389</v>
      </c>
      <c r="I20" s="93">
        <f t="shared" ref="I20" si="7">+T20/G20</f>
        <v>0.11976047904191617</v>
      </c>
      <c r="J20" s="102" t="s">
        <v>127</v>
      </c>
      <c r="K20" s="102" t="s">
        <v>106</v>
      </c>
      <c r="L20" s="78">
        <v>43199</v>
      </c>
      <c r="M20" s="78">
        <v>43242</v>
      </c>
      <c r="N20" s="104"/>
      <c r="O20" s="70"/>
      <c r="Q20" s="9"/>
      <c r="R20" s="70"/>
      <c r="S20" s="73">
        <v>14700</v>
      </c>
      <c r="T20" s="73">
        <v>2000</v>
      </c>
      <c r="U20" s="73">
        <f t="shared" ref="U20" si="8">+S20+T20</f>
        <v>16700</v>
      </c>
      <c r="V20" s="74">
        <f t="shared" ref="V20" si="9">+G20-U20</f>
        <v>0</v>
      </c>
    </row>
    <row r="21" spans="1:22" ht="38.25" x14ac:dyDescent="0.25">
      <c r="A21" s="51" t="s">
        <v>109</v>
      </c>
      <c r="B21" s="96" t="s">
        <v>110</v>
      </c>
      <c r="C21" s="3" t="s">
        <v>149</v>
      </c>
      <c r="D21" s="96" t="s">
        <v>129</v>
      </c>
      <c r="E21" s="102">
        <v>1</v>
      </c>
      <c r="F21" s="96">
        <v>1</v>
      </c>
      <c r="G21" s="43">
        <v>12000</v>
      </c>
      <c r="H21" s="93">
        <f t="shared" si="2"/>
        <v>0.83333333333333337</v>
      </c>
      <c r="I21" s="93">
        <f t="shared" si="3"/>
        <v>0.16666666666666666</v>
      </c>
      <c r="J21" s="96" t="s">
        <v>127</v>
      </c>
      <c r="K21" s="102" t="s">
        <v>106</v>
      </c>
      <c r="L21" s="78">
        <v>43157</v>
      </c>
      <c r="M21" s="78">
        <v>43203</v>
      </c>
      <c r="N21" s="4"/>
      <c r="O21" s="70"/>
      <c r="Q21" s="9"/>
      <c r="R21" s="70"/>
      <c r="S21" s="73">
        <v>10000</v>
      </c>
      <c r="T21" s="73">
        <v>2000</v>
      </c>
      <c r="U21" s="73">
        <f t="shared" si="4"/>
        <v>12000</v>
      </c>
      <c r="V21" s="74">
        <f t="shared" si="5"/>
        <v>0</v>
      </c>
    </row>
    <row r="22" spans="1:22" x14ac:dyDescent="0.25">
      <c r="A22" s="51"/>
      <c r="B22" s="96"/>
      <c r="C22" s="3"/>
      <c r="D22" s="96"/>
      <c r="E22" s="96"/>
      <c r="F22" s="96"/>
      <c r="G22" s="43"/>
      <c r="H22" s="93"/>
      <c r="I22" s="93"/>
      <c r="J22" s="96"/>
      <c r="K22" s="96"/>
      <c r="L22" s="78"/>
      <c r="M22" s="78"/>
      <c r="N22" s="4"/>
      <c r="O22" s="70"/>
      <c r="Q22" s="9"/>
      <c r="R22" s="70"/>
      <c r="S22" s="73"/>
      <c r="T22" s="73"/>
      <c r="U22" s="73"/>
      <c r="V22" s="74"/>
    </row>
    <row r="23" spans="1:22" x14ac:dyDescent="0.25">
      <c r="A23" s="2"/>
      <c r="B23" s="3"/>
      <c r="C23" s="3"/>
      <c r="D23" s="3"/>
      <c r="E23" s="3"/>
      <c r="F23" s="3"/>
      <c r="G23" s="43"/>
      <c r="H23" s="45"/>
      <c r="I23" s="45"/>
      <c r="J23" s="3"/>
      <c r="K23" s="3"/>
      <c r="L23" s="64"/>
      <c r="M23" s="64"/>
      <c r="N23" s="4"/>
      <c r="O23" s="70"/>
      <c r="Q23" s="9" t="s">
        <v>32</v>
      </c>
      <c r="R23" s="70"/>
      <c r="S23" s="70"/>
      <c r="T23" s="70"/>
      <c r="U23" s="70"/>
    </row>
    <row r="24" spans="1:22" ht="15.75" thickBot="1" x14ac:dyDescent="0.3">
      <c r="A24" s="5"/>
      <c r="B24" s="6"/>
      <c r="C24" s="6"/>
      <c r="D24" s="6"/>
      <c r="E24" s="6"/>
      <c r="F24" s="6"/>
      <c r="G24" s="44"/>
      <c r="H24" s="46"/>
      <c r="I24" s="46"/>
      <c r="J24" s="6"/>
      <c r="K24" s="6"/>
      <c r="L24" s="65"/>
      <c r="M24" s="65"/>
      <c r="N24" s="7"/>
      <c r="O24" s="70"/>
      <c r="Q24" s="9" t="s">
        <v>33</v>
      </c>
      <c r="R24" s="70"/>
      <c r="S24" s="70"/>
      <c r="T24" s="70"/>
      <c r="U24" s="70"/>
    </row>
    <row r="25" spans="1:22" ht="15.75" thickBot="1" x14ac:dyDescent="0.3">
      <c r="Q25" s="9" t="s">
        <v>34</v>
      </c>
    </row>
    <row r="26" spans="1:22" ht="15.75" x14ac:dyDescent="0.25">
      <c r="A26" s="145" t="s">
        <v>15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7"/>
      <c r="Q26" s="9" t="s">
        <v>35</v>
      </c>
    </row>
    <row r="27" spans="1:22" ht="15" customHeight="1" x14ac:dyDescent="0.25">
      <c r="A27" s="138" t="s">
        <v>9</v>
      </c>
      <c r="B27" s="137" t="s">
        <v>10</v>
      </c>
      <c r="C27" s="137" t="s">
        <v>11</v>
      </c>
      <c r="D27" s="137" t="s">
        <v>14</v>
      </c>
      <c r="E27" s="137" t="s">
        <v>2</v>
      </c>
      <c r="F27" s="137" t="s">
        <v>3</v>
      </c>
      <c r="G27" s="139" t="s">
        <v>103</v>
      </c>
      <c r="H27" s="139"/>
      <c r="I27" s="139"/>
      <c r="J27" s="137" t="s">
        <v>5</v>
      </c>
      <c r="K27" s="137" t="s">
        <v>108</v>
      </c>
      <c r="L27" s="137" t="s">
        <v>12</v>
      </c>
      <c r="M27" s="137"/>
      <c r="N27" s="140" t="s">
        <v>6</v>
      </c>
      <c r="Q27" s="9" t="s">
        <v>36</v>
      </c>
    </row>
    <row r="28" spans="1:22" ht="25.5" x14ac:dyDescent="0.25">
      <c r="A28" s="138"/>
      <c r="B28" s="137"/>
      <c r="C28" s="137"/>
      <c r="D28" s="137"/>
      <c r="E28" s="137"/>
      <c r="F28" s="137"/>
      <c r="G28" s="50" t="s">
        <v>4</v>
      </c>
      <c r="H28" s="61" t="s">
        <v>101</v>
      </c>
      <c r="I28" s="61" t="s">
        <v>102</v>
      </c>
      <c r="J28" s="137"/>
      <c r="K28" s="137"/>
      <c r="L28" s="66" t="s">
        <v>7</v>
      </c>
      <c r="M28" s="66" t="s">
        <v>8</v>
      </c>
      <c r="N28" s="140"/>
      <c r="Q28" s="9" t="s">
        <v>37</v>
      </c>
      <c r="S28" s="85">
        <f>+SUM(S29:S29)</f>
        <v>0</v>
      </c>
      <c r="T28" s="85">
        <f>+SUM(T29:T29)</f>
        <v>0</v>
      </c>
      <c r="U28" s="85">
        <f>+SUM(U29:U29)</f>
        <v>0</v>
      </c>
      <c r="V28" s="85">
        <f>+SUM(V29:V29)</f>
        <v>0</v>
      </c>
    </row>
    <row r="29" spans="1:22" x14ac:dyDescent="0.25">
      <c r="A29" s="51"/>
      <c r="B29" s="94"/>
      <c r="C29" s="3"/>
      <c r="D29" s="3"/>
      <c r="E29" s="3"/>
      <c r="F29" s="3"/>
      <c r="G29" s="43"/>
      <c r="H29" s="45"/>
      <c r="I29" s="45"/>
      <c r="J29" s="3"/>
      <c r="K29" s="3"/>
      <c r="L29" s="94"/>
      <c r="M29" s="94"/>
      <c r="N29" s="4"/>
      <c r="Q29" s="71"/>
    </row>
    <row r="30" spans="1:22" x14ac:dyDescent="0.25">
      <c r="A30" s="51"/>
      <c r="B30" s="90"/>
      <c r="C30" s="3"/>
      <c r="D30" s="3"/>
      <c r="E30" s="3"/>
      <c r="F30" s="3"/>
      <c r="G30" s="43"/>
      <c r="H30" s="45"/>
      <c r="I30" s="45"/>
      <c r="J30" s="3"/>
      <c r="K30" s="3"/>
      <c r="L30" s="90"/>
      <c r="M30" s="90"/>
      <c r="N30" s="4"/>
      <c r="Q30" s="71"/>
    </row>
    <row r="31" spans="1:22" x14ac:dyDescent="0.25">
      <c r="A31" s="2"/>
      <c r="B31" s="3"/>
      <c r="C31" s="3"/>
      <c r="D31" s="3"/>
      <c r="E31" s="3"/>
      <c r="F31" s="3"/>
      <c r="G31" s="43"/>
      <c r="H31" s="45"/>
      <c r="I31" s="45"/>
      <c r="J31" s="3"/>
      <c r="K31" s="3"/>
      <c r="L31" s="64"/>
      <c r="M31" s="64"/>
      <c r="N31" s="4"/>
      <c r="Q31" s="9" t="s">
        <v>38</v>
      </c>
    </row>
    <row r="32" spans="1:22" ht="15.75" thickBot="1" x14ac:dyDescent="0.3">
      <c r="A32" s="5"/>
      <c r="B32" s="6"/>
      <c r="C32" s="6"/>
      <c r="D32" s="6"/>
      <c r="E32" s="6"/>
      <c r="F32" s="6"/>
      <c r="G32" s="44"/>
      <c r="H32" s="46"/>
      <c r="I32" s="46"/>
      <c r="J32" s="6"/>
      <c r="K32" s="6"/>
      <c r="L32" s="65"/>
      <c r="M32" s="65"/>
      <c r="N32" s="7"/>
      <c r="Q32" s="9" t="s">
        <v>122</v>
      </c>
    </row>
    <row r="33" spans="1:24" ht="15.75" thickBot="1" x14ac:dyDescent="0.3">
      <c r="Q33" s="9" t="s">
        <v>39</v>
      </c>
      <c r="T33" s="74"/>
    </row>
    <row r="34" spans="1:24" ht="15.75" customHeight="1" x14ac:dyDescent="0.25">
      <c r="A34" s="134" t="s">
        <v>16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6"/>
      <c r="Q34" s="9" t="s">
        <v>40</v>
      </c>
      <c r="S34" s="74"/>
      <c r="T34" s="74"/>
      <c r="U34" s="74"/>
    </row>
    <row r="35" spans="1:24" ht="15" customHeight="1" x14ac:dyDescent="0.25">
      <c r="A35" s="138" t="s">
        <v>9</v>
      </c>
      <c r="B35" s="137" t="s">
        <v>10</v>
      </c>
      <c r="C35" s="137" t="s">
        <v>11</v>
      </c>
      <c r="D35" s="137" t="s">
        <v>14</v>
      </c>
      <c r="E35" s="148"/>
      <c r="F35" s="148"/>
      <c r="G35" s="139" t="s">
        <v>103</v>
      </c>
      <c r="H35" s="139"/>
      <c r="I35" s="139"/>
      <c r="J35" s="141" t="s">
        <v>5</v>
      </c>
      <c r="K35" s="137" t="s">
        <v>108</v>
      </c>
      <c r="L35" s="137" t="s">
        <v>12</v>
      </c>
      <c r="M35" s="137"/>
      <c r="N35" s="60" t="s">
        <v>6</v>
      </c>
      <c r="Q35" s="9" t="s">
        <v>41</v>
      </c>
      <c r="S35" s="74">
        <f>+S36+S52</f>
        <v>13474000</v>
      </c>
      <c r="T35" s="74">
        <f>+T36+T52</f>
        <v>2088000</v>
      </c>
      <c r="U35" s="74">
        <f>+U36+U52</f>
        <v>15562000</v>
      </c>
      <c r="W35" s="74"/>
      <c r="X35" s="74"/>
    </row>
    <row r="36" spans="1:24" ht="38.25" x14ac:dyDescent="0.25">
      <c r="A36" s="138"/>
      <c r="B36" s="137"/>
      <c r="C36" s="137"/>
      <c r="D36" s="137"/>
      <c r="E36" s="137" t="s">
        <v>3</v>
      </c>
      <c r="F36" s="137"/>
      <c r="G36" s="59" t="s">
        <v>137</v>
      </c>
      <c r="H36" s="50" t="s">
        <v>101</v>
      </c>
      <c r="I36" s="61" t="s">
        <v>102</v>
      </c>
      <c r="J36" s="141"/>
      <c r="K36" s="137"/>
      <c r="L36" s="66" t="s">
        <v>17</v>
      </c>
      <c r="M36" s="66" t="s">
        <v>8</v>
      </c>
      <c r="N36" s="60"/>
      <c r="Q36" s="11" t="s">
        <v>42</v>
      </c>
      <c r="S36" s="85">
        <f>+SUM(S37:S46)</f>
        <v>13229000</v>
      </c>
      <c r="T36" s="85">
        <f>+SUM(T37:T46)</f>
        <v>2088000</v>
      </c>
      <c r="U36" s="85">
        <f>+SUM(U37:U46)</f>
        <v>15317000</v>
      </c>
      <c r="V36" s="85">
        <f>+SUM(V37:V46)</f>
        <v>0</v>
      </c>
      <c r="W36" s="74"/>
    </row>
    <row r="37" spans="1:24" ht="38.25" x14ac:dyDescent="0.25">
      <c r="A37" s="51" t="s">
        <v>109</v>
      </c>
      <c r="B37" s="62" t="s">
        <v>110</v>
      </c>
      <c r="C37" s="3" t="s">
        <v>138</v>
      </c>
      <c r="D37" s="62" t="s">
        <v>41</v>
      </c>
      <c r="E37" s="62">
        <v>1</v>
      </c>
      <c r="F37" s="62">
        <v>1</v>
      </c>
      <c r="G37" s="43">
        <v>1585000</v>
      </c>
      <c r="H37" s="93">
        <f t="shared" ref="H37:H38" si="10">+S37/G37</f>
        <v>0.86182965299684544</v>
      </c>
      <c r="I37" s="93">
        <f t="shared" ref="I37:I38" si="11">+T37/G37</f>
        <v>0.13817034700315459</v>
      </c>
      <c r="J37" s="52" t="s">
        <v>112</v>
      </c>
      <c r="K37" s="62" t="s">
        <v>107</v>
      </c>
      <c r="L37" s="78">
        <v>42909</v>
      </c>
      <c r="M37" s="78">
        <v>43038</v>
      </c>
      <c r="N37" s="4"/>
      <c r="Q37" s="69" t="s">
        <v>43</v>
      </c>
      <c r="R37" s="74"/>
      <c r="S37" s="74">
        <v>1366000</v>
      </c>
      <c r="T37" s="73">
        <v>219000</v>
      </c>
      <c r="U37" s="73">
        <f t="shared" ref="U37:U44" si="12">+S37+T37</f>
        <v>1585000</v>
      </c>
      <c r="V37" s="74">
        <f t="shared" ref="V37:V44" si="13">+G37-U37</f>
        <v>0</v>
      </c>
    </row>
    <row r="38" spans="1:24" ht="63.75" x14ac:dyDescent="0.25">
      <c r="A38" s="51" t="s">
        <v>109</v>
      </c>
      <c r="B38" s="92" t="s">
        <v>110</v>
      </c>
      <c r="C38" s="3" t="s">
        <v>153</v>
      </c>
      <c r="D38" s="92" t="s">
        <v>41</v>
      </c>
      <c r="E38" s="92">
        <v>1</v>
      </c>
      <c r="F38" s="92">
        <v>1</v>
      </c>
      <c r="G38" s="43">
        <v>2895000</v>
      </c>
      <c r="H38" s="93">
        <f t="shared" si="10"/>
        <v>0.86217616580310885</v>
      </c>
      <c r="I38" s="93">
        <f t="shared" si="11"/>
        <v>0.1378238341968912</v>
      </c>
      <c r="J38" s="52" t="s">
        <v>112</v>
      </c>
      <c r="K38" s="92" t="s">
        <v>107</v>
      </c>
      <c r="L38" s="78">
        <v>43021</v>
      </c>
      <c r="M38" s="78">
        <v>43161</v>
      </c>
      <c r="N38" s="4" t="s">
        <v>150</v>
      </c>
      <c r="Q38" s="69"/>
      <c r="R38" s="74"/>
      <c r="S38" s="74">
        <v>2496000</v>
      </c>
      <c r="T38" s="73">
        <v>399000</v>
      </c>
      <c r="U38" s="73">
        <f t="shared" ref="U38" si="14">+S38+T38</f>
        <v>2895000</v>
      </c>
      <c r="V38" s="74">
        <f t="shared" ref="V38" si="15">+G38-U38</f>
        <v>0</v>
      </c>
    </row>
    <row r="39" spans="1:24" ht="38.25" x14ac:dyDescent="0.25">
      <c r="A39" s="51" t="s">
        <v>109</v>
      </c>
      <c r="B39" s="92" t="s">
        <v>110</v>
      </c>
      <c r="C39" s="3" t="s">
        <v>155</v>
      </c>
      <c r="D39" s="92" t="s">
        <v>42</v>
      </c>
      <c r="E39" s="92">
        <v>1</v>
      </c>
      <c r="F39" s="92">
        <v>1</v>
      </c>
      <c r="G39" s="43">
        <v>180000</v>
      </c>
      <c r="H39" s="93">
        <f t="shared" ref="H39" si="16">+S39/G39</f>
        <v>1</v>
      </c>
      <c r="I39" s="93">
        <f t="shared" ref="I39" si="17">+T39/G39</f>
        <v>0</v>
      </c>
      <c r="J39" s="52" t="s">
        <v>127</v>
      </c>
      <c r="K39" s="92" t="s">
        <v>107</v>
      </c>
      <c r="L39" s="78">
        <v>43265</v>
      </c>
      <c r="M39" s="78">
        <v>43390</v>
      </c>
      <c r="N39" s="4"/>
      <c r="Q39" s="69"/>
      <c r="R39" s="74"/>
      <c r="S39" s="74">
        <v>180000</v>
      </c>
      <c r="T39" s="73"/>
      <c r="U39" s="73">
        <f t="shared" ref="U39" si="18">+S39+T39</f>
        <v>180000</v>
      </c>
      <c r="V39" s="74">
        <f t="shared" ref="V39" si="19">+G39-U39</f>
        <v>0</v>
      </c>
    </row>
    <row r="40" spans="1:24" ht="25.5" x14ac:dyDescent="0.25">
      <c r="A40" s="51" t="s">
        <v>109</v>
      </c>
      <c r="B40" s="101" t="s">
        <v>110</v>
      </c>
      <c r="C40" s="3" t="s">
        <v>142</v>
      </c>
      <c r="D40" s="101" t="s">
        <v>41</v>
      </c>
      <c r="E40" s="101">
        <v>1</v>
      </c>
      <c r="F40" s="101">
        <v>1</v>
      </c>
      <c r="G40" s="43">
        <v>78000</v>
      </c>
      <c r="H40" s="93">
        <f t="shared" ref="H40" si="20">+S40/G40</f>
        <v>0.85897435897435892</v>
      </c>
      <c r="I40" s="93">
        <f t="shared" ref="I40" si="21">+T40/G40</f>
        <v>0.14102564102564102</v>
      </c>
      <c r="J40" s="52" t="s">
        <v>127</v>
      </c>
      <c r="K40" s="101" t="s">
        <v>107</v>
      </c>
      <c r="L40" s="78">
        <v>43095</v>
      </c>
      <c r="M40" s="78">
        <v>43252</v>
      </c>
      <c r="N40" s="4"/>
      <c r="Q40" s="69"/>
      <c r="R40" s="74"/>
      <c r="S40" s="74">
        <v>67000</v>
      </c>
      <c r="T40" s="73">
        <v>11000</v>
      </c>
      <c r="U40" s="73">
        <f t="shared" ref="U40" si="22">+S40+T40</f>
        <v>78000</v>
      </c>
      <c r="V40" s="74">
        <f t="shared" ref="V40" si="23">+G40-U40</f>
        <v>0</v>
      </c>
    </row>
    <row r="41" spans="1:24" ht="51" x14ac:dyDescent="0.25">
      <c r="A41" s="51" t="s">
        <v>109</v>
      </c>
      <c r="B41" s="98" t="s">
        <v>110</v>
      </c>
      <c r="C41" s="3" t="s">
        <v>143</v>
      </c>
      <c r="D41" s="98" t="s">
        <v>41</v>
      </c>
      <c r="E41" s="98" t="s">
        <v>125</v>
      </c>
      <c r="F41" s="98" t="s">
        <v>125</v>
      </c>
      <c r="G41" s="43">
        <v>4860000</v>
      </c>
      <c r="H41" s="93">
        <f t="shared" ref="H41" si="24">+S41/G41</f>
        <v>0.86213991769547327</v>
      </c>
      <c r="I41" s="93">
        <f t="shared" ref="I41" si="25">+T41/G41</f>
        <v>0.13786008230452676</v>
      </c>
      <c r="J41" s="52" t="s">
        <v>161</v>
      </c>
      <c r="K41" s="98" t="s">
        <v>107</v>
      </c>
      <c r="L41" s="78">
        <v>43125</v>
      </c>
      <c r="M41" s="78">
        <v>43259</v>
      </c>
      <c r="N41" s="4" t="s">
        <v>130</v>
      </c>
      <c r="Q41" s="69"/>
      <c r="R41" s="74"/>
      <c r="S41" s="74">
        <v>4190000</v>
      </c>
      <c r="T41" s="73">
        <v>670000</v>
      </c>
      <c r="U41" s="73">
        <f t="shared" ref="U41:U42" si="26">+S41+T41</f>
        <v>4860000</v>
      </c>
      <c r="V41" s="74">
        <f t="shared" ref="V41:V42" si="27">+G41-U41</f>
        <v>0</v>
      </c>
    </row>
    <row r="42" spans="1:24" ht="38.25" x14ac:dyDescent="0.25">
      <c r="A42" s="51" t="s">
        <v>109</v>
      </c>
      <c r="B42" s="110" t="s">
        <v>110</v>
      </c>
      <c r="C42" s="3" t="s">
        <v>165</v>
      </c>
      <c r="D42" s="110" t="s">
        <v>41</v>
      </c>
      <c r="E42" s="110" t="s">
        <v>125</v>
      </c>
      <c r="F42" s="110" t="s">
        <v>125</v>
      </c>
      <c r="G42" s="43">
        <v>5140000</v>
      </c>
      <c r="H42" s="93">
        <f t="shared" ref="H42" si="28">+S42/G42</f>
        <v>0.86186770428015569</v>
      </c>
      <c r="I42" s="93">
        <f t="shared" ref="I42" si="29">+T42/G42</f>
        <v>0.13813229571984437</v>
      </c>
      <c r="J42" s="52" t="s">
        <v>161</v>
      </c>
      <c r="K42" s="110" t="s">
        <v>107</v>
      </c>
      <c r="L42" s="78">
        <v>43181</v>
      </c>
      <c r="M42" s="78">
        <v>43315</v>
      </c>
      <c r="N42" s="4"/>
      <c r="Q42" s="69"/>
      <c r="R42" s="74"/>
      <c r="S42" s="74">
        <v>4430000</v>
      </c>
      <c r="T42" s="73">
        <v>710000</v>
      </c>
      <c r="U42" s="73">
        <f t="shared" si="26"/>
        <v>5140000</v>
      </c>
      <c r="V42" s="74">
        <f t="shared" si="27"/>
        <v>0</v>
      </c>
    </row>
    <row r="43" spans="1:24" ht="51" x14ac:dyDescent="0.25">
      <c r="A43" s="51" t="s">
        <v>109</v>
      </c>
      <c r="B43" s="105" t="s">
        <v>110</v>
      </c>
      <c r="C43" s="3" t="s">
        <v>156</v>
      </c>
      <c r="D43" s="106" t="s">
        <v>41</v>
      </c>
      <c r="E43" s="105">
        <v>1</v>
      </c>
      <c r="F43" s="105">
        <v>1</v>
      </c>
      <c r="G43" s="43">
        <v>406000</v>
      </c>
      <c r="H43" s="93">
        <f t="shared" ref="H43" si="30">+S43/G43</f>
        <v>0.86206896551724133</v>
      </c>
      <c r="I43" s="93">
        <f t="shared" ref="I43" si="31">+T43/G43</f>
        <v>0.13793103448275862</v>
      </c>
      <c r="J43" s="52" t="s">
        <v>113</v>
      </c>
      <c r="K43" s="105" t="s">
        <v>107</v>
      </c>
      <c r="L43" s="78">
        <v>43182</v>
      </c>
      <c r="M43" s="78">
        <v>43322</v>
      </c>
      <c r="N43" s="4"/>
      <c r="Q43" s="69"/>
      <c r="R43" s="74"/>
      <c r="S43" s="74">
        <v>350000</v>
      </c>
      <c r="T43" s="73">
        <v>56000</v>
      </c>
      <c r="U43" s="73">
        <f t="shared" ref="U43" si="32">+S43+T43</f>
        <v>406000</v>
      </c>
      <c r="V43" s="74">
        <f t="shared" ref="V43" si="33">+G43-U43</f>
        <v>0</v>
      </c>
    </row>
    <row r="44" spans="1:24" ht="51" x14ac:dyDescent="0.25">
      <c r="A44" s="51" t="s">
        <v>109</v>
      </c>
      <c r="B44" s="62" t="s">
        <v>110</v>
      </c>
      <c r="C44" s="3" t="s">
        <v>144</v>
      </c>
      <c r="D44" s="84" t="s">
        <v>41</v>
      </c>
      <c r="E44" s="62">
        <v>1</v>
      </c>
      <c r="F44" s="62">
        <v>1</v>
      </c>
      <c r="G44" s="43">
        <v>173000</v>
      </c>
      <c r="H44" s="93">
        <f t="shared" ref="H44" si="34">+S44/G44</f>
        <v>0.86705202312138729</v>
      </c>
      <c r="I44" s="93">
        <f t="shared" ref="I44" si="35">+T44/G44</f>
        <v>0.13294797687861271</v>
      </c>
      <c r="J44" s="52" t="s">
        <v>113</v>
      </c>
      <c r="K44" s="62" t="s">
        <v>107</v>
      </c>
      <c r="L44" s="78">
        <v>42936</v>
      </c>
      <c r="M44" s="78">
        <v>43076</v>
      </c>
      <c r="N44" s="4"/>
      <c r="Q44" s="69"/>
      <c r="R44" s="74"/>
      <c r="S44" s="74">
        <v>150000</v>
      </c>
      <c r="T44" s="73">
        <v>23000</v>
      </c>
      <c r="U44" s="73">
        <f t="shared" si="12"/>
        <v>173000</v>
      </c>
      <c r="V44" s="74">
        <f t="shared" si="13"/>
        <v>0</v>
      </c>
    </row>
    <row r="45" spans="1:24" x14ac:dyDescent="0.25">
      <c r="A45" s="51"/>
      <c r="B45" s="90"/>
      <c r="C45" s="54"/>
      <c r="D45" s="92"/>
      <c r="E45" s="90"/>
      <c r="F45" s="90"/>
      <c r="G45" s="55"/>
      <c r="H45" s="93"/>
      <c r="I45" s="93"/>
      <c r="J45" s="52"/>
      <c r="K45" s="90"/>
      <c r="L45" s="80"/>
      <c r="M45" s="80"/>
      <c r="N45" s="4"/>
      <c r="Q45" s="81"/>
      <c r="R45" s="74"/>
      <c r="S45" s="74"/>
      <c r="T45" s="73"/>
      <c r="U45" s="73"/>
      <c r="V45" s="74"/>
    </row>
    <row r="46" spans="1:24" x14ac:dyDescent="0.25">
      <c r="A46" s="51"/>
      <c r="B46" s="101"/>
      <c r="C46" s="54"/>
      <c r="D46" s="101"/>
      <c r="E46" s="101"/>
      <c r="F46" s="101"/>
      <c r="G46" s="55"/>
      <c r="H46" s="93"/>
      <c r="I46" s="93"/>
      <c r="J46" s="52"/>
      <c r="K46" s="101"/>
      <c r="L46" s="80"/>
      <c r="M46" s="80"/>
      <c r="N46" s="4"/>
      <c r="Q46" s="81"/>
      <c r="R46" s="74"/>
      <c r="S46" s="74"/>
      <c r="T46" s="73"/>
      <c r="U46" s="73"/>
      <c r="V46" s="74"/>
    </row>
    <row r="47" spans="1:24" x14ac:dyDescent="0.25">
      <c r="A47" s="53"/>
      <c r="B47" s="54"/>
      <c r="C47" s="54"/>
      <c r="D47" s="54"/>
      <c r="E47" s="54"/>
      <c r="F47" s="54"/>
      <c r="G47" s="54"/>
      <c r="H47" s="55"/>
      <c r="I47" s="56"/>
      <c r="J47" s="56"/>
      <c r="K47" s="54"/>
      <c r="L47" s="58"/>
      <c r="M47" s="58"/>
      <c r="N47" s="57"/>
      <c r="Q47" s="71"/>
      <c r="R47" s="71"/>
    </row>
    <row r="48" spans="1:24" ht="15.75" thickBot="1" x14ac:dyDescent="0.3">
      <c r="A48" s="5"/>
      <c r="B48" s="6"/>
      <c r="C48" s="6"/>
      <c r="D48" s="6"/>
      <c r="E48" s="6"/>
      <c r="F48" s="6"/>
      <c r="G48" s="6"/>
      <c r="H48" s="44"/>
      <c r="I48" s="46"/>
      <c r="J48" s="46"/>
      <c r="K48" s="6"/>
      <c r="L48" s="65"/>
      <c r="M48" s="65"/>
      <c r="N48" s="7"/>
      <c r="Q48" s="12" t="s">
        <v>44</v>
      </c>
      <c r="R48" s="13" t="s">
        <v>45</v>
      </c>
    </row>
    <row r="49" spans="1:22" ht="15.75" thickBot="1" x14ac:dyDescent="0.3">
      <c r="Q49" s="12" t="s">
        <v>46</v>
      </c>
      <c r="R49" s="13" t="s">
        <v>45</v>
      </c>
    </row>
    <row r="50" spans="1:22" ht="15.75" customHeight="1" x14ac:dyDescent="0.25">
      <c r="A50" s="134" t="s">
        <v>18</v>
      </c>
      <c r="B50" s="135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6"/>
      <c r="Q50" s="12" t="s">
        <v>47</v>
      </c>
      <c r="R50" s="13" t="s">
        <v>45</v>
      </c>
    </row>
    <row r="51" spans="1:22" ht="15" customHeight="1" x14ac:dyDescent="0.25">
      <c r="A51" s="138" t="s">
        <v>9</v>
      </c>
      <c r="B51" s="137" t="s">
        <v>10</v>
      </c>
      <c r="C51" s="137" t="s">
        <v>11</v>
      </c>
      <c r="D51" s="137" t="s">
        <v>14</v>
      </c>
      <c r="E51" s="137" t="s">
        <v>3</v>
      </c>
      <c r="F51" s="139" t="s">
        <v>103</v>
      </c>
      <c r="G51" s="139"/>
      <c r="H51" s="139"/>
      <c r="I51" s="141" t="s">
        <v>19</v>
      </c>
      <c r="J51" s="137" t="s">
        <v>5</v>
      </c>
      <c r="K51" s="137" t="s">
        <v>108</v>
      </c>
      <c r="L51" s="137" t="s">
        <v>12</v>
      </c>
      <c r="M51" s="137"/>
      <c r="N51" s="140" t="s">
        <v>6</v>
      </c>
      <c r="Q51" s="12" t="s">
        <v>44</v>
      </c>
      <c r="R51" s="13" t="s">
        <v>48</v>
      </c>
    </row>
    <row r="52" spans="1:22" ht="38.25" x14ac:dyDescent="0.25">
      <c r="A52" s="138"/>
      <c r="B52" s="137"/>
      <c r="C52" s="137"/>
      <c r="D52" s="137"/>
      <c r="E52" s="137"/>
      <c r="F52" s="59" t="s">
        <v>145</v>
      </c>
      <c r="G52" s="50" t="s">
        <v>101</v>
      </c>
      <c r="H52" s="61" t="s">
        <v>102</v>
      </c>
      <c r="I52" s="141"/>
      <c r="J52" s="137"/>
      <c r="K52" s="137"/>
      <c r="L52" s="66" t="s">
        <v>20</v>
      </c>
      <c r="M52" s="66" t="s">
        <v>21</v>
      </c>
      <c r="N52" s="140"/>
      <c r="Q52" s="12" t="s">
        <v>46</v>
      </c>
      <c r="R52" s="13" t="s">
        <v>48</v>
      </c>
      <c r="S52" s="85">
        <f>+SUM(S53:S55)</f>
        <v>245000</v>
      </c>
      <c r="T52" s="85">
        <f t="shared" ref="T52:V52" si="36">+SUM(T53:T55)</f>
        <v>0</v>
      </c>
      <c r="U52" s="85">
        <f t="shared" si="36"/>
        <v>245000</v>
      </c>
      <c r="V52" s="85">
        <f t="shared" si="36"/>
        <v>0</v>
      </c>
    </row>
    <row r="53" spans="1:22" ht="38.25" x14ac:dyDescent="0.25">
      <c r="A53" s="51" t="s">
        <v>109</v>
      </c>
      <c r="B53" s="62" t="s">
        <v>110</v>
      </c>
      <c r="C53" s="54" t="s">
        <v>123</v>
      </c>
      <c r="D53" s="84" t="s">
        <v>69</v>
      </c>
      <c r="E53" s="62">
        <v>1</v>
      </c>
      <c r="F53" s="43">
        <v>190000</v>
      </c>
      <c r="G53" s="93">
        <f>+S53/F53</f>
        <v>1</v>
      </c>
      <c r="H53" s="93">
        <f>+T53/F53</f>
        <v>0</v>
      </c>
      <c r="I53" s="62">
        <v>1</v>
      </c>
      <c r="J53" s="58" t="s">
        <v>113</v>
      </c>
      <c r="K53" s="87" t="s">
        <v>107</v>
      </c>
      <c r="L53" s="80">
        <v>42797</v>
      </c>
      <c r="M53" s="80">
        <v>42851</v>
      </c>
      <c r="N53" s="57" t="s">
        <v>126</v>
      </c>
      <c r="P53" s="75"/>
      <c r="Q53" s="69"/>
      <c r="R53" s="74"/>
      <c r="S53" s="74">
        <v>190000</v>
      </c>
      <c r="T53" s="74">
        <v>0</v>
      </c>
      <c r="U53" s="73">
        <f>+S53+T53</f>
        <v>190000</v>
      </c>
      <c r="V53" s="74">
        <f>+F53-U53</f>
        <v>0</v>
      </c>
    </row>
    <row r="54" spans="1:22" ht="25.5" x14ac:dyDescent="0.25">
      <c r="A54" s="51" t="s">
        <v>109</v>
      </c>
      <c r="B54" s="96" t="s">
        <v>110</v>
      </c>
      <c r="C54" s="54" t="s">
        <v>151</v>
      </c>
      <c r="D54" s="95" t="s">
        <v>69</v>
      </c>
      <c r="E54" s="96">
        <v>1</v>
      </c>
      <c r="F54" s="55">
        <v>25000</v>
      </c>
      <c r="G54" s="93">
        <f>+S54/F54</f>
        <v>1</v>
      </c>
      <c r="H54" s="93">
        <f>+T54/F54</f>
        <v>0</v>
      </c>
      <c r="I54" s="96">
        <v>1</v>
      </c>
      <c r="J54" s="58" t="s">
        <v>113</v>
      </c>
      <c r="K54" s="96" t="s">
        <v>106</v>
      </c>
      <c r="L54" s="80">
        <v>43637</v>
      </c>
      <c r="M54" s="80">
        <v>43671</v>
      </c>
      <c r="N54" s="82"/>
      <c r="P54" s="75"/>
      <c r="Q54" s="69"/>
      <c r="R54" s="74"/>
      <c r="S54" s="74">
        <v>25000</v>
      </c>
      <c r="T54" s="74">
        <v>0</v>
      </c>
      <c r="U54" s="73">
        <f>+S54+T54</f>
        <v>25000</v>
      </c>
      <c r="V54" s="74">
        <f>+F54-U54</f>
        <v>0</v>
      </c>
    </row>
    <row r="55" spans="1:22" ht="25.5" x14ac:dyDescent="0.25">
      <c r="A55" s="51" t="s">
        <v>109</v>
      </c>
      <c r="B55" s="97" t="s">
        <v>110</v>
      </c>
      <c r="C55" s="54" t="s">
        <v>152</v>
      </c>
      <c r="D55" s="97" t="s">
        <v>69</v>
      </c>
      <c r="E55" s="97">
        <v>1</v>
      </c>
      <c r="F55" s="55">
        <v>30000</v>
      </c>
      <c r="G55" s="93">
        <f>+S55/F55</f>
        <v>1</v>
      </c>
      <c r="H55" s="93">
        <f>+T55/F55</f>
        <v>0</v>
      </c>
      <c r="I55" s="97">
        <v>1</v>
      </c>
      <c r="J55" s="58" t="s">
        <v>113</v>
      </c>
      <c r="K55" s="97" t="s">
        <v>106</v>
      </c>
      <c r="L55" s="80">
        <v>44033</v>
      </c>
      <c r="M55" s="80">
        <v>44067</v>
      </c>
      <c r="N55" s="57"/>
      <c r="Q55" s="13"/>
      <c r="R55" s="13"/>
      <c r="S55" s="74">
        <v>30000</v>
      </c>
      <c r="T55" s="74">
        <v>0</v>
      </c>
      <c r="U55" s="73">
        <f>+S55+T55</f>
        <v>30000</v>
      </c>
      <c r="V55" s="74">
        <f>+F55-U55</f>
        <v>0</v>
      </c>
    </row>
    <row r="56" spans="1:22" x14ac:dyDescent="0.25">
      <c r="A56" s="99"/>
      <c r="B56" s="58"/>
      <c r="C56" s="54"/>
      <c r="D56" s="58"/>
      <c r="E56" s="58"/>
      <c r="F56" s="55"/>
      <c r="G56" s="100"/>
      <c r="H56" s="100"/>
      <c r="I56" s="58"/>
      <c r="J56" s="58"/>
      <c r="K56" s="58"/>
      <c r="L56" s="80"/>
      <c r="M56" s="80"/>
      <c r="N56" s="82"/>
      <c r="Q56" s="13"/>
      <c r="R56" s="13"/>
      <c r="S56" s="74"/>
      <c r="T56" s="74"/>
      <c r="U56" s="73"/>
      <c r="V56" s="74"/>
    </row>
    <row r="57" spans="1:22" ht="15.75" thickBot="1" x14ac:dyDescent="0.3">
      <c r="A57" s="5"/>
      <c r="B57" s="6"/>
      <c r="C57" s="6"/>
      <c r="D57" s="6"/>
      <c r="E57" s="6"/>
      <c r="F57" s="6"/>
      <c r="G57" s="44"/>
      <c r="H57" s="46"/>
      <c r="I57" s="46"/>
      <c r="J57" s="6"/>
      <c r="K57" s="6"/>
      <c r="L57" s="65"/>
      <c r="M57" s="65"/>
      <c r="N57" s="7"/>
      <c r="Q57" s="13" t="s">
        <v>50</v>
      </c>
      <c r="R57" s="13" t="s">
        <v>51</v>
      </c>
    </row>
    <row r="58" spans="1:22" ht="15.75" thickBot="1" x14ac:dyDescent="0.3">
      <c r="Q58" s="13" t="s">
        <v>52</v>
      </c>
      <c r="R58" s="13" t="s">
        <v>51</v>
      </c>
    </row>
    <row r="59" spans="1:22" ht="15.75" customHeight="1" x14ac:dyDescent="0.25">
      <c r="A59" s="134" t="s">
        <v>22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6"/>
      <c r="Q59" s="13" t="s">
        <v>53</v>
      </c>
      <c r="R59" s="13" t="s">
        <v>51</v>
      </c>
    </row>
    <row r="60" spans="1:22" ht="15" customHeight="1" x14ac:dyDescent="0.25">
      <c r="A60" s="138" t="s">
        <v>9</v>
      </c>
      <c r="B60" s="137" t="s">
        <v>10</v>
      </c>
      <c r="C60" s="137" t="s">
        <v>11</v>
      </c>
      <c r="D60" s="137" t="s">
        <v>14</v>
      </c>
      <c r="E60" s="148"/>
      <c r="F60" s="148"/>
      <c r="G60" s="139" t="s">
        <v>103</v>
      </c>
      <c r="H60" s="139"/>
      <c r="I60" s="139"/>
      <c r="J60" s="141" t="s">
        <v>5</v>
      </c>
      <c r="K60" s="137" t="s">
        <v>108</v>
      </c>
      <c r="L60" s="137" t="s">
        <v>12</v>
      </c>
      <c r="M60" s="137"/>
      <c r="N60" s="60" t="s">
        <v>6</v>
      </c>
      <c r="Q60" s="13"/>
      <c r="R60" s="13" t="s">
        <v>54</v>
      </c>
    </row>
    <row r="61" spans="1:22" ht="38.25" x14ac:dyDescent="0.25">
      <c r="A61" s="138"/>
      <c r="B61" s="137"/>
      <c r="C61" s="137"/>
      <c r="D61" s="137"/>
      <c r="E61" s="137" t="s">
        <v>3</v>
      </c>
      <c r="F61" s="137"/>
      <c r="G61" s="59" t="s">
        <v>4</v>
      </c>
      <c r="H61" s="50" t="s">
        <v>101</v>
      </c>
      <c r="I61" s="61" t="s">
        <v>102</v>
      </c>
      <c r="J61" s="141"/>
      <c r="K61" s="137"/>
      <c r="L61" s="66" t="s">
        <v>17</v>
      </c>
      <c r="M61" s="66" t="s">
        <v>8</v>
      </c>
      <c r="N61" s="60"/>
      <c r="Q61" s="13"/>
      <c r="R61" s="13" t="s">
        <v>54</v>
      </c>
    </row>
    <row r="62" spans="1:22" x14ac:dyDescent="0.25">
      <c r="A62" s="2"/>
      <c r="B62" s="3"/>
      <c r="C62" s="3"/>
      <c r="D62" s="3"/>
      <c r="E62" s="132"/>
      <c r="F62" s="133"/>
      <c r="G62" s="3"/>
      <c r="H62" s="43"/>
      <c r="I62" s="45"/>
      <c r="J62" s="45"/>
      <c r="K62" s="3"/>
      <c r="L62" s="64"/>
      <c r="M62" s="64"/>
      <c r="N62" s="4"/>
      <c r="Q62" s="13" t="s">
        <v>55</v>
      </c>
      <c r="R62" s="13" t="s">
        <v>45</v>
      </c>
    </row>
    <row r="63" spans="1:22" x14ac:dyDescent="0.25">
      <c r="A63" s="2"/>
      <c r="B63" s="3"/>
      <c r="C63" s="3"/>
      <c r="D63" s="3"/>
      <c r="E63" s="132"/>
      <c r="F63" s="133"/>
      <c r="G63" s="3"/>
      <c r="H63" s="43"/>
      <c r="I63" s="45"/>
      <c r="J63" s="45"/>
      <c r="K63" s="3"/>
      <c r="L63" s="64"/>
      <c r="M63" s="64"/>
      <c r="N63" s="4"/>
      <c r="Q63" s="13" t="s">
        <v>56</v>
      </c>
      <c r="R63" s="13" t="s">
        <v>45</v>
      </c>
    </row>
    <row r="64" spans="1:22" ht="15.75" thickBot="1" x14ac:dyDescent="0.3">
      <c r="A64" s="5"/>
      <c r="B64" s="6"/>
      <c r="C64" s="6"/>
      <c r="D64" s="6"/>
      <c r="E64" s="130"/>
      <c r="F64" s="131"/>
      <c r="G64" s="6"/>
      <c r="H64" s="44"/>
      <c r="I64" s="46"/>
      <c r="J64" s="46"/>
      <c r="K64" s="6"/>
      <c r="L64" s="65"/>
      <c r="M64" s="65"/>
      <c r="N64" s="7"/>
      <c r="Q64" s="13" t="s">
        <v>57</v>
      </c>
      <c r="R64" s="13" t="s">
        <v>45</v>
      </c>
    </row>
    <row r="65" spans="1:18" x14ac:dyDescent="0.25">
      <c r="A65" s="47"/>
      <c r="B65" s="47"/>
      <c r="C65" s="47"/>
      <c r="D65" s="47"/>
      <c r="E65" s="47"/>
      <c r="F65" s="47"/>
      <c r="G65" s="47"/>
      <c r="H65" s="48"/>
      <c r="I65" s="49"/>
      <c r="J65" s="49"/>
      <c r="K65" s="47"/>
      <c r="L65" s="79"/>
      <c r="M65" s="79"/>
      <c r="N65" s="47"/>
      <c r="Q65" s="13"/>
      <c r="R65" s="13"/>
    </row>
    <row r="66" spans="1:18" x14ac:dyDescent="0.25">
      <c r="E66" s="47"/>
      <c r="F66" s="47"/>
      <c r="G66" s="47"/>
      <c r="H66" s="48"/>
      <c r="I66" s="49"/>
      <c r="J66" s="49"/>
      <c r="K66" s="47"/>
      <c r="L66" s="79"/>
      <c r="M66" s="79"/>
      <c r="N66" s="47"/>
      <c r="Q66" s="13" t="s">
        <v>58</v>
      </c>
      <c r="R66" s="13" t="s">
        <v>45</v>
      </c>
    </row>
    <row r="67" spans="1:18" ht="15.75" hidden="1" customHeight="1" x14ac:dyDescent="0.25">
      <c r="A67" s="134" t="s">
        <v>23</v>
      </c>
      <c r="B67" s="135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6"/>
      <c r="Q67" s="13" t="s">
        <v>59</v>
      </c>
      <c r="R67" s="13" t="s">
        <v>45</v>
      </c>
    </row>
    <row r="68" spans="1:18" ht="15" hidden="1" customHeight="1" x14ac:dyDescent="0.25">
      <c r="A68" s="138" t="s">
        <v>9</v>
      </c>
      <c r="B68" s="137" t="s">
        <v>70</v>
      </c>
      <c r="C68" s="149" t="s">
        <v>11</v>
      </c>
      <c r="D68" s="150"/>
      <c r="E68" s="137" t="s">
        <v>3</v>
      </c>
      <c r="F68" s="137"/>
      <c r="G68" s="139" t="s">
        <v>103</v>
      </c>
      <c r="H68" s="139"/>
      <c r="I68" s="139"/>
      <c r="J68" s="141" t="s">
        <v>5</v>
      </c>
      <c r="K68" s="141" t="s">
        <v>24</v>
      </c>
      <c r="L68" s="137" t="s">
        <v>12</v>
      </c>
      <c r="M68" s="137"/>
      <c r="N68" s="140" t="s">
        <v>6</v>
      </c>
      <c r="Q68" s="13" t="s">
        <v>60</v>
      </c>
      <c r="R68" s="13" t="s">
        <v>45</v>
      </c>
    </row>
    <row r="69" spans="1:18" ht="63.75" hidden="1" x14ac:dyDescent="0.25">
      <c r="A69" s="138"/>
      <c r="B69" s="137"/>
      <c r="C69" s="151"/>
      <c r="D69" s="152"/>
      <c r="E69" s="137"/>
      <c r="F69" s="137"/>
      <c r="G69" s="59" t="s">
        <v>4</v>
      </c>
      <c r="H69" s="59" t="s">
        <v>101</v>
      </c>
      <c r="I69" s="50" t="s">
        <v>102</v>
      </c>
      <c r="J69" s="141"/>
      <c r="K69" s="141"/>
      <c r="L69" s="66" t="s">
        <v>25</v>
      </c>
      <c r="M69" s="66" t="s">
        <v>26</v>
      </c>
      <c r="N69" s="140"/>
      <c r="Q69" s="13" t="s">
        <v>61</v>
      </c>
      <c r="R69" s="13" t="s">
        <v>45</v>
      </c>
    </row>
    <row r="70" spans="1:18" hidden="1" x14ac:dyDescent="0.25">
      <c r="A70" s="2"/>
      <c r="B70" s="3"/>
      <c r="C70" s="132"/>
      <c r="D70" s="133"/>
      <c r="E70" s="153"/>
      <c r="F70" s="153"/>
      <c r="G70" s="3"/>
      <c r="H70" s="3"/>
      <c r="I70" s="43"/>
      <c r="J70" s="45"/>
      <c r="K70" s="45"/>
      <c r="L70" s="64"/>
      <c r="M70" s="64"/>
      <c r="N70" s="4"/>
      <c r="Q70" s="71"/>
      <c r="R70" s="71"/>
    </row>
    <row r="71" spans="1:18" hidden="1" x14ac:dyDescent="0.25">
      <c r="A71" s="2"/>
      <c r="B71" s="3"/>
      <c r="C71" s="132"/>
      <c r="D71" s="133"/>
      <c r="E71" s="153"/>
      <c r="F71" s="153"/>
      <c r="G71" s="3"/>
      <c r="H71" s="3"/>
      <c r="I71" s="43"/>
      <c r="J71" s="45"/>
      <c r="K71" s="45"/>
      <c r="L71" s="64"/>
      <c r="M71" s="64"/>
      <c r="N71" s="4"/>
      <c r="Q71" s="13" t="s">
        <v>62</v>
      </c>
      <c r="R71" s="13" t="s">
        <v>48</v>
      </c>
    </row>
    <row r="72" spans="1:18" hidden="1" x14ac:dyDescent="0.25">
      <c r="A72" s="2"/>
      <c r="B72" s="3"/>
      <c r="C72" s="132"/>
      <c r="D72" s="133"/>
      <c r="E72" s="153"/>
      <c r="F72" s="153"/>
      <c r="G72" s="3"/>
      <c r="H72" s="3"/>
      <c r="I72" s="43"/>
      <c r="J72" s="45"/>
      <c r="K72" s="45"/>
      <c r="L72" s="64"/>
      <c r="M72" s="64"/>
      <c r="N72" s="4"/>
      <c r="Q72" s="13" t="s">
        <v>63</v>
      </c>
      <c r="R72" s="13" t="s">
        <v>48</v>
      </c>
    </row>
    <row r="73" spans="1:18" hidden="1" x14ac:dyDescent="0.25">
      <c r="A73" s="2"/>
      <c r="B73" s="3"/>
      <c r="C73" s="132"/>
      <c r="D73" s="133"/>
      <c r="E73" s="153"/>
      <c r="F73" s="153"/>
      <c r="G73" s="3"/>
      <c r="H73" s="3"/>
      <c r="I73" s="43"/>
      <c r="J73" s="45"/>
      <c r="K73" s="45"/>
      <c r="L73" s="64"/>
      <c r="M73" s="64"/>
      <c r="N73" s="4"/>
      <c r="Q73" s="13" t="s">
        <v>64</v>
      </c>
      <c r="R73" s="13" t="s">
        <v>48</v>
      </c>
    </row>
    <row r="74" spans="1:18" ht="15.75" hidden="1" thickBot="1" x14ac:dyDescent="0.3">
      <c r="A74" s="5"/>
      <c r="B74" s="6"/>
      <c r="C74" s="130"/>
      <c r="D74" s="131"/>
      <c r="E74" s="154"/>
      <c r="F74" s="154"/>
      <c r="G74" s="6"/>
      <c r="H74" s="6"/>
      <c r="I74" s="44"/>
      <c r="J74" s="46"/>
      <c r="K74" s="46"/>
      <c r="L74" s="65"/>
      <c r="M74" s="65"/>
      <c r="N74" s="7"/>
      <c r="Q74" s="13" t="s">
        <v>65</v>
      </c>
      <c r="R74" s="13" t="s">
        <v>48</v>
      </c>
    </row>
    <row r="75" spans="1:18" x14ac:dyDescent="0.25">
      <c r="Q75" s="71"/>
      <c r="R75" s="13" t="s">
        <v>48</v>
      </c>
    </row>
    <row r="76" spans="1:18" x14ac:dyDescent="0.25">
      <c r="Q76" s="71"/>
      <c r="R76" s="13"/>
    </row>
    <row r="77" spans="1:18" x14ac:dyDescent="0.25">
      <c r="Q77" s="71"/>
      <c r="R77" s="71"/>
    </row>
    <row r="78" spans="1:18" x14ac:dyDescent="0.25">
      <c r="Q78" s="13" t="s">
        <v>66</v>
      </c>
      <c r="R78" s="13" t="s">
        <v>49</v>
      </c>
    </row>
    <row r="79" spans="1:18" x14ac:dyDescent="0.25">
      <c r="Q79" s="71"/>
      <c r="R79" s="71"/>
    </row>
    <row r="80" spans="1:18" x14ac:dyDescent="0.25">
      <c r="Q80" s="13" t="s">
        <v>67</v>
      </c>
      <c r="R80" s="13" t="s">
        <v>51</v>
      </c>
    </row>
    <row r="81" spans="17:18" x14ac:dyDescent="0.25">
      <c r="Q81" s="13" t="s">
        <v>68</v>
      </c>
      <c r="R81" s="13" t="s">
        <v>51</v>
      </c>
    </row>
    <row r="82" spans="17:18" x14ac:dyDescent="0.25">
      <c r="Q82" s="71"/>
      <c r="R82" s="71"/>
    </row>
    <row r="84" spans="17:18" x14ac:dyDescent="0.25">
      <c r="Q84" s="13" t="s">
        <v>50</v>
      </c>
      <c r="R84" s="71"/>
    </row>
    <row r="85" spans="17:18" x14ac:dyDescent="0.25">
      <c r="Q85" s="13" t="s">
        <v>53</v>
      </c>
      <c r="R85" s="71"/>
    </row>
    <row r="88" spans="17:18" x14ac:dyDescent="0.25">
      <c r="Q88" s="9" t="s">
        <v>38</v>
      </c>
      <c r="R88" s="71"/>
    </row>
    <row r="89" spans="17:18" x14ac:dyDescent="0.25">
      <c r="Q89" s="9" t="s">
        <v>32</v>
      </c>
      <c r="R89" s="71"/>
    </row>
    <row r="90" spans="17:18" x14ac:dyDescent="0.25">
      <c r="Q90" s="10" t="s">
        <v>69</v>
      </c>
      <c r="R90" s="71"/>
    </row>
  </sheetData>
  <mergeCells count="95">
    <mergeCell ref="E71:F71"/>
    <mergeCell ref="E72:F72"/>
    <mergeCell ref="E73:F73"/>
    <mergeCell ref="E74:F74"/>
    <mergeCell ref="E70:F70"/>
    <mergeCell ref="C70:D70"/>
    <mergeCell ref="J68:J69"/>
    <mergeCell ref="K68:K69"/>
    <mergeCell ref="A68:A69"/>
    <mergeCell ref="B68:B69"/>
    <mergeCell ref="C68:D69"/>
    <mergeCell ref="A26:N26"/>
    <mergeCell ref="G15:I15"/>
    <mergeCell ref="N27:N28"/>
    <mergeCell ref="A35:A36"/>
    <mergeCell ref="B35:B36"/>
    <mergeCell ref="C35:C36"/>
    <mergeCell ref="D35:D36"/>
    <mergeCell ref="J35:J36"/>
    <mergeCell ref="L35:M35"/>
    <mergeCell ref="A34:N34"/>
    <mergeCell ref="G35:I35"/>
    <mergeCell ref="E35:F35"/>
    <mergeCell ref="L27:M27"/>
    <mergeCell ref="K35:K36"/>
    <mergeCell ref="D27:D28"/>
    <mergeCell ref="E27:E28"/>
    <mergeCell ref="L60:M60"/>
    <mergeCell ref="E61:F61"/>
    <mergeCell ref="K60:K61"/>
    <mergeCell ref="E62:F62"/>
    <mergeCell ref="J60:J61"/>
    <mergeCell ref="E60:F60"/>
    <mergeCell ref="G60:I60"/>
    <mergeCell ref="A14:N14"/>
    <mergeCell ref="A15:A16"/>
    <mergeCell ref="B15:B16"/>
    <mergeCell ref="C15:C16"/>
    <mergeCell ref="D15:D16"/>
    <mergeCell ref="E15:E16"/>
    <mergeCell ref="F15:F16"/>
    <mergeCell ref="J15:J16"/>
    <mergeCell ref="K15:K16"/>
    <mergeCell ref="N15:N16"/>
    <mergeCell ref="L15:M15"/>
    <mergeCell ref="A3:N3"/>
    <mergeCell ref="A4:N4"/>
    <mergeCell ref="A5:A6"/>
    <mergeCell ref="B5:B6"/>
    <mergeCell ref="C5:C6"/>
    <mergeCell ref="D5:D6"/>
    <mergeCell ref="E5:E6"/>
    <mergeCell ref="F5:F6"/>
    <mergeCell ref="N5:N6"/>
    <mergeCell ref="L5:M5"/>
    <mergeCell ref="K5:K6"/>
    <mergeCell ref="J5:J6"/>
    <mergeCell ref="G5:I5"/>
    <mergeCell ref="E36:F36"/>
    <mergeCell ref="A27:A28"/>
    <mergeCell ref="B27:B28"/>
    <mergeCell ref="C27:C28"/>
    <mergeCell ref="G27:I27"/>
    <mergeCell ref="N68:N69"/>
    <mergeCell ref="K27:K28"/>
    <mergeCell ref="L51:M51"/>
    <mergeCell ref="N51:N52"/>
    <mergeCell ref="A50:N50"/>
    <mergeCell ref="A51:A52"/>
    <mergeCell ref="B51:B52"/>
    <mergeCell ref="C51:C52"/>
    <mergeCell ref="D51:D52"/>
    <mergeCell ref="E51:E52"/>
    <mergeCell ref="I51:I52"/>
    <mergeCell ref="J51:J52"/>
    <mergeCell ref="F51:H51"/>
    <mergeCell ref="K51:K52"/>
    <mergeCell ref="F27:F28"/>
    <mergeCell ref="J27:J28"/>
    <mergeCell ref="A1:N1"/>
    <mergeCell ref="C74:D74"/>
    <mergeCell ref="C73:D73"/>
    <mergeCell ref="C72:D72"/>
    <mergeCell ref="C71:D71"/>
    <mergeCell ref="A59:N59"/>
    <mergeCell ref="E63:F63"/>
    <mergeCell ref="E64:F64"/>
    <mergeCell ref="E68:F69"/>
    <mergeCell ref="A60:A61"/>
    <mergeCell ref="B60:B61"/>
    <mergeCell ref="C60:C61"/>
    <mergeCell ref="D60:D61"/>
    <mergeCell ref="A67:N67"/>
    <mergeCell ref="G68:I68"/>
    <mergeCell ref="L68:M68"/>
  </mergeCells>
  <dataValidations count="4">
    <dataValidation type="list" allowBlank="1" showInputMessage="1" showErrorMessage="1" sqref="D30:D32 D7:D8 D17:D18 D23:D24 D11:D12">
      <formula1>$Q$17:$Q$28</formula1>
    </dataValidation>
    <dataValidation type="list" allowBlank="1" showInputMessage="1" showErrorMessage="1" sqref="D62:D65 D46:D48 D37:D44">
      <formula1>$Q$31:$Q$37</formula1>
    </dataValidation>
    <dataValidation type="list" allowBlank="1" showInputMessage="1" showErrorMessage="1" sqref="K62:K66 K29:K32 K53:K57 K17:K24 K7:K12 K37:K48">
      <formula1>$Q$6:$Q$6</formula1>
    </dataValidation>
    <dataValidation type="list" allowBlank="1" showInputMessage="1" showErrorMessage="1" sqref="D53:D57">
      <formula1>$Q$88:$Q$90</formula1>
    </dataValidation>
  </dataValidations>
  <pageMargins left="0.70866141732283472" right="0.70866141732283472" top="0.74803149606299213" bottom="0.74803149606299213" header="0.31496062992125984" footer="0.31496062992125984"/>
  <pageSetup paperSize="5" scale="66" fitToHeight="2" orientation="landscape" r:id="rId1"/>
  <rowBreaks count="2" manualBreakCount="2">
    <brk id="33" max="13" man="1"/>
    <brk id="58" max="1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5AAA3366A8CB9D49A16F08275FCD9264" ma:contentTypeVersion="0" ma:contentTypeDescription="A content type to manage public (operations) IDB documents" ma:contentTypeScope="" ma:versionID="27bad7170036a38bbadaff66066ea544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678c23e49c7f96c53dbc311b72ecf3c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8be9b3f0-593f-4939-a32e-78bc44e80446}" ma:internalName="TaxCatchAll" ma:showField="CatchAllData" ma:web="eb750629-ec99-4236-a6b1-018c4332f0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8be9b3f0-593f-4939-a32e-78bc44e80446}" ma:internalName="TaxCatchAllLabel" ma:readOnly="true" ma:showField="CatchAllDataLabel" ma:web="eb750629-ec99-4236-a6b1-018c4332f0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INE/TSP</Division_x0020_or_x0020_Unit>
    <Other_x0020_Author xmlns="9c571b2f-e523-4ab2-ba2e-09e151a03ef4" xsi:nil="true"/>
    <Region xmlns="9c571b2f-e523-4ab2-ba2e-09e151a03ef4" xsi:nil="true"/>
    <IDBDocs_x0020_Number xmlns="9c571b2f-e523-4ab2-ba2e-09e151a03ef4">40415248</IDBDocs_x0020_Number>
    <Document_x0020_Author xmlns="9c571b2f-e523-4ab2-ba2e-09e151a03ef4">Torres Gracia, Daniel</Document_x0020_Author>
    <Publication_x0020_Type xmlns="9c571b2f-e523-4ab2-ba2e-09e151a03ef4" xsi:nil="true"/>
    <Operation_x0020_Type xmlns="9c571b2f-e523-4ab2-ba2e-09e151a03ef4" xsi:nil="true"/>
    <TaxCatchAll xmlns="9c571b2f-e523-4ab2-ba2e-09e151a03ef4">
      <Value>6</Value>
      <Value>18</Value>
    </TaxCatchAll>
    <Fiscal_x0020_Year_x0020_IDB xmlns="9c571b2f-e523-4ab2-ba2e-09e151a03ef4">2016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NI-L1097</Project_x0020_Number>
    <Migration_x0020_Info xmlns="9c571b2f-e523-4ab2-ba2e-09e151a03ef4">&lt;Data&gt;&lt;APPLICATION&gt;MS EXCEL&lt;/APPLICATION&gt;&lt;USER_STAGE&gt;Loan Proposal&lt;/USER_STAGE&gt;&lt;PD_OBJ_TYPE&gt;0&lt;/PD_OBJ_TYPE&gt;&lt;MAKERECORD&gt;N&lt;/MAKERECORD&gt;&lt;PD_FILEPT_NO&gt;PO-NI-L1097-Mis&lt;/PD_FILEPT_NO&gt;&lt;/Data&gt;</Migration_x0020_Info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Mission Report</TermName>
          <TermId xmlns="http://schemas.microsoft.com/office/infopath/2007/PartnerControls">11d962ee-56b5-4670-be97-f378599c86ca</TermId>
        </TermInfo>
      </Terms>
    </o5138a91267540169645e33d09c9ddc6>
    <Package_x0020_Code xmlns="9c571b2f-e523-4ab2-ba2e-09e151a03ef4" xsi:nil="true"/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TR-TRO</Webtopic>
    <Identifier xmlns="9c571b2f-e523-4ab2-ba2e-09e151a03ef4"> TECFILE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Monitoring and Reporting</TermName>
          <TermId xmlns="http://schemas.microsoft.com/office/infopath/2007/PartnerControls">df3c2aa1-d63e-41aa-b1f5-bb15dee691ca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  <j8b96605ee2f4c4e988849e658583fee xmlns="9c571b2f-e523-4ab2-ba2e-09e151a03ef4">
      <Terms xmlns="http://schemas.microsoft.com/office/infopath/2007/PartnerControls"/>
    </j8b96605ee2f4c4e988849e658583fee>
  </documentManagement>
</p:properties>
</file>

<file path=customXml/itemProps1.xml><?xml version="1.0" encoding="utf-8"?>
<ds:datastoreItem xmlns:ds="http://schemas.openxmlformats.org/officeDocument/2006/customXml" ds:itemID="{132BCCBE-9515-47CC-9C9C-B1BF54A5B3FB}"/>
</file>

<file path=customXml/itemProps2.xml><?xml version="1.0" encoding="utf-8"?>
<ds:datastoreItem xmlns:ds="http://schemas.openxmlformats.org/officeDocument/2006/customXml" ds:itemID="{27C726F8-5B8D-4C94-B62E-71192410A297}"/>
</file>

<file path=customXml/itemProps3.xml><?xml version="1.0" encoding="utf-8"?>
<ds:datastoreItem xmlns:ds="http://schemas.openxmlformats.org/officeDocument/2006/customXml" ds:itemID="{95950FE6-149D-4930-933D-66F6BC0F614D}"/>
</file>

<file path=customXml/itemProps4.xml><?xml version="1.0" encoding="utf-8"?>
<ds:datastoreItem xmlns:ds="http://schemas.openxmlformats.org/officeDocument/2006/customXml" ds:itemID="{990DEFDB-0B6E-4108-A4A6-8E6AE53FA21B}"/>
</file>

<file path=customXml/itemProps5.xml><?xml version="1.0" encoding="utf-8"?>
<ds:datastoreItem xmlns:ds="http://schemas.openxmlformats.org/officeDocument/2006/customXml" ds:itemID="{B6C63982-23DE-4799-AEE5-FA10C6E76B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Estructura del Proyecto</vt:lpstr>
      <vt:lpstr>Plan de Adquisiciones</vt:lpstr>
      <vt:lpstr>Detalle PA</vt:lpstr>
      <vt:lpstr>'Detalle PA'!Print_Area</vt:lpstr>
      <vt:lpstr>'Plan de Adquisiciones'!Print_Area</vt:lpstr>
      <vt:lpstr>'Detalle PA'!Print_Titles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EER_ 4_ Plan de Adquisiciones</dc:title>
  <dc:creator>Bruno Costa</dc:creator>
  <cp:lastModifiedBy>IADB</cp:lastModifiedBy>
  <cp:lastPrinted>2015-08-11T15:34:34Z</cp:lastPrinted>
  <dcterms:created xsi:type="dcterms:W3CDTF">2011-03-30T14:45:37Z</dcterms:created>
  <dcterms:modified xsi:type="dcterms:W3CDTF">2016-09-18T23:37:46Z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0x01010046CF21643EE8D14686A648AA6DAD0892005AAA3366A8CB9D49A16F08275FCD9264</vt:lpwstr>
  </property>
  <property fmtid="{D5CDD505-2E9C-101B-9397-08002B2CF9AE}" pid="5" name="TaxKeywordTaxHTField">
    <vt:lpwstr/>
  </property>
  <property fmtid="{D5CDD505-2E9C-101B-9397-08002B2CF9AE}" pid="6" name="Sub-Sector">
    <vt:lpwstr/>
  </property>
  <property fmtid="{D5CDD505-2E9C-101B-9397-08002B2CF9AE}" pid="7" name="Series Operations IDB">
    <vt:lpwstr>18;#Mission Report|11d962ee-56b5-4670-be97-f378599c86ca</vt:lpwstr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18;#Mission Report|11d962ee-56b5-4670-be97-f378599c86ca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6;#Monitoring and Reporting|df3c2aa1-d63e-41aa-b1f5-bb15dee691ca</vt:lpwstr>
  </property>
</Properties>
</file>