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352" windowHeight="6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3" i="1" l="1"/>
  <c r="L14" i="1"/>
  <c r="L15" i="1"/>
  <c r="L12" i="1"/>
  <c r="I12" i="1"/>
  <c r="L4" i="1"/>
  <c r="L7" i="1"/>
  <c r="L17" i="1" l="1"/>
  <c r="L16" i="1" s="1"/>
  <c r="G18" i="1"/>
  <c r="L11" i="1"/>
  <c r="L10" i="1" s="1"/>
  <c r="C10" i="1"/>
  <c r="E10" i="1"/>
  <c r="F10" i="1"/>
  <c r="F20" i="1" s="1"/>
  <c r="H10" i="1"/>
  <c r="I10" i="1"/>
  <c r="J10" i="1"/>
  <c r="B10" i="1"/>
  <c r="B20" i="1" s="1"/>
  <c r="C16" i="1"/>
  <c r="C20" i="1" s="1"/>
  <c r="E16" i="1"/>
  <c r="F16" i="1"/>
  <c r="H16" i="1"/>
  <c r="H20" i="1" s="1"/>
  <c r="I16" i="1"/>
  <c r="I20" i="1" s="1"/>
  <c r="B16" i="1"/>
  <c r="L20" i="1" l="1"/>
  <c r="E20" i="1"/>
  <c r="K5" i="1"/>
  <c r="M5" i="1" s="1"/>
  <c r="K6" i="1"/>
  <c r="K7" i="1"/>
  <c r="M7" i="1" s="1"/>
  <c r="K8" i="1"/>
  <c r="M8" i="1" s="1"/>
  <c r="K9" i="1"/>
  <c r="M9" i="1" s="1"/>
  <c r="K11" i="1"/>
  <c r="K12" i="1"/>
  <c r="M12" i="1" s="1"/>
  <c r="K13" i="1"/>
  <c r="M13" i="1" s="1"/>
  <c r="K14" i="1"/>
  <c r="M14" i="1" s="1"/>
  <c r="K15" i="1"/>
  <c r="M15" i="1" s="1"/>
  <c r="K17" i="1"/>
  <c r="M17" i="1" s="1"/>
  <c r="K18" i="1"/>
  <c r="K19" i="1"/>
  <c r="M19" i="1" s="1"/>
  <c r="K4" i="1"/>
  <c r="M4" i="1"/>
  <c r="M6" i="1"/>
  <c r="J4" i="1"/>
  <c r="J5" i="1"/>
  <c r="J6" i="1"/>
  <c r="J7" i="1"/>
  <c r="J8" i="1"/>
  <c r="J9" i="1"/>
  <c r="J11" i="1"/>
  <c r="J12" i="1"/>
  <c r="J13" i="1"/>
  <c r="J14" i="1"/>
  <c r="J15" i="1"/>
  <c r="J17" i="1"/>
  <c r="J18" i="1"/>
  <c r="J16" i="1" s="1"/>
  <c r="J19" i="1"/>
  <c r="G4" i="1"/>
  <c r="G5" i="1"/>
  <c r="G6" i="1"/>
  <c r="G7" i="1"/>
  <c r="G8" i="1"/>
  <c r="G9" i="1"/>
  <c r="G11" i="1"/>
  <c r="G10" i="1" s="1"/>
  <c r="G12" i="1"/>
  <c r="G13" i="1"/>
  <c r="G14" i="1"/>
  <c r="G15" i="1"/>
  <c r="G17" i="1"/>
  <c r="G16" i="1"/>
  <c r="G19" i="1"/>
  <c r="D4" i="1"/>
  <c r="D5" i="1"/>
  <c r="D6" i="1"/>
  <c r="D7" i="1"/>
  <c r="D8" i="1"/>
  <c r="D9" i="1"/>
  <c r="D11" i="1"/>
  <c r="D10" i="1" s="1"/>
  <c r="D12" i="1"/>
  <c r="D13" i="1"/>
  <c r="D14" i="1"/>
  <c r="D15" i="1"/>
  <c r="D17" i="1"/>
  <c r="D16" i="1" s="1"/>
  <c r="D18" i="1"/>
  <c r="D19" i="1"/>
  <c r="J20" i="1" l="1"/>
  <c r="D20" i="1"/>
  <c r="M11" i="1"/>
  <c r="K10" i="1"/>
  <c r="M10" i="1" s="1"/>
  <c r="G20" i="1"/>
  <c r="M18" i="1"/>
  <c r="K16" i="1"/>
  <c r="M16" i="1" l="1"/>
  <c r="M20" i="1" s="1"/>
  <c r="K20" i="1"/>
</calcChain>
</file>

<file path=xl/sharedStrings.xml><?xml version="1.0" encoding="utf-8"?>
<sst xmlns="http://schemas.openxmlformats.org/spreadsheetml/2006/main" count="39" uniqueCount="34">
  <si>
    <t>Componente 1.- Mejora de la conclusión de ciclos escolares y de la calidad educativa – MINEDUC</t>
  </si>
  <si>
    <t>P1. Programas ofertados de Ciclo Básico acelerado</t>
  </si>
  <si>
    <t>P2. Programas ofertados de Bachillerato intensivo</t>
  </si>
  <si>
    <t>P3. Módulo transversal de formación docente en buenas prácticas en aulas diseñado  e implementado</t>
  </si>
  <si>
    <t>P4. Programa de formación de mentores diseñado e implementado</t>
  </si>
  <si>
    <t>P5. Evaluaciones de impacto ejecutada</t>
  </si>
  <si>
    <t>Componente 2.- Alimentación escolar – UNA-EP</t>
  </si>
  <si>
    <t>P1. Raciones alimenticias entregadas en las escuelas</t>
  </si>
  <si>
    <t>Componente 3.- Evaluación educativa  - INEVAL</t>
  </si>
  <si>
    <t>P1. Informes de pruebas nacionales de aprendizaje</t>
  </si>
  <si>
    <t>P2. Informes de pruebas nacionales de evaluación de los docentes</t>
  </si>
  <si>
    <t>P3. Informes de pruebas internacionales de aprendizaje</t>
  </si>
  <si>
    <t>Administración y Monitoreo - MINFIN</t>
  </si>
  <si>
    <t>Auditorías</t>
  </si>
  <si>
    <t>Total general</t>
  </si>
  <si>
    <t>Total 2016</t>
  </si>
  <si>
    <t>Total 2017</t>
  </si>
  <si>
    <t>Total 2018</t>
  </si>
  <si>
    <t xml:space="preserve">                    -  </t>
  </si>
  <si>
    <t xml:space="preserve">                   -  </t>
  </si>
  <si>
    <t xml:space="preserve">                 -  </t>
  </si>
  <si>
    <t>Total 2016 BID</t>
  </si>
  <si>
    <t>Total 2017 BID</t>
  </si>
  <si>
    <t>Total 2018 BID</t>
  </si>
  <si>
    <t>Total general BID</t>
  </si>
  <si>
    <t>Total 2016 Local</t>
  </si>
  <si>
    <t>Total 2017 Local</t>
  </si>
  <si>
    <t>Total 2018 Local</t>
  </si>
  <si>
    <t>Total general Local</t>
  </si>
  <si>
    <t>Total</t>
  </si>
  <si>
    <t>Apoyos Técnicos</t>
  </si>
  <si>
    <t>Evaluaciones</t>
  </si>
  <si>
    <t>Tabla Detallada de Costos</t>
  </si>
  <si>
    <t>Apoyo Sectorial para una Educación de Calidad en Ecuador (EC-L1155)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</si>
</sst>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1"/>
    <xf numFmtId="0" fontId="2" fillId="0" borderId="0" xfId="1"/>
    <xf numFmtId="0" fontId="2" fillId="0" borderId="0" xfId="1"/>
    <xf numFmtId="0" fontId="4" fillId="0" borderId="0" xfId="1" applyFont="1"/>
    <xf numFmtId="0" fontId="3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1" applyFill="1" applyBorder="1" applyAlignment="1">
      <alignment horizontal="left" indent="1"/>
    </xf>
    <xf numFmtId="3" fontId="0" fillId="3" borderId="1" xfId="0" applyNumberFormat="1" applyFill="1" applyBorder="1"/>
    <xf numFmtId="3" fontId="1" fillId="3" borderId="1" xfId="0" applyNumberFormat="1" applyFont="1" applyFill="1" applyBorder="1"/>
    <xf numFmtId="0" fontId="2" fillId="0" borderId="1" xfId="1" applyBorder="1" applyAlignment="1">
      <alignment horizontal="left" indent="2"/>
    </xf>
    <xf numFmtId="3" fontId="0" fillId="0" borderId="1" xfId="0" applyNumberFormat="1" applyBorder="1"/>
    <xf numFmtId="3" fontId="2" fillId="0" borderId="1" xfId="1" applyNumberFormat="1" applyBorder="1"/>
    <xf numFmtId="3" fontId="1" fillId="0" borderId="1" xfId="0" applyNumberFormat="1" applyFont="1" applyBorder="1"/>
    <xf numFmtId="0" fontId="3" fillId="3" borderId="1" xfId="1" applyFont="1" applyFill="1" applyBorder="1" applyAlignment="1">
      <alignment horizontal="left"/>
    </xf>
    <xf numFmtId="3" fontId="2" fillId="0" borderId="1" xfId="1" applyNumberFormat="1" applyFill="1" applyBorder="1"/>
    <xf numFmtId="3" fontId="0" fillId="0" borderId="0" xfId="0" applyNumberFormat="1"/>
    <xf numFmtId="0" fontId="0" fillId="4" borderId="0" xfId="0" applyFill="1"/>
    <xf numFmtId="164" fontId="0" fillId="0" borderId="0" xfId="0" applyNumberFormat="1"/>
    <xf numFmtId="0" fontId="0" fillId="0" borderId="0" xfId="0" applyFill="1"/>
    <xf numFmtId="3" fontId="2" fillId="3" borderId="1" xfId="1" applyNumberFormat="1" applyFill="1" applyBorder="1"/>
    <xf numFmtId="3" fontId="0" fillId="0" borderId="0" xfId="0" applyNumberFormat="1" applyFill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A2" sqref="A2"/>
    </sheetView>
  </sheetViews>
  <sheetFormatPr defaultRowHeight="14.4" x14ac:dyDescent="0.3"/>
  <cols>
    <col min="1" max="1" width="40.6640625" customWidth="1"/>
    <col min="2" max="2" width="15" bestFit="1" customWidth="1"/>
    <col min="3" max="3" width="18.88671875" bestFit="1" customWidth="1"/>
    <col min="4" max="4" width="14.6640625" customWidth="1"/>
    <col min="5" max="5" width="18.109375" bestFit="1" customWidth="1"/>
    <col min="6" max="6" width="14" bestFit="1" customWidth="1"/>
    <col min="7" max="7" width="14.88671875" bestFit="1" customWidth="1"/>
    <col min="8" max="8" width="13.44140625" bestFit="1" customWidth="1"/>
    <col min="9" max="9" width="14.6640625" bestFit="1" customWidth="1"/>
    <col min="10" max="10" width="14.6640625" customWidth="1"/>
    <col min="11" max="11" width="16.109375" bestFit="1" customWidth="1"/>
    <col min="12" max="12" width="18" bestFit="1" customWidth="1"/>
    <col min="13" max="13" width="15.88671875" bestFit="1" customWidth="1"/>
    <col min="15" max="15" width="9.88671875" bestFit="1" customWidth="1"/>
    <col min="16" max="16" width="10.88671875" bestFit="1" customWidth="1"/>
  </cols>
  <sheetData>
    <row r="1" spans="1:15" ht="17.399999999999999" x14ac:dyDescent="0.3">
      <c r="A1" s="4" t="s">
        <v>33</v>
      </c>
    </row>
    <row r="2" spans="1:15" ht="17.399999999999999" x14ac:dyDescent="0.3">
      <c r="A2" s="4" t="s">
        <v>32</v>
      </c>
      <c r="C2" s="1"/>
      <c r="D2" s="3"/>
      <c r="F2" s="2"/>
      <c r="G2" s="3"/>
    </row>
    <row r="3" spans="1:15" ht="15" x14ac:dyDescent="0.25">
      <c r="A3" s="22" t="s">
        <v>21</v>
      </c>
      <c r="B3" s="23"/>
      <c r="C3" s="5" t="s">
        <v>25</v>
      </c>
      <c r="D3" s="5" t="s">
        <v>15</v>
      </c>
      <c r="E3" s="6" t="s">
        <v>22</v>
      </c>
      <c r="F3" s="5" t="s">
        <v>26</v>
      </c>
      <c r="G3" s="5" t="s">
        <v>16</v>
      </c>
      <c r="H3" s="6" t="s">
        <v>23</v>
      </c>
      <c r="I3" s="5" t="s">
        <v>27</v>
      </c>
      <c r="J3" s="5" t="s">
        <v>17</v>
      </c>
      <c r="K3" s="6" t="s">
        <v>24</v>
      </c>
      <c r="L3" s="5" t="s">
        <v>28</v>
      </c>
      <c r="M3" s="5" t="s">
        <v>29</v>
      </c>
    </row>
    <row r="4" spans="1:15" s="19" customFormat="1" x14ac:dyDescent="0.3">
      <c r="A4" s="7" t="s">
        <v>0</v>
      </c>
      <c r="B4" s="8">
        <v>15000000</v>
      </c>
      <c r="C4" s="20">
        <v>7429170</v>
      </c>
      <c r="D4" s="20">
        <f t="shared" ref="D4:D19" si="0">SUM(B4:C4)</f>
        <v>22429170</v>
      </c>
      <c r="E4" s="8">
        <v>9500000</v>
      </c>
      <c r="F4" s="20">
        <v>14079169</v>
      </c>
      <c r="G4" s="20">
        <f t="shared" ref="G4:G19" si="1">SUM(E4:F4)</f>
        <v>23579169</v>
      </c>
      <c r="H4" s="8">
        <v>4000000</v>
      </c>
      <c r="I4" s="20">
        <v>383239</v>
      </c>
      <c r="J4" s="20">
        <f t="shared" ref="J4:J19" si="2">SUM(H4:I4)</f>
        <v>4383239</v>
      </c>
      <c r="K4" s="8">
        <f>SUM(B4,E4,H4)</f>
        <v>28500000</v>
      </c>
      <c r="L4" s="20">
        <f>SUM(L5:L9)</f>
        <v>21892000</v>
      </c>
      <c r="M4" s="9">
        <f t="shared" ref="M4:M19" si="3">SUM(K4:L4)</f>
        <v>50392000</v>
      </c>
    </row>
    <row r="5" spans="1:15" x14ac:dyDescent="0.3">
      <c r="A5" s="10" t="s">
        <v>1</v>
      </c>
      <c r="B5" s="11">
        <v>5089237.5599999996</v>
      </c>
      <c r="C5" s="12">
        <v>7068312</v>
      </c>
      <c r="D5" s="12">
        <f t="shared" si="0"/>
        <v>12157549.559999999</v>
      </c>
      <c r="E5" s="11" t="s">
        <v>19</v>
      </c>
      <c r="F5" s="12">
        <v>12157549</v>
      </c>
      <c r="G5" s="12">
        <f t="shared" si="1"/>
        <v>12157549</v>
      </c>
      <c r="H5" s="11" t="s">
        <v>20</v>
      </c>
      <c r="I5" s="12">
        <v>0</v>
      </c>
      <c r="J5" s="12">
        <f t="shared" si="2"/>
        <v>0</v>
      </c>
      <c r="K5" s="11">
        <f t="shared" ref="K5:L19" si="4">SUM(B5,E5,H5)</f>
        <v>5089237.5599999996</v>
      </c>
      <c r="L5" s="12">
        <v>19225861</v>
      </c>
      <c r="M5" s="13">
        <f t="shared" si="3"/>
        <v>24315098.559999999</v>
      </c>
      <c r="O5" s="16"/>
    </row>
    <row r="6" spans="1:15" ht="15" x14ac:dyDescent="0.25">
      <c r="A6" s="10" t="s">
        <v>2</v>
      </c>
      <c r="B6" s="11">
        <v>9910762.4399999995</v>
      </c>
      <c r="C6" s="12">
        <v>360858</v>
      </c>
      <c r="D6" s="12">
        <f t="shared" si="0"/>
        <v>10271620.439999999</v>
      </c>
      <c r="E6" s="11">
        <v>8400000</v>
      </c>
      <c r="F6" s="12">
        <v>1871620</v>
      </c>
      <c r="G6" s="12">
        <f t="shared" si="1"/>
        <v>10271620</v>
      </c>
      <c r="H6" s="11" t="s">
        <v>20</v>
      </c>
      <c r="I6" s="12">
        <v>0</v>
      </c>
      <c r="J6" s="12">
        <f t="shared" si="2"/>
        <v>0</v>
      </c>
      <c r="K6" s="11">
        <f t="shared" si="4"/>
        <v>18310762.439999998</v>
      </c>
      <c r="L6" s="12">
        <v>2232478</v>
      </c>
      <c r="M6" s="13">
        <f t="shared" si="3"/>
        <v>20543240.439999998</v>
      </c>
    </row>
    <row r="7" spans="1:15" x14ac:dyDescent="0.3">
      <c r="A7" s="10" t="s">
        <v>3</v>
      </c>
      <c r="B7" s="11" t="s">
        <v>18</v>
      </c>
      <c r="C7" s="12">
        <v>0</v>
      </c>
      <c r="D7" s="12">
        <f t="shared" si="0"/>
        <v>0</v>
      </c>
      <c r="E7" s="11">
        <v>500000</v>
      </c>
      <c r="F7" s="12">
        <v>43000</v>
      </c>
      <c r="G7" s="12">
        <f t="shared" si="1"/>
        <v>543000</v>
      </c>
      <c r="H7" s="11">
        <v>1900000</v>
      </c>
      <c r="I7" s="12">
        <v>43483</v>
      </c>
      <c r="J7" s="12">
        <f t="shared" si="2"/>
        <v>1943483</v>
      </c>
      <c r="K7" s="11">
        <f t="shared" si="4"/>
        <v>2400000</v>
      </c>
      <c r="L7" s="12">
        <f>SUM(I7+F7+C7)</f>
        <v>86483</v>
      </c>
      <c r="M7" s="13">
        <f t="shared" si="3"/>
        <v>2486483</v>
      </c>
    </row>
    <row r="8" spans="1:15" x14ac:dyDescent="0.3">
      <c r="A8" s="10" t="s">
        <v>4</v>
      </c>
      <c r="B8" s="11" t="s">
        <v>18</v>
      </c>
      <c r="C8" s="12">
        <v>0</v>
      </c>
      <c r="D8" s="12">
        <f t="shared" si="0"/>
        <v>0</v>
      </c>
      <c r="E8" s="11">
        <v>600000</v>
      </c>
      <c r="F8" s="12">
        <v>7000</v>
      </c>
      <c r="G8" s="12">
        <f t="shared" si="1"/>
        <v>607000</v>
      </c>
      <c r="H8" s="11">
        <v>1500000</v>
      </c>
      <c r="I8" s="12">
        <v>256178</v>
      </c>
      <c r="J8" s="12">
        <f t="shared" si="2"/>
        <v>1756178</v>
      </c>
      <c r="K8" s="11">
        <f t="shared" si="4"/>
        <v>2100000</v>
      </c>
      <c r="L8" s="12">
        <v>263178</v>
      </c>
      <c r="M8" s="13">
        <f t="shared" si="3"/>
        <v>2363178</v>
      </c>
      <c r="O8" s="16"/>
    </row>
    <row r="9" spans="1:15" ht="15" x14ac:dyDescent="0.25">
      <c r="A9" s="10" t="s">
        <v>5</v>
      </c>
      <c r="B9" s="11" t="s">
        <v>18</v>
      </c>
      <c r="C9" s="12">
        <v>0</v>
      </c>
      <c r="D9" s="12">
        <f t="shared" si="0"/>
        <v>0</v>
      </c>
      <c r="E9" s="11" t="s">
        <v>19</v>
      </c>
      <c r="F9" s="12">
        <v>0</v>
      </c>
      <c r="G9" s="12">
        <f t="shared" si="1"/>
        <v>0</v>
      </c>
      <c r="H9" s="11">
        <v>600000</v>
      </c>
      <c r="I9" s="12">
        <v>84000</v>
      </c>
      <c r="J9" s="12">
        <f t="shared" si="2"/>
        <v>684000</v>
      </c>
      <c r="K9" s="11">
        <f t="shared" si="4"/>
        <v>600000</v>
      </c>
      <c r="L9" s="12">
        <v>84000</v>
      </c>
      <c r="M9" s="13">
        <f t="shared" si="3"/>
        <v>684000</v>
      </c>
    </row>
    <row r="10" spans="1:15" s="17" customFormat="1" x14ac:dyDescent="0.3">
      <c r="A10" s="7" t="s">
        <v>6</v>
      </c>
      <c r="B10" s="8">
        <f>SUM(B11)</f>
        <v>80500000</v>
      </c>
      <c r="C10" s="8">
        <f t="shared" ref="C10:L10" si="5">SUM(C11)</f>
        <v>6168750</v>
      </c>
      <c r="D10" s="8">
        <f t="shared" si="5"/>
        <v>86668750</v>
      </c>
      <c r="E10" s="8">
        <f t="shared" si="5"/>
        <v>37500000</v>
      </c>
      <c r="F10" s="8">
        <f t="shared" si="5"/>
        <v>6168750</v>
      </c>
      <c r="G10" s="8">
        <f t="shared" si="5"/>
        <v>43668750</v>
      </c>
      <c r="H10" s="8">
        <f t="shared" si="5"/>
        <v>0</v>
      </c>
      <c r="I10" s="8">
        <f t="shared" si="5"/>
        <v>0</v>
      </c>
      <c r="J10" s="8">
        <f t="shared" si="5"/>
        <v>0</v>
      </c>
      <c r="K10" s="8">
        <f t="shared" si="5"/>
        <v>118000000</v>
      </c>
      <c r="L10" s="8">
        <f t="shared" si="5"/>
        <v>12337500</v>
      </c>
      <c r="M10" s="9">
        <f>SUM(K10+L10)</f>
        <v>130337500</v>
      </c>
    </row>
    <row r="11" spans="1:15" x14ac:dyDescent="0.3">
      <c r="A11" s="10" t="s">
        <v>7</v>
      </c>
      <c r="B11" s="11">
        <v>80500000</v>
      </c>
      <c r="C11" s="12">
        <v>6168750</v>
      </c>
      <c r="D11" s="12">
        <f t="shared" si="0"/>
        <v>86668750</v>
      </c>
      <c r="E11" s="11">
        <v>37500000</v>
      </c>
      <c r="F11" s="12">
        <v>6168750</v>
      </c>
      <c r="G11" s="12">
        <f t="shared" si="1"/>
        <v>43668750</v>
      </c>
      <c r="H11" s="11" t="s">
        <v>20</v>
      </c>
      <c r="I11" s="12">
        <v>0</v>
      </c>
      <c r="J11" s="12">
        <f t="shared" si="2"/>
        <v>0</v>
      </c>
      <c r="K11" s="11">
        <f t="shared" si="4"/>
        <v>118000000</v>
      </c>
      <c r="L11" s="11">
        <f t="shared" si="4"/>
        <v>12337500</v>
      </c>
      <c r="M11" s="13">
        <f t="shared" si="3"/>
        <v>130337500</v>
      </c>
    </row>
    <row r="12" spans="1:15" s="19" customFormat="1" x14ac:dyDescent="0.3">
      <c r="A12" s="7" t="s">
        <v>8</v>
      </c>
      <c r="B12" s="8">
        <v>4475140.57</v>
      </c>
      <c r="C12" s="20">
        <v>667830</v>
      </c>
      <c r="D12" s="20">
        <f t="shared" si="0"/>
        <v>5142970.57</v>
      </c>
      <c r="E12" s="8">
        <v>4475140.57</v>
      </c>
      <c r="F12" s="20">
        <v>587585</v>
      </c>
      <c r="G12" s="20">
        <f t="shared" si="1"/>
        <v>5062725.57</v>
      </c>
      <c r="H12" s="8">
        <v>3049718.86</v>
      </c>
      <c r="I12" s="20">
        <f>SUM(I13:I15)</f>
        <v>2012885</v>
      </c>
      <c r="J12" s="20">
        <f t="shared" si="2"/>
        <v>5062603.8599999994</v>
      </c>
      <c r="K12" s="8">
        <f t="shared" si="4"/>
        <v>12000000</v>
      </c>
      <c r="L12" s="20">
        <f>SUM(C12+F12+I12)</f>
        <v>3268300</v>
      </c>
      <c r="M12" s="9">
        <f t="shared" si="3"/>
        <v>15268300</v>
      </c>
      <c r="O12" s="21"/>
    </row>
    <row r="13" spans="1:15" ht="15" x14ac:dyDescent="0.25">
      <c r="A13" s="10" t="s">
        <v>9</v>
      </c>
      <c r="B13" s="11">
        <v>2426376.4900000002</v>
      </c>
      <c r="C13" s="12">
        <v>503370</v>
      </c>
      <c r="D13" s="12">
        <f t="shared" si="0"/>
        <v>2929746.49</v>
      </c>
      <c r="E13" s="11">
        <v>2426376.4900000002</v>
      </c>
      <c r="F13" s="12">
        <v>423125</v>
      </c>
      <c r="G13" s="12">
        <f t="shared" si="1"/>
        <v>2849501.49</v>
      </c>
      <c r="H13" s="11">
        <v>1069824.03</v>
      </c>
      <c r="I13" s="12">
        <v>1779556</v>
      </c>
      <c r="J13" s="12">
        <f t="shared" si="2"/>
        <v>2849380.0300000003</v>
      </c>
      <c r="K13" s="11">
        <f t="shared" si="4"/>
        <v>5922577.0100000007</v>
      </c>
      <c r="L13" s="15">
        <f t="shared" ref="L13:L15" si="6">SUM(C13+F13+I13)</f>
        <v>2706051</v>
      </c>
      <c r="M13" s="13">
        <f t="shared" si="3"/>
        <v>8628628.0100000016</v>
      </c>
      <c r="O13" s="16"/>
    </row>
    <row r="14" spans="1:15" x14ac:dyDescent="0.3">
      <c r="A14" s="10" t="s">
        <v>10</v>
      </c>
      <c r="B14" s="11">
        <v>815563.64</v>
      </c>
      <c r="C14" s="12">
        <v>146832</v>
      </c>
      <c r="D14" s="12">
        <f t="shared" si="0"/>
        <v>962395.64</v>
      </c>
      <c r="E14" s="11">
        <v>815563.64</v>
      </c>
      <c r="F14" s="12">
        <v>146832</v>
      </c>
      <c r="G14" s="12">
        <f t="shared" si="1"/>
        <v>962395.64</v>
      </c>
      <c r="H14" s="11">
        <v>807901.75</v>
      </c>
      <c r="I14" s="12">
        <v>154494</v>
      </c>
      <c r="J14" s="12">
        <f t="shared" si="2"/>
        <v>962395.75</v>
      </c>
      <c r="K14" s="11">
        <f t="shared" si="4"/>
        <v>2439029.0300000003</v>
      </c>
      <c r="L14" s="15">
        <f t="shared" si="6"/>
        <v>448158</v>
      </c>
      <c r="M14" s="13">
        <f t="shared" si="3"/>
        <v>2887187.0300000003</v>
      </c>
    </row>
    <row r="15" spans="1:15" ht="15" x14ac:dyDescent="0.25">
      <c r="A15" s="10" t="s">
        <v>11</v>
      </c>
      <c r="B15" s="11">
        <v>1233200.44</v>
      </c>
      <c r="C15" s="12">
        <v>17628</v>
      </c>
      <c r="D15" s="12">
        <f t="shared" si="0"/>
        <v>1250828.44</v>
      </c>
      <c r="E15" s="11">
        <v>1233200.44</v>
      </c>
      <c r="F15" s="12">
        <v>17628</v>
      </c>
      <c r="G15" s="12">
        <f t="shared" si="1"/>
        <v>1250828.44</v>
      </c>
      <c r="H15" s="11">
        <v>1171993.08</v>
      </c>
      <c r="I15" s="12">
        <v>78835</v>
      </c>
      <c r="J15" s="12">
        <f t="shared" si="2"/>
        <v>1250828.08</v>
      </c>
      <c r="K15" s="11">
        <f t="shared" si="4"/>
        <v>3638393.96</v>
      </c>
      <c r="L15" s="15">
        <f t="shared" si="6"/>
        <v>114091</v>
      </c>
      <c r="M15" s="13">
        <f t="shared" si="3"/>
        <v>3752484.96</v>
      </c>
    </row>
    <row r="16" spans="1:15" x14ac:dyDescent="0.3">
      <c r="A16" s="7" t="s">
        <v>12</v>
      </c>
      <c r="B16" s="8">
        <f>SUM(B17:B19)</f>
        <v>533000</v>
      </c>
      <c r="C16" s="8">
        <f t="shared" ref="C16:L16" si="7">SUM(C17:C19)</f>
        <v>92620</v>
      </c>
      <c r="D16" s="8">
        <f t="shared" si="7"/>
        <v>625620</v>
      </c>
      <c r="E16" s="8">
        <f t="shared" si="7"/>
        <v>433000</v>
      </c>
      <c r="F16" s="8">
        <f t="shared" si="7"/>
        <v>120620</v>
      </c>
      <c r="G16" s="8">
        <f t="shared" si="7"/>
        <v>553620</v>
      </c>
      <c r="H16" s="8">
        <f t="shared" si="7"/>
        <v>534000</v>
      </c>
      <c r="I16" s="8">
        <f t="shared" si="7"/>
        <v>136760</v>
      </c>
      <c r="J16" s="8">
        <f t="shared" si="7"/>
        <v>670760</v>
      </c>
      <c r="K16" s="8">
        <f t="shared" si="7"/>
        <v>1500000</v>
      </c>
      <c r="L16" s="8">
        <f t="shared" si="7"/>
        <v>210000</v>
      </c>
      <c r="M16" s="9">
        <f>SUM(K16:L16)</f>
        <v>1710000</v>
      </c>
    </row>
    <row r="17" spans="1:16" x14ac:dyDescent="0.3">
      <c r="A17" s="10" t="s">
        <v>30</v>
      </c>
      <c r="B17" s="11">
        <v>300000</v>
      </c>
      <c r="C17" s="12">
        <v>35000</v>
      </c>
      <c r="D17" s="12">
        <f t="shared" si="0"/>
        <v>335000</v>
      </c>
      <c r="E17" s="11">
        <v>0</v>
      </c>
      <c r="F17" s="12">
        <v>0</v>
      </c>
      <c r="G17" s="12">
        <f t="shared" si="1"/>
        <v>0</v>
      </c>
      <c r="H17" s="11">
        <v>200000</v>
      </c>
      <c r="I17" s="12">
        <v>35000</v>
      </c>
      <c r="J17" s="12">
        <f t="shared" si="2"/>
        <v>235000</v>
      </c>
      <c r="K17" s="11">
        <f t="shared" si="4"/>
        <v>500000</v>
      </c>
      <c r="L17" s="15">
        <f>SUM(C17+I17)</f>
        <v>70000</v>
      </c>
      <c r="M17" s="13">
        <f t="shared" si="3"/>
        <v>570000</v>
      </c>
    </row>
    <row r="18" spans="1:16" x14ac:dyDescent="0.3">
      <c r="A18" s="10" t="s">
        <v>31</v>
      </c>
      <c r="B18" s="11">
        <v>0</v>
      </c>
      <c r="C18" s="12">
        <v>0</v>
      </c>
      <c r="D18" s="12">
        <f t="shared" si="0"/>
        <v>0</v>
      </c>
      <c r="E18" s="11">
        <v>200000</v>
      </c>
      <c r="F18" s="12">
        <v>63000</v>
      </c>
      <c r="G18" s="12">
        <f t="shared" si="1"/>
        <v>263000</v>
      </c>
      <c r="H18" s="11">
        <v>300000</v>
      </c>
      <c r="I18" s="12">
        <v>77000</v>
      </c>
      <c r="J18" s="12">
        <f t="shared" si="2"/>
        <v>377000</v>
      </c>
      <c r="K18" s="11">
        <f t="shared" si="4"/>
        <v>500000</v>
      </c>
      <c r="L18" s="15">
        <v>70000</v>
      </c>
      <c r="M18" s="13">
        <f t="shared" si="3"/>
        <v>570000</v>
      </c>
    </row>
    <row r="19" spans="1:16" x14ac:dyDescent="0.3">
      <c r="A19" s="10" t="s">
        <v>13</v>
      </c>
      <c r="B19" s="11">
        <v>233000</v>
      </c>
      <c r="C19" s="12">
        <v>57620</v>
      </c>
      <c r="D19" s="12">
        <f t="shared" si="0"/>
        <v>290620</v>
      </c>
      <c r="E19" s="11">
        <v>233000</v>
      </c>
      <c r="F19" s="12">
        <v>57620</v>
      </c>
      <c r="G19" s="12">
        <f t="shared" si="1"/>
        <v>290620</v>
      </c>
      <c r="H19" s="11">
        <v>34000</v>
      </c>
      <c r="I19" s="12">
        <v>24760</v>
      </c>
      <c r="J19" s="12">
        <f t="shared" si="2"/>
        <v>58760</v>
      </c>
      <c r="K19" s="11">
        <f t="shared" si="4"/>
        <v>500000</v>
      </c>
      <c r="L19" s="15">
        <v>70000</v>
      </c>
      <c r="M19" s="13">
        <f t="shared" si="3"/>
        <v>570000</v>
      </c>
      <c r="P19" s="16"/>
    </row>
    <row r="20" spans="1:16" x14ac:dyDescent="0.3">
      <c r="A20" s="14" t="s">
        <v>14</v>
      </c>
      <c r="B20" s="9">
        <f>SUM(B4+B10+B12+B16)</f>
        <v>100508140.56999999</v>
      </c>
      <c r="C20" s="9">
        <f t="shared" ref="C20:K20" si="8">SUM(C4+C10+C12+C16)</f>
        <v>14358370</v>
      </c>
      <c r="D20" s="9">
        <f t="shared" si="8"/>
        <v>114866510.56999999</v>
      </c>
      <c r="E20" s="9">
        <f t="shared" si="8"/>
        <v>51908140.57</v>
      </c>
      <c r="F20" s="9">
        <f t="shared" si="8"/>
        <v>20956124</v>
      </c>
      <c r="G20" s="9">
        <f t="shared" si="8"/>
        <v>72864264.569999993</v>
      </c>
      <c r="H20" s="9">
        <f t="shared" si="8"/>
        <v>7583718.8599999994</v>
      </c>
      <c r="I20" s="9">
        <f t="shared" si="8"/>
        <v>2532884</v>
      </c>
      <c r="J20" s="9">
        <f t="shared" si="8"/>
        <v>10116602.859999999</v>
      </c>
      <c r="K20" s="9">
        <f t="shared" si="8"/>
        <v>160000000</v>
      </c>
      <c r="L20" s="9">
        <f>SUM(L4+L10+L12+L16)</f>
        <v>37707800</v>
      </c>
      <c r="M20" s="9">
        <f>SUM(M4+M10+M12+M16)</f>
        <v>197707800</v>
      </c>
    </row>
    <row r="25" spans="1:16" x14ac:dyDescent="0.3">
      <c r="C25" s="16"/>
    </row>
  </sheetData>
  <mergeCells count="1">
    <mergeCell ref="A3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H15" sqref="H15"/>
    </sheetView>
  </sheetViews>
  <sheetFormatPr defaultRowHeight="14.4" x14ac:dyDescent="0.3"/>
  <cols>
    <col min="2" max="2" width="11.88671875" bestFit="1" customWidth="1"/>
    <col min="3" max="3" width="10.88671875" bestFit="1" customWidth="1"/>
    <col min="4" max="4" width="11.88671875" bestFit="1" customWidth="1"/>
  </cols>
  <sheetData>
    <row r="2" spans="2:4" x14ac:dyDescent="0.3">
      <c r="B2" s="18"/>
      <c r="C2" s="18"/>
      <c r="D2" s="18"/>
    </row>
    <row r="3" spans="2:4" x14ac:dyDescent="0.3">
      <c r="B3" s="18"/>
      <c r="C3" s="18"/>
      <c r="D3" s="18"/>
    </row>
    <row r="4" spans="2:4" x14ac:dyDescent="0.3">
      <c r="B4" s="18"/>
      <c r="C4" s="18"/>
      <c r="D4" s="18"/>
    </row>
    <row r="5" spans="2:4" x14ac:dyDescent="0.3">
      <c r="B5" s="18"/>
      <c r="C5" s="18"/>
      <c r="D5" s="18"/>
    </row>
    <row r="6" spans="2:4" x14ac:dyDescent="0.3">
      <c r="B6" s="18"/>
      <c r="C6" s="18"/>
      <c r="D6" s="18"/>
    </row>
    <row r="7" spans="2:4" x14ac:dyDescent="0.3">
      <c r="B7" s="18"/>
      <c r="C7" s="18"/>
      <c r="D7" s="18"/>
    </row>
    <row r="8" spans="2:4" x14ac:dyDescent="0.3">
      <c r="B8" s="18"/>
      <c r="C8" s="18"/>
      <c r="D8" s="18"/>
    </row>
    <row r="9" spans="2:4" x14ac:dyDescent="0.3">
      <c r="B9" s="18"/>
      <c r="C9" s="18"/>
      <c r="D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7C19B30204A59F42BC053FD238CDF872" ma:contentTypeVersion="0" ma:contentTypeDescription="A content type to manage public (operations) IDB documents" ma:contentTypeScope="" ma:versionID="a7dfb78721d3ed2ee59a5d9c4382e677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5da323492fbefc348bae8ba3d48cd8f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d045b0c-8341-4af3-9263-b3f75b940832}" ma:internalName="TaxCatchAll" ma:showField="CatchAllData" ma:web="0c206f8e-0efd-4879-a565-b857df861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d045b0c-8341-4af3-9263-b3f75b940832}" ma:internalName="TaxCatchAllLabel" ma:readOnly="true" ma:showField="CatchAllDataLabel" ma:web="0c206f8e-0efd-4879-a565-b857df861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Proposal for Operation Development</Disclosure_x0020_Activity>
    <Key_x0020_Document xmlns="9c571b2f-e523-4ab2-ba2e-09e151a03ef4">false</Key_x0020_Document>
    <Division_x0020_or_x0020_Unit xmlns="9c571b2f-e523-4ab2-ba2e-09e151a03ef4">SCL/EDU</Division_x0020_or_x0020_Unit>
    <Other_x0020_Author xmlns="9c571b2f-e523-4ab2-ba2e-09e151a03ef4" xsi:nil="true"/>
    <Region xmlns="9c571b2f-e523-4ab2-ba2e-09e151a03ef4" xsi:nil="true"/>
    <IDBDocs_x0020_Number xmlns="9c571b2f-e523-4ab2-ba2e-09e151a03ef4">40341692</IDBDocs_x0020_Number>
    <Document_x0020_Author xmlns="9c571b2f-e523-4ab2-ba2e-09e151a03ef4">Duarte, Jesus</Document_x0020_Author>
    <Publication_x0020_Type xmlns="9c571b2f-e523-4ab2-ba2e-09e151a03ef4" xsi:nil="true"/>
    <Operation_x0020_Type xmlns="9c571b2f-e523-4ab2-ba2e-09e151a03ef4" xsi:nil="true"/>
    <TaxCatchAll xmlns="9c571b2f-e523-4ab2-ba2e-09e151a03ef4">
      <Value>7</Value>
      <Value>6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EC-L1155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EXCEL&lt;/APPLICATION&gt;&lt;USER_STAGE&gt;Proposal for Operation Development&lt;/USER_STAGE&gt;&lt;PD_OBJ_TYPE&gt;0&lt;/PD_OBJ_TYPE&gt;&lt;MAKERECORD&gt;N&lt;/MAKERECORD&gt;&lt;/Data&gt;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ED-DOC</Webtopic>
    <Identifier xmlns="9c571b2f-e523-4ab2-ba2e-09e151a03ef4"> 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A8BB75CA-0263-4C90-9DDD-3D1F7AD5A21B}"/>
</file>

<file path=customXml/itemProps2.xml><?xml version="1.0" encoding="utf-8"?>
<ds:datastoreItem xmlns:ds="http://schemas.openxmlformats.org/officeDocument/2006/customXml" ds:itemID="{7CF3C3BC-EFFF-49CA-BFE2-82C8C9DC6619}"/>
</file>

<file path=customXml/itemProps3.xml><?xml version="1.0" encoding="utf-8"?>
<ds:datastoreItem xmlns:ds="http://schemas.openxmlformats.org/officeDocument/2006/customXml" ds:itemID="{B709A7AA-AD27-4141-95D7-50481974F211}"/>
</file>

<file path=customXml/itemProps4.xml><?xml version="1.0" encoding="utf-8"?>
<ds:datastoreItem xmlns:ds="http://schemas.openxmlformats.org/officeDocument/2006/customXml" ds:itemID="{8B01C963-FE08-441B-A7DC-4701E3F4F5C9}"/>
</file>

<file path=customXml/itemProps5.xml><?xml version="1.0" encoding="utf-8"?>
<ds:datastoreItem xmlns:ds="http://schemas.openxmlformats.org/officeDocument/2006/customXml" ds:itemID="{1C36A08D-087D-4B2A-AA29-F8EB23FDE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EEO4 Tabla de Costos</dc:title>
  <dc:creator>IADB</dc:creator>
  <cp:lastModifiedBy>IADB</cp:lastModifiedBy>
  <dcterms:created xsi:type="dcterms:W3CDTF">2016-06-13T20:40:32Z</dcterms:created>
  <dcterms:modified xsi:type="dcterms:W3CDTF">2016-08-05T19:00:27Z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0x01010046CF21643EE8D14686A648AA6DAD0892007C19B30204A59F42BC053FD238CDF872</vt:lpwstr>
  </property>
  <property fmtid="{D5CDD505-2E9C-101B-9397-08002B2CF9AE}" pid="5" name="TaxKeywordTaxHTField">
    <vt:lpwstr/>
  </property>
  <property fmtid="{D5CDD505-2E9C-101B-9397-08002B2CF9AE}" pid="6" name="Series Operations IDB">
    <vt:lpwstr>6;#Unclassified|a6dff32e-d477-44cd-a56b-85efe9e0a56c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6;#Unclassified|a6dff32e-d477-44cd-a56b-85efe9e0a56c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7;#IDBDocs|cca77002-e150-4b2d-ab1f-1d7a7cdcae16</vt:lpwstr>
  </property>
</Properties>
</file>