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360" activeTab="0"/>
  </bookViews>
  <sheets>
    <sheet name="Versão Final para BID" sheetId="1" r:id="rId1"/>
  </sheets>
  <definedNames>
    <definedName name="_xlnm.Print_Titles" localSheetId="0">'Versão Final para BID'!$1:$11</definedName>
  </definedNames>
  <calcPr fullCalcOnLoad="1"/>
</workbook>
</file>

<file path=xl/sharedStrings.xml><?xml version="1.0" encoding="utf-8"?>
<sst xmlns="http://schemas.openxmlformats.org/spreadsheetml/2006/main" count="264" uniqueCount="157">
  <si>
    <t>Nº</t>
  </si>
  <si>
    <t>Descrição do Contrato</t>
  </si>
  <si>
    <t>Fonte</t>
  </si>
  <si>
    <t>BID</t>
  </si>
  <si>
    <t>Local</t>
  </si>
  <si>
    <t>Datas Estimadas</t>
  </si>
  <si>
    <t>Custo</t>
  </si>
  <si>
    <t>Método</t>
  </si>
  <si>
    <t>Aquisição</t>
  </si>
  <si>
    <t>Revisão</t>
  </si>
  <si>
    <t>(1)</t>
  </si>
  <si>
    <t>(2)</t>
  </si>
  <si>
    <t>Publicação</t>
  </si>
  <si>
    <t>Término</t>
  </si>
  <si>
    <t>Status</t>
  </si>
  <si>
    <t>(3)</t>
  </si>
  <si>
    <t>SBQC</t>
  </si>
  <si>
    <t>0</t>
  </si>
  <si>
    <t>SUBTOTAL DE CONSULTORIA</t>
  </si>
  <si>
    <t>CP</t>
  </si>
  <si>
    <t>100</t>
  </si>
  <si>
    <t>(%)</t>
  </si>
  <si>
    <t>BRASIL</t>
  </si>
  <si>
    <t>Anúncio</t>
  </si>
  <si>
    <t>Contrato</t>
  </si>
  <si>
    <t>PE</t>
  </si>
  <si>
    <t>1. SERVIÇOS DE CONSULTORIA</t>
  </si>
  <si>
    <t>PERCENTUAL (%) POR FONTE</t>
  </si>
  <si>
    <t>Comentário</t>
  </si>
  <si>
    <t>SUBTOTAL DE  SERVIÇOS TÉCNICOS</t>
  </si>
  <si>
    <t>(4)</t>
  </si>
  <si>
    <t>(5)</t>
  </si>
  <si>
    <t>(6)</t>
  </si>
  <si>
    <t>VALOR TOTAL</t>
  </si>
  <si>
    <t>EXA</t>
  </si>
  <si>
    <t>EXP</t>
  </si>
  <si>
    <t>(7)</t>
  </si>
  <si>
    <t>(8)</t>
  </si>
  <si>
    <t>SUBTOTAL DE BENS</t>
  </si>
  <si>
    <t>Compon.</t>
  </si>
  <si>
    <t>Associado</t>
  </si>
  <si>
    <t>1.2</t>
  </si>
  <si>
    <t>SQC</t>
  </si>
  <si>
    <t>3.3</t>
  </si>
  <si>
    <t>2.1</t>
  </si>
  <si>
    <t>1.1</t>
  </si>
  <si>
    <t xml:space="preserve">Auditoria Externa </t>
  </si>
  <si>
    <t>A1</t>
  </si>
  <si>
    <t>Contrato de Empréstimo: 2370/OC-BR</t>
  </si>
  <si>
    <t>Programa PROFISCO/RO</t>
  </si>
  <si>
    <t xml:space="preserve">Estimado </t>
  </si>
  <si>
    <t>Norma Interna</t>
  </si>
  <si>
    <t>Inscrição</t>
  </si>
  <si>
    <t>P</t>
  </si>
  <si>
    <t>Sistema Planejamento e Desenvolvimento Organizacional, Monitoramento  e Avaliação.</t>
  </si>
  <si>
    <t>9.3</t>
  </si>
  <si>
    <t>Equipamentos - Tokens</t>
  </si>
  <si>
    <t>A</t>
  </si>
  <si>
    <t>8.1</t>
  </si>
  <si>
    <t>CI</t>
  </si>
  <si>
    <t>Seminários e Cursos de Pequena Duração</t>
  </si>
  <si>
    <t>SBQ</t>
  </si>
  <si>
    <t>EP</t>
  </si>
  <si>
    <t>1.5</t>
  </si>
  <si>
    <t>3.2</t>
  </si>
  <si>
    <t>3.4</t>
  </si>
  <si>
    <t>2. BENS</t>
  </si>
  <si>
    <t>2.2</t>
  </si>
  <si>
    <t>2.3</t>
  </si>
  <si>
    <t>2.4</t>
  </si>
  <si>
    <t>3. SERVIÇOS TÉCNICOS (Serviços que não São de Consultoria)</t>
  </si>
  <si>
    <t xml:space="preserve">Aquisição de Equipamentos para Solução de Fiscalização de Trânsito </t>
  </si>
  <si>
    <t>1.6</t>
  </si>
  <si>
    <t>Desenvolvimento de Ferramenta de Gestão do Projeto.</t>
  </si>
  <si>
    <t>9.1 ,9.2, 9.3, 9.5</t>
  </si>
  <si>
    <t>Treinamentos "in companny"</t>
  </si>
  <si>
    <t>1.7</t>
  </si>
  <si>
    <t>6.1</t>
  </si>
  <si>
    <t>2.5</t>
  </si>
  <si>
    <t>2.6</t>
  </si>
  <si>
    <t>2.7</t>
  </si>
  <si>
    <t>2.8</t>
  </si>
  <si>
    <t>3.2-8.1</t>
  </si>
  <si>
    <t>Aquisição de Material de Apoio: GPS, Maquina fotográfica, filmadora, bloqueador, aparelho de DVD, aparelho de som, tela para projeção.</t>
  </si>
  <si>
    <t>Desenvolvimento de Relatórios Gerenciais e de Controle da Administração Financeira com a Ferramenta de BI - Pentaho.</t>
  </si>
  <si>
    <t>Aquisição de Equipamentos de TI: microcomputadores, notebooks,nobreaks, impressoras e servidores.</t>
  </si>
  <si>
    <t>Aquisição de Software de Prateleira para desenvolvimento de softwares educativos e edição de imagens e filmes.</t>
  </si>
  <si>
    <t>2.9</t>
  </si>
  <si>
    <t>Softwares de prateleiras: Licenças de Bancos de Dados e Softwares para Modernização do Funcionamento do Sistema Corporativo da Administração Tributária do Estado (SITAFE) - Banco Relacional</t>
  </si>
  <si>
    <t>9.2</t>
  </si>
  <si>
    <t>ARP</t>
  </si>
  <si>
    <t>Missões Técnicas - Diárias - Programa de Intercambio  e Treinamentos - Diárias</t>
  </si>
  <si>
    <t>9.2 - 3.1</t>
  </si>
  <si>
    <t>Diversas contratações</t>
  </si>
  <si>
    <t>CD</t>
  </si>
  <si>
    <t xml:space="preserve">Modelo de Estudos Econômicos-Tributários </t>
  </si>
  <si>
    <r>
      <rPr>
        <b/>
        <sz val="8"/>
        <rFont val="Calibri"/>
        <family val="2"/>
      </rPr>
      <t>Métodos de Aquisição</t>
    </r>
    <r>
      <rPr>
        <sz val="8"/>
        <rFont val="Calibri"/>
        <family val="2"/>
      </rPr>
      <t>: (</t>
    </r>
    <r>
      <rPr>
        <b/>
        <sz val="8"/>
        <rFont val="Calibri"/>
        <family val="2"/>
      </rPr>
      <t>a) BID: LPI:</t>
    </r>
    <r>
      <rPr>
        <sz val="8"/>
        <rFont val="Calibri"/>
        <family val="2"/>
      </rPr>
      <t xml:space="preserve"> Licitação Pública Internacional; </t>
    </r>
    <r>
      <rPr>
        <b/>
        <sz val="8"/>
        <rFont val="Calibri"/>
        <family val="2"/>
      </rPr>
      <t>LPN:</t>
    </r>
    <r>
      <rPr>
        <sz val="8"/>
        <rFont val="Calibri"/>
        <family val="2"/>
      </rPr>
      <t xml:space="preserve"> Licitação Pública Nacional; </t>
    </r>
    <r>
      <rPr>
        <b/>
        <sz val="8"/>
        <rFont val="Calibri"/>
        <family val="2"/>
      </rPr>
      <t>CP:</t>
    </r>
    <r>
      <rPr>
        <sz val="8"/>
        <rFont val="Calibri"/>
        <family val="2"/>
      </rPr>
      <t xml:space="preserve"> Comparação de Preços; </t>
    </r>
    <r>
      <rPr>
        <b/>
        <sz val="8"/>
        <rFont val="Calibri"/>
        <family val="2"/>
      </rPr>
      <t>CD:</t>
    </r>
    <r>
      <rPr>
        <sz val="8"/>
        <rFont val="Calibri"/>
        <family val="2"/>
      </rPr>
      <t xml:space="preserve"> Contratação Direta; </t>
    </r>
    <r>
      <rPr>
        <b/>
        <sz val="8"/>
        <rFont val="Calibri"/>
        <family val="2"/>
      </rPr>
      <t>SBQC:</t>
    </r>
    <r>
      <rPr>
        <sz val="8"/>
        <rFont val="Calibri"/>
        <family val="2"/>
      </rPr>
      <t xml:space="preserve"> Seleção Baseada na Qualidade e Custo; </t>
    </r>
    <r>
      <rPr>
        <b/>
        <sz val="8"/>
        <rFont val="Calibri"/>
        <family val="2"/>
      </rPr>
      <t xml:space="preserve">SQC: </t>
    </r>
    <r>
      <rPr>
        <sz val="8"/>
        <rFont val="Calibri"/>
        <family val="2"/>
      </rPr>
      <t xml:space="preserve">Seleção Baseada nas Qualificações dos Consultores; </t>
    </r>
    <r>
      <rPr>
        <b/>
        <sz val="8"/>
        <rFont val="Calibri"/>
        <family val="2"/>
      </rPr>
      <t xml:space="preserve">SBMC: </t>
    </r>
    <r>
      <rPr>
        <sz val="8"/>
        <rFont val="Calibri"/>
        <family val="2"/>
      </rPr>
      <t xml:space="preserve">Seleção Baseada no Menor Custo; </t>
    </r>
    <r>
      <rPr>
        <b/>
        <sz val="8"/>
        <rFont val="Calibri"/>
        <family val="2"/>
      </rPr>
      <t xml:space="preserve">SBOF: </t>
    </r>
    <r>
      <rPr>
        <sz val="8"/>
        <rFont val="Calibri"/>
        <family val="2"/>
      </rPr>
      <t>Seleção Baseada em Orçamento Fixo;</t>
    </r>
    <r>
      <rPr>
        <b/>
        <sz val="8"/>
        <rFont val="Calibri"/>
        <family val="2"/>
      </rPr>
      <t xml:space="preserve"> SBQ</t>
    </r>
    <r>
      <rPr>
        <sz val="8"/>
        <rFont val="Calibri"/>
        <family val="2"/>
      </rPr>
      <t xml:space="preserve">: Seleção Baseada na Qualidade; </t>
    </r>
    <r>
      <rPr>
        <b/>
        <sz val="8"/>
        <rFont val="Calibri"/>
        <family val="2"/>
      </rPr>
      <t>CD:</t>
    </r>
    <r>
      <rPr>
        <sz val="8"/>
        <rFont val="Calibri"/>
        <family val="2"/>
      </rPr>
      <t xml:space="preserve"> Contratação Direta; </t>
    </r>
    <r>
      <rPr>
        <b/>
        <sz val="8"/>
        <rFont val="Calibri"/>
        <family val="2"/>
      </rPr>
      <t>CI:</t>
    </r>
    <r>
      <rPr>
        <sz val="8"/>
        <rFont val="Calibri"/>
        <family val="2"/>
      </rPr>
      <t xml:space="preserve"> Consultor Individual. (</t>
    </r>
    <r>
      <rPr>
        <b/>
        <sz val="8"/>
        <rFont val="Calibri"/>
        <family val="2"/>
      </rPr>
      <t xml:space="preserve">b) Lei 8.666: C: </t>
    </r>
    <r>
      <rPr>
        <sz val="8"/>
        <rFont val="Calibri"/>
        <family val="2"/>
      </rPr>
      <t>Carta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 Convite; </t>
    </r>
    <r>
      <rPr>
        <b/>
        <sz val="8"/>
        <rFont val="Calibri"/>
        <family val="2"/>
      </rPr>
      <t>TP:</t>
    </r>
    <r>
      <rPr>
        <sz val="8"/>
        <rFont val="Calibri"/>
        <family val="2"/>
      </rPr>
      <t xml:space="preserve"> Tomada de Preço; </t>
    </r>
    <r>
      <rPr>
        <b/>
        <sz val="8"/>
        <rFont val="Calibri"/>
        <family val="2"/>
      </rPr>
      <t>CPN:</t>
    </r>
    <r>
      <rPr>
        <sz val="8"/>
        <rFont val="Calibri"/>
        <family val="2"/>
      </rPr>
      <t xml:space="preserve"> Concorrência Pública Nacional; </t>
    </r>
    <r>
      <rPr>
        <b/>
        <sz val="8"/>
        <rFont val="Calibri"/>
        <family val="2"/>
      </rPr>
      <t>PE:</t>
    </r>
    <r>
      <rPr>
        <sz val="8"/>
        <rFont val="Calibri"/>
        <family val="2"/>
      </rPr>
      <t xml:space="preserve"> Pregão Eletrônico; </t>
    </r>
    <r>
      <rPr>
        <b/>
        <sz val="8"/>
        <rFont val="Calibri"/>
        <family val="2"/>
      </rPr>
      <t>ARP:</t>
    </r>
    <r>
      <rPr>
        <sz val="8"/>
        <rFont val="Calibri"/>
        <family val="2"/>
      </rPr>
      <t xml:space="preserve"> Ata de Registro de Preços,</t>
    </r>
    <r>
      <rPr>
        <b/>
        <sz val="8"/>
        <rFont val="Calibri"/>
        <family val="2"/>
      </rPr>
      <t xml:space="preserve"> PP</t>
    </r>
    <r>
      <rPr>
        <sz val="8"/>
        <rFont val="Calibri"/>
        <family val="2"/>
      </rPr>
      <t xml:space="preserve">: Pregão Presencial, </t>
    </r>
    <r>
      <rPr>
        <b/>
        <sz val="8"/>
        <rFont val="Calibri"/>
        <family val="2"/>
      </rPr>
      <t>CD</t>
    </r>
    <r>
      <rPr>
        <sz val="8"/>
        <rFont val="Calibri"/>
        <family val="2"/>
      </rPr>
      <t>: Contratação Direta</t>
    </r>
  </si>
  <si>
    <r>
      <rPr>
        <b/>
        <sz val="8"/>
        <rFont val="Calibri"/>
        <family val="2"/>
      </rPr>
      <t>Revisões BID</t>
    </r>
    <r>
      <rPr>
        <sz val="8"/>
        <rFont val="Calibri"/>
        <family val="2"/>
      </rPr>
      <t>: EXA =</t>
    </r>
    <r>
      <rPr>
        <i/>
        <sz val="8"/>
        <rFont val="Calibri"/>
        <family val="2"/>
      </rPr>
      <t xml:space="preserve">Ex-ante </t>
    </r>
    <r>
      <rPr>
        <sz val="8"/>
        <rFont val="Calibri"/>
        <family val="2"/>
      </rPr>
      <t>e EXP=</t>
    </r>
    <r>
      <rPr>
        <i/>
        <sz val="8"/>
        <rFont val="Calibri"/>
        <family val="2"/>
      </rPr>
      <t xml:space="preserve"> Ex-post</t>
    </r>
  </si>
  <si>
    <r>
      <rPr>
        <b/>
        <sz val="8"/>
        <rFont val="Calibri"/>
        <family val="2"/>
      </rPr>
      <t>Status</t>
    </r>
    <r>
      <rPr>
        <sz val="8"/>
        <rFont val="Calibri"/>
        <family val="2"/>
      </rPr>
      <t>: Pendente (P); Em Processo  (EP); Adjudicado (A); Cancelado (C )</t>
    </r>
  </si>
  <si>
    <r>
      <rPr>
        <b/>
        <sz val="8"/>
        <rFont val="Calibri"/>
        <family val="2"/>
      </rPr>
      <t>Alterações:</t>
    </r>
    <r>
      <rPr>
        <sz val="8"/>
        <rFont val="Calibri"/>
        <family val="2"/>
      </rPr>
      <t xml:space="preserve"> Indicar em vermelho as alterações feitas nas aquisições já constantes do PA.</t>
    </r>
  </si>
  <si>
    <r>
      <rPr>
        <b/>
        <sz val="8"/>
        <rFont val="Calibri"/>
        <family val="2"/>
      </rPr>
      <t>Inclusões:</t>
    </r>
    <r>
      <rPr>
        <sz val="8"/>
        <rFont val="Calibri"/>
        <family val="2"/>
      </rPr>
      <t xml:space="preserve"> Indicar em azul as aquisições agora incluídas no PA.</t>
    </r>
  </si>
  <si>
    <r>
      <rPr>
        <b/>
        <sz val="8"/>
        <rFont val="Calibri"/>
        <family val="2"/>
      </rPr>
      <t>Cancelamentos:</t>
    </r>
    <r>
      <rPr>
        <sz val="8"/>
        <rFont val="Calibri"/>
        <family val="2"/>
      </rPr>
      <t xml:space="preserve"> indicar em verde os cancelamentos das aquisições constantes do PA.</t>
    </r>
  </si>
  <si>
    <r>
      <rPr>
        <b/>
        <sz val="8"/>
        <rFont val="Calibri"/>
        <family val="2"/>
      </rPr>
      <t>Folha Anexa</t>
    </r>
    <r>
      <rPr>
        <sz val="8"/>
        <rFont val="Calibri"/>
        <family val="2"/>
      </rPr>
      <t>: Fazer comentários complementares ou esclarecedores , quando necessário, em folha anexa.</t>
    </r>
  </si>
  <si>
    <r>
      <rPr>
        <b/>
        <sz val="8"/>
        <rFont val="Calibri"/>
        <family val="2"/>
      </rPr>
      <t>Histórico:</t>
    </r>
    <r>
      <rPr>
        <sz val="8"/>
        <rFont val="Calibri"/>
        <family val="2"/>
      </rPr>
      <t xml:space="preserve"> Manter no PA todas as aquisições adjudicadas e/ou canceladas</t>
    </r>
  </si>
  <si>
    <t>C</t>
  </si>
  <si>
    <t>Deverá ser elaborado novo TDR para contratação de consultoria</t>
  </si>
  <si>
    <t>Softwares de prateleiras: Licenças de Bancos de Dados e Softwares para Modernização do Funcionamento do Sistema Corporativo da Administração Tributária do Estado (SITAFE) e Sistema Corporativo de Administração Financeira -SIAFEM.</t>
  </si>
  <si>
    <t>3.5</t>
  </si>
  <si>
    <t>3.6</t>
  </si>
  <si>
    <t>Serviço de Impressão de Cartilhas.</t>
  </si>
  <si>
    <t>3.7</t>
  </si>
  <si>
    <t>Serviços de organização de eventos -COGEF e Workshop.</t>
  </si>
  <si>
    <t>2.10</t>
  </si>
  <si>
    <t>2.11</t>
  </si>
  <si>
    <t>Softwares adquiridos com recursos do Tesouro Estadual (licenças BD hierárquico do SITAFE e SIAFEM)</t>
  </si>
  <si>
    <t>Softwares de prateleiras: Licenças de Servidor de Aplicação para ambiente de desenvolvimento</t>
  </si>
  <si>
    <t>Softwares de prateleiras: Licenças e Treinamento de Plataforma de Desenvolvimento Web</t>
  </si>
  <si>
    <t>Serviços de migração de Banco de Dados Hierárquico para Banco de Dados Relacional</t>
  </si>
  <si>
    <t>3.1-3.2- 5.1-6.1- 7.1-8.1--A1</t>
  </si>
  <si>
    <t xml:space="preserve">Consultoria concluída </t>
  </si>
  <si>
    <t>Atualizado por: Luís Fernando Pereira da Silva, Coordenador Geral do PROFISCO/RO</t>
  </si>
  <si>
    <t>Atualização Nº: 08</t>
  </si>
  <si>
    <t>1.8</t>
  </si>
  <si>
    <t xml:space="preserve">Planejamento Estratégico </t>
  </si>
  <si>
    <t>1.9</t>
  </si>
  <si>
    <t>Redesenho de Processo</t>
  </si>
  <si>
    <t xml:space="preserve"> </t>
  </si>
  <si>
    <t>dez-16</t>
  </si>
  <si>
    <t>Aquisição de Veículos</t>
  </si>
  <si>
    <t>2.12</t>
  </si>
  <si>
    <t>Aquisição de Software de Análise Estatística</t>
  </si>
  <si>
    <t xml:space="preserve">Serviços de Impressão Gráfica </t>
  </si>
  <si>
    <t>1.10</t>
  </si>
  <si>
    <t>1.11</t>
  </si>
  <si>
    <t>(1US$ =R$ 3)</t>
  </si>
  <si>
    <t>Serão utilizados recursos locais para a gestão do projeto</t>
  </si>
  <si>
    <t>9.5</t>
  </si>
  <si>
    <t>Elaboração de TdR e demais documentos - Redesenho de Processos.</t>
  </si>
  <si>
    <t>TdR em fase de revisão</t>
  </si>
  <si>
    <t>Publicado Edital do Pregão</t>
  </si>
  <si>
    <t>1.12</t>
  </si>
  <si>
    <t>Líder do Produto desistiu da contratação priorizando capacitação e consultoria para restruturação</t>
  </si>
  <si>
    <t xml:space="preserve">PLANO DE AQUISIÇÕES (PA) - 12 MESES </t>
  </si>
  <si>
    <t>p</t>
  </si>
  <si>
    <t>Reestruturação dos serviços de Contabilidade</t>
  </si>
  <si>
    <t>3.8</t>
  </si>
  <si>
    <t>Obras civis para instalação dos equipamentos para fiscalização de trânsito (balanças)</t>
  </si>
  <si>
    <t>Serviços de implantação do Sistema Integrador da REDESIM</t>
  </si>
  <si>
    <t>4.1</t>
  </si>
  <si>
    <t>2.13</t>
  </si>
  <si>
    <t xml:space="preserve">Elaboração de Cartilha de Educação Fiscal </t>
  </si>
  <si>
    <t>Aquisição de Equipamentos de TI: Servidores (chassi, lâminas, switches e unidades de armazenamento)</t>
  </si>
  <si>
    <t>Atualizado em: 15/09/2015</t>
  </si>
  <si>
    <t>4. OBRAS</t>
  </si>
  <si>
    <t>SUBTOTAL DE OBRAS</t>
  </si>
  <si>
    <t>3.3-3.2</t>
  </si>
  <si>
    <t>1.1-3.1-3.3-6.1-7.1 -9.2-9.5-A1-1.2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</si>
</sst>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16]mmm\-yy;@"/>
    <numFmt numFmtId="179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78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78" fontId="6" fillId="0" borderId="10" xfId="0" applyNumberFormat="1" applyFont="1" applyBorder="1" applyAlignment="1">
      <alignment wrapText="1"/>
    </xf>
    <xf numFmtId="178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170" fontId="9" fillId="0" borderId="0" xfId="47" applyFont="1" applyFill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178" fontId="2" fillId="0" borderId="13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78" fontId="2" fillId="33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1" fontId="2" fillId="0" borderId="13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178" fontId="9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6" fillId="0" borderId="11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8" fontId="2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" fontId="2" fillId="34" borderId="10" xfId="0" applyNumberFormat="1" applyFont="1" applyFill="1" applyBorder="1" applyAlignment="1">
      <alignment horizontal="center" vertical="top" wrapText="1"/>
    </xf>
    <xf numFmtId="178" fontId="2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857250</xdr:colOff>
      <xdr:row>2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zoomScale="90" zoomScaleNormal="90" zoomScalePageLayoutView="70" workbookViewId="0" topLeftCell="A7">
      <selection activeCell="N23" sqref="N23"/>
    </sheetView>
  </sheetViews>
  <sheetFormatPr defaultColWidth="9.140625" defaultRowHeight="15"/>
  <cols>
    <col min="1" max="1" width="5.7109375" style="29" customWidth="1"/>
    <col min="2" max="2" width="38.00390625" style="29" customWidth="1"/>
    <col min="3" max="3" width="11.8515625" style="29" bestFit="1" customWidth="1"/>
    <col min="4" max="4" width="14.7109375" style="29" customWidth="1"/>
    <col min="5" max="5" width="9.7109375" style="29" customWidth="1"/>
    <col min="6" max="6" width="7.28125" style="29" customWidth="1"/>
    <col min="7" max="7" width="6.7109375" style="29" customWidth="1"/>
    <col min="8" max="8" width="7.140625" style="29" bestFit="1" customWidth="1"/>
    <col min="9" max="9" width="11.7109375" style="67" customWidth="1"/>
    <col min="10" max="10" width="10.28125" style="67" customWidth="1"/>
    <col min="11" max="11" width="7.140625" style="29" customWidth="1"/>
    <col min="12" max="12" width="23.8515625" style="29" customWidth="1"/>
    <col min="13" max="13" width="9.140625" style="29" customWidth="1"/>
    <col min="14" max="14" width="16.7109375" style="29" bestFit="1" customWidth="1"/>
    <col min="15" max="16384" width="9.140625" style="29" customWidth="1"/>
  </cols>
  <sheetData>
    <row r="1" spans="1:12" ht="15">
      <c r="A1" s="82" t="s">
        <v>22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5" customHeight="1">
      <c r="A2" s="85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5" customHeight="1">
      <c r="A3" s="85" t="s">
        <v>48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5" customHeight="1">
      <c r="A4" s="85" t="s">
        <v>142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1:12" ht="15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>
      <c r="A6" s="28"/>
      <c r="B6" s="31" t="s">
        <v>152</v>
      </c>
      <c r="C6" s="32"/>
      <c r="D6" s="28"/>
      <c r="E6" s="28"/>
      <c r="F6" s="28"/>
      <c r="G6" s="28"/>
      <c r="H6" s="28"/>
      <c r="I6" s="28"/>
      <c r="J6" s="28"/>
      <c r="K6" s="28"/>
      <c r="L6" s="28"/>
    </row>
    <row r="7" spans="1:12" ht="15">
      <c r="A7" s="28"/>
      <c r="B7" s="33" t="s">
        <v>121</v>
      </c>
      <c r="C7" s="34"/>
      <c r="D7" s="28"/>
      <c r="E7" s="28"/>
      <c r="F7" s="28"/>
      <c r="G7" s="28"/>
      <c r="H7" s="28"/>
      <c r="I7" s="28"/>
      <c r="J7" s="28"/>
      <c r="K7" s="28"/>
      <c r="L7" s="28"/>
    </row>
    <row r="8" spans="1:12" ht="31.5" customHeight="1">
      <c r="A8" s="28"/>
      <c r="B8" s="34" t="s">
        <v>120</v>
      </c>
      <c r="C8" s="68"/>
      <c r="D8" s="28"/>
      <c r="E8" s="28"/>
      <c r="F8" s="28"/>
      <c r="G8" s="28"/>
      <c r="H8" s="28"/>
      <c r="I8" s="28"/>
      <c r="J8" s="28"/>
      <c r="K8" s="28"/>
      <c r="L8" s="28"/>
    </row>
    <row r="9" spans="1:12" ht="19.5" customHeight="1">
      <c r="A9" s="78" t="s">
        <v>0</v>
      </c>
      <c r="B9" s="78" t="s">
        <v>1</v>
      </c>
      <c r="C9" s="35" t="s">
        <v>0</v>
      </c>
      <c r="D9" s="3" t="s">
        <v>6</v>
      </c>
      <c r="E9" s="3" t="s">
        <v>7</v>
      </c>
      <c r="F9" s="76" t="s">
        <v>9</v>
      </c>
      <c r="G9" s="74" t="s">
        <v>2</v>
      </c>
      <c r="H9" s="86"/>
      <c r="I9" s="74" t="s">
        <v>5</v>
      </c>
      <c r="J9" s="86"/>
      <c r="K9" s="76" t="s">
        <v>14</v>
      </c>
      <c r="L9" s="78" t="s">
        <v>28</v>
      </c>
    </row>
    <row r="10" spans="1:12" ht="18.75" customHeight="1">
      <c r="A10" s="79"/>
      <c r="B10" s="79"/>
      <c r="C10" s="28" t="s">
        <v>39</v>
      </c>
      <c r="D10" s="3" t="s">
        <v>50</v>
      </c>
      <c r="E10" s="3" t="s">
        <v>8</v>
      </c>
      <c r="F10" s="77"/>
      <c r="G10" s="35" t="s">
        <v>3</v>
      </c>
      <c r="H10" s="35" t="s">
        <v>4</v>
      </c>
      <c r="I10" s="38" t="s">
        <v>12</v>
      </c>
      <c r="J10" s="38" t="s">
        <v>13</v>
      </c>
      <c r="K10" s="77"/>
      <c r="L10" s="79"/>
    </row>
    <row r="11" spans="1:12" ht="15">
      <c r="A11" s="77"/>
      <c r="B11" s="77"/>
      <c r="C11" s="28" t="s">
        <v>40</v>
      </c>
      <c r="D11" s="3" t="s">
        <v>134</v>
      </c>
      <c r="E11" s="39" t="s">
        <v>10</v>
      </c>
      <c r="F11" s="39" t="s">
        <v>11</v>
      </c>
      <c r="G11" s="35" t="s">
        <v>21</v>
      </c>
      <c r="H11" s="35" t="s">
        <v>21</v>
      </c>
      <c r="I11" s="38" t="s">
        <v>23</v>
      </c>
      <c r="J11" s="38" t="s">
        <v>24</v>
      </c>
      <c r="K11" s="39" t="s">
        <v>15</v>
      </c>
      <c r="L11" s="77"/>
    </row>
    <row r="12" spans="1:12" ht="15" customHeight="1">
      <c r="A12" s="74" t="s">
        <v>26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4" s="41" customFormat="1" ht="39">
      <c r="A13" s="22" t="s">
        <v>45</v>
      </c>
      <c r="B13" s="22" t="s">
        <v>54</v>
      </c>
      <c r="C13" s="18" t="s">
        <v>45</v>
      </c>
      <c r="D13" s="19">
        <v>507520</v>
      </c>
      <c r="E13" s="18" t="s">
        <v>61</v>
      </c>
      <c r="F13" s="18" t="s">
        <v>34</v>
      </c>
      <c r="G13" s="20" t="s">
        <v>20</v>
      </c>
      <c r="H13" s="20" t="s">
        <v>17</v>
      </c>
      <c r="I13" s="21">
        <v>42005</v>
      </c>
      <c r="J13" s="21">
        <v>42705</v>
      </c>
      <c r="K13" s="18" t="s">
        <v>104</v>
      </c>
      <c r="L13" s="40" t="s">
        <v>105</v>
      </c>
      <c r="N13" s="42"/>
    </row>
    <row r="14" spans="1:12" s="41" customFormat="1" ht="15" customHeight="1" hidden="1">
      <c r="A14" s="43" t="s">
        <v>41</v>
      </c>
      <c r="B14" s="43" t="s">
        <v>95</v>
      </c>
      <c r="C14" s="23" t="s">
        <v>41</v>
      </c>
      <c r="D14" s="24">
        <v>29500</v>
      </c>
      <c r="E14" s="23" t="s">
        <v>42</v>
      </c>
      <c r="F14" s="23" t="s">
        <v>35</v>
      </c>
      <c r="G14" s="25">
        <v>100</v>
      </c>
      <c r="H14" s="25">
        <v>0</v>
      </c>
      <c r="I14" s="26">
        <v>41306</v>
      </c>
      <c r="J14" s="26">
        <v>41883</v>
      </c>
      <c r="K14" s="23" t="s">
        <v>57</v>
      </c>
      <c r="L14" s="23" t="s">
        <v>119</v>
      </c>
    </row>
    <row r="15" spans="1:14" s="41" customFormat="1" ht="15">
      <c r="A15" s="43" t="s">
        <v>63</v>
      </c>
      <c r="B15" s="43" t="s">
        <v>46</v>
      </c>
      <c r="C15" s="23" t="s">
        <v>47</v>
      </c>
      <c r="D15" s="24">
        <f>ROUNDUP(148000/3/100,0)*100</f>
        <v>49400</v>
      </c>
      <c r="E15" s="23" t="s">
        <v>16</v>
      </c>
      <c r="F15" s="23" t="s">
        <v>34</v>
      </c>
      <c r="G15" s="25">
        <v>100</v>
      </c>
      <c r="H15" s="25">
        <v>0</v>
      </c>
      <c r="I15" s="26">
        <v>41730</v>
      </c>
      <c r="J15" s="26">
        <v>42856</v>
      </c>
      <c r="K15" s="23" t="s">
        <v>57</v>
      </c>
      <c r="L15" s="23" t="s">
        <v>126</v>
      </c>
      <c r="N15" s="42"/>
    </row>
    <row r="16" spans="1:12" s="41" customFormat="1" ht="39">
      <c r="A16" s="22" t="s">
        <v>72</v>
      </c>
      <c r="B16" s="22" t="s">
        <v>73</v>
      </c>
      <c r="C16" s="18" t="s">
        <v>47</v>
      </c>
      <c r="D16" s="19">
        <v>14625</v>
      </c>
      <c r="E16" s="18" t="s">
        <v>59</v>
      </c>
      <c r="F16" s="18" t="s">
        <v>35</v>
      </c>
      <c r="G16" s="20">
        <v>100</v>
      </c>
      <c r="H16" s="20">
        <v>0</v>
      </c>
      <c r="I16" s="21">
        <v>42248</v>
      </c>
      <c r="J16" s="21">
        <v>42339</v>
      </c>
      <c r="K16" s="18" t="s">
        <v>53</v>
      </c>
      <c r="L16" s="40" t="s">
        <v>135</v>
      </c>
    </row>
    <row r="17" spans="1:14" s="41" customFormat="1" ht="51">
      <c r="A17" s="22" t="s">
        <v>76</v>
      </c>
      <c r="B17" s="22" t="s">
        <v>84</v>
      </c>
      <c r="C17" s="18" t="s">
        <v>77</v>
      </c>
      <c r="D17" s="19">
        <v>21828</v>
      </c>
      <c r="E17" s="18" t="s">
        <v>59</v>
      </c>
      <c r="F17" s="18" t="s">
        <v>35</v>
      </c>
      <c r="G17" s="20">
        <v>100</v>
      </c>
      <c r="H17" s="20">
        <v>0</v>
      </c>
      <c r="I17" s="21">
        <v>41791</v>
      </c>
      <c r="J17" s="21">
        <v>41852</v>
      </c>
      <c r="K17" s="18" t="s">
        <v>104</v>
      </c>
      <c r="L17" s="18" t="s">
        <v>141</v>
      </c>
      <c r="N17" s="42"/>
    </row>
    <row r="18" spans="1:14" s="41" customFormat="1" ht="15">
      <c r="A18" s="22" t="s">
        <v>122</v>
      </c>
      <c r="B18" s="22" t="s">
        <v>123</v>
      </c>
      <c r="C18" s="18" t="s">
        <v>45</v>
      </c>
      <c r="D18" s="19">
        <v>135000</v>
      </c>
      <c r="E18" s="18" t="s">
        <v>42</v>
      </c>
      <c r="F18" s="18" t="s">
        <v>35</v>
      </c>
      <c r="G18" s="20">
        <v>100</v>
      </c>
      <c r="H18" s="20">
        <v>0</v>
      </c>
      <c r="I18" s="21">
        <v>42278</v>
      </c>
      <c r="J18" s="21">
        <v>42705</v>
      </c>
      <c r="K18" s="18" t="s">
        <v>53</v>
      </c>
      <c r="L18" s="18"/>
      <c r="N18" s="42"/>
    </row>
    <row r="19" spans="1:14" s="41" customFormat="1" ht="15">
      <c r="A19" s="22" t="s">
        <v>124</v>
      </c>
      <c r="B19" s="22" t="s">
        <v>125</v>
      </c>
      <c r="C19" s="18" t="s">
        <v>45</v>
      </c>
      <c r="D19" s="19">
        <v>372520</v>
      </c>
      <c r="E19" s="18" t="s">
        <v>61</v>
      </c>
      <c r="F19" s="18" t="s">
        <v>34</v>
      </c>
      <c r="G19" s="20">
        <v>100</v>
      </c>
      <c r="H19" s="20">
        <v>0</v>
      </c>
      <c r="I19" s="21">
        <v>42278</v>
      </c>
      <c r="J19" s="21">
        <v>42856</v>
      </c>
      <c r="K19" s="18" t="s">
        <v>53</v>
      </c>
      <c r="L19" s="18"/>
      <c r="N19" s="42"/>
    </row>
    <row r="20" spans="1:12" s="41" customFormat="1" ht="25.5">
      <c r="A20" s="22" t="s">
        <v>132</v>
      </c>
      <c r="B20" s="22" t="s">
        <v>137</v>
      </c>
      <c r="C20" s="18" t="s">
        <v>45</v>
      </c>
      <c r="D20" s="19">
        <v>30000</v>
      </c>
      <c r="E20" s="18" t="s">
        <v>59</v>
      </c>
      <c r="F20" s="18" t="s">
        <v>35</v>
      </c>
      <c r="G20" s="20">
        <v>100</v>
      </c>
      <c r="H20" s="20">
        <v>0</v>
      </c>
      <c r="I20" s="21">
        <v>42248</v>
      </c>
      <c r="J20" s="21">
        <v>42339</v>
      </c>
      <c r="K20" s="18" t="s">
        <v>62</v>
      </c>
      <c r="L20" s="18"/>
    </row>
    <row r="21" spans="1:12" s="41" customFormat="1" ht="15">
      <c r="A21" s="22" t="s">
        <v>133</v>
      </c>
      <c r="B21" s="22" t="s">
        <v>150</v>
      </c>
      <c r="C21" s="18" t="s">
        <v>58</v>
      </c>
      <c r="D21" s="19">
        <v>10000</v>
      </c>
      <c r="E21" s="18" t="s">
        <v>59</v>
      </c>
      <c r="F21" s="18" t="s">
        <v>35</v>
      </c>
      <c r="G21" s="20">
        <v>100</v>
      </c>
      <c r="H21" s="20">
        <v>0</v>
      </c>
      <c r="I21" s="21">
        <v>42248</v>
      </c>
      <c r="J21" s="21">
        <v>42522</v>
      </c>
      <c r="K21" s="18" t="s">
        <v>62</v>
      </c>
      <c r="L21" s="18"/>
    </row>
    <row r="22" spans="1:12" s="41" customFormat="1" ht="15">
      <c r="A22" s="22" t="s">
        <v>140</v>
      </c>
      <c r="B22" s="22" t="s">
        <v>144</v>
      </c>
      <c r="C22" s="18" t="s">
        <v>77</v>
      </c>
      <c r="D22" s="19">
        <v>7000</v>
      </c>
      <c r="E22" s="18" t="s">
        <v>59</v>
      </c>
      <c r="F22" s="18" t="s">
        <v>35</v>
      </c>
      <c r="G22" s="20">
        <v>100</v>
      </c>
      <c r="H22" s="20">
        <v>0</v>
      </c>
      <c r="I22" s="21">
        <v>42248</v>
      </c>
      <c r="J22" s="21">
        <v>42339</v>
      </c>
      <c r="K22" s="18" t="s">
        <v>62</v>
      </c>
      <c r="L22" s="18" t="s">
        <v>138</v>
      </c>
    </row>
    <row r="23" spans="1:12" s="41" customFormat="1" ht="15" customHeight="1">
      <c r="A23" s="75" t="s">
        <v>18</v>
      </c>
      <c r="B23" s="80"/>
      <c r="C23" s="1"/>
      <c r="D23" s="2">
        <f>SUM(D15,D18:D22)</f>
        <v>603920</v>
      </c>
      <c r="E23" s="90"/>
      <c r="F23" s="91"/>
      <c r="G23" s="97"/>
      <c r="H23" s="97"/>
      <c r="I23" s="89"/>
      <c r="J23" s="89"/>
      <c r="K23" s="90"/>
      <c r="L23" s="90"/>
    </row>
    <row r="24" spans="1:12" s="41" customFormat="1" ht="15">
      <c r="A24" s="27"/>
      <c r="B24" s="44"/>
      <c r="C24" s="44"/>
      <c r="D24" s="45"/>
      <c r="E24" s="46"/>
      <c r="F24" s="47"/>
      <c r="G24" s="48"/>
      <c r="H24" s="48"/>
      <c r="I24" s="49"/>
      <c r="J24" s="49"/>
      <c r="K24" s="46"/>
      <c r="L24" s="50"/>
    </row>
    <row r="25" spans="1:12" s="41" customFormat="1" ht="15" customHeight="1">
      <c r="A25" s="74" t="s">
        <v>66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1"/>
    </row>
    <row r="26" spans="1:12" s="41" customFormat="1" ht="15" customHeight="1" hidden="1">
      <c r="A26" s="1"/>
      <c r="B26" s="32"/>
      <c r="C26" s="51"/>
      <c r="D26" s="51"/>
      <c r="E26" s="28"/>
      <c r="F26" s="28"/>
      <c r="G26" s="28"/>
      <c r="H26" s="52"/>
      <c r="I26" s="53"/>
      <c r="J26" s="53"/>
      <c r="K26" s="28" t="s">
        <v>53</v>
      </c>
      <c r="L26" s="54"/>
    </row>
    <row r="27" spans="1:12" s="41" customFormat="1" ht="76.5" customHeight="1" hidden="1">
      <c r="A27" s="43" t="s">
        <v>67</v>
      </c>
      <c r="B27" s="22" t="s">
        <v>106</v>
      </c>
      <c r="C27" s="23" t="s">
        <v>92</v>
      </c>
      <c r="D27" s="24">
        <v>2024985</v>
      </c>
      <c r="E27" s="23" t="s">
        <v>94</v>
      </c>
      <c r="F27" s="23" t="s">
        <v>34</v>
      </c>
      <c r="G27" s="25">
        <v>100</v>
      </c>
      <c r="H27" s="25">
        <v>0</v>
      </c>
      <c r="I27" s="21">
        <v>41791</v>
      </c>
      <c r="J27" s="26">
        <v>41883</v>
      </c>
      <c r="K27" s="23" t="s">
        <v>104</v>
      </c>
      <c r="L27" s="23" t="s">
        <v>114</v>
      </c>
    </row>
    <row r="28" spans="1:12" s="41" customFormat="1" ht="15" customHeight="1">
      <c r="A28" s="55" t="s">
        <v>68</v>
      </c>
      <c r="B28" s="55" t="s">
        <v>56</v>
      </c>
      <c r="C28" s="56" t="s">
        <v>55</v>
      </c>
      <c r="D28" s="57">
        <f>48000*2/3</f>
        <v>32000</v>
      </c>
      <c r="E28" s="56" t="s">
        <v>19</v>
      </c>
      <c r="F28" s="56" t="s">
        <v>35</v>
      </c>
      <c r="G28" s="58">
        <v>100</v>
      </c>
      <c r="H28" s="58">
        <v>0</v>
      </c>
      <c r="I28" s="59">
        <v>42385</v>
      </c>
      <c r="J28" s="59" t="s">
        <v>127</v>
      </c>
      <c r="K28" s="56" t="s">
        <v>53</v>
      </c>
      <c r="L28" s="56"/>
    </row>
    <row r="29" spans="1:12" s="41" customFormat="1" ht="25.5" customHeight="1">
      <c r="A29" s="55" t="s">
        <v>69</v>
      </c>
      <c r="B29" s="55" t="s">
        <v>71</v>
      </c>
      <c r="C29" s="56" t="s">
        <v>43</v>
      </c>
      <c r="D29" s="57">
        <f>450000*2/3</f>
        <v>300000</v>
      </c>
      <c r="E29" s="56" t="s">
        <v>25</v>
      </c>
      <c r="F29" s="56" t="s">
        <v>35</v>
      </c>
      <c r="G29" s="58">
        <v>100</v>
      </c>
      <c r="H29" s="58">
        <v>0</v>
      </c>
      <c r="I29" s="59">
        <v>42370</v>
      </c>
      <c r="J29" s="59">
        <v>42522</v>
      </c>
      <c r="K29" s="56" t="s">
        <v>62</v>
      </c>
      <c r="L29" s="56" t="s">
        <v>138</v>
      </c>
    </row>
    <row r="30" spans="1:12" s="41" customFormat="1" ht="38.25" customHeight="1">
      <c r="A30" s="43" t="s">
        <v>78</v>
      </c>
      <c r="B30" s="22" t="s">
        <v>85</v>
      </c>
      <c r="C30" s="23" t="s">
        <v>118</v>
      </c>
      <c r="D30" s="24">
        <v>171252</v>
      </c>
      <c r="E30" s="23" t="s">
        <v>90</v>
      </c>
      <c r="F30" s="23" t="s">
        <v>35</v>
      </c>
      <c r="G30" s="25">
        <v>100</v>
      </c>
      <c r="H30" s="25">
        <v>0</v>
      </c>
      <c r="I30" s="26">
        <v>42156</v>
      </c>
      <c r="J30" s="26">
        <v>42339</v>
      </c>
      <c r="K30" s="23" t="s">
        <v>62</v>
      </c>
      <c r="L30" s="23"/>
    </row>
    <row r="31" spans="1:12" s="41" customFormat="1" ht="38.25">
      <c r="A31" s="22" t="s">
        <v>79</v>
      </c>
      <c r="B31" s="22" t="s">
        <v>86</v>
      </c>
      <c r="C31" s="18" t="s">
        <v>58</v>
      </c>
      <c r="D31" s="19">
        <f>ROUNDUP(2000*2/3/100,0)*100</f>
        <v>1400</v>
      </c>
      <c r="E31" s="18" t="s">
        <v>19</v>
      </c>
      <c r="F31" s="18" t="s">
        <v>35</v>
      </c>
      <c r="G31" s="20">
        <v>100</v>
      </c>
      <c r="H31" s="20">
        <v>0</v>
      </c>
      <c r="I31" s="21">
        <v>42036</v>
      </c>
      <c r="J31" s="21">
        <v>42064</v>
      </c>
      <c r="K31" s="18" t="s">
        <v>53</v>
      </c>
      <c r="L31" s="18"/>
    </row>
    <row r="32" spans="1:12" s="41" customFormat="1" ht="38.25">
      <c r="A32" s="22" t="s">
        <v>80</v>
      </c>
      <c r="B32" s="22" t="s">
        <v>83</v>
      </c>
      <c r="C32" s="18" t="s">
        <v>82</v>
      </c>
      <c r="D32" s="19">
        <f>ROUNDUP(12564*2/3/100,0)*100</f>
        <v>8400</v>
      </c>
      <c r="E32" s="18" t="s">
        <v>25</v>
      </c>
      <c r="F32" s="18" t="s">
        <v>35</v>
      </c>
      <c r="G32" s="20">
        <v>100</v>
      </c>
      <c r="H32" s="20">
        <v>0</v>
      </c>
      <c r="I32" s="21">
        <v>42005</v>
      </c>
      <c r="J32" s="21">
        <v>42064</v>
      </c>
      <c r="K32" s="18" t="s">
        <v>53</v>
      </c>
      <c r="L32" s="18"/>
    </row>
    <row r="33" spans="1:12" s="41" customFormat="1" ht="15">
      <c r="A33" s="22" t="s">
        <v>81</v>
      </c>
      <c r="B33" s="22" t="s">
        <v>128</v>
      </c>
      <c r="C33" s="18" t="s">
        <v>155</v>
      </c>
      <c r="D33" s="19">
        <v>100000</v>
      </c>
      <c r="E33" s="18" t="s">
        <v>90</v>
      </c>
      <c r="F33" s="18" t="s">
        <v>35</v>
      </c>
      <c r="G33" s="20">
        <v>100</v>
      </c>
      <c r="H33" s="20">
        <v>0</v>
      </c>
      <c r="I33" s="21">
        <v>42248</v>
      </c>
      <c r="J33" s="21">
        <v>42364</v>
      </c>
      <c r="K33" s="18" t="s">
        <v>53</v>
      </c>
      <c r="L33" s="18"/>
    </row>
    <row r="34" spans="1:12" s="41" customFormat="1" ht="70.5" customHeight="1">
      <c r="A34" s="43" t="s">
        <v>87</v>
      </c>
      <c r="B34" s="22" t="s">
        <v>88</v>
      </c>
      <c r="C34" s="23" t="s">
        <v>89</v>
      </c>
      <c r="D34" s="24">
        <v>390000</v>
      </c>
      <c r="E34" s="23" t="s">
        <v>90</v>
      </c>
      <c r="F34" s="23" t="s">
        <v>35</v>
      </c>
      <c r="G34" s="25">
        <v>100</v>
      </c>
      <c r="H34" s="25">
        <v>0</v>
      </c>
      <c r="I34" s="21">
        <v>41791</v>
      </c>
      <c r="J34" s="26">
        <v>42036</v>
      </c>
      <c r="K34" s="23" t="s">
        <v>57</v>
      </c>
      <c r="L34" s="23" t="s">
        <v>126</v>
      </c>
    </row>
    <row r="35" spans="1:12" s="41" customFormat="1" ht="38.25">
      <c r="A35" s="43" t="s">
        <v>112</v>
      </c>
      <c r="B35" s="22" t="s">
        <v>115</v>
      </c>
      <c r="C35" s="23" t="s">
        <v>89</v>
      </c>
      <c r="D35" s="24">
        <f>210000*2/3</f>
        <v>140000</v>
      </c>
      <c r="E35" s="23" t="s">
        <v>90</v>
      </c>
      <c r="F35" s="23" t="s">
        <v>35</v>
      </c>
      <c r="G35" s="25">
        <v>100</v>
      </c>
      <c r="H35" s="25">
        <v>0</v>
      </c>
      <c r="I35" s="21">
        <v>41974</v>
      </c>
      <c r="J35" s="26">
        <v>42248</v>
      </c>
      <c r="K35" s="23" t="s">
        <v>62</v>
      </c>
      <c r="L35" s="23" t="s">
        <v>139</v>
      </c>
    </row>
    <row r="36" spans="1:12" s="41" customFormat="1" ht="38.25">
      <c r="A36" s="43" t="s">
        <v>113</v>
      </c>
      <c r="B36" s="22" t="s">
        <v>116</v>
      </c>
      <c r="C36" s="23" t="s">
        <v>89</v>
      </c>
      <c r="D36" s="24">
        <f>150000*2/3</f>
        <v>100000</v>
      </c>
      <c r="E36" s="23" t="s">
        <v>90</v>
      </c>
      <c r="F36" s="23" t="s">
        <v>35</v>
      </c>
      <c r="G36" s="25">
        <v>100</v>
      </c>
      <c r="H36" s="25">
        <v>0</v>
      </c>
      <c r="I36" s="21">
        <v>41974</v>
      </c>
      <c r="J36" s="26">
        <v>42249</v>
      </c>
      <c r="K36" s="23" t="s">
        <v>62</v>
      </c>
      <c r="L36" s="23" t="s">
        <v>139</v>
      </c>
    </row>
    <row r="37" spans="1:12" s="41" customFormat="1" ht="15">
      <c r="A37" s="43" t="s">
        <v>129</v>
      </c>
      <c r="B37" s="60" t="s">
        <v>130</v>
      </c>
      <c r="C37" s="23">
        <v>1.2</v>
      </c>
      <c r="D37" s="19">
        <v>2000</v>
      </c>
      <c r="E37" s="18" t="s">
        <v>19</v>
      </c>
      <c r="F37" s="23" t="s">
        <v>35</v>
      </c>
      <c r="G37" s="25">
        <v>100</v>
      </c>
      <c r="H37" s="25">
        <v>0</v>
      </c>
      <c r="I37" s="21">
        <v>42186</v>
      </c>
      <c r="J37" s="26">
        <v>42339</v>
      </c>
      <c r="K37" s="23" t="s">
        <v>53</v>
      </c>
      <c r="L37" s="23"/>
    </row>
    <row r="38" spans="1:12" s="41" customFormat="1" ht="38.25">
      <c r="A38" s="43" t="s">
        <v>149</v>
      </c>
      <c r="B38" s="60" t="s">
        <v>151</v>
      </c>
      <c r="C38" s="23" t="s">
        <v>136</v>
      </c>
      <c r="D38" s="19">
        <v>617000</v>
      </c>
      <c r="E38" s="18" t="s">
        <v>25</v>
      </c>
      <c r="F38" s="23" t="s">
        <v>35</v>
      </c>
      <c r="G38" s="25">
        <v>100</v>
      </c>
      <c r="H38" s="25">
        <v>0</v>
      </c>
      <c r="I38" s="21">
        <v>42248</v>
      </c>
      <c r="J38" s="26">
        <v>42339</v>
      </c>
      <c r="K38" s="23" t="s">
        <v>53</v>
      </c>
      <c r="L38" s="23"/>
    </row>
    <row r="39" spans="1:12" s="41" customFormat="1" ht="15" customHeight="1">
      <c r="A39" s="81" t="s">
        <v>38</v>
      </c>
      <c r="B39" s="71"/>
      <c r="C39" s="61"/>
      <c r="D39" s="24">
        <f>SUM(D28:D33,D35:D38)</f>
        <v>1472052</v>
      </c>
      <c r="E39" s="93"/>
      <c r="F39" s="94"/>
      <c r="G39" s="95"/>
      <c r="H39" s="95"/>
      <c r="I39" s="96"/>
      <c r="J39" s="96"/>
      <c r="K39" s="93"/>
      <c r="L39" s="93"/>
    </row>
    <row r="40" spans="1:12" s="41" customFormat="1" ht="15">
      <c r="A40" s="27"/>
      <c r="B40" s="44"/>
      <c r="C40" s="44"/>
      <c r="D40" s="45"/>
      <c r="E40" s="46"/>
      <c r="F40" s="47"/>
      <c r="G40" s="62"/>
      <c r="H40" s="62"/>
      <c r="I40" s="49"/>
      <c r="J40" s="49"/>
      <c r="K40" s="46"/>
      <c r="L40" s="50"/>
    </row>
    <row r="41" spans="1:12" s="41" customFormat="1" ht="15" customHeight="1">
      <c r="A41" s="74" t="s">
        <v>70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1"/>
    </row>
    <row r="42" spans="1:12" s="41" customFormat="1" ht="15" customHeight="1">
      <c r="A42" s="3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37"/>
    </row>
    <row r="43" spans="1:12" s="41" customFormat="1" ht="25.5" customHeight="1">
      <c r="A43" s="22" t="s">
        <v>64</v>
      </c>
      <c r="B43" s="22" t="s">
        <v>91</v>
      </c>
      <c r="C43" s="18" t="s">
        <v>44</v>
      </c>
      <c r="D43" s="19">
        <v>100000</v>
      </c>
      <c r="E43" s="18" t="s">
        <v>51</v>
      </c>
      <c r="F43" s="18" t="s">
        <v>35</v>
      </c>
      <c r="G43" s="20">
        <v>100</v>
      </c>
      <c r="H43" s="20">
        <v>0</v>
      </c>
      <c r="I43" s="21">
        <v>41579</v>
      </c>
      <c r="J43" s="21">
        <v>42856</v>
      </c>
      <c r="K43" s="18" t="s">
        <v>57</v>
      </c>
      <c r="L43" s="18"/>
    </row>
    <row r="44" spans="1:12" s="41" customFormat="1" ht="45.75" customHeight="1">
      <c r="A44" s="64" t="s">
        <v>43</v>
      </c>
      <c r="B44" s="22" t="s">
        <v>60</v>
      </c>
      <c r="C44" s="18" t="s">
        <v>156</v>
      </c>
      <c r="D44" s="19">
        <v>150000</v>
      </c>
      <c r="E44" s="18" t="s">
        <v>52</v>
      </c>
      <c r="F44" s="18" t="s">
        <v>35</v>
      </c>
      <c r="G44" s="20">
        <v>100</v>
      </c>
      <c r="H44" s="20">
        <v>0</v>
      </c>
      <c r="I44" s="21">
        <v>41671</v>
      </c>
      <c r="J44" s="21">
        <v>42856</v>
      </c>
      <c r="K44" s="18" t="s">
        <v>62</v>
      </c>
      <c r="L44" s="65" t="s">
        <v>93</v>
      </c>
    </row>
    <row r="45" spans="1:12" s="66" customFormat="1" ht="27.75" customHeight="1">
      <c r="A45" s="22" t="s">
        <v>65</v>
      </c>
      <c r="B45" s="22" t="s">
        <v>75</v>
      </c>
      <c r="C45" s="18" t="s">
        <v>74</v>
      </c>
      <c r="D45" s="19">
        <f>ROUNDUP(106739.77/3/100,0)*100</f>
        <v>35600</v>
      </c>
      <c r="E45" s="18" t="s">
        <v>94</v>
      </c>
      <c r="F45" s="18" t="s">
        <v>34</v>
      </c>
      <c r="G45" s="20">
        <v>100</v>
      </c>
      <c r="H45" s="20">
        <v>0</v>
      </c>
      <c r="I45" s="21">
        <v>41791</v>
      </c>
      <c r="J45" s="21">
        <v>42979</v>
      </c>
      <c r="K45" s="18" t="s">
        <v>57</v>
      </c>
      <c r="L45" s="18"/>
    </row>
    <row r="46" spans="1:12" s="66" customFormat="1" ht="27.75" customHeight="1">
      <c r="A46" s="22" t="s">
        <v>107</v>
      </c>
      <c r="B46" s="22" t="s">
        <v>117</v>
      </c>
      <c r="C46" s="18" t="s">
        <v>89</v>
      </c>
      <c r="D46" s="19">
        <f>954000*2/3</f>
        <v>636000</v>
      </c>
      <c r="E46" s="18" t="s">
        <v>25</v>
      </c>
      <c r="F46" s="18" t="s">
        <v>35</v>
      </c>
      <c r="G46" s="20">
        <v>100</v>
      </c>
      <c r="H46" s="20">
        <v>0</v>
      </c>
      <c r="I46" s="21">
        <v>41913</v>
      </c>
      <c r="J46" s="21">
        <v>42614</v>
      </c>
      <c r="K46" s="18" t="s">
        <v>62</v>
      </c>
      <c r="L46" s="23" t="s">
        <v>139</v>
      </c>
    </row>
    <row r="47" spans="1:12" s="66" customFormat="1" ht="27.75" customHeight="1">
      <c r="A47" s="22" t="s">
        <v>108</v>
      </c>
      <c r="B47" s="22" t="s">
        <v>131</v>
      </c>
      <c r="C47" s="18" t="s">
        <v>58</v>
      </c>
      <c r="D47" s="19">
        <f>ROUNDUP(25000*2/3/1000,0)*1000</f>
        <v>17000</v>
      </c>
      <c r="E47" s="18" t="s">
        <v>19</v>
      </c>
      <c r="F47" s="18" t="s">
        <v>35</v>
      </c>
      <c r="G47" s="20">
        <v>100</v>
      </c>
      <c r="H47" s="20">
        <v>0</v>
      </c>
      <c r="I47" s="21">
        <v>42401</v>
      </c>
      <c r="J47" s="21">
        <v>42491</v>
      </c>
      <c r="K47" s="18" t="s">
        <v>143</v>
      </c>
      <c r="L47" s="18"/>
    </row>
    <row r="48" spans="1:12" s="66" customFormat="1" ht="27.75" customHeight="1" hidden="1">
      <c r="A48" s="22" t="s">
        <v>108</v>
      </c>
      <c r="B48" s="22" t="s">
        <v>111</v>
      </c>
      <c r="C48" s="18" t="s">
        <v>44</v>
      </c>
      <c r="D48" s="19">
        <v>22500</v>
      </c>
      <c r="E48" s="18" t="s">
        <v>25</v>
      </c>
      <c r="F48" s="18" t="s">
        <v>35</v>
      </c>
      <c r="G48" s="20">
        <v>100</v>
      </c>
      <c r="H48" s="20">
        <v>0</v>
      </c>
      <c r="I48" s="21">
        <v>41883</v>
      </c>
      <c r="J48" s="21">
        <v>41974</v>
      </c>
      <c r="K48" s="18" t="s">
        <v>57</v>
      </c>
      <c r="L48" s="18"/>
    </row>
    <row r="49" spans="1:12" s="66" customFormat="1" ht="27.75" customHeight="1" hidden="1">
      <c r="A49" s="22" t="s">
        <v>110</v>
      </c>
      <c r="B49" s="22" t="s">
        <v>109</v>
      </c>
      <c r="C49" s="18" t="s">
        <v>58</v>
      </c>
      <c r="D49" s="19"/>
      <c r="E49" s="18"/>
      <c r="F49" s="18"/>
      <c r="G49" s="20"/>
      <c r="H49" s="20"/>
      <c r="I49" s="21"/>
      <c r="J49" s="21"/>
      <c r="K49" s="18"/>
      <c r="L49" s="18"/>
    </row>
    <row r="50" spans="1:12" s="66" customFormat="1" ht="27.75" customHeight="1">
      <c r="A50" s="22" t="s">
        <v>110</v>
      </c>
      <c r="B50" s="22" t="s">
        <v>75</v>
      </c>
      <c r="C50" s="18" t="s">
        <v>136</v>
      </c>
      <c r="D50" s="19">
        <f>ROUNDUP(121603.51/3/1000,0)*1000</f>
        <v>41000</v>
      </c>
      <c r="E50" s="18" t="s">
        <v>94</v>
      </c>
      <c r="F50" s="18" t="s">
        <v>34</v>
      </c>
      <c r="G50" s="20">
        <v>100</v>
      </c>
      <c r="H50" s="20">
        <v>0</v>
      </c>
      <c r="I50" s="21">
        <v>42248</v>
      </c>
      <c r="J50" s="21">
        <v>42491</v>
      </c>
      <c r="K50" s="18" t="s">
        <v>53</v>
      </c>
      <c r="L50" s="18"/>
    </row>
    <row r="51" spans="1:12" s="66" customFormat="1" ht="27.75" customHeight="1">
      <c r="A51" s="22" t="s">
        <v>145</v>
      </c>
      <c r="B51" s="22" t="s">
        <v>147</v>
      </c>
      <c r="C51" s="18" t="s">
        <v>148</v>
      </c>
      <c r="D51" s="19">
        <f>ROUNDUP(350000/3/1000,0)*1000</f>
        <v>117000</v>
      </c>
      <c r="E51" s="18" t="s">
        <v>94</v>
      </c>
      <c r="F51" s="18" t="s">
        <v>34</v>
      </c>
      <c r="G51" s="20">
        <v>100</v>
      </c>
      <c r="H51" s="20">
        <v>0</v>
      </c>
      <c r="I51" s="21">
        <v>42248</v>
      </c>
      <c r="J51" s="21">
        <v>42522</v>
      </c>
      <c r="K51" s="18" t="s">
        <v>53</v>
      </c>
      <c r="L51" s="18"/>
    </row>
    <row r="52" spans="1:12" s="41" customFormat="1" ht="15" customHeight="1">
      <c r="A52" s="75" t="s">
        <v>29</v>
      </c>
      <c r="B52" s="71"/>
      <c r="C52" s="1"/>
      <c r="D52" s="2">
        <f>SUM(D43:D51)</f>
        <v>1119100</v>
      </c>
      <c r="E52" s="90"/>
      <c r="F52" s="91"/>
      <c r="G52" s="92"/>
      <c r="H52" s="92"/>
      <c r="I52" s="89"/>
      <c r="J52" s="89"/>
      <c r="K52" s="90"/>
      <c r="L52" s="90"/>
    </row>
    <row r="53" spans="1:12" s="41" customFormat="1" ht="15" customHeight="1">
      <c r="A53" s="36"/>
      <c r="B53" s="63"/>
      <c r="C53" s="63"/>
      <c r="D53" s="63"/>
      <c r="E53" s="98"/>
      <c r="F53" s="98"/>
      <c r="G53" s="98"/>
      <c r="H53" s="98"/>
      <c r="I53" s="98"/>
      <c r="J53" s="98"/>
      <c r="K53" s="98"/>
      <c r="L53" s="99"/>
    </row>
    <row r="54" spans="1:12" s="41" customFormat="1" ht="15" customHeight="1">
      <c r="A54" s="74" t="s">
        <v>153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1"/>
    </row>
    <row r="55" spans="1:12" s="41" customFormat="1" ht="15" customHeight="1">
      <c r="A55" s="36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37"/>
    </row>
    <row r="56" spans="1:12" s="41" customFormat="1" ht="15" customHeight="1">
      <c r="A56" s="22" t="s">
        <v>148</v>
      </c>
      <c r="B56" s="22" t="s">
        <v>146</v>
      </c>
      <c r="C56" s="18" t="s">
        <v>43</v>
      </c>
      <c r="D56" s="19">
        <f>450000*2/3</f>
        <v>300000</v>
      </c>
      <c r="E56" s="18" t="s">
        <v>19</v>
      </c>
      <c r="F56" s="18" t="s">
        <v>35</v>
      </c>
      <c r="G56" s="20">
        <v>100</v>
      </c>
      <c r="H56" s="20">
        <v>0</v>
      </c>
      <c r="I56" s="21">
        <v>42248</v>
      </c>
      <c r="J56" s="21">
        <v>42491</v>
      </c>
      <c r="K56" s="18" t="s">
        <v>53</v>
      </c>
      <c r="L56" s="18"/>
    </row>
    <row r="57" spans="1:12" s="41" customFormat="1" ht="15" customHeight="1">
      <c r="A57" s="75" t="s">
        <v>154</v>
      </c>
      <c r="B57" s="71"/>
      <c r="C57" s="1"/>
      <c r="D57" s="2">
        <v>300000</v>
      </c>
      <c r="E57" s="90"/>
      <c r="F57" s="91"/>
      <c r="G57" s="92"/>
      <c r="H57" s="92"/>
      <c r="I57" s="89"/>
      <c r="J57" s="89"/>
      <c r="K57" s="90"/>
      <c r="L57" s="90"/>
    </row>
    <row r="58" spans="1:12" s="41" customFormat="1" ht="15" customHeight="1">
      <c r="A58" s="75" t="s">
        <v>33</v>
      </c>
      <c r="B58" s="71"/>
      <c r="C58" s="1"/>
      <c r="D58" s="2">
        <f>D23+D39+D52+D57</f>
        <v>3495072</v>
      </c>
      <c r="E58" s="3"/>
      <c r="F58" s="7"/>
      <c r="G58" s="4"/>
      <c r="H58" s="4"/>
      <c r="I58" s="8"/>
      <c r="J58" s="8"/>
      <c r="K58" s="3"/>
      <c r="L58" s="3"/>
    </row>
    <row r="59" spans="1:12" s="41" customFormat="1" ht="18" customHeight="1">
      <c r="A59" s="75" t="s">
        <v>27</v>
      </c>
      <c r="B59" s="71"/>
      <c r="C59" s="1"/>
      <c r="D59" s="5"/>
      <c r="E59" s="87"/>
      <c r="F59" s="88"/>
      <c r="G59" s="6">
        <v>100</v>
      </c>
      <c r="H59" s="6">
        <v>0</v>
      </c>
      <c r="I59" s="89"/>
      <c r="J59" s="89"/>
      <c r="K59" s="90"/>
      <c r="L59" s="90"/>
    </row>
    <row r="60" spans="1:12" s="41" customFormat="1" ht="57.75" customHeight="1">
      <c r="A60" s="9" t="s">
        <v>10</v>
      </c>
      <c r="B60" s="69" t="s">
        <v>96</v>
      </c>
      <c r="C60" s="70"/>
      <c r="D60" s="70"/>
      <c r="E60" s="70"/>
      <c r="F60" s="70"/>
      <c r="G60" s="70"/>
      <c r="H60" s="70"/>
      <c r="I60" s="70"/>
      <c r="J60" s="70"/>
      <c r="K60" s="70"/>
      <c r="L60" s="71"/>
    </row>
    <row r="61" spans="1:12" s="41" customFormat="1" ht="15">
      <c r="A61" s="10" t="s">
        <v>11</v>
      </c>
      <c r="B61" s="72" t="s">
        <v>97</v>
      </c>
      <c r="C61" s="70"/>
      <c r="D61" s="71"/>
      <c r="E61" s="11"/>
      <c r="F61" s="11"/>
      <c r="G61" s="11"/>
      <c r="H61" s="11"/>
      <c r="I61" s="12"/>
      <c r="J61" s="12"/>
      <c r="K61" s="11"/>
      <c r="L61" s="11"/>
    </row>
    <row r="62" spans="1:12" s="41" customFormat="1" ht="16.5" customHeight="1">
      <c r="A62" s="10" t="s">
        <v>15</v>
      </c>
      <c r="B62" s="69" t="s">
        <v>98</v>
      </c>
      <c r="C62" s="70"/>
      <c r="D62" s="70"/>
      <c r="E62" s="71"/>
      <c r="F62" s="11"/>
      <c r="G62" s="11"/>
      <c r="H62" s="11"/>
      <c r="I62" s="12"/>
      <c r="J62" s="12"/>
      <c r="K62" s="11"/>
      <c r="L62" s="11"/>
    </row>
    <row r="63" spans="1:12" s="41" customFormat="1" ht="15" customHeight="1">
      <c r="A63" s="10" t="s">
        <v>30</v>
      </c>
      <c r="B63" s="73" t="s">
        <v>99</v>
      </c>
      <c r="C63" s="70"/>
      <c r="D63" s="70"/>
      <c r="E63" s="71"/>
      <c r="F63" s="12"/>
      <c r="G63" s="12"/>
      <c r="H63" s="11"/>
      <c r="I63" s="11"/>
      <c r="J63" s="11"/>
      <c r="K63" s="11"/>
      <c r="L63" s="11"/>
    </row>
    <row r="64" spans="1:12" s="41" customFormat="1" ht="15" customHeight="1">
      <c r="A64" s="10" t="s">
        <v>31</v>
      </c>
      <c r="B64" s="73" t="s">
        <v>100</v>
      </c>
      <c r="C64" s="70"/>
      <c r="D64" s="70"/>
      <c r="E64" s="71"/>
      <c r="F64" s="12"/>
      <c r="G64" s="12"/>
      <c r="H64" s="11"/>
      <c r="I64" s="11"/>
      <c r="J64" s="12"/>
      <c r="K64" s="11"/>
      <c r="L64" s="11"/>
    </row>
    <row r="65" spans="1:12" s="41" customFormat="1" ht="15" customHeight="1">
      <c r="A65" s="10" t="s">
        <v>32</v>
      </c>
      <c r="B65" s="73" t="s">
        <v>101</v>
      </c>
      <c r="C65" s="70"/>
      <c r="D65" s="70"/>
      <c r="E65" s="70"/>
      <c r="F65" s="70"/>
      <c r="G65" s="71"/>
      <c r="H65" s="11"/>
      <c r="I65" s="13"/>
      <c r="J65" s="13"/>
      <c r="K65" s="14"/>
      <c r="L65" s="14"/>
    </row>
    <row r="66" spans="1:12" s="41" customFormat="1" ht="26.25" customHeight="1">
      <c r="A66" s="10" t="s">
        <v>36</v>
      </c>
      <c r="B66" s="69" t="s">
        <v>102</v>
      </c>
      <c r="C66" s="70"/>
      <c r="D66" s="70"/>
      <c r="E66" s="70"/>
      <c r="F66" s="71"/>
      <c r="G66" s="11"/>
      <c r="H66" s="15"/>
      <c r="I66" s="13"/>
      <c r="J66" s="13"/>
      <c r="K66" s="14"/>
      <c r="L66" s="14"/>
    </row>
    <row r="67" spans="1:12" s="41" customFormat="1" ht="15" customHeight="1">
      <c r="A67" s="10" t="s">
        <v>37</v>
      </c>
      <c r="B67" s="69" t="s">
        <v>103</v>
      </c>
      <c r="C67" s="70"/>
      <c r="D67" s="70"/>
      <c r="E67" s="70"/>
      <c r="F67" s="71"/>
      <c r="G67" s="11"/>
      <c r="H67" s="14"/>
      <c r="I67" s="13"/>
      <c r="J67" s="13"/>
      <c r="K67" s="14"/>
      <c r="L67" s="14"/>
    </row>
    <row r="68" spans="1:12" s="41" customFormat="1" ht="15">
      <c r="A68" s="16"/>
      <c r="B68" s="16"/>
      <c r="C68" s="16"/>
      <c r="D68" s="16"/>
      <c r="E68" s="16"/>
      <c r="F68" s="16"/>
      <c r="G68" s="16"/>
      <c r="H68" s="16"/>
      <c r="I68" s="17"/>
      <c r="J68" s="17"/>
      <c r="K68" s="16"/>
      <c r="L68" s="16"/>
    </row>
    <row r="69" spans="1:12" s="41" customFormat="1" ht="15">
      <c r="A69" s="29"/>
      <c r="B69" s="29"/>
      <c r="C69" s="29"/>
      <c r="D69" s="29"/>
      <c r="E69" s="29"/>
      <c r="F69" s="29"/>
      <c r="G69" s="29"/>
      <c r="H69" s="29"/>
      <c r="I69" s="67"/>
      <c r="J69" s="67"/>
      <c r="K69" s="29"/>
      <c r="L69" s="29"/>
    </row>
    <row r="70" spans="1:12" s="41" customFormat="1" ht="15">
      <c r="A70" s="29"/>
      <c r="B70" s="29"/>
      <c r="C70" s="29"/>
      <c r="D70" s="29"/>
      <c r="E70" s="29"/>
      <c r="F70" s="29"/>
      <c r="G70" s="29"/>
      <c r="H70" s="29"/>
      <c r="I70" s="67"/>
      <c r="J70" s="67"/>
      <c r="K70" s="29"/>
      <c r="L70" s="29"/>
    </row>
    <row r="71" spans="1:12" s="41" customFormat="1" ht="15">
      <c r="A71" s="29"/>
      <c r="B71" s="29"/>
      <c r="C71" s="29"/>
      <c r="D71" s="29"/>
      <c r="E71" s="29"/>
      <c r="F71" s="29"/>
      <c r="G71" s="29"/>
      <c r="H71" s="29"/>
      <c r="I71" s="67"/>
      <c r="J71" s="67"/>
      <c r="K71" s="29"/>
      <c r="L71" s="29"/>
    </row>
  </sheetData>
  <sheetProtection/>
  <mergeCells count="29">
    <mergeCell ref="A1:L1"/>
    <mergeCell ref="A2:L2"/>
    <mergeCell ref="A3:L3"/>
    <mergeCell ref="A4:L4"/>
    <mergeCell ref="A9:A11"/>
    <mergeCell ref="B9:B11"/>
    <mergeCell ref="F9:F10"/>
    <mergeCell ref="G9:H9"/>
    <mergeCell ref="I9:J9"/>
    <mergeCell ref="K9:K10"/>
    <mergeCell ref="L9:L11"/>
    <mergeCell ref="A12:L12"/>
    <mergeCell ref="A23:B23"/>
    <mergeCell ref="A25:L25"/>
    <mergeCell ref="A39:B39"/>
    <mergeCell ref="A41:L41"/>
    <mergeCell ref="A52:B52"/>
    <mergeCell ref="A54:L54"/>
    <mergeCell ref="A57:B57"/>
    <mergeCell ref="A58:B58"/>
    <mergeCell ref="A59:B59"/>
    <mergeCell ref="B66:F66"/>
    <mergeCell ref="B67:F67"/>
    <mergeCell ref="B60:L60"/>
    <mergeCell ref="B61:D61"/>
    <mergeCell ref="B62:E62"/>
    <mergeCell ref="B63:E63"/>
    <mergeCell ref="B64:E64"/>
    <mergeCell ref="B65:G65"/>
  </mergeCells>
  <printOptions/>
  <pageMargins left="0.7086614173228347" right="0.31496062992125984" top="0.2362204724409449" bottom="0.2362204724409449" header="0.31496062992125984" footer="0.31496062992125984"/>
  <pageSetup horizontalDpi="600" verticalDpi="600" orientation="landscape" paperSize="9" scale="85" r:id="rId2"/>
  <headerFooter>
    <oddHeader>&amp;R&amp;"-,Bold"&amp;8Página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(BR-L1240 PROFISCO RO)  nº 08 Out2015</dc:title>
  <dc:subject/>
  <dc:creator>BID</dc:creator>
  <cp:keywords/>
  <dc:description/>
  <cp:lastModifiedBy>87187183291</cp:lastModifiedBy>
  <cp:lastPrinted>2014-12-15T13:58:00Z</cp:lastPrinted>
  <dcterms:created xsi:type="dcterms:W3CDTF">2010-07-15T18:22:38Z</dcterms:created>
  <dcterms:modified xsi:type="dcterms:W3CDTF">2015-10-16T14:01:32Z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fd0e48b6a66848a9885f717e5bbf40">
    <vt:lpwstr>Legal|4a833e0c-b04e-4136-8e27-6c06cac1e274</vt:lpwstr>
  </property>
  <property fmtid="{D5CDD505-2E9C-101B-9397-08002B2CF9AE}" pid="5" name="Series_x0020_Operations_x0020_I">
    <vt:lpwstr/>
  </property>
  <property fmtid="{D5CDD505-2E9C-101B-9397-08002B2CF9AE}" pid="6" name="Sub_x002d_Sect">
    <vt:lpwstr/>
  </property>
  <property fmtid="{D5CDD505-2E9C-101B-9397-08002B2CF9AE}" pid="7" name="TaxKeywo">
    <vt:lpwstr/>
  </property>
  <property fmtid="{D5CDD505-2E9C-101B-9397-08002B2CF9AE}" pid="8" name="m555d3814edf4817b4410a4e57f94c">
    <vt:lpwstr/>
  </property>
  <property fmtid="{D5CDD505-2E9C-101B-9397-08002B2CF9AE}" pid="9" name="e559ffcc31d34167856647188be350">
    <vt:lpwstr/>
  </property>
  <property fmtid="{D5CDD505-2E9C-101B-9397-08002B2CF9AE}" pid="10" name="c456731dbc904a5fb605ec556c33e8">
    <vt:lpwstr/>
  </property>
  <property fmtid="{D5CDD505-2E9C-101B-9397-08002B2CF9AE}" pid="11" name="Function Operations I">
    <vt:lpwstr>6;#Legal|4a833e0c-b04e-4136-8e27-6c06cac1e274</vt:lpwstr>
  </property>
  <property fmtid="{D5CDD505-2E9C-101B-9397-08002B2CF9AE}" pid="12" name="o5138a91267540169645e33d09c9dd">
    <vt:lpwstr/>
  </property>
  <property fmtid="{D5CDD505-2E9C-101B-9397-08002B2CF9AE}" pid="13" name="Sector I">
    <vt:lpwstr/>
  </property>
  <property fmtid="{D5CDD505-2E9C-101B-9397-08002B2CF9AE}" pid="14" name="Fund I">
    <vt:lpwstr/>
  </property>
  <property fmtid="{D5CDD505-2E9C-101B-9397-08002B2CF9AE}" pid="15" name="j8b96605ee2f4c4e988849e658583f">
    <vt:lpwstr/>
  </property>
  <property fmtid="{D5CDD505-2E9C-101B-9397-08002B2CF9AE}" pid="16" name="Count">
    <vt:lpwstr/>
  </property>
  <property fmtid="{D5CDD505-2E9C-101B-9397-08002B2CF9AE}" pid="17" name="TaxCatchA">
    <vt:lpwstr>6;#Legal|4a833e0c-b04e-4136-8e27-6c06cac1e274</vt:lpwstr>
  </property>
  <property fmtid="{D5CDD505-2E9C-101B-9397-08002B2CF9AE}" pid="18" name="display_urn:schemas-microsoft-com:office:office#Edit">
    <vt:lpwstr>do Nascimento, Daniela Rocha</vt:lpwstr>
  </property>
  <property fmtid="{D5CDD505-2E9C-101B-9397-08002B2CF9AE}" pid="19" name="Project Numb">
    <vt:lpwstr>BR-L1240</vt:lpwstr>
  </property>
  <property fmtid="{D5CDD505-2E9C-101B-9397-08002B2CF9AE}" pid="20" name="Project Document Ty">
    <vt:lpwstr>CLAUSE DOCUMENT</vt:lpwstr>
  </property>
  <property fmtid="{D5CDD505-2E9C-101B-9397-08002B2CF9AE}" pid="21" name="display_urn:schemas-microsoft-com:office:office#Auth">
    <vt:lpwstr>do Nascimento, Daniela Rocha</vt:lpwstr>
  </property>
  <property fmtid="{D5CDD505-2E9C-101B-9397-08002B2CF9AE}" pid="22" name="Fro">
    <vt:lpwstr/>
  </property>
  <property fmtid="{D5CDD505-2E9C-101B-9397-08002B2CF9AE}" pid="23" name="T">
    <vt:lpwstr/>
  </property>
  <property fmtid="{D5CDD505-2E9C-101B-9397-08002B2CF9AE}" pid="24" name="Identifi">
    <vt:lpwstr>Plano de Aquisições MAIN DOC</vt:lpwstr>
  </property>
  <property fmtid="{D5CDD505-2E9C-101B-9397-08002B2CF9AE}" pid="25" name="IDBDocs Numb">
    <vt:lpwstr>39922828</vt:lpwstr>
  </property>
  <property fmtid="{D5CDD505-2E9C-101B-9397-08002B2CF9AE}" pid="26" name="Document Auth">
    <vt:lpwstr>Jeger, Ernesto</vt:lpwstr>
  </property>
  <property fmtid="{D5CDD505-2E9C-101B-9397-08002B2CF9AE}" pid="27" name="Migration In">
    <vt:lpwstr>&lt;Data&gt;&lt;APPLICATION&gt;MS EXCEL&lt;/APPLICATION&gt;&lt;USER_STAGE&gt;Procurement Plan&lt;/USER_STAGE&gt;&lt;PD_OBJ_TYPE&gt;0&lt;/PD_OBJ_TYPE&gt;&lt;MAKERECORD&gt;N&lt;/MAKERECORD&gt;&lt;PD_FILEPT_NO&gt;PO-BR-L1240-GS&lt;/PD_FILEPT_NO&gt;&lt;/Data&gt;</vt:lpwstr>
  </property>
  <property fmtid="{D5CDD505-2E9C-101B-9397-08002B2CF9AE}" pid="28" name="ContentType">
    <vt:lpwstr>0x01010046CF21643EE8D14686A648AA6DAD08920042E32861A7EE5841A8FFAA2FF3454E61</vt:lpwstr>
  </property>
  <property fmtid="{D5CDD505-2E9C-101B-9397-08002B2CF9AE}" pid="29" name="Approval Numb">
    <vt:lpwstr>2370/OC-BR</vt:lpwstr>
  </property>
  <property fmtid="{D5CDD505-2E9C-101B-9397-08002B2CF9AE}" pid="30" name="Disclosure Activi">
    <vt:lpwstr>Procurement Plan</vt:lpwstr>
  </property>
  <property fmtid="{D5CDD505-2E9C-101B-9397-08002B2CF9AE}" pid="31" name="Document Language I">
    <vt:lpwstr>Portuguese</vt:lpwstr>
  </property>
  <property fmtid="{D5CDD505-2E9C-101B-9397-08002B2CF9AE}" pid="32" name="Fiscal Year I">
    <vt:lpwstr>2015</vt:lpwstr>
  </property>
  <property fmtid="{D5CDD505-2E9C-101B-9397-08002B2CF9AE}" pid="33" name="Access to Information Poli">
    <vt:lpwstr>Public</vt:lpwstr>
  </property>
  <property fmtid="{D5CDD505-2E9C-101B-9397-08002B2CF9AE}" pid="34" name="Other Auth">
    <vt:lpwstr/>
  </property>
  <property fmtid="{D5CDD505-2E9C-101B-9397-08002B2CF9AE}" pid="35" name="Division or Un">
    <vt:lpwstr>CSC/CBR</vt:lpwstr>
  </property>
  <property fmtid="{D5CDD505-2E9C-101B-9397-08002B2CF9AE}" pid="36" name="Business Ar">
    <vt:lpwstr>a</vt:lpwstr>
  </property>
  <property fmtid="{D5CDD505-2E9C-101B-9397-08002B2CF9AE}" pid="37" name="Webtop">
    <vt:lpwstr>GENERIC</vt:lpwstr>
  </property>
</Properties>
</file>