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255"/>
  </bookViews>
  <sheets>
    <sheet name="PLAN ADQ" sheetId="27" r:id="rId1"/>
  </sheets>
  <definedNames>
    <definedName name="_xlnm._FilterDatabase" localSheetId="0" hidden="1">'PLAN ADQ'!$A$4:$T$84</definedName>
    <definedName name="_xlnm.Print_Area" localSheetId="0">'PLAN ADQ'!$A$1:$O$90</definedName>
    <definedName name="_xlnm.Print_Titles" localSheetId="0">'PLAN ADQ'!$2:$4</definedName>
  </definedNames>
  <calcPr calcId="152511"/>
</workbook>
</file>

<file path=xl/calcChain.xml><?xml version="1.0" encoding="utf-8"?>
<calcChain xmlns="http://schemas.openxmlformats.org/spreadsheetml/2006/main">
  <c r="T83" i="27" l="1"/>
  <c r="N83" i="27"/>
  <c r="F83" i="27"/>
  <c r="G83" i="27" s="1"/>
  <c r="T47" i="27" l="1"/>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73" i="27"/>
  <c r="T74" i="27"/>
  <c r="T75" i="27"/>
  <c r="T76" i="27"/>
  <c r="T77" i="27"/>
  <c r="T78" i="27"/>
  <c r="T79" i="27"/>
  <c r="T80" i="27"/>
  <c r="T81" i="27"/>
  <c r="T82" i="27"/>
  <c r="T46" i="27"/>
  <c r="T84" i="27"/>
  <c r="T45" i="27"/>
  <c r="T44" i="27"/>
  <c r="T43" i="27"/>
  <c r="T42" i="27"/>
  <c r="T41" i="27"/>
  <c r="T40" i="27"/>
  <c r="T39" i="27"/>
  <c r="T38" i="27"/>
  <c r="T37" i="27"/>
  <c r="T36" i="27"/>
  <c r="T35" i="27"/>
  <c r="T34" i="27"/>
  <c r="T33" i="27"/>
  <c r="T32" i="27"/>
  <c r="T31" i="27"/>
  <c r="T30" i="27"/>
  <c r="T29" i="27"/>
  <c r="T28" i="27"/>
  <c r="T27" i="27"/>
  <c r="T26" i="27"/>
  <c r="T25" i="27"/>
  <c r="T24" i="27"/>
  <c r="T23" i="27"/>
  <c r="T22" i="27"/>
  <c r="T21" i="27"/>
  <c r="T20" i="27"/>
  <c r="T19" i="27"/>
  <c r="T18" i="27"/>
  <c r="T17" i="27"/>
  <c r="T16" i="27"/>
  <c r="T15" i="27"/>
  <c r="T14" i="27"/>
  <c r="T13" i="27"/>
  <c r="T12" i="27"/>
  <c r="T11" i="27"/>
  <c r="T10" i="27"/>
  <c r="T9" i="27"/>
  <c r="T8" i="27"/>
  <c r="T7" i="27"/>
  <c r="T6" i="27"/>
  <c r="T5" i="27"/>
  <c r="O89" i="27" l="1"/>
  <c r="O88" i="27"/>
  <c r="O87" i="27"/>
  <c r="N84" i="27"/>
  <c r="N82" i="27"/>
  <c r="N81" i="27"/>
  <c r="N80" i="27"/>
  <c r="N79" i="27"/>
  <c r="N78" i="27"/>
  <c r="N77" i="27"/>
  <c r="N76" i="27"/>
  <c r="N75" i="27"/>
  <c r="N74" i="27"/>
  <c r="N73" i="27"/>
  <c r="N72" i="27"/>
  <c r="N71" i="27"/>
  <c r="N70" i="27"/>
  <c r="N69" i="27"/>
  <c r="N68" i="27"/>
  <c r="N67" i="27"/>
  <c r="N66" i="27"/>
  <c r="N65" i="27"/>
  <c r="N64" i="27"/>
  <c r="N63" i="27"/>
  <c r="N62" i="27"/>
  <c r="N61" i="27"/>
  <c r="N60" i="27"/>
  <c r="N59" i="27"/>
  <c r="N58" i="27"/>
  <c r="N57" i="27"/>
  <c r="N56" i="27"/>
  <c r="N55" i="27"/>
  <c r="N54" i="27"/>
  <c r="N53" i="27"/>
  <c r="N52" i="27"/>
  <c r="N51" i="27"/>
  <c r="N50" i="27"/>
  <c r="N49" i="27"/>
  <c r="N48" i="27"/>
  <c r="N47" i="27"/>
  <c r="N46" i="27"/>
  <c r="N45"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N10" i="27"/>
  <c r="N9" i="27"/>
  <c r="N8" i="27"/>
  <c r="N7" i="27"/>
  <c r="N6" i="27"/>
  <c r="A6" i="27"/>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80" i="27" s="1"/>
  <c r="A81" i="27" s="1"/>
  <c r="A82" i="27" s="1"/>
  <c r="A83" i="27" s="1"/>
  <c r="A84" i="27" s="1"/>
  <c r="N5" i="27"/>
  <c r="N88" i="27" l="1"/>
  <c r="N89" i="27"/>
  <c r="N87" i="27"/>
  <c r="F84" i="27"/>
  <c r="F82" i="27"/>
  <c r="F81" i="27"/>
  <c r="F80" i="27"/>
  <c r="G80" i="27" s="1"/>
  <c r="F79" i="27"/>
  <c r="F77" i="27"/>
  <c r="F76" i="27"/>
  <c r="F75" i="27"/>
  <c r="G75" i="27" s="1"/>
  <c r="F74" i="27"/>
  <c r="F73" i="27"/>
  <c r="F72" i="27"/>
  <c r="F71" i="27"/>
  <c r="F70" i="27"/>
  <c r="F69" i="27"/>
  <c r="F68" i="27"/>
  <c r="F67" i="27"/>
  <c r="F66" i="27"/>
  <c r="G66" i="27" s="1"/>
  <c r="F65" i="27"/>
  <c r="F64" i="27"/>
  <c r="F63" i="27"/>
  <c r="F62" i="27"/>
  <c r="F61" i="27"/>
  <c r="F60" i="27"/>
  <c r="G60" i="27" s="1"/>
  <c r="F59" i="27"/>
  <c r="F58" i="27"/>
  <c r="F57" i="27"/>
  <c r="F56" i="27"/>
  <c r="G56" i="27" s="1"/>
  <c r="F55" i="27"/>
  <c r="F54" i="27"/>
  <c r="G54" i="27" s="1"/>
  <c r="F53" i="27"/>
  <c r="F52" i="27"/>
  <c r="F51" i="27"/>
  <c r="G51" i="27" s="1"/>
  <c r="F50" i="27"/>
  <c r="G50" i="27" s="1"/>
  <c r="F49" i="27"/>
  <c r="G49" i="27" s="1"/>
  <c r="F48" i="27"/>
  <c r="G48" i="27" s="1"/>
  <c r="F47" i="27"/>
  <c r="F46" i="27"/>
  <c r="F45" i="27"/>
  <c r="F44" i="27"/>
  <c r="F43" i="27"/>
  <c r="F42" i="27"/>
  <c r="F41" i="27"/>
  <c r="F40" i="27"/>
  <c r="F39" i="27"/>
  <c r="F38" i="27"/>
  <c r="F37" i="27"/>
  <c r="F36" i="27"/>
  <c r="F35" i="27"/>
  <c r="F34" i="27"/>
  <c r="F33" i="27"/>
  <c r="G33" i="27" s="1"/>
  <c r="F32" i="27"/>
  <c r="G32" i="27" s="1"/>
  <c r="F31" i="27"/>
  <c r="F30" i="27"/>
  <c r="F29" i="27"/>
  <c r="F28" i="27"/>
  <c r="G28" i="27" s="1"/>
  <c r="F27" i="27"/>
  <c r="F26" i="27"/>
  <c r="F25" i="27"/>
  <c r="G25" i="27" s="1"/>
  <c r="F24" i="27"/>
  <c r="G24" i="27" s="1"/>
  <c r="F23" i="27"/>
  <c r="F22" i="27"/>
  <c r="F21" i="27"/>
  <c r="F20" i="27"/>
  <c r="G20" i="27" s="1"/>
  <c r="F19" i="27"/>
  <c r="F18" i="27"/>
  <c r="F17" i="27"/>
  <c r="F16" i="27"/>
  <c r="F15" i="27"/>
  <c r="F14" i="27"/>
  <c r="F13" i="27"/>
  <c r="F12" i="27"/>
  <c r="F11" i="27"/>
  <c r="G11" i="27" s="1"/>
  <c r="F10" i="27"/>
  <c r="G10" i="27" s="1"/>
  <c r="F9" i="27"/>
  <c r="F8" i="27"/>
  <c r="F7" i="27"/>
  <c r="F6" i="27"/>
  <c r="F5" i="27"/>
  <c r="G5" i="27" s="1"/>
  <c r="G64" i="27" l="1"/>
  <c r="G69" i="27"/>
  <c r="G68" i="27"/>
  <c r="G31" i="27"/>
  <c r="G45" i="27"/>
  <c r="G14" i="27"/>
  <c r="G9" i="27"/>
  <c r="G27" i="27"/>
  <c r="G29" i="27"/>
  <c r="G58" i="27"/>
  <c r="G73" i="27"/>
  <c r="G7" i="27"/>
  <c r="G17" i="27"/>
  <c r="G22" i="27"/>
  <c r="G46" i="27"/>
  <c r="G61" i="27"/>
  <c r="G65" i="27"/>
  <c r="G70" i="27"/>
  <c r="G76" i="27"/>
  <c r="G26" i="27"/>
  <c r="G44" i="27"/>
  <c r="G72" i="27"/>
  <c r="G36" i="27"/>
  <c r="G40" i="27"/>
  <c r="G34" i="27"/>
  <c r="G39" i="27"/>
  <c r="G79" i="27"/>
  <c r="G13" i="27"/>
  <c r="G18" i="27"/>
  <c r="G23" i="27"/>
  <c r="G30" i="27"/>
  <c r="G37" i="27"/>
  <c r="G43" i="27"/>
  <c r="G6" i="27"/>
  <c r="G41" i="27"/>
  <c r="G57" i="27"/>
  <c r="G8" i="27"/>
  <c r="G19" i="27"/>
  <c r="G21" i="27"/>
  <c r="G38" i="27"/>
  <c r="G74" i="27"/>
  <c r="G12" i="27"/>
  <c r="G15" i="27"/>
  <c r="G35" i="27"/>
  <c r="G63" i="27"/>
  <c r="G81" i="27"/>
  <c r="G53" i="27"/>
  <c r="G59" i="27"/>
  <c r="G77" i="27"/>
  <c r="G47" i="27"/>
  <c r="G52" i="27"/>
  <c r="G42" i="27"/>
  <c r="G55" i="27"/>
  <c r="G71" i="27"/>
  <c r="G16" i="27"/>
  <c r="G82" i="27"/>
  <c r="G62" i="27"/>
  <c r="G67" i="27"/>
  <c r="G84" i="27"/>
</calcChain>
</file>

<file path=xl/comments1.xml><?xml version="1.0" encoding="utf-8"?>
<comments xmlns="http://schemas.openxmlformats.org/spreadsheetml/2006/main">
  <authors>
    <author>Autor</author>
  </authors>
  <commentList>
    <comment ref="C45" authorId="0" shapeId="0">
      <text>
        <r>
          <rPr>
            <b/>
            <sz val="8"/>
            <color indexed="81"/>
            <rFont val="Tahoma"/>
            <family val="2"/>
          </rPr>
          <t xml:space="preserve">CONTRATACIÓN DE CURSOS DE CAPACITACIÓN Y EQUIPAMIENTO COMUNITARIO </t>
        </r>
      </text>
    </comment>
  </commentList>
</comments>
</file>

<file path=xl/sharedStrings.xml><?xml version="1.0" encoding="utf-8"?>
<sst xmlns="http://schemas.openxmlformats.org/spreadsheetml/2006/main" count="642" uniqueCount="178">
  <si>
    <t>CONTRATO DE PRESTAMO N° 2778/OC-VE CON EL BID PARA EL PROGRAMA DE SANEAMIENTO DEL RIO GUAIRE FASE III</t>
  </si>
  <si>
    <t>OBRA</t>
  </si>
  <si>
    <t>N° PROCESO</t>
  </si>
  <si>
    <t>#</t>
  </si>
  <si>
    <t xml:space="preserve">  </t>
  </si>
  <si>
    <t>$</t>
  </si>
  <si>
    <t>CONSTRUCTORA 3MT,C.A.</t>
  </si>
  <si>
    <t>2.1.3.4.1</t>
  </si>
  <si>
    <t>SANEAMIENTO QUEBRADA LOS ANGELINOS, BARRIO LOS ANGELINOS, PUEBLO DE MACARAO. INCLUYE CANALIZACION, COLECTORES MARGINALES Y  REHABILITACIÓN URBANA. MUNICIPIO LIBERTADOR, DISTRITO CAPITAL</t>
  </si>
  <si>
    <t>CAI-PSRG-2014-05</t>
  </si>
  <si>
    <t>2.1.1.12.11</t>
  </si>
  <si>
    <t>CONSTRUCCIÓN DEL NUEVO COLECTOR PARA AGUAS SERVIDAS Y REACONDICIONAMIENTO DEL SISTEMA DE DRENAJE Y URBANO EN SECTOR EL ALGODONAL. MUNICIPIO LIBERTADOR, DISTRITO CAPITAL</t>
  </si>
  <si>
    <t>CAI-PSRG-2014-08</t>
  </si>
  <si>
    <t>COOPERATIVA VENA COOP 2021, R.L.</t>
  </si>
  <si>
    <t>TOTAL</t>
  </si>
  <si>
    <t xml:space="preserve">CONSULTORIA DE ASISTENCIA TÉCNICA PARA LA ELABORACIÓN DEL "ESTUDIO HIDRÁULICO SANITARIO DE LA SUBCUENCA BELLO MONTE. INCLUYE PROPUESTA URBANA, MUNICIPIO BARUTA, ESTADO MIRANDA." </t>
  </si>
  <si>
    <t>CONSULTORIA DE ASISTENCIA TÉCNICA PARA LA ELABORACIÓN DEL “ESTUDIO HIDRÁULICO SANITARIO DE LA SUBCUENCA CHACAITO Y SECTOR EL RECREO. INCLUYE PROPUESTA URBANA, MUNICIPIO CHACAO, ESTADO MIRANDA.”</t>
  </si>
  <si>
    <t>CONSULTORIA DE ASISTENCIA TÉCNICA PARA LA ELABORACIÓN DEL “ESTUDIO HIDRÁULICO SANITARIO DE LA SUBCUENCA CHACAO. INCLUYE PROPUESTA URBANA, MUNICIPIO CHACAO, ESTADO MIRANDA.”</t>
  </si>
  <si>
    <t>CONSULTORIA DE ASISTENCIA TÉCNICA PARA LA ELABORACIÓN DEL “ESTUDIO HIDRÁULICO SANITARIO DE LA SUBCUENCA QUEBRADA PAJARITO. INCLUYE PROPUESTA URBANA, MUNICIPIO CHACAO, ESTADO MIRANDA.”</t>
  </si>
  <si>
    <t>CONSULTORIA DE ASISTENCIA TÉCNICA PARA LA ELABORACIÓN DEL “ESTUDIO HIDRÁULICO SANITARIO DE LA SUBCUENCA QUEBRADA AGUA DE MAIZ. INCLUYE PROPUESTA URBANA, MUNICIPIO SUCRE, ESTADO MIRANDA.”</t>
  </si>
  <si>
    <t>CONSULTORIA DE ASISTENCIA TÉCNICA PARA LA ELABORACIÓN DEL “ESTUDIO HIDRÁULICO SANITARIO DE LA SUBCUENCA QUEBRADA SECA. INCLUYE PROPUESTA URBANA, MUNICIPIO CHACAO, ESTADO MIRANDA.”</t>
  </si>
  <si>
    <t>CONSULTORIA DE ASISTENCIA TÉCNICA PARA LA ELABORACIÓN DEL “ESTUDIO HIDRÁULICO SANITARIO DE LA SUBCUENCA MACARACUAY, MUNICIPIO SUCRE, ESTADO MIRANDA.”</t>
  </si>
  <si>
    <t>CONSULTORIA DE ASISTENCIA TÉCNICA PARA LA ELABORACIÓN DEL “ESTUDIO HIDRÁULICO SANITARIO DE LA SUBCUENCA QUEBRADA TOCOME. INCLUYE PROPUESTA URBANA, MUNICIPIO SUCRE, ESTADO MIRANDA.”</t>
  </si>
  <si>
    <t>CONSULTORIA DE ASISTENCIA TÉCNICA PARA LA ELABORACIÓN DEL “ESTUDIO HIDRÁULICO SANITARIO DE LA SUBCUENCA EL MARQUÉS. INCLUYE PROPUESTA URBANA, MUNICIPIO SUCRE, ESTADO MIRANDA.”</t>
  </si>
  <si>
    <t>CONSULTORIA DE ASISTENCIA TÉCNICA PARA LA ELABORACIÓN DEL “ESTUDIO HIDRÁULICO SANITARIO DE LA SUBCUENCA CAURIMARE. INCLUYE PROPUESTA URBANA, MUNICIPIO SUCRE, ESTADO MIRANDA.”</t>
  </si>
  <si>
    <t>CONSULTORIA DE ASISTENCIA TÉCNICA PARA LA ELABORACIÓN DEL “ESTUDIO HIDRÁULICO SANITARIO DE LA SUBCUENCA PETARE-PALO VERDE. INCLUYE PROPUESTA URBANA, MUNICIPIO SUCRE, ESTADO MIRANDA.”</t>
  </si>
  <si>
    <t>CONSULTORIA DE ASISTENCIA TÉCNICA PARA LA ELABORACIÓN DEL “ESTUDIO HIDRÁULICO SANITARIO DE LA SUBCUENCA BARUTA, SECTOR 01 DESDE LA CABECERA HASTA CRUCE CON CALLE CODAZZI. INCLUYE PROPUESTA URBANA, MUNICIPIO BARUTA, ESTADO MIRANDA.”</t>
  </si>
  <si>
    <t>CONSULTORIA DE ASISTENCIA TÉCNICA PARA LA ELABORACIÓN DEL “ESTUDIO HIDRÁULICO SANITARIO DE LA SUBCUENCA BARUTA, SECTOR 02 MARGEN IZQUIERDA, DESDE CALLE CODAZZI HASTA C.C. LOS CAMPITOS. INCLUYE PROPUESTA URBANA, MUNICIPIO BARUTA, ESTADO MIRANDA.”</t>
  </si>
  <si>
    <t>CONSULTORIA DE ASISTENCIA TÉCNICA PARA LA ELABORACIÓN DEL “ESTUDIO HIDRÁULICO SANITARIO DE LA SUBCUENCA BARUTA, SECTOR 03 MARGEN IZQUIERDA, DESDE C.C. LOS CAMPITOS HASTA LA DESEMBOCADURA. INCLUYE PROPUESTA URBANA, MUNICIPIO BARUTA, ESTADO MIRANDA.”</t>
  </si>
  <si>
    <t>CONSULTORIA DE ASISTENCIA TÉCNICA PARA LA ELABORACIÓN DEL “ESTUDIO HIDRÁULICO SANITARIO DE LA SUBCUENCA BARUTA, SECTOR 04 MARGEN DERECHA, DESDE LA DESEMBOCADURA HASTA EL C.C. LOS CAMPITOS. INCLUYE PROPUESTA URBANA, MUNICIPIO BARUTA, ESTADO MIRANDA.”</t>
  </si>
  <si>
    <t>CONSULTORIA DE ASISTENCIA TÉCNICA PARA LA ELABORACIÓN DEL “ESTUDIO HIDRÁULICO SANITARIO DE LA SUBCUENCA BARUTA, SECTOR 05 MARGEN DERECHA, DESDE CALLE CODAZZI HASTA EL C.C. LOS CAMPITOS. INCLUYE PROPUESTA URBANA, MUNICIPIO BARUTA, ESTADO MIRANDA.”</t>
  </si>
  <si>
    <t>CONSULTORIA DE ASISTENCIA TÉCNICA PARA LA ELABORACIÓN DEL “ESTUDIO HIDRÁULICO SANITARIO DE LA SUBCUENCA EL CAFETAL. INCLUYE PROPUESTA URBANA, MUNICIPIO BARUTA, ESTADO MIRANDA.”</t>
  </si>
  <si>
    <t>CONSULTORIA DE ASISTENCIA TÉCNICA PARA LA ELABORACIÓN DEL “ESTUDIO HIDRÁULICO SANITARIO DE LA SUBCUENCA QUEBRADA LA GUAIRITA. SECTOR 01, MARGEN IZQUIERDA, DESDE LA DESEMBOCADURA HASTA LADO SUR DE LA URB LAS COLINAS. INCLUYE PROPUESTA URBANA, MUNICIPIO BARUTA, ESTADO MIRANDA.”</t>
  </si>
  <si>
    <t>CONSULTORIA DE ASISTENCIA TÉCNICA PARA LA ELABORACIÓN DEL “ESTUDIO HIDRÁULICO SANITARIO DE LA SUBCUENCA QUEBRADA LA GUAIRITA. SECTOR 02, MARGEN IZQUIERDA, DESDE LADO SUR DE LA URB LAS COLINAS HASTA LA CONFLUENCIA CON QUEBRADA MANZANARES. INCLUYE PROPUESTA URBANA, MUNICIPIO BARUTA, ESTADO MIRANDA.”</t>
  </si>
  <si>
    <t>CONSULTORIA DE ASISTENCIA TÉCNICA PARA LA ELABORACIÓN DEL “ESTUDIO HIDRÁULICO SANITARIO DE LA SUBCUENCA QUEBRADA LA GUAIRITA. SECTOR 03, MARGEN IZQUIERDA, SUBCUENCA QUEBRADA MANZANARES. INCLUYE PROPUESTA URBANA, MUNICIPIO BARUTA, ESTADO MIRANDA.”</t>
  </si>
  <si>
    <t>CONSULTORIA DE ASISTENCIA TÉCNICA PARA LA ELABORACIÓN DEL “ESTUDIO HIDRÁULICO SANITARIO DE LA SUBCUENCA QUEBRADA LA GUAIRITA. SECTOR 04, PIEDRA AZUL. INCLUYE PROPUESTA URBANA, MUNICIPIO BARUTA, ESTADO MIRANDA.”</t>
  </si>
  <si>
    <t>CONSULTORIA DE ASISTENCIA TÉCNICA PARA LA ELABORACIÓN DEL “ESTUDIO HIDRÁULICO SANITARIO DE LA SUBCUENCA QUEBRADA LA GUAIRITA. SECTOR 05, MARGEN DERECHA, DESDE SUBCUENCA QUEBRADA LA BOYERA HASTA QUEBRADA S/N. INCLUYE PROPUESTA URBANA, MUNICIPIO BARUTA, ESTADO MIRANDA.”</t>
  </si>
  <si>
    <t>CONSULTORIA DE ASISTENCIA TÉCNICA PARA LA ELABORACIÓN DEL “ESTUDIO HIDRÁULICO SANITARIO DE LA SUBCUENCA QUEBRADA LA GUAIRITA. SECTOR 06, MARGEN DERECHA, SUBCUENCA QUEBRADA EL PAUJI Y ZONAS ADYACENTES. INCLUYE PROPUESTA URBANA, MUNICIPIO BARUTA, ESTADO MIRANDA.”</t>
  </si>
  <si>
    <t>CONSULTORIA DE ASISTENCIA TÉCNICA PARA LA ELABORACIÓN DEL “ESTUDIO HIDRÁULICO SANITARIO DE LA SUBCUENCA QUEBRADA EL HATILLO PARTE ALTA. INCLUYE PROPUESTA URBANA, MUNICIPIO HATILLO, ESTADO MIRANDA.”</t>
  </si>
  <si>
    <t>CONSULTORIA DE ASISTENCIA TÉCNICA PARA LA ELABORACIÓN DEL “ESTUDIO HIDRÁULICO SANITARIO DE LA SUBCUENCA QUEBRADA EL HATILLO PARTE MEDIA BAJA. INCLUYE PROPUESTA URBANA, MUNICIPIO HATILLO, ESTADO MIRANDA.”</t>
  </si>
  <si>
    <t>CONSULTORIA DE ASISTENCIA TÉCNICA PARA LA ELABORACIÓN DEL “PROYECTO DE HABILITACIÓN URBANA/HIDRÁULICA EN CALLE BUCARE DE MACARAO, MUNICIPIO LIBERTADOR, DISTRITO CAPITAL. INCLUYE DISEÑO DE LOS SERVICIOS DE INFRAESTRUCTURA, ESTABILIZACIÓN DE TALUD, CON LIBERACIÓN DE ÁREAS Y RESTITUCIÓN DE SUPERFICIES ”</t>
  </si>
  <si>
    <t>CONSULTORÍA DE ASISTENCIA TÉCNICA PARA LA ACTUALIZACIÓN DEL ESTUDIO HIDRÁULICO-SANITARIO DE LA SUBCUENCA MACARAO-RUÍZ PINEDA, MUNICIPIO LIBERTADOR, DISTRITO CAPITAL.</t>
  </si>
  <si>
    <t>INGENIERÍA DE DETALLE PARA CONSTRUCCIÓN DE ESTACIÓN DE BOMBEO DE AGUAS RESIDUALES EN SECTOR RAMO VERDE Y COLECTORES BV 23E5 A BV 23E5.1 Y BV 23E11 A BV 23E11.1 , MUNICIPIO GUAICAIPURO, ESTADO MIRANDA.</t>
  </si>
  <si>
    <t>CONSULTORIA DE ASISTENCIA TÉCNICA PARA LA ELABORACIÓN DEL “ESTUDIO DIAGNÓSTICO Y EVALUACIÓN HIDRÁULICA DE LOS COLECTORES MARGINALES DEL RÍO GUAIRE , DISTRITO CAPITAL.” - TRAMO 1</t>
  </si>
  <si>
    <t>CONSULTORIA DE ASISTENCIA TÉCNICA PARA LA ELABORACIÓN DEL “ESTUDIO DIAGNÓSTICO Y EVALUACIÓN HIDRÁULICA DE LOS COLECTORES MARGINALES DEL RÍO GUAIRE , DISTRITO CAPITAL.” - TRAMO 2</t>
  </si>
  <si>
    <t>CONSULTORIA DE ASISTENCIA TÉCNICA PARA LA ELABORACIÓN DEL “ESTUDIO DIAGNÓSTICO Y EVALUACIÓN HIDRÁULICA DE LOS COLECTORES MARGINALES DEL RÍO GUAIRE , DISTRITO CAPITAL.” - TRAMO 3</t>
  </si>
  <si>
    <t>CONSULTORIA DE ASISTENCIA TÉCNICA PARA LA ELABORACIÓN DEL “ESTUDIO DIAGNÓSTICO Y EVALUACIÓN HIDRÁULICA DE LOS COLECTORES MARGINALES DEL RÍO GUAIRE , DISTRITO CAPITAL.” - TRAMO 4</t>
  </si>
  <si>
    <t>CONSULTORIA Y ASISTENCIA TÉCNICA PARA EL ESTUDIO DEL RÉGIMEN DEL RÍO GUAIRE, MEDIANTE MODELO MATEMÁTICO</t>
  </si>
  <si>
    <t>Diseño de Planta de Tratamiento de Aguas Residuales Santa Isabel - Sector Carrizal</t>
  </si>
  <si>
    <t>Diseño de Planta de Tratamiento de Aguas Residuales Altos de Pipe - Altos Mirandinos</t>
  </si>
  <si>
    <t>Diseño de Planta de Tratamiento de Aguas Residuales Las Adjuntas</t>
  </si>
  <si>
    <t>CONSULTORIA DE ASISTENCIA TÉCNICA PARA LA ELABORACIÓN DEL “ESTUDIO DE SUELO PARA EL DISEÑO DE LA PLANTA DE TRATAMIENTO PARA AGUAS RESIDUALES (PTAR) EN CALLE LA LÍNEA, EN LOS ANTIGUOS TERRENOS DE LAS CONCRETERAS LAFARYE Y CEMEX, PETARE, MUNICIPIO SUCRE, ESTADO MIRANDA.”</t>
  </si>
  <si>
    <t>Diseño de Planta de Tratamiento de Aguas Residuales El Encantado - Petare</t>
  </si>
  <si>
    <t>CONSTRUCCIÓN DEL NUEVO COLECTOR SECUNDARIO FO3 PARA AGUAS SERVIDAS, EN LAS INSTALACIONES DEL HIPODROMO LA RINCONADA Y EL POLIEDRO DE CARACAS. MUNICIPIO LIBERTADOR, DISTRITO CAPITAL</t>
  </si>
  <si>
    <t>CONSTRUCCIÓN DEL NUEVO COLECTOR PRIMARIO FO4 PARA AGUAS SERVIDAS, EN EL DISTRIBUIDOR LA RINCONADA HASTA LA AV. INTERCOMUNAL. MUNICIPIO LIBERTADOR, DISTRITO CAPITAL</t>
  </si>
  <si>
    <t xml:space="preserve">CONSTRUCCIÓN DE NUEVA ESTRUCTURA DE DERIVACIÓN DE GASTO SERVIDO FO5 EN LAS CABALLERIZAS DEL HIPODROMO LA RINCONADA. MUNICIPIO LIBERTADOR, DISTRITO CAPITAL </t>
  </si>
  <si>
    <t>REABILITACIÓN DE COLECTOR "L15" PARA AGUAS MIXTAS DESDE CALLE ORINOCO HASTA LA CALLE MIRANDA, EL VALLE. MUNICIPIO LIBERTADOR, DISTRITO CAPITAL</t>
  </si>
  <si>
    <t>CONSTRUCCION DEL SEDIMENTADOR Nº 1 EN KM 0+615 DE CARRETERA PANAMERICANA EN CRUCE CON QUEBRADA CONEJO BLANCO (VENGAS), EL VALLE. MUNICIPIO LIBERTADOR, DISTRITO CAPITAL.</t>
  </si>
  <si>
    <t>CONSTRUCCION DEL SEDIMENTADOR Nº 2 EN KM 0+000 DE CARRETERA PANAMERICANA, ADYACENTE  A ANTIGUA ESTACIÓN DE SERVICIOS PDV, EL VALLE. MUNICIPIO LIBERTADOR, DISTRITO CAPITAL.</t>
  </si>
  <si>
    <t>UBICACIÓN, EXPLORACIÓN Y REHABILITACIÓN DE BOCAS DE VISITA CON ESTRUCTURAS DE SEPARACIÓN DE GASTOS EN LOS COLECTORES B, F Y G. EL VALLE. MUNICIPIO LIBERTADOR, DISTRITO CAPITAL</t>
  </si>
  <si>
    <t>CONSTRUCCIÓN DE ESTACIÓN DE BOMBEO DE AGUAS RESIDUALES EN SECTOR RAMO VERDE Y COLECTORES BV 23E5 A BV 23E5.1 Y BV 23E11 A BV 23E11.1 , MUNICIPIO GUAICAIPURO, ESTADO MIRANDA.</t>
  </si>
  <si>
    <t>RECUPERACIÓN PARQUE UBICADO EN LA SEPARACIÓN DEL PAR VIAL EN LA AVENIDA MORÁN, FRENTE A LA ESCUELA TÉCNICA SAN MARTÍN, MUNICIPIO LIBERTADOR, DISTRITO CAPITAL</t>
  </si>
  <si>
    <t>REHABILITACIÓN DEL DESARENADOR DE LA QUEBRADA LA VEGA. MUNICIPIO LIBERTADOR, DISTRITO CAPITAL</t>
  </si>
  <si>
    <t>CONSTRUCCION DEL COLECTOR "K" PARA AGUAS SERVIDAS TRAMO: ENTRADA URB. PAN DE AZÚCAR-SECTOR LOS CHIGÜIRES , MUNICIPIO CARRIZAL, ESTADO MIRANDA.</t>
  </si>
  <si>
    <t>CONSTRUCCION DEL COLECTOR "L" PARA AGUAS SERVIDAS TRAMO: SECTOR LOS CHIGÜIRES-CONFLUENCIA QUEBRADAS SANTA ISABEL CON CARRIZAL , MUNICIPIO CARRIZAL, ESTADO MIRANDA.</t>
  </si>
  <si>
    <t>SIFON INVERTIDO EN RIO SAN PEDRO EN EL SECTOR EL PASO, CONEXIÓN DEL TRAMO 1 CON EL TRAMO 2 DEL COLECTOR MARGINAL DEL RIO SAN PEDRO, MUNICIPIO GUAICAIPURO, ESTADO MIRANDA.</t>
  </si>
  <si>
    <t>CONSTRUCCIÓN DE SUMIDEROS COMPLEMENTARIOS URB. LOS ROSALES, CALLE CUBA. MUNICIPIO LIBERTADOR. DISTRITO CAPITAL</t>
  </si>
  <si>
    <t>SUMIDEROS COMPLEMENTARIOS SECTOR LOS TALLERES (INCE) AV. NUEVA GRANADA. MUNICIPIO LIBERTADOR. DISTRITO CAPITAL</t>
  </si>
  <si>
    <t>Colector Calle Agua Dulce. CARAPITA. MUNICIPIO LIBERTADOR. DISTRITO CAPITAL</t>
  </si>
  <si>
    <t>Colector La Ventanita. CARAPITA. MUNICIPIO LIBERTADOR. DISTRITO CAPITAL</t>
  </si>
  <si>
    <t>Conexión Yaguara Este al CMIRG. MUNICIPIO LIBERTADOR. DISTRITO CAPITAL</t>
  </si>
  <si>
    <t>Conexión Yaguara Oeste al CMIRG. MUNICIPIO LIBERTADOR. DISTRITO CAPITAL</t>
  </si>
  <si>
    <t>Conexión de cloacas del sector San Rafael, km 1 El Junquito al sistema de cloacas La Yaguara. MUNICIPIO LIBERTADOR. DISTRITO CAPITAL</t>
  </si>
  <si>
    <t>Conexión del Sector Sur Calle Comercio, Calle La Industria y Calle La Guayanita al CMIRG. MUNICIPIO LIBERTADOR. DISTRITO CAPITAL</t>
  </si>
  <si>
    <t>RESTITUCION URBANA LOS CANGILONES/ VISTA HERMOSA (P -06). MUNICIPIO LIBERTADOR. DISTRITO CAPITAL</t>
  </si>
  <si>
    <t>MARGEN DER RIO VALLE, SECTOR SANTA MONICA- LOS CHAGUARAMOS, RECONSTRUCCION DE ACERAS EN LAS AVs FCO PIMENTEL Y LA FACULTAD, ENTRE CALLES SIMON PLANAS Y BELLAS ARTES, PARR SAN PEDRO, MUNICIPIO LIBERTADOR. DISTRITO CAPITAL</t>
  </si>
  <si>
    <t>AUDITORIA EXTERNA ESTADOS FINANCIEROS 2015- 2016 PSRG</t>
  </si>
  <si>
    <t>CONSULTORIA DE ASISTENCIA TÉCNICA PARA LA ELABORACIÓN DE ESTUDIO HIDRÁULICO SANITARIO VARIOS</t>
  </si>
  <si>
    <t>USA  DOLARES $</t>
  </si>
  <si>
    <r>
      <t xml:space="preserve">CONSTRUCCIÓN DE ESTRUCTURA DE </t>
    </r>
    <r>
      <rPr>
        <b/>
        <sz val="9"/>
        <color theme="1"/>
        <rFont val="Calibri"/>
        <family val="2"/>
        <scheme val="minor"/>
      </rPr>
      <t>SEPARACIÓN DE GASTOS</t>
    </r>
    <r>
      <rPr>
        <sz val="9"/>
        <color theme="1"/>
        <rFont val="Calibri"/>
        <family val="2"/>
        <scheme val="minor"/>
      </rPr>
      <t xml:space="preserve"> EN  AV. INTERCOMUNAL A LA ALTURA DE LA ESTACIÓN DE SERVICIOS PDV, COCHE. MUNICIPIO LIBERTADOR, DISTRITO CAPITAL </t>
    </r>
  </si>
  <si>
    <r>
      <t xml:space="preserve">CONSTRUCCIÓN DEL  </t>
    </r>
    <r>
      <rPr>
        <b/>
        <sz val="9"/>
        <color theme="1"/>
        <rFont val="Calibri"/>
        <family val="2"/>
        <scheme val="minor"/>
      </rPr>
      <t>ALIVIADERO D</t>
    </r>
    <r>
      <rPr>
        <sz val="9"/>
        <color theme="1"/>
        <rFont val="Calibri"/>
        <family val="2"/>
        <scheme val="minor"/>
      </rPr>
      <t xml:space="preserve"> EN LA AV. INTERCOMUNAL DEL VALLE Y ACONDICIONAMIENTO DEL SISTEMA MIXTO DE RECOLECCIÓN DE AGUAS  (COLECTOR F), MUNICIPIO LIBERTADOR, DISTRITO CAPITAL</t>
    </r>
  </si>
  <si>
    <r>
      <t>RESTITUCIÓN DE COLECTORES</t>
    </r>
    <r>
      <rPr>
        <b/>
        <sz val="9"/>
        <color theme="1"/>
        <rFont val="Calibri"/>
        <family val="2"/>
        <scheme val="minor"/>
      </rPr>
      <t xml:space="preserve"> CALLES LOS ALPES,</t>
    </r>
    <r>
      <rPr>
        <sz val="9"/>
        <color theme="1"/>
        <rFont val="Calibri"/>
        <family val="2"/>
        <scheme val="minor"/>
      </rPr>
      <t xml:space="preserve"> EL CARMEN, SANTA ELENA Y EL LEÓN, SECTOR EL CEMENTERIO, MUNICIPIO LIBERTADOR, DISTRITO CAPITAL</t>
    </r>
  </si>
  <si>
    <r>
      <t xml:space="preserve">RESTITUCIÓN DE COLECTOR  </t>
    </r>
    <r>
      <rPr>
        <b/>
        <sz val="9"/>
        <color theme="1"/>
        <rFont val="Calibri"/>
        <family val="2"/>
        <scheme val="minor"/>
      </rPr>
      <t>CALLE LOS SIN TECHO,</t>
    </r>
    <r>
      <rPr>
        <sz val="9"/>
        <color theme="1"/>
        <rFont val="Calibri"/>
        <family val="2"/>
        <scheme val="minor"/>
      </rPr>
      <t xml:space="preserve"> SECTOR EL CEMENTERIO, MUNICIPIO LIBERTADOR, DISTRITO CAPITAL</t>
    </r>
  </si>
  <si>
    <r>
      <t>RESTITUCIÓN DE COLECTOR</t>
    </r>
    <r>
      <rPr>
        <b/>
        <sz val="9"/>
        <color theme="1"/>
        <rFont val="Calibri"/>
        <family val="2"/>
        <scheme val="minor"/>
      </rPr>
      <t xml:space="preserve"> CALLE  1° DE MAYO</t>
    </r>
    <r>
      <rPr>
        <sz val="9"/>
        <color theme="1"/>
        <rFont val="Calibri"/>
        <family val="2"/>
        <scheme val="minor"/>
      </rPr>
      <t>, SECTOR EL CEMENTERIO, MUNICIPIO LIBERTADOR, DISTRITO CAPITAL</t>
    </r>
  </si>
  <si>
    <r>
      <t xml:space="preserve">RESTITUCIÓN COLECTOR </t>
    </r>
    <r>
      <rPr>
        <b/>
        <sz val="9"/>
        <color theme="1"/>
        <rFont val="Calibri"/>
        <family val="2"/>
        <scheme val="minor"/>
      </rPr>
      <t>CALLE LA UNIDAD</t>
    </r>
    <r>
      <rPr>
        <sz val="9"/>
        <color theme="1"/>
        <rFont val="Calibri"/>
        <family val="2"/>
        <scheme val="minor"/>
      </rPr>
      <t>, SECTOR EL CEMENTERIO, MUNICIPIO LIBERTADOR, DISTRITO CAPITAL</t>
    </r>
  </si>
  <si>
    <r>
      <t xml:space="preserve">RESTITUCIÓN DE COLECTORES </t>
    </r>
    <r>
      <rPr>
        <b/>
        <sz val="9"/>
        <color theme="1"/>
        <rFont val="Calibri"/>
        <family val="2"/>
        <scheme val="minor"/>
      </rPr>
      <t xml:space="preserve">CALLE LOS MANGOS </t>
    </r>
    <r>
      <rPr>
        <sz val="9"/>
        <color theme="1"/>
        <rFont val="Calibri"/>
        <family val="2"/>
        <scheme val="minor"/>
      </rPr>
      <t>Y SU AFLUENTE, SECTOR EL CEMENTERIO, MUNICIPIO LIBERTADOR, DISTRITO CAPITAL</t>
    </r>
  </si>
  <si>
    <r>
      <t xml:space="preserve">CONSTRUCCIÓN DE ESTRUCTURA DE INCORPORACIÓN DE DRENAJE EN 2DA </t>
    </r>
    <r>
      <rPr>
        <b/>
        <sz val="9"/>
        <color theme="1"/>
        <rFont val="Calibri"/>
        <family val="2"/>
        <scheme val="minor"/>
      </rPr>
      <t xml:space="preserve">CALLE EL TRIÁNGULO </t>
    </r>
    <r>
      <rPr>
        <sz val="9"/>
        <color theme="1"/>
        <rFont val="Calibri"/>
        <family val="2"/>
        <scheme val="minor"/>
      </rPr>
      <t>Y RESTITUCIÓN DE COLECTORES EN CALLE EL TRIÁNGULO Y CALLE LA CRUZ, SECTOR EL CEMENTERIO, MUNICIPIO LIBERTADOR, DISTRITO CAPITAL</t>
    </r>
  </si>
  <si>
    <r>
      <t xml:space="preserve">CONSTRUCCIÓN DE COLECTOR DE DRENAJE DESDE </t>
    </r>
    <r>
      <rPr>
        <b/>
        <sz val="9"/>
        <color theme="1"/>
        <rFont val="Calibri"/>
        <family val="2"/>
        <scheme val="minor"/>
      </rPr>
      <t xml:space="preserve">CALLE PIEDRA AZÚL </t>
    </r>
    <r>
      <rPr>
        <sz val="9"/>
        <color theme="1"/>
        <rFont val="Calibri"/>
        <family val="2"/>
        <scheme val="minor"/>
      </rPr>
      <t>HASTA CALLES COMERCIO Y LA INDUSTRIA. SECTOR SUR DE COLINAS DE VISTA ALEGRE. MUNICIPIO LIBERTADOR, DISTRITO CAPITAL</t>
    </r>
  </si>
  <si>
    <r>
      <t xml:space="preserve">CONSTRUCCIÓN DEL SISTEMA DE DRENAJE SUPERFICIAL DEL </t>
    </r>
    <r>
      <rPr>
        <b/>
        <sz val="9"/>
        <color theme="1"/>
        <rFont val="Calibri"/>
        <family val="2"/>
        <scheme val="minor"/>
      </rPr>
      <t>ÁREA SUR DE LA URB. EL CEMENTERIO</t>
    </r>
    <r>
      <rPr>
        <sz val="9"/>
        <color theme="1"/>
        <rFont val="Calibri"/>
        <family val="2"/>
        <scheme val="minor"/>
      </rPr>
      <t>, MUNICIPIO LIBERTADOR, DISTRITO CAPITAL</t>
    </r>
  </si>
  <si>
    <t>CONSULTORIA DE ASISTENCIA TÉCNICA PARA LA CAPACITACIÓN COMUNITARIA</t>
  </si>
  <si>
    <t>CONSULTORIAS</t>
  </si>
  <si>
    <t>OBRAS</t>
  </si>
  <si>
    <t>Conexión de las A.S. de Vista Alegre-Bella Vista y La Paz al CMIRG. MUNICIPIO LIBERTADOR. DISTRITO CAPITAL</t>
  </si>
  <si>
    <t>1.1.1.1</t>
  </si>
  <si>
    <t>1.1.2.1</t>
  </si>
  <si>
    <t>1.1.3.1</t>
  </si>
  <si>
    <t>1.1.4.1</t>
  </si>
  <si>
    <t>1.1.5.1</t>
  </si>
  <si>
    <t>1.1.6.1</t>
  </si>
  <si>
    <t>1.1.7.1</t>
  </si>
  <si>
    <t>1.1.12.1</t>
  </si>
  <si>
    <t>1.9.2.2.1</t>
  </si>
  <si>
    <t>2.1.1.2.9</t>
  </si>
  <si>
    <t>2.1.1.2.13</t>
  </si>
  <si>
    <t>2.1.1.2.33</t>
  </si>
  <si>
    <t>2.1.1.2.34</t>
  </si>
  <si>
    <t>2.1.1.2.35</t>
  </si>
  <si>
    <t>2.1.1.2.36</t>
  </si>
  <si>
    <t>2.1.1.2.37</t>
  </si>
  <si>
    <t>2.1.1.2.38</t>
  </si>
  <si>
    <t>2.1.1.12.7</t>
  </si>
  <si>
    <t>2.1.4.1.6</t>
  </si>
  <si>
    <t>2.1.1.1.3</t>
  </si>
  <si>
    <t>2.1.1.3.12</t>
  </si>
  <si>
    <t>2.1.1.3.13</t>
  </si>
  <si>
    <t>2.1.1.3.2</t>
  </si>
  <si>
    <t>Bs</t>
  </si>
  <si>
    <t>Tipo de Producto</t>
  </si>
  <si>
    <t>Modalidad de Adquisicion</t>
  </si>
  <si>
    <t>Fecha de Inicio
(Estim)</t>
  </si>
  <si>
    <t>% Aporte Externo BID</t>
  </si>
  <si>
    <t>Presupuesto Estimado $</t>
  </si>
  <si>
    <t>% Aporte Local</t>
  </si>
  <si>
    <t>PLAN DE ADQUISICIONES 2015 PSRG</t>
  </si>
  <si>
    <t>CONSULTORIA</t>
  </si>
  <si>
    <t>Fecha de Fin 
(Estim)</t>
  </si>
  <si>
    <t>SBCC</t>
  </si>
  <si>
    <t>Presupuesto
 Estimado Bs.</t>
  </si>
  <si>
    <t>PRODUCTO O ENTREGABLE</t>
  </si>
  <si>
    <t>Codigo 
EDT</t>
  </si>
  <si>
    <t>LPN</t>
  </si>
  <si>
    <t>LPI</t>
  </si>
  <si>
    <t>01/09/15</t>
  </si>
  <si>
    <t>02/11/15</t>
  </si>
  <si>
    <t>01/01/16</t>
  </si>
  <si>
    <t>BARRIO TRICOLOR</t>
  </si>
  <si>
    <t>28/09/15</t>
  </si>
  <si>
    <t>30/11/15</t>
  </si>
  <si>
    <t>05/10/15</t>
  </si>
  <si>
    <t>16/11/15</t>
  </si>
  <si>
    <t>N° DE CONTRATOS</t>
  </si>
  <si>
    <t>DESCRIPCION</t>
  </si>
  <si>
    <r>
      <t>CONSULTORIA DE ASISTENCIA TÉCNICA PARA LA ELABORACIÓN DEL “ESTUDIO HIDRÁULICO SANITARIO DE LA SUBCUENCA UCV. INCLUYE PROPUESTA URBANA, MUNICIPIO LIBERTADOR,</t>
    </r>
    <r>
      <rPr>
        <sz val="8"/>
        <rFont val="Calibri"/>
        <family val="2"/>
        <scheme val="minor"/>
      </rPr>
      <t xml:space="preserve"> ESTADO MIRANDA.”</t>
    </r>
  </si>
  <si>
    <t>1.1.8.1</t>
  </si>
  <si>
    <t>1.1.9.1</t>
  </si>
  <si>
    <t>1.1.10.1</t>
  </si>
  <si>
    <t>1.1.11.1</t>
  </si>
  <si>
    <t>1.1.13.1</t>
  </si>
  <si>
    <t>1.1.14.1</t>
  </si>
  <si>
    <t>1.1.15.1</t>
  </si>
  <si>
    <t>1.1.16.1</t>
  </si>
  <si>
    <t>1.1.17.1</t>
  </si>
  <si>
    <t>1.1.18.1</t>
  </si>
  <si>
    <t>1.1.19.1</t>
  </si>
  <si>
    <t>1.1.20.1</t>
  </si>
  <si>
    <t>1.1.21.1</t>
  </si>
  <si>
    <t>1.1.22.1</t>
  </si>
  <si>
    <t>1.1.23.1</t>
  </si>
  <si>
    <t>1.1.24.1</t>
  </si>
  <si>
    <t>1.1.25.1</t>
  </si>
  <si>
    <t>1.1.26.1</t>
  </si>
  <si>
    <t>1.1.27.1</t>
  </si>
  <si>
    <t>1.1.28.1</t>
  </si>
  <si>
    <t>1.2.1</t>
  </si>
  <si>
    <t>1,2,2</t>
  </si>
  <si>
    <t>1.2.3</t>
  </si>
  <si>
    <t>1.2.4</t>
  </si>
  <si>
    <t>1.5.1</t>
  </si>
  <si>
    <t>1.6.1.1</t>
  </si>
  <si>
    <t>1.6.2.1</t>
  </si>
  <si>
    <t>30/10/15</t>
  </si>
  <si>
    <t>Construcción de Colector Vuelta del Fraile, CARAPITA. MUNICIPIO LIBERTADOR. DISTRITO CAPITAL</t>
  </si>
  <si>
    <t>Conexión de las A.S. de Vista Alegre-Bella Vista y La Paz  MUNICIPIO LIBERTADOR. DISTRITO CAPITAL</t>
  </si>
  <si>
    <t>01/11/15</t>
  </si>
  <si>
    <t>30/01/16</t>
  </si>
  <si>
    <t>28-02-2016</t>
  </si>
  <si>
    <t>15/11/15</t>
  </si>
  <si>
    <t>15-03-2016</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</si>
</sst>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Arial"/>
      <family val="2"/>
    </font>
    <font>
      <sz val="8"/>
      <color theme="1"/>
      <name val="Calibri"/>
      <family val="2"/>
      <scheme val="minor"/>
    </font>
    <font>
      <sz val="8"/>
      <name val="Arial"/>
      <family val="2"/>
    </font>
    <font>
      <sz val="10"/>
      <color theme="1"/>
      <name val="Calibri"/>
      <family val="2"/>
      <scheme val="minor"/>
    </font>
    <font>
      <sz val="9"/>
      <color rgb="FF000000"/>
      <name val="Calibri"/>
      <family val="2"/>
    </font>
    <font>
      <sz val="9"/>
      <name val="Calibri"/>
      <family val="2"/>
    </font>
    <font>
      <b/>
      <sz val="8"/>
      <color indexed="81"/>
      <name val="Tahoma"/>
      <family val="2"/>
    </font>
    <font>
      <sz val="10"/>
      <name val="Calibri"/>
      <family val="2"/>
      <scheme val="minor"/>
    </font>
    <font>
      <b/>
      <sz val="10"/>
      <color theme="9" tint="-0.249977111117893"/>
      <name val="Arial"/>
      <family val="2"/>
    </font>
    <font>
      <sz val="16"/>
      <color theme="1"/>
      <name val="Calibri"/>
      <family val="2"/>
      <scheme val="minor"/>
    </font>
    <font>
      <sz val="8"/>
      <name val="Calibri"/>
      <family val="2"/>
      <scheme val="minor"/>
    </font>
    <font>
      <b/>
      <sz val="10"/>
      <color theme="1"/>
      <name val="Calibri"/>
      <family val="2"/>
      <scheme val="minor"/>
    </font>
    <font>
      <b/>
      <sz val="12"/>
      <color theme="1"/>
      <name val="Calibri"/>
      <family val="2"/>
      <scheme val="minor"/>
    </font>
    <font>
      <b/>
      <sz val="10"/>
      <name val="Calibri"/>
      <family val="2"/>
      <scheme val="minor"/>
    </font>
    <font>
      <sz val="12"/>
      <color theme="1"/>
      <name val="Calibri"/>
      <family val="2"/>
      <scheme val="minor"/>
    </font>
    <font>
      <b/>
      <sz val="9"/>
      <color rgb="FFC00000"/>
      <name val="Calibri"/>
      <family val="2"/>
      <scheme val="minor"/>
    </font>
    <font>
      <sz val="9"/>
      <color rgb="FFC00000"/>
      <name val="Calibri"/>
      <family val="2"/>
      <scheme val="minor"/>
    </font>
    <font>
      <b/>
      <sz val="16"/>
      <name val="Arial"/>
      <family val="2"/>
    </font>
    <font>
      <b/>
      <sz val="9"/>
      <name val="Calibri"/>
      <family val="2"/>
    </font>
    <font>
      <b/>
      <sz val="8"/>
      <color theme="1"/>
      <name val="Calibri"/>
      <family val="2"/>
    </font>
    <font>
      <sz val="10"/>
      <color rgb="FFC00000"/>
      <name val="Calibri"/>
      <family val="2"/>
      <scheme val="minor"/>
    </font>
    <font>
      <b/>
      <sz val="7"/>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000000"/>
      </patternFill>
    </fill>
    <fill>
      <patternFill patternType="solid">
        <fgColor theme="8" tint="0.79998168889431442"/>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5" tint="0.79998168889431442"/>
        <bgColor indexed="64"/>
      </patternFill>
    </fill>
    <fill>
      <patternFill patternType="solid">
        <fgColor theme="3" tint="0.79998168889431442"/>
        <bgColor theme="4" tint="0.79998168889431442"/>
      </patternFill>
    </fill>
    <fill>
      <patternFill patternType="solid">
        <fgColor theme="3" tint="0.79998168889431442"/>
        <bgColor theme="4" tint="0.59999389629810485"/>
      </patternFill>
    </fill>
    <fill>
      <patternFill patternType="solid">
        <fgColor theme="5" tint="0.79998168889431442"/>
        <bgColor theme="4" tint="0.79998168889431442"/>
      </patternFill>
    </fill>
    <fill>
      <patternFill patternType="solid">
        <fgColor theme="5" tint="0.79998168889431442"/>
        <bgColor theme="4" tint="0.59999389629810485"/>
      </patternFill>
    </fill>
    <fill>
      <patternFill patternType="solid">
        <fgColor rgb="FFFFFFFF"/>
        <bgColor rgb="FF000000"/>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23">
    <xf numFmtId="0" fontId="0" fillId="0" borderId="0" xfId="0"/>
    <xf numFmtId="4" fontId="3" fillId="0" borderId="1" xfId="0" applyNumberFormat="1" applyFont="1" applyBorder="1" applyAlignment="1">
      <alignment horizontal="center" vertical="center" wrapText="1"/>
    </xf>
    <xf numFmtId="4" fontId="5"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4" fontId="3" fillId="3" borderId="0" xfId="0" applyNumberFormat="1"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3" fillId="0" borderId="0" xfId="0" applyFont="1" applyBorder="1" applyAlignment="1">
      <alignment wrapText="1"/>
    </xf>
    <xf numFmtId="4" fontId="11" fillId="3" borderId="4" xfId="0" applyNumberFormat="1" applyFont="1" applyFill="1" applyBorder="1" applyAlignment="1">
      <alignment horizontal="center" vertical="center" wrapText="1"/>
    </xf>
    <xf numFmtId="0" fontId="2" fillId="3" borderId="0" xfId="0" applyFont="1" applyFill="1" applyBorder="1" applyAlignment="1">
      <alignment vertical="center" wrapText="1"/>
    </xf>
    <xf numFmtId="4" fontId="22"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11" fillId="3" borderId="5"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4" fontId="9" fillId="9" borderId="1" xfId="0" applyNumberFormat="1" applyFont="1" applyFill="1" applyBorder="1" applyAlignment="1">
      <alignment horizontal="right" vertical="center" wrapText="1"/>
    </xf>
    <xf numFmtId="0" fontId="2" fillId="3" borderId="0" xfId="0"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1" fillId="2" borderId="5" xfId="0" applyNumberFormat="1" applyFont="1" applyFill="1" applyBorder="1" applyAlignment="1">
      <alignment horizontal="center" vertical="center" wrapText="1"/>
    </xf>
    <xf numFmtId="4" fontId="1" fillId="4" borderId="5" xfId="0" applyNumberFormat="1" applyFont="1" applyFill="1" applyBorder="1" applyAlignment="1">
      <alignment horizontal="center" vertical="center" wrapText="1"/>
    </xf>
    <xf numFmtId="4" fontId="16" fillId="0" borderId="4" xfId="0" applyNumberFormat="1" applyFont="1" applyBorder="1" applyAlignment="1">
      <alignment horizontal="center" vertical="center" wrapText="1"/>
    </xf>
    <xf numFmtId="4" fontId="7" fillId="7" borderId="4" xfId="0" applyNumberFormat="1" applyFont="1" applyFill="1" applyBorder="1" applyAlignment="1">
      <alignment horizontal="center" vertical="top" wrapText="1"/>
    </xf>
    <xf numFmtId="4" fontId="14" fillId="0" borderId="4" xfId="0" applyNumberFormat="1" applyFont="1" applyBorder="1" applyAlignment="1">
      <alignment horizontal="left" vertical="center" wrapText="1"/>
    </xf>
    <xf numFmtId="4" fontId="16" fillId="0" borderId="1" xfId="0" applyNumberFormat="1" applyFont="1" applyBorder="1" applyAlignment="1">
      <alignment horizontal="center" vertical="center" wrapText="1"/>
    </xf>
    <xf numFmtId="4" fontId="7" fillId="7" borderId="1" xfId="0" applyNumberFormat="1" applyFont="1" applyFill="1" applyBorder="1" applyAlignment="1">
      <alignment horizontal="center" vertical="top" wrapText="1"/>
    </xf>
    <xf numFmtId="4" fontId="14" fillId="0" borderId="1" xfId="0" applyNumberFormat="1" applyFont="1" applyBorder="1" applyAlignment="1">
      <alignment horizontal="left" vertical="center" wrapText="1"/>
    </xf>
    <xf numFmtId="4" fontId="13" fillId="10" borderId="1" xfId="0" applyNumberFormat="1" applyFont="1" applyFill="1" applyBorder="1" applyAlignment="1">
      <alignment horizontal="right" vertical="center" wrapText="1"/>
    </xf>
    <xf numFmtId="4" fontId="7" fillId="8" borderId="1" xfId="0" applyNumberFormat="1" applyFont="1" applyFill="1" applyBorder="1" applyAlignment="1">
      <alignment horizontal="center" vertical="top" wrapText="1"/>
    </xf>
    <xf numFmtId="4" fontId="13" fillId="11" borderId="1" xfId="0" applyNumberFormat="1" applyFont="1" applyFill="1" applyBorder="1" applyAlignment="1">
      <alignment horizontal="right" vertical="center" wrapText="1"/>
    </xf>
    <xf numFmtId="4" fontId="9" fillId="12" borderId="1" xfId="0" applyNumberFormat="1" applyFont="1" applyFill="1" applyBorder="1" applyAlignment="1">
      <alignment horizontal="right" vertical="center" wrapText="1"/>
    </xf>
    <xf numFmtId="4" fontId="9" fillId="13" borderId="1" xfId="0" applyNumberFormat="1" applyFont="1" applyFill="1" applyBorder="1" applyAlignment="1">
      <alignment horizontal="right" vertical="center" wrapText="1"/>
    </xf>
    <xf numFmtId="4" fontId="9" fillId="11" borderId="1" xfId="0" applyNumberFormat="1" applyFont="1" applyFill="1" applyBorder="1" applyAlignment="1">
      <alignment horizontal="right" vertical="center" wrapText="1"/>
    </xf>
    <xf numFmtId="4" fontId="14" fillId="0" borderId="5" xfId="0" applyNumberFormat="1" applyFont="1" applyBorder="1" applyAlignment="1">
      <alignment horizontal="left" vertical="center" wrapText="1"/>
    </xf>
    <xf numFmtId="4" fontId="7"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4" fillId="3" borderId="4"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4" fontId="4" fillId="3" borderId="5" xfId="0" applyNumberFormat="1" applyFont="1" applyFill="1" applyBorder="1" applyAlignment="1">
      <alignment horizontal="center" vertical="center" wrapText="1"/>
    </xf>
    <xf numFmtId="4" fontId="3" fillId="8" borderId="4" xfId="0" applyNumberFormat="1" applyFont="1" applyFill="1" applyBorder="1" applyAlignment="1">
      <alignment horizontal="center" vertical="center" wrapText="1"/>
    </xf>
    <xf numFmtId="4" fontId="19" fillId="11" borderId="4" xfId="0" applyNumberFormat="1" applyFont="1" applyFill="1" applyBorder="1" applyAlignment="1">
      <alignment horizontal="right" vertical="center" wrapText="1"/>
    </xf>
    <xf numFmtId="4" fontId="19" fillId="10" borderId="1" xfId="0" applyNumberFormat="1" applyFont="1" applyFill="1" applyBorder="1" applyAlignment="1">
      <alignment horizontal="right" vertical="center" wrapText="1"/>
    </xf>
    <xf numFmtId="4" fontId="19" fillId="11" borderId="1" xfId="0" applyNumberFormat="1" applyFont="1" applyFill="1" applyBorder="1" applyAlignment="1">
      <alignment horizontal="right" vertical="center" wrapText="1"/>
    </xf>
    <xf numFmtId="4" fontId="22" fillId="0" borderId="1" xfId="0" applyNumberFormat="1" applyFont="1" applyBorder="1" applyAlignment="1">
      <alignment horizontal="center" vertical="center" wrapText="1"/>
    </xf>
    <xf numFmtId="4" fontId="21" fillId="3" borderId="1"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4" fontId="13" fillId="12" borderId="1" xfId="0" applyNumberFormat="1" applyFont="1" applyFill="1" applyBorder="1" applyAlignment="1">
      <alignment horizontal="right" vertical="center" wrapText="1"/>
    </xf>
    <xf numFmtId="4" fontId="10" fillId="5" borderId="1" xfId="0" applyNumberFormat="1" applyFont="1" applyFill="1" applyBorder="1" applyAlignment="1">
      <alignment horizontal="center" vertical="center" wrapText="1"/>
    </xf>
    <xf numFmtId="4" fontId="10" fillId="5" borderId="0" xfId="0" applyNumberFormat="1" applyFont="1" applyFill="1" applyBorder="1" applyAlignment="1">
      <alignment horizontal="center" vertical="center" wrapText="1"/>
    </xf>
    <xf numFmtId="10" fontId="11" fillId="3" borderId="4" xfId="0" applyNumberFormat="1" applyFont="1" applyFill="1" applyBorder="1" applyAlignment="1">
      <alignment horizontal="center" vertical="center" wrapText="1"/>
    </xf>
    <xf numFmtId="4" fontId="13" fillId="10" borderId="4" xfId="0"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3" fontId="8" fillId="3" borderId="7" xfId="0" applyNumberFormat="1" applyFont="1" applyFill="1" applyBorder="1" applyAlignment="1">
      <alignment horizontal="center" vertical="center" wrapText="1"/>
    </xf>
    <xf numFmtId="4" fontId="3" fillId="7" borderId="4"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0" fontId="11" fillId="3" borderId="1" xfId="0" applyNumberFormat="1" applyFont="1" applyFill="1" applyBorder="1" applyAlignment="1">
      <alignment horizontal="center" vertical="center" wrapText="1"/>
    </xf>
    <xf numFmtId="4" fontId="9" fillId="13" borderId="4" xfId="0" applyNumberFormat="1" applyFont="1" applyFill="1" applyBorder="1" applyAlignment="1">
      <alignment horizontal="right" vertical="center" wrapText="1"/>
    </xf>
    <xf numFmtId="4" fontId="9" fillId="0" borderId="1" xfId="0" applyNumberFormat="1" applyFont="1" applyFill="1" applyBorder="1" applyAlignment="1">
      <alignment horizontal="center" vertical="center" wrapText="1"/>
    </xf>
    <xf numFmtId="4" fontId="11" fillId="3" borderId="4" xfId="0" quotePrefix="1" applyNumberFormat="1"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3" fontId="8" fillId="0" borderId="0" xfId="0" applyNumberFormat="1" applyFont="1" applyBorder="1" applyAlignment="1">
      <alignment horizontal="center" vertical="center" wrapText="1"/>
    </xf>
    <xf numFmtId="4" fontId="5" fillId="6" borderId="0" xfId="0" applyNumberFormat="1" applyFont="1" applyFill="1" applyBorder="1" applyAlignment="1">
      <alignment horizontal="center" vertical="center" wrapText="1"/>
    </xf>
    <xf numFmtId="4" fontId="11" fillId="3" borderId="0" xfId="0" applyNumberFormat="1" applyFont="1" applyFill="1" applyBorder="1" applyAlignment="1">
      <alignment horizontal="center" vertical="center" wrapText="1"/>
    </xf>
    <xf numFmtId="4" fontId="11" fillId="3" borderId="0" xfId="0" quotePrefix="1" applyNumberFormat="1" applyFont="1" applyFill="1" applyBorder="1" applyAlignment="1">
      <alignment horizontal="center" vertical="center" wrapText="1"/>
    </xf>
    <xf numFmtId="10" fontId="11" fillId="3" borderId="0" xfId="0" applyNumberFormat="1"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5" fillId="3"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3" borderId="10" xfId="0" applyFont="1" applyFill="1" applyBorder="1" applyAlignment="1">
      <alignment horizontal="center" vertical="center" wrapText="1"/>
    </xf>
    <xf numFmtId="0" fontId="25" fillId="0" borderId="10" xfId="0" applyFont="1" applyBorder="1" applyAlignment="1">
      <alignment horizontal="center" vertical="center" wrapText="1"/>
    </xf>
    <xf numFmtId="4" fontId="25" fillId="3" borderId="10" xfId="0" applyNumberFormat="1" applyFont="1" applyFill="1" applyBorder="1" applyAlignment="1">
      <alignment vertical="center" wrapText="1"/>
    </xf>
    <xf numFmtId="4" fontId="25" fillId="3" borderId="4" xfId="0" applyNumberFormat="1" applyFont="1" applyFill="1" applyBorder="1" applyAlignment="1">
      <alignment vertical="center" wrapText="1"/>
    </xf>
    <xf numFmtId="0" fontId="3" fillId="2" borderId="1" xfId="0"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1" fillId="4" borderId="9" xfId="0" applyNumberFormat="1" applyFont="1" applyFill="1" applyBorder="1" applyAlignment="1">
      <alignment horizontal="center" vertical="center" wrapText="1"/>
    </xf>
    <xf numFmtId="49" fontId="10" fillId="14" borderId="1" xfId="0" applyNumberFormat="1" applyFont="1" applyFill="1" applyBorder="1" applyAlignment="1">
      <alignment horizontal="center" vertical="center" wrapText="1"/>
    </xf>
    <xf numFmtId="0" fontId="15" fillId="0" borderId="0" xfId="0" applyFont="1" applyAlignment="1">
      <alignment wrapText="1"/>
    </xf>
    <xf numFmtId="0" fontId="7" fillId="0" borderId="0" xfId="0" applyFont="1" applyAlignment="1">
      <alignment wrapText="1"/>
    </xf>
    <xf numFmtId="4" fontId="3" fillId="0" borderId="0" xfId="0" applyNumberFormat="1" applyFont="1" applyAlignment="1">
      <alignment wrapText="1"/>
    </xf>
    <xf numFmtId="4" fontId="7" fillId="0" borderId="1" xfId="0" applyNumberFormat="1" applyFont="1" applyBorder="1" applyAlignment="1">
      <alignment wrapText="1"/>
    </xf>
    <xf numFmtId="4" fontId="7" fillId="0" borderId="0" xfId="0" applyNumberFormat="1" applyFont="1" applyBorder="1" applyAlignment="1">
      <alignment wrapText="1"/>
    </xf>
    <xf numFmtId="0" fontId="3" fillId="3" borderId="0" xfId="0" applyFont="1" applyFill="1" applyBorder="1" applyAlignment="1">
      <alignment wrapText="1"/>
    </xf>
    <xf numFmtId="0" fontId="7" fillId="0" borderId="0" xfId="0" applyFont="1" applyBorder="1" applyAlignment="1">
      <alignment wrapText="1"/>
    </xf>
    <xf numFmtId="3" fontId="18" fillId="0" borderId="0" xfId="0" applyNumberFormat="1" applyFont="1" applyAlignment="1">
      <alignment horizontal="right" vertical="center" wrapText="1"/>
    </xf>
    <xf numFmtId="4" fontId="25" fillId="3" borderId="1" xfId="0"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8" fillId="3" borderId="0" xfId="0" applyFont="1" applyFill="1" applyBorder="1" applyAlignment="1">
      <alignment wrapText="1"/>
    </xf>
    <xf numFmtId="0" fontId="20" fillId="3" borderId="0" xfId="0" applyFont="1" applyFill="1" applyBorder="1" applyAlignment="1">
      <alignment wrapText="1"/>
    </xf>
    <xf numFmtId="0" fontId="7" fillId="3" borderId="0" xfId="0" applyFont="1" applyFill="1" applyBorder="1" applyAlignment="1">
      <alignment wrapText="1"/>
    </xf>
    <xf numFmtId="0" fontId="1" fillId="3" borderId="0" xfId="0" applyFont="1" applyFill="1" applyBorder="1" applyAlignment="1">
      <alignment horizontal="center" vertical="center" wrapText="1"/>
    </xf>
    <xf numFmtId="0" fontId="1" fillId="3" borderId="0" xfId="0" applyFont="1" applyFill="1" applyBorder="1" applyAlignment="1">
      <alignment wrapText="1"/>
    </xf>
    <xf numFmtId="0" fontId="2" fillId="3" borderId="0" xfId="0" applyFont="1" applyFill="1" applyBorder="1" applyAlignment="1">
      <alignment wrapText="1"/>
    </xf>
    <xf numFmtId="4" fontId="3" fillId="3" borderId="0" xfId="0" applyNumberFormat="1" applyFont="1" applyFill="1" applyBorder="1" applyAlignment="1">
      <alignment wrapText="1"/>
    </xf>
    <xf numFmtId="0" fontId="3" fillId="3" borderId="0" xfId="0" applyFont="1" applyFill="1" applyBorder="1" applyAlignment="1">
      <alignment horizontal="right" wrapText="1"/>
    </xf>
    <xf numFmtId="4" fontId="0" fillId="8" borderId="1" xfId="0" applyNumberFormat="1" applyFont="1" applyFill="1" applyBorder="1" applyAlignment="1">
      <alignment horizontal="center" vertical="top" wrapText="1"/>
    </xf>
    <xf numFmtId="4" fontId="0" fillId="7" borderId="1" xfId="0" applyNumberFormat="1" applyFont="1" applyFill="1" applyBorder="1" applyAlignment="1">
      <alignment horizontal="center" vertical="top" wrapText="1"/>
    </xf>
    <xf numFmtId="0" fontId="3" fillId="4" borderId="0" xfId="0" applyFont="1" applyFill="1" applyAlignment="1">
      <alignment wrapText="1"/>
    </xf>
    <xf numFmtId="4" fontId="26" fillId="12" borderId="4" xfId="0" applyNumberFormat="1" applyFont="1" applyFill="1" applyBorder="1" applyAlignment="1">
      <alignment horizontal="right" vertical="center" wrapText="1"/>
    </xf>
    <xf numFmtId="4" fontId="26" fillId="13" borderId="1" xfId="0" applyNumberFormat="1" applyFont="1" applyFill="1" applyBorder="1" applyAlignment="1">
      <alignment horizontal="right" vertical="center" wrapText="1"/>
    </xf>
    <xf numFmtId="4" fontId="26" fillId="12" borderId="1" xfId="0" applyNumberFormat="1" applyFont="1" applyFill="1" applyBorder="1" applyAlignment="1">
      <alignment horizontal="right" vertical="center" wrapText="1"/>
    </xf>
    <xf numFmtId="4" fontId="13" fillId="4" borderId="4" xfId="0" applyNumberFormat="1" applyFont="1" applyFill="1" applyBorder="1" applyAlignment="1">
      <alignment horizontal="right" vertical="center" wrapText="1"/>
    </xf>
    <xf numFmtId="4" fontId="13" fillId="4" borderId="1" xfId="0" applyNumberFormat="1" applyFont="1" applyFill="1" applyBorder="1" applyAlignment="1">
      <alignment horizontal="right" vertical="center" wrapText="1"/>
    </xf>
    <xf numFmtId="4" fontId="27" fillId="3" borderId="1" xfId="0" applyNumberFormat="1" applyFont="1" applyFill="1" applyBorder="1" applyAlignment="1">
      <alignment horizontal="center" vertical="center" wrapText="1"/>
    </xf>
    <xf numFmtId="14" fontId="3" fillId="0" borderId="0" xfId="0" applyNumberFormat="1" applyFont="1" applyAlignment="1">
      <alignment wrapText="1"/>
    </xf>
    <xf numFmtId="14" fontId="11" fillId="3" borderId="4" xfId="0" quotePrefix="1" applyNumberFormat="1" applyFont="1" applyFill="1" applyBorder="1" applyAlignment="1">
      <alignment horizontal="center" vertical="center" wrapText="1"/>
    </xf>
    <xf numFmtId="4" fontId="11" fillId="15" borderId="4"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Alignment="1">
      <alignment horizontal="left" wrapText="1"/>
    </xf>
    <xf numFmtId="0" fontId="18"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EF9F4"/>
      <color rgb="FFFDE9D9"/>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0"/>
  <sheetViews>
    <sheetView tabSelected="1" view="pageBreakPreview" zoomScale="82" zoomScaleNormal="86" zoomScaleSheetLayoutView="82" workbookViewId="0">
      <selection activeCell="M7" sqref="M7"/>
    </sheetView>
  </sheetViews>
  <sheetFormatPr baseColWidth="10" defaultColWidth="11.42578125" defaultRowHeight="12" x14ac:dyDescent="0.2"/>
  <cols>
    <col min="1" max="1" width="3.5703125" style="68" customWidth="1"/>
    <col min="2" max="2" width="8.5703125" style="90" customWidth="1"/>
    <col min="3" max="3" width="42.28515625" style="68" customWidth="1"/>
    <col min="4" max="4" width="11.42578125" style="68" hidden="1" customWidth="1"/>
    <col min="5" max="5" width="20.85546875" style="68" hidden="1" customWidth="1"/>
    <col min="6" max="6" width="14.85546875" style="68" hidden="1" customWidth="1"/>
    <col min="7" max="7" width="14" style="68" hidden="1" customWidth="1"/>
    <col min="8" max="8" width="14" style="68" customWidth="1"/>
    <col min="9" max="9" width="9" style="68" customWidth="1"/>
    <col min="10" max="10" width="10.28515625" style="68" customWidth="1"/>
    <col min="11" max="11" width="11.140625" style="68" customWidth="1"/>
    <col min="12" max="12" width="14.85546875" style="68" customWidth="1"/>
    <col min="13" max="13" width="11.7109375" style="68" customWidth="1"/>
    <col min="14" max="14" width="13.85546875" style="68" customWidth="1"/>
    <col min="15" max="15" width="16.7109375" style="68" customWidth="1"/>
    <col min="16" max="17" width="11.42578125" style="68"/>
    <col min="18" max="20" width="0" style="68" hidden="1" customWidth="1"/>
    <col min="21" max="16384" width="11.42578125" style="68"/>
  </cols>
  <sheetData>
    <row r="1" spans="1:20" ht="21" x14ac:dyDescent="0.35">
      <c r="A1" s="89"/>
    </row>
    <row r="2" spans="1:20" ht="20.25" x14ac:dyDescent="0.2">
      <c r="A2" s="119" t="s">
        <v>123</v>
      </c>
      <c r="B2" s="119"/>
      <c r="C2" s="119"/>
      <c r="D2" s="119"/>
      <c r="E2" s="119"/>
      <c r="F2" s="119"/>
      <c r="G2" s="119"/>
      <c r="H2" s="119"/>
      <c r="I2" s="119"/>
      <c r="J2" s="119"/>
      <c r="K2" s="119"/>
      <c r="L2" s="119"/>
      <c r="M2" s="119"/>
      <c r="N2" s="119"/>
      <c r="O2" s="119"/>
    </row>
    <row r="3" spans="1:20" ht="12.75" thickBot="1" x14ac:dyDescent="0.25">
      <c r="A3" s="120" t="s">
        <v>0</v>
      </c>
      <c r="B3" s="120"/>
      <c r="C3" s="120"/>
      <c r="D3" s="120"/>
      <c r="E3" s="120"/>
      <c r="F3" s="120"/>
      <c r="G3" s="120"/>
      <c r="H3" s="120"/>
      <c r="I3" s="120"/>
      <c r="J3" s="120"/>
      <c r="K3" s="120"/>
      <c r="L3" s="120"/>
      <c r="M3" s="120"/>
      <c r="N3" s="120"/>
      <c r="O3" s="120"/>
    </row>
    <row r="4" spans="1:20" ht="36" customHeight="1" thickBot="1" x14ac:dyDescent="0.25">
      <c r="A4" s="24" t="s">
        <v>3</v>
      </c>
      <c r="B4" s="24" t="s">
        <v>129</v>
      </c>
      <c r="C4" s="24" t="s">
        <v>128</v>
      </c>
      <c r="D4" s="86" t="s">
        <v>2</v>
      </c>
      <c r="E4" s="87"/>
      <c r="F4" s="87"/>
      <c r="G4" s="87"/>
      <c r="H4" s="25" t="s">
        <v>117</v>
      </c>
      <c r="I4" s="25" t="s">
        <v>118</v>
      </c>
      <c r="J4" s="25" t="s">
        <v>119</v>
      </c>
      <c r="K4" s="25" t="s">
        <v>125</v>
      </c>
      <c r="L4" s="25" t="s">
        <v>120</v>
      </c>
      <c r="M4" s="25" t="s">
        <v>122</v>
      </c>
      <c r="N4" s="25" t="s">
        <v>121</v>
      </c>
      <c r="O4" s="25" t="s">
        <v>127</v>
      </c>
      <c r="R4" s="68" t="s">
        <v>119</v>
      </c>
      <c r="S4" s="68" t="s">
        <v>125</v>
      </c>
    </row>
    <row r="5" spans="1:20" ht="39" customHeight="1" x14ac:dyDescent="0.2">
      <c r="A5" s="61">
        <v>1</v>
      </c>
      <c r="B5" s="26"/>
      <c r="C5" s="27" t="s">
        <v>77</v>
      </c>
      <c r="D5" s="28"/>
      <c r="E5" s="28"/>
      <c r="F5" s="13">
        <f>+O5/1.08</f>
        <v>12194317.638888888</v>
      </c>
      <c r="G5" s="13">
        <f>+F5*0.08</f>
        <v>975545.41111111105</v>
      </c>
      <c r="H5" s="13" t="s">
        <v>124</v>
      </c>
      <c r="I5" s="118" t="s">
        <v>126</v>
      </c>
      <c r="J5" s="67" t="s">
        <v>173</v>
      </c>
      <c r="K5" s="67" t="s">
        <v>174</v>
      </c>
      <c r="L5" s="58"/>
      <c r="M5" s="58">
        <v>1</v>
      </c>
      <c r="N5" s="13">
        <f>+O5/6.2842</f>
        <v>2095710.3609051271</v>
      </c>
      <c r="O5" s="59">
        <v>13169863.050000001</v>
      </c>
      <c r="P5" s="109"/>
      <c r="R5" s="68" t="s">
        <v>132</v>
      </c>
      <c r="S5" s="68" t="s">
        <v>170</v>
      </c>
      <c r="T5" s="116">
        <f>R5+45</f>
        <v>42293</v>
      </c>
    </row>
    <row r="6" spans="1:20" ht="57.75" customHeight="1" x14ac:dyDescent="0.2">
      <c r="A6" s="60">
        <f>+A5+1</f>
        <v>2</v>
      </c>
      <c r="B6" s="29" t="s">
        <v>93</v>
      </c>
      <c r="C6" s="30" t="s">
        <v>15</v>
      </c>
      <c r="D6" s="31"/>
      <c r="E6" s="31"/>
      <c r="F6" s="9">
        <f>+O6/1.08</f>
        <v>1278703.7037037036</v>
      </c>
      <c r="G6" s="9">
        <f>+F6*0.08</f>
        <v>102296.29629629629</v>
      </c>
      <c r="H6" s="13" t="s">
        <v>124</v>
      </c>
      <c r="I6" s="13" t="s">
        <v>126</v>
      </c>
      <c r="J6" s="67" t="s">
        <v>173</v>
      </c>
      <c r="K6" s="67" t="s">
        <v>174</v>
      </c>
      <c r="L6" s="58">
        <v>0.92589999999999995</v>
      </c>
      <c r="M6" s="58">
        <v>7.4099999999999999E-2</v>
      </c>
      <c r="N6" s="13">
        <f t="shared" ref="N6:N69" si="0">+O6/6.2842</f>
        <v>219757.48703096656</v>
      </c>
      <c r="O6" s="32">
        <v>1381000</v>
      </c>
      <c r="P6" s="109"/>
      <c r="R6" s="68" t="s">
        <v>132</v>
      </c>
      <c r="S6" s="68" t="s">
        <v>170</v>
      </c>
      <c r="T6" s="116">
        <f t="shared" ref="T6:T45" si="1">R6+45</f>
        <v>42293</v>
      </c>
    </row>
    <row r="7" spans="1:20" ht="60" customHeight="1" x14ac:dyDescent="0.2">
      <c r="A7" s="60">
        <f t="shared" ref="A7:A70" si="2">+A6+1</f>
        <v>3</v>
      </c>
      <c r="B7" s="29" t="s">
        <v>94</v>
      </c>
      <c r="C7" s="33" t="s">
        <v>16</v>
      </c>
      <c r="D7" s="31"/>
      <c r="E7" s="31"/>
      <c r="F7" s="9">
        <f t="shared" ref="F7:F45" si="3">+O7/1.08</f>
        <v>1950925.9259259258</v>
      </c>
      <c r="G7" s="9">
        <f t="shared" ref="G7:G45" si="4">+F7*0.08</f>
        <v>156074.07407407407</v>
      </c>
      <c r="H7" s="13" t="s">
        <v>124</v>
      </c>
      <c r="I7" s="13" t="s">
        <v>126</v>
      </c>
      <c r="J7" s="67" t="s">
        <v>173</v>
      </c>
      <c r="K7" s="67" t="s">
        <v>174</v>
      </c>
      <c r="L7" s="58">
        <v>0.92589999999999995</v>
      </c>
      <c r="M7" s="58">
        <v>7.4099999999999999E-2</v>
      </c>
      <c r="N7" s="13">
        <f t="shared" si="0"/>
        <v>335285.31873587728</v>
      </c>
      <c r="O7" s="34">
        <v>2107000</v>
      </c>
      <c r="P7" s="109"/>
      <c r="R7" s="68" t="s">
        <v>132</v>
      </c>
      <c r="S7" s="68" t="s">
        <v>170</v>
      </c>
      <c r="T7" s="116">
        <f t="shared" si="1"/>
        <v>42293</v>
      </c>
    </row>
    <row r="8" spans="1:20" ht="59.25" customHeight="1" x14ac:dyDescent="0.2">
      <c r="A8" s="60">
        <f t="shared" si="2"/>
        <v>4</v>
      </c>
      <c r="B8" s="29" t="s">
        <v>95</v>
      </c>
      <c r="C8" s="30" t="s">
        <v>17</v>
      </c>
      <c r="D8" s="31"/>
      <c r="E8" s="31"/>
      <c r="F8" s="9">
        <f t="shared" si="3"/>
        <v>2038980.6541447204</v>
      </c>
      <c r="G8" s="9">
        <f t="shared" si="4"/>
        <v>163118.45233157763</v>
      </c>
      <c r="H8" s="13" t="s">
        <v>124</v>
      </c>
      <c r="I8" s="118" t="s">
        <v>126</v>
      </c>
      <c r="J8" s="67" t="s">
        <v>173</v>
      </c>
      <c r="K8" s="67" t="s">
        <v>174</v>
      </c>
      <c r="L8" s="58">
        <v>0.92589999999999995</v>
      </c>
      <c r="M8" s="58">
        <v>7.4099999999999999E-2</v>
      </c>
      <c r="N8" s="13">
        <f t="shared" si="0"/>
        <v>350418.36772800004</v>
      </c>
      <c r="O8" s="35">
        <v>2202099.1064762981</v>
      </c>
      <c r="R8" s="68" t="s">
        <v>132</v>
      </c>
      <c r="S8" s="68" t="s">
        <v>170</v>
      </c>
      <c r="T8" s="116">
        <f t="shared" si="1"/>
        <v>42293</v>
      </c>
    </row>
    <row r="9" spans="1:20" ht="60" customHeight="1" x14ac:dyDescent="0.2">
      <c r="A9" s="60">
        <f t="shared" si="2"/>
        <v>5</v>
      </c>
      <c r="B9" s="29" t="s">
        <v>96</v>
      </c>
      <c r="C9" s="33" t="s">
        <v>18</v>
      </c>
      <c r="D9" s="31"/>
      <c r="E9" s="31"/>
      <c r="F9" s="9">
        <f t="shared" si="3"/>
        <v>2406895.0930252797</v>
      </c>
      <c r="G9" s="9">
        <f t="shared" si="4"/>
        <v>192551.60744202239</v>
      </c>
      <c r="H9" s="13" t="s">
        <v>124</v>
      </c>
      <c r="I9" s="118" t="s">
        <v>126</v>
      </c>
      <c r="J9" s="67" t="s">
        <v>173</v>
      </c>
      <c r="K9" s="67" t="s">
        <v>174</v>
      </c>
      <c r="L9" s="58">
        <v>0.92589999999999995</v>
      </c>
      <c r="M9" s="58">
        <v>7.4099999999999999E-2</v>
      </c>
      <c r="N9" s="13">
        <f t="shared" si="0"/>
        <v>413647.99027199997</v>
      </c>
      <c r="O9" s="36">
        <v>2599446.7004673025</v>
      </c>
      <c r="R9" s="68" t="s">
        <v>132</v>
      </c>
      <c r="S9" s="68" t="s">
        <v>170</v>
      </c>
      <c r="T9" s="116">
        <f t="shared" si="1"/>
        <v>42293</v>
      </c>
    </row>
    <row r="10" spans="1:20" ht="60" customHeight="1" x14ac:dyDescent="0.2">
      <c r="A10" s="60">
        <f t="shared" si="2"/>
        <v>6</v>
      </c>
      <c r="B10" s="29" t="s">
        <v>97</v>
      </c>
      <c r="C10" s="30" t="s">
        <v>19</v>
      </c>
      <c r="D10" s="31"/>
      <c r="E10" s="31"/>
      <c r="F10" s="9">
        <f t="shared" si="3"/>
        <v>5157636.9697023612</v>
      </c>
      <c r="G10" s="9">
        <f t="shared" si="4"/>
        <v>412610.9575761889</v>
      </c>
      <c r="H10" s="13" t="s">
        <v>124</v>
      </c>
      <c r="I10" s="118" t="s">
        <v>126</v>
      </c>
      <c r="J10" s="67" t="s">
        <v>173</v>
      </c>
      <c r="K10" s="67" t="s">
        <v>174</v>
      </c>
      <c r="L10" s="58">
        <v>0.92589999999999995</v>
      </c>
      <c r="M10" s="58">
        <v>7.4099999999999999E-2</v>
      </c>
      <c r="N10" s="13">
        <f t="shared" si="0"/>
        <v>886389.34586400026</v>
      </c>
      <c r="O10" s="35">
        <v>5570247.9272785503</v>
      </c>
      <c r="R10" s="68" t="s">
        <v>132</v>
      </c>
      <c r="S10" s="68" t="s">
        <v>170</v>
      </c>
      <c r="T10" s="116">
        <f t="shared" si="1"/>
        <v>42293</v>
      </c>
    </row>
    <row r="11" spans="1:20" ht="56.25" customHeight="1" x14ac:dyDescent="0.2">
      <c r="A11" s="60">
        <f t="shared" si="2"/>
        <v>7</v>
      </c>
      <c r="B11" s="29" t="s">
        <v>98</v>
      </c>
      <c r="C11" s="33" t="s">
        <v>20</v>
      </c>
      <c r="D11" s="31"/>
      <c r="E11" s="31"/>
      <c r="F11" s="9">
        <f t="shared" si="3"/>
        <v>4097445.4194874205</v>
      </c>
      <c r="G11" s="9">
        <f t="shared" si="4"/>
        <v>327795.63355899364</v>
      </c>
      <c r="H11" s="13" t="s">
        <v>124</v>
      </c>
      <c r="I11" s="118" t="s">
        <v>126</v>
      </c>
      <c r="J11" s="67" t="s">
        <v>173</v>
      </c>
      <c r="K11" s="67" t="s">
        <v>174</v>
      </c>
      <c r="L11" s="58">
        <v>0.92589999999999995</v>
      </c>
      <c r="M11" s="58">
        <v>7.4099999999999999E-2</v>
      </c>
      <c r="N11" s="13">
        <f t="shared" si="0"/>
        <v>704185.2667080001</v>
      </c>
      <c r="O11" s="36">
        <v>4425241.0530464146</v>
      </c>
      <c r="R11" s="68" t="s">
        <v>132</v>
      </c>
      <c r="S11" s="68" t="s">
        <v>170</v>
      </c>
      <c r="T11" s="116">
        <f t="shared" si="1"/>
        <v>42293</v>
      </c>
    </row>
    <row r="12" spans="1:20" ht="58.5" customHeight="1" x14ac:dyDescent="0.2">
      <c r="A12" s="60">
        <f t="shared" si="2"/>
        <v>8</v>
      </c>
      <c r="B12" s="29" t="s">
        <v>99</v>
      </c>
      <c r="C12" s="30" t="s">
        <v>142</v>
      </c>
      <c r="D12" s="31"/>
      <c r="E12" s="31"/>
      <c r="F12" s="9">
        <f t="shared" si="3"/>
        <v>580555.5555555555</v>
      </c>
      <c r="G12" s="9">
        <f t="shared" si="4"/>
        <v>46444.444444444438</v>
      </c>
      <c r="H12" s="13" t="s">
        <v>124</v>
      </c>
      <c r="I12" s="13" t="s">
        <v>126</v>
      </c>
      <c r="J12" s="67" t="s">
        <v>173</v>
      </c>
      <c r="K12" s="67" t="s">
        <v>174</v>
      </c>
      <c r="L12" s="58">
        <v>0.92589999999999995</v>
      </c>
      <c r="M12" s="58">
        <v>7.4099999999999999E-2</v>
      </c>
      <c r="N12" s="13">
        <f t="shared" si="0"/>
        <v>99774.0364724229</v>
      </c>
      <c r="O12" s="32">
        <v>627000</v>
      </c>
      <c r="R12" s="68" t="s">
        <v>132</v>
      </c>
      <c r="S12" s="68" t="s">
        <v>170</v>
      </c>
      <c r="T12" s="116">
        <f t="shared" si="1"/>
        <v>42293</v>
      </c>
    </row>
    <row r="13" spans="1:20" ht="48" customHeight="1" x14ac:dyDescent="0.2">
      <c r="A13" s="60">
        <f t="shared" si="2"/>
        <v>9</v>
      </c>
      <c r="B13" s="88" t="s">
        <v>143</v>
      </c>
      <c r="C13" s="33" t="s">
        <v>21</v>
      </c>
      <c r="D13" s="31"/>
      <c r="E13" s="31"/>
      <c r="F13" s="9">
        <f t="shared" si="3"/>
        <v>5931284.1347845811</v>
      </c>
      <c r="G13" s="9">
        <f t="shared" si="4"/>
        <v>474502.73078276648</v>
      </c>
      <c r="H13" s="13" t="s">
        <v>124</v>
      </c>
      <c r="I13" s="118" t="s">
        <v>126</v>
      </c>
      <c r="J13" s="67" t="s">
        <v>173</v>
      </c>
      <c r="K13" s="67" t="s">
        <v>174</v>
      </c>
      <c r="L13" s="58">
        <v>0.92589999999999995</v>
      </c>
      <c r="M13" s="58">
        <v>7.4099999999999999E-2</v>
      </c>
      <c r="N13" s="13">
        <f t="shared" si="0"/>
        <v>1019348.0260920002</v>
      </c>
      <c r="O13" s="36">
        <v>6405786.865567348</v>
      </c>
      <c r="R13" s="68" t="s">
        <v>132</v>
      </c>
      <c r="S13" s="68" t="s">
        <v>170</v>
      </c>
      <c r="T13" s="116">
        <f t="shared" si="1"/>
        <v>42293</v>
      </c>
    </row>
    <row r="14" spans="1:20" ht="59.25" customHeight="1" x14ac:dyDescent="0.2">
      <c r="A14" s="60">
        <f t="shared" si="2"/>
        <v>10</v>
      </c>
      <c r="B14" s="88" t="s">
        <v>144</v>
      </c>
      <c r="C14" s="30" t="s">
        <v>22</v>
      </c>
      <c r="D14" s="31"/>
      <c r="E14" s="31"/>
      <c r="F14" s="9">
        <f t="shared" si="3"/>
        <v>4942728.6808528211</v>
      </c>
      <c r="G14" s="9">
        <f t="shared" si="4"/>
        <v>395418.29446822568</v>
      </c>
      <c r="H14" s="13" t="s">
        <v>124</v>
      </c>
      <c r="I14" s="118" t="s">
        <v>126</v>
      </c>
      <c r="J14" s="67" t="s">
        <v>173</v>
      </c>
      <c r="K14" s="67" t="s">
        <v>174</v>
      </c>
      <c r="L14" s="58">
        <v>0.92589999999999995</v>
      </c>
      <c r="M14" s="58">
        <v>7.4099999999999999E-2</v>
      </c>
      <c r="N14" s="13">
        <f t="shared" si="0"/>
        <v>849455.29666800017</v>
      </c>
      <c r="O14" s="35">
        <v>5338146.975321047</v>
      </c>
      <c r="R14" s="68" t="s">
        <v>132</v>
      </c>
      <c r="S14" s="68" t="s">
        <v>170</v>
      </c>
      <c r="T14" s="116">
        <f t="shared" si="1"/>
        <v>42293</v>
      </c>
    </row>
    <row r="15" spans="1:20" ht="57.75" customHeight="1" x14ac:dyDescent="0.2">
      <c r="A15" s="60">
        <f t="shared" si="2"/>
        <v>11</v>
      </c>
      <c r="B15" s="88" t="s">
        <v>145</v>
      </c>
      <c r="C15" s="33" t="s">
        <v>23</v>
      </c>
      <c r="D15" s="31"/>
      <c r="E15" s="31"/>
      <c r="F15" s="9">
        <f t="shared" si="3"/>
        <v>2908331.5707388804</v>
      </c>
      <c r="G15" s="9">
        <f t="shared" si="4"/>
        <v>232666.52565911043</v>
      </c>
      <c r="H15" s="13" t="s">
        <v>124</v>
      </c>
      <c r="I15" s="118" t="s">
        <v>126</v>
      </c>
      <c r="J15" s="67" t="s">
        <v>173</v>
      </c>
      <c r="K15" s="67" t="s">
        <v>174</v>
      </c>
      <c r="L15" s="58">
        <v>0.92589999999999995</v>
      </c>
      <c r="M15" s="58">
        <v>7.4099999999999999E-2</v>
      </c>
      <c r="N15" s="13">
        <f t="shared" si="0"/>
        <v>499824.65491200006</v>
      </c>
      <c r="O15" s="36">
        <v>3140998.0963979908</v>
      </c>
      <c r="R15" s="68" t="s">
        <v>132</v>
      </c>
      <c r="S15" s="68" t="s">
        <v>170</v>
      </c>
      <c r="T15" s="116">
        <f t="shared" si="1"/>
        <v>42293</v>
      </c>
    </row>
    <row r="16" spans="1:20" ht="56.25" customHeight="1" x14ac:dyDescent="0.2">
      <c r="A16" s="60">
        <f t="shared" si="2"/>
        <v>12</v>
      </c>
      <c r="B16" s="88" t="s">
        <v>146</v>
      </c>
      <c r="C16" s="30" t="s">
        <v>24</v>
      </c>
      <c r="D16" s="31"/>
      <c r="E16" s="31"/>
      <c r="F16" s="9">
        <f t="shared" si="3"/>
        <v>11250835.202280961</v>
      </c>
      <c r="G16" s="9">
        <f t="shared" si="4"/>
        <v>900066.81618247693</v>
      </c>
      <c r="H16" s="13" t="s">
        <v>124</v>
      </c>
      <c r="I16" s="118" t="s">
        <v>126</v>
      </c>
      <c r="J16" s="67" t="s">
        <v>173</v>
      </c>
      <c r="K16" s="67" t="s">
        <v>174</v>
      </c>
      <c r="L16" s="58">
        <v>0.92589999999999995</v>
      </c>
      <c r="M16" s="58">
        <v>7.4099999999999999E-2</v>
      </c>
      <c r="N16" s="13">
        <f t="shared" si="0"/>
        <v>1933563.8615040001</v>
      </c>
      <c r="O16" s="35">
        <v>12150902.018463438</v>
      </c>
      <c r="R16" s="68" t="s">
        <v>132</v>
      </c>
      <c r="S16" s="68" t="s">
        <v>170</v>
      </c>
      <c r="T16" s="116">
        <f t="shared" si="1"/>
        <v>42293</v>
      </c>
    </row>
    <row r="17" spans="1:20" ht="56.25" customHeight="1" x14ac:dyDescent="0.2">
      <c r="A17" s="60">
        <f t="shared" si="2"/>
        <v>13</v>
      </c>
      <c r="B17" s="29" t="s">
        <v>100</v>
      </c>
      <c r="C17" s="33" t="s">
        <v>25</v>
      </c>
      <c r="D17" s="31"/>
      <c r="E17" s="31"/>
      <c r="F17" s="9">
        <f t="shared" si="3"/>
        <v>9111810.1966234203</v>
      </c>
      <c r="G17" s="9">
        <f t="shared" si="4"/>
        <v>728944.8157298736</v>
      </c>
      <c r="H17" s="13" t="s">
        <v>124</v>
      </c>
      <c r="I17" s="118" t="s">
        <v>126</v>
      </c>
      <c r="J17" s="67" t="s">
        <v>173</v>
      </c>
      <c r="K17" s="67" t="s">
        <v>174</v>
      </c>
      <c r="L17" s="58">
        <v>0.92589999999999995</v>
      </c>
      <c r="M17" s="58">
        <v>7.4099999999999999E-2</v>
      </c>
      <c r="N17" s="13">
        <f t="shared" si="0"/>
        <v>1565951.9131080003</v>
      </c>
      <c r="O17" s="37">
        <v>9840755.0123532955</v>
      </c>
      <c r="R17" s="68" t="s">
        <v>132</v>
      </c>
      <c r="S17" s="68" t="s">
        <v>170</v>
      </c>
      <c r="T17" s="116">
        <f t="shared" si="1"/>
        <v>42293</v>
      </c>
    </row>
    <row r="18" spans="1:20" ht="71.25" customHeight="1" x14ac:dyDescent="0.2">
      <c r="A18" s="60">
        <f t="shared" si="2"/>
        <v>14</v>
      </c>
      <c r="B18" s="88" t="s">
        <v>147</v>
      </c>
      <c r="C18" s="30" t="s">
        <v>26</v>
      </c>
      <c r="D18" s="31"/>
      <c r="E18" s="31"/>
      <c r="F18" s="9">
        <f t="shared" si="3"/>
        <v>5372632.4401594037</v>
      </c>
      <c r="G18" s="9">
        <f t="shared" si="4"/>
        <v>429810.59521275229</v>
      </c>
      <c r="H18" s="13" t="s">
        <v>124</v>
      </c>
      <c r="I18" s="118" t="s">
        <v>126</v>
      </c>
      <c r="J18" s="67" t="s">
        <v>173</v>
      </c>
      <c r="K18" s="67" t="s">
        <v>174</v>
      </c>
      <c r="L18" s="58">
        <v>0.92589999999999995</v>
      </c>
      <c r="M18" s="58">
        <v>7.4099999999999999E-2</v>
      </c>
      <c r="N18" s="13">
        <f t="shared" si="0"/>
        <v>923338.37805482897</v>
      </c>
      <c r="O18" s="35">
        <v>5802443.0353721566</v>
      </c>
      <c r="R18" s="68" t="s">
        <v>132</v>
      </c>
      <c r="S18" s="68" t="s">
        <v>170</v>
      </c>
      <c r="T18" s="116">
        <f t="shared" si="1"/>
        <v>42293</v>
      </c>
    </row>
    <row r="19" spans="1:20" ht="72.75" customHeight="1" x14ac:dyDescent="0.2">
      <c r="A19" s="60">
        <f t="shared" si="2"/>
        <v>15</v>
      </c>
      <c r="B19" s="88" t="s">
        <v>148</v>
      </c>
      <c r="C19" s="33" t="s">
        <v>27</v>
      </c>
      <c r="D19" s="31"/>
      <c r="E19" s="31"/>
      <c r="F19" s="9">
        <f t="shared" si="3"/>
        <v>8249321.3673505774</v>
      </c>
      <c r="G19" s="9">
        <f t="shared" si="4"/>
        <v>659945.70938804618</v>
      </c>
      <c r="H19" s="13" t="s">
        <v>124</v>
      </c>
      <c r="I19" s="118" t="s">
        <v>126</v>
      </c>
      <c r="J19" s="67" t="s">
        <v>173</v>
      </c>
      <c r="K19" s="67" t="s">
        <v>174</v>
      </c>
      <c r="L19" s="58">
        <v>0.92589999999999995</v>
      </c>
      <c r="M19" s="58">
        <v>7.4099999999999999E-2</v>
      </c>
      <c r="N19" s="13">
        <f t="shared" si="0"/>
        <v>1417724.9413988453</v>
      </c>
      <c r="O19" s="36">
        <v>8909267.0767386239</v>
      </c>
      <c r="R19" s="68" t="s">
        <v>132</v>
      </c>
      <c r="S19" s="68" t="s">
        <v>170</v>
      </c>
      <c r="T19" s="116">
        <f t="shared" si="1"/>
        <v>42293</v>
      </c>
    </row>
    <row r="20" spans="1:20" ht="79.5" customHeight="1" x14ac:dyDescent="0.2">
      <c r="A20" s="60">
        <f t="shared" si="2"/>
        <v>16</v>
      </c>
      <c r="B20" s="88" t="s">
        <v>149</v>
      </c>
      <c r="C20" s="30" t="s">
        <v>28</v>
      </c>
      <c r="D20" s="31"/>
      <c r="E20" s="31"/>
      <c r="F20" s="9">
        <f t="shared" si="3"/>
        <v>11020257.358496483</v>
      </c>
      <c r="G20" s="9">
        <f t="shared" si="4"/>
        <v>881620.58867971867</v>
      </c>
      <c r="H20" s="13" t="s">
        <v>124</v>
      </c>
      <c r="I20" s="118" t="s">
        <v>126</v>
      </c>
      <c r="J20" s="67" t="s">
        <v>173</v>
      </c>
      <c r="K20" s="67" t="s">
        <v>174</v>
      </c>
      <c r="L20" s="58">
        <v>0.92589999999999995</v>
      </c>
      <c r="M20" s="58">
        <v>7.4099999999999999E-2</v>
      </c>
      <c r="N20" s="13">
        <f t="shared" si="0"/>
        <v>1893936.8491098632</v>
      </c>
      <c r="O20" s="35">
        <v>11901877.947176203</v>
      </c>
      <c r="R20" s="68" t="s">
        <v>132</v>
      </c>
      <c r="S20" s="68" t="s">
        <v>170</v>
      </c>
      <c r="T20" s="116">
        <f t="shared" si="1"/>
        <v>42293</v>
      </c>
    </row>
    <row r="21" spans="1:20" ht="78.75" customHeight="1" x14ac:dyDescent="0.2">
      <c r="A21" s="60">
        <f t="shared" si="2"/>
        <v>17</v>
      </c>
      <c r="B21" s="88" t="s">
        <v>150</v>
      </c>
      <c r="C21" s="33" t="s">
        <v>29</v>
      </c>
      <c r="D21" s="31"/>
      <c r="E21" s="31"/>
      <c r="F21" s="9">
        <f t="shared" si="3"/>
        <v>5499553.385643716</v>
      </c>
      <c r="G21" s="9">
        <f t="shared" si="4"/>
        <v>439964.27085149731</v>
      </c>
      <c r="H21" s="13" t="s">
        <v>124</v>
      </c>
      <c r="I21" s="118" t="s">
        <v>126</v>
      </c>
      <c r="J21" s="67" t="s">
        <v>173</v>
      </c>
      <c r="K21" s="67" t="s">
        <v>174</v>
      </c>
      <c r="L21" s="58">
        <v>0.92589999999999995</v>
      </c>
      <c r="M21" s="58">
        <v>7.4099999999999999E-2</v>
      </c>
      <c r="N21" s="13">
        <f t="shared" si="0"/>
        <v>945150.95899163187</v>
      </c>
      <c r="O21" s="36">
        <v>5939517.6564952135</v>
      </c>
      <c r="R21" s="68" t="s">
        <v>132</v>
      </c>
      <c r="S21" s="68" t="s">
        <v>170</v>
      </c>
      <c r="T21" s="116">
        <f t="shared" si="1"/>
        <v>42293</v>
      </c>
    </row>
    <row r="22" spans="1:20" ht="79.5" customHeight="1" x14ac:dyDescent="0.2">
      <c r="A22" s="60">
        <f t="shared" si="2"/>
        <v>18</v>
      </c>
      <c r="B22" s="88" t="s">
        <v>151</v>
      </c>
      <c r="C22" s="30" t="s">
        <v>30</v>
      </c>
      <c r="D22" s="31"/>
      <c r="E22" s="31"/>
      <c r="F22" s="9">
        <f t="shared" si="3"/>
        <v>5541854.5600618236</v>
      </c>
      <c r="G22" s="9">
        <f t="shared" si="4"/>
        <v>443348.36480494589</v>
      </c>
      <c r="H22" s="13" t="s">
        <v>124</v>
      </c>
      <c r="I22" s="118" t="s">
        <v>126</v>
      </c>
      <c r="J22" s="67" t="s">
        <v>173</v>
      </c>
      <c r="K22" s="67" t="s">
        <v>174</v>
      </c>
      <c r="L22" s="58">
        <v>0.92589999999999995</v>
      </c>
      <c r="M22" s="58">
        <v>7.4099999999999999E-2</v>
      </c>
      <c r="N22" s="13">
        <f t="shared" si="0"/>
        <v>952420.82124483131</v>
      </c>
      <c r="O22" s="35">
        <v>5985202.9248667695</v>
      </c>
      <c r="R22" s="68" t="s">
        <v>132</v>
      </c>
      <c r="S22" s="68" t="s">
        <v>170</v>
      </c>
      <c r="T22" s="116">
        <f t="shared" si="1"/>
        <v>42293</v>
      </c>
    </row>
    <row r="23" spans="1:20" ht="57.75" customHeight="1" x14ac:dyDescent="0.2">
      <c r="A23" s="60">
        <f t="shared" si="2"/>
        <v>19</v>
      </c>
      <c r="B23" s="88" t="s">
        <v>152</v>
      </c>
      <c r="C23" s="33" t="s">
        <v>31</v>
      </c>
      <c r="D23" s="31"/>
      <c r="E23" s="31"/>
      <c r="F23" s="9">
        <f t="shared" si="3"/>
        <v>11628661.757581441</v>
      </c>
      <c r="G23" s="9">
        <f t="shared" si="4"/>
        <v>930292.94060651527</v>
      </c>
      <c r="H23" s="13" t="s">
        <v>124</v>
      </c>
      <c r="I23" s="118" t="s">
        <v>126</v>
      </c>
      <c r="J23" s="67" t="s">
        <v>173</v>
      </c>
      <c r="K23" s="67" t="s">
        <v>174</v>
      </c>
      <c r="L23" s="58">
        <v>0.92589999999999995</v>
      </c>
      <c r="M23" s="58">
        <v>7.4099999999999999E-2</v>
      </c>
      <c r="N23" s="13">
        <f t="shared" si="0"/>
        <v>1998496.9762560001</v>
      </c>
      <c r="O23" s="36">
        <v>12558954.698187957</v>
      </c>
      <c r="R23" s="68" t="s">
        <v>132</v>
      </c>
      <c r="S23" s="68" t="s">
        <v>170</v>
      </c>
      <c r="T23" s="116">
        <f t="shared" si="1"/>
        <v>42293</v>
      </c>
    </row>
    <row r="24" spans="1:20" ht="81.75" customHeight="1" x14ac:dyDescent="0.2">
      <c r="A24" s="60">
        <f t="shared" si="2"/>
        <v>20</v>
      </c>
      <c r="B24" s="88" t="s">
        <v>153</v>
      </c>
      <c r="C24" s="30" t="s">
        <v>32</v>
      </c>
      <c r="D24" s="31"/>
      <c r="E24" s="31"/>
      <c r="F24" s="9">
        <f t="shared" si="3"/>
        <v>7742388.6382199759</v>
      </c>
      <c r="G24" s="9">
        <f t="shared" si="4"/>
        <v>619391.09105759813</v>
      </c>
      <c r="H24" s="13" t="s">
        <v>124</v>
      </c>
      <c r="I24" s="118" t="s">
        <v>126</v>
      </c>
      <c r="J24" s="67" t="s">
        <v>173</v>
      </c>
      <c r="K24" s="67" t="s">
        <v>174</v>
      </c>
      <c r="L24" s="58">
        <v>0.92589999999999995</v>
      </c>
      <c r="M24" s="58">
        <v>7.4099999999999999E-2</v>
      </c>
      <c r="N24" s="13">
        <f t="shared" si="0"/>
        <v>1330603.6932748121</v>
      </c>
      <c r="O24" s="35">
        <v>8361779.7292775745</v>
      </c>
      <c r="R24" s="68" t="s">
        <v>132</v>
      </c>
      <c r="S24" s="68" t="s">
        <v>170</v>
      </c>
      <c r="T24" s="116">
        <f t="shared" si="1"/>
        <v>42293</v>
      </c>
    </row>
    <row r="25" spans="1:20" ht="90" customHeight="1" x14ac:dyDescent="0.2">
      <c r="A25" s="60">
        <f t="shared" si="2"/>
        <v>21</v>
      </c>
      <c r="B25" s="88" t="s">
        <v>154</v>
      </c>
      <c r="C25" s="33" t="s">
        <v>33</v>
      </c>
      <c r="D25" s="31"/>
      <c r="E25" s="31"/>
      <c r="F25" s="9">
        <f t="shared" si="3"/>
        <v>3183948.0385926962</v>
      </c>
      <c r="G25" s="9">
        <f t="shared" si="4"/>
        <v>254715.84308741571</v>
      </c>
      <c r="H25" s="13" t="s">
        <v>124</v>
      </c>
      <c r="I25" s="118" t="s">
        <v>126</v>
      </c>
      <c r="J25" s="67" t="s">
        <v>173</v>
      </c>
      <c r="K25" s="67" t="s">
        <v>174</v>
      </c>
      <c r="L25" s="58">
        <v>0.92589999999999995</v>
      </c>
      <c r="M25" s="58">
        <v>7.4099999999999999E-2</v>
      </c>
      <c r="N25" s="13">
        <f t="shared" si="0"/>
        <v>547191.98651858827</v>
      </c>
      <c r="O25" s="36">
        <v>3438663.8816801123</v>
      </c>
      <c r="R25" s="68" t="s">
        <v>132</v>
      </c>
      <c r="S25" s="68" t="s">
        <v>170</v>
      </c>
      <c r="T25" s="116">
        <f t="shared" si="1"/>
        <v>42293</v>
      </c>
    </row>
    <row r="26" spans="1:20" ht="78.75" customHeight="1" x14ac:dyDescent="0.2">
      <c r="A26" s="60">
        <f t="shared" si="2"/>
        <v>22</v>
      </c>
      <c r="B26" s="88" t="s">
        <v>155</v>
      </c>
      <c r="C26" s="30" t="s">
        <v>34</v>
      </c>
      <c r="D26" s="31"/>
      <c r="E26" s="31"/>
      <c r="F26" s="9">
        <f t="shared" si="3"/>
        <v>7377015.2025424568</v>
      </c>
      <c r="G26" s="9">
        <f t="shared" si="4"/>
        <v>590161.21620339656</v>
      </c>
      <c r="H26" s="13" t="s">
        <v>124</v>
      </c>
      <c r="I26" s="118" t="s">
        <v>126</v>
      </c>
      <c r="J26" s="67" t="s">
        <v>173</v>
      </c>
      <c r="K26" s="67" t="s">
        <v>174</v>
      </c>
      <c r="L26" s="58">
        <v>0.92589999999999995</v>
      </c>
      <c r="M26" s="58">
        <v>7.4099999999999999E-2</v>
      </c>
      <c r="N26" s="13">
        <f t="shared" si="0"/>
        <v>1267810.7664851299</v>
      </c>
      <c r="O26" s="35">
        <v>7967176.4187458539</v>
      </c>
      <c r="R26" s="68" t="s">
        <v>132</v>
      </c>
      <c r="S26" s="68" t="s">
        <v>170</v>
      </c>
      <c r="T26" s="116">
        <f t="shared" si="1"/>
        <v>42293</v>
      </c>
    </row>
    <row r="27" spans="1:20" ht="45" x14ac:dyDescent="0.2">
      <c r="A27" s="60">
        <f t="shared" si="2"/>
        <v>23</v>
      </c>
      <c r="B27" s="88" t="s">
        <v>156</v>
      </c>
      <c r="C27" s="33" t="s">
        <v>35</v>
      </c>
      <c r="D27" s="31"/>
      <c r="E27" s="31"/>
      <c r="F27" s="9">
        <f t="shared" si="3"/>
        <v>13222961.512146797</v>
      </c>
      <c r="G27" s="9">
        <f t="shared" si="4"/>
        <v>1057836.9209717438</v>
      </c>
      <c r="H27" s="13" t="s">
        <v>124</v>
      </c>
      <c r="I27" s="118" t="s">
        <v>126</v>
      </c>
      <c r="J27" s="67" t="s">
        <v>173</v>
      </c>
      <c r="K27" s="67" t="s">
        <v>174</v>
      </c>
      <c r="L27" s="58">
        <v>0.92589999999999995</v>
      </c>
      <c r="M27" s="58">
        <v>7.4099999999999999E-2</v>
      </c>
      <c r="N27" s="13">
        <f t="shared" si="0"/>
        <v>2272492.6694119447</v>
      </c>
      <c r="O27" s="36">
        <v>14280798.433118543</v>
      </c>
      <c r="R27" s="68" t="s">
        <v>132</v>
      </c>
      <c r="S27" s="68" t="s">
        <v>170</v>
      </c>
      <c r="T27" s="116">
        <f t="shared" si="1"/>
        <v>42293</v>
      </c>
    </row>
    <row r="28" spans="1:20" ht="81.75" customHeight="1" x14ac:dyDescent="0.2">
      <c r="A28" s="60">
        <f t="shared" si="2"/>
        <v>24</v>
      </c>
      <c r="B28" s="88" t="s">
        <v>157</v>
      </c>
      <c r="C28" s="30" t="s">
        <v>36</v>
      </c>
      <c r="D28" s="31"/>
      <c r="E28" s="31"/>
      <c r="F28" s="9">
        <f t="shared" si="3"/>
        <v>10961145.747853644</v>
      </c>
      <c r="G28" s="9">
        <f t="shared" si="4"/>
        <v>876891.65982829151</v>
      </c>
      <c r="H28" s="13" t="s">
        <v>124</v>
      </c>
      <c r="I28" s="118" t="s">
        <v>126</v>
      </c>
      <c r="J28" s="67" t="s">
        <v>173</v>
      </c>
      <c r="K28" s="67" t="s">
        <v>174</v>
      </c>
      <c r="L28" s="58">
        <v>0.92589999999999995</v>
      </c>
      <c r="M28" s="58">
        <v>7.4099999999999999E-2</v>
      </c>
      <c r="N28" s="13">
        <f t="shared" si="0"/>
        <v>1883777.952274265</v>
      </c>
      <c r="O28" s="35">
        <v>11838037.407681936</v>
      </c>
      <c r="R28" s="68" t="s">
        <v>132</v>
      </c>
      <c r="S28" s="68" t="s">
        <v>170</v>
      </c>
      <c r="T28" s="116">
        <f t="shared" si="1"/>
        <v>42293</v>
      </c>
    </row>
    <row r="29" spans="1:20" ht="79.5" customHeight="1" x14ac:dyDescent="0.2">
      <c r="A29" s="60">
        <f t="shared" si="2"/>
        <v>25</v>
      </c>
      <c r="B29" s="88" t="s">
        <v>158</v>
      </c>
      <c r="C29" s="33" t="s">
        <v>37</v>
      </c>
      <c r="D29" s="31"/>
      <c r="E29" s="31"/>
      <c r="F29" s="9">
        <f t="shared" si="3"/>
        <v>14962827.508858893</v>
      </c>
      <c r="G29" s="9">
        <f t="shared" si="4"/>
        <v>1197026.2007087115</v>
      </c>
      <c r="H29" s="13" t="s">
        <v>124</v>
      </c>
      <c r="I29" s="118" t="s">
        <v>126</v>
      </c>
      <c r="J29" s="67" t="s">
        <v>173</v>
      </c>
      <c r="K29" s="67" t="s">
        <v>174</v>
      </c>
      <c r="L29" s="58">
        <v>0.92589999999999995</v>
      </c>
      <c r="M29" s="58">
        <v>7.4099999999999999E-2</v>
      </c>
      <c r="N29" s="13">
        <f t="shared" si="0"/>
        <v>2571505.3164392612</v>
      </c>
      <c r="O29" s="36">
        <v>16159853.709567606</v>
      </c>
      <c r="R29" s="68" t="s">
        <v>132</v>
      </c>
      <c r="S29" s="68" t="s">
        <v>170</v>
      </c>
      <c r="T29" s="116">
        <f t="shared" si="1"/>
        <v>42293</v>
      </c>
    </row>
    <row r="30" spans="1:20" ht="62.25" customHeight="1" x14ac:dyDescent="0.2">
      <c r="A30" s="60">
        <f t="shared" si="2"/>
        <v>26</v>
      </c>
      <c r="B30" s="88" t="s">
        <v>159</v>
      </c>
      <c r="C30" s="30" t="s">
        <v>38</v>
      </c>
      <c r="D30" s="31"/>
      <c r="E30" s="31"/>
      <c r="F30" s="9">
        <f t="shared" si="3"/>
        <v>8182502.1779260812</v>
      </c>
      <c r="G30" s="9">
        <f t="shared" si="4"/>
        <v>654600.17423408653</v>
      </c>
      <c r="H30" s="13" t="s">
        <v>124</v>
      </c>
      <c r="I30" s="118" t="s">
        <v>126</v>
      </c>
      <c r="J30" s="67" t="s">
        <v>173</v>
      </c>
      <c r="K30" s="67" t="s">
        <v>174</v>
      </c>
      <c r="L30" s="58">
        <v>0.92589999999999995</v>
      </c>
      <c r="M30" s="58">
        <v>7.4099999999999999E-2</v>
      </c>
      <c r="N30" s="13">
        <f t="shared" si="0"/>
        <v>1406241.4232774528</v>
      </c>
      <c r="O30" s="35">
        <v>8837102.3521601688</v>
      </c>
      <c r="R30" s="68" t="s">
        <v>132</v>
      </c>
      <c r="S30" s="68" t="s">
        <v>170</v>
      </c>
      <c r="T30" s="116">
        <f t="shared" si="1"/>
        <v>42293</v>
      </c>
    </row>
    <row r="31" spans="1:20" ht="71.25" customHeight="1" x14ac:dyDescent="0.2">
      <c r="A31" s="60">
        <f t="shared" si="2"/>
        <v>27</v>
      </c>
      <c r="B31" s="88" t="s">
        <v>160</v>
      </c>
      <c r="C31" s="33" t="s">
        <v>39</v>
      </c>
      <c r="D31" s="31"/>
      <c r="E31" s="31"/>
      <c r="F31" s="9">
        <f t="shared" si="3"/>
        <v>12691588.99272378</v>
      </c>
      <c r="G31" s="9">
        <f t="shared" si="4"/>
        <v>1015327.1194179024</v>
      </c>
      <c r="H31" s="13" t="s">
        <v>124</v>
      </c>
      <c r="I31" s="118" t="s">
        <v>126</v>
      </c>
      <c r="J31" s="67" t="s">
        <v>173</v>
      </c>
      <c r="K31" s="67" t="s">
        <v>174</v>
      </c>
      <c r="L31" s="58">
        <v>0.92589999999999995</v>
      </c>
      <c r="M31" s="58">
        <v>7.4099999999999999E-2</v>
      </c>
      <c r="N31" s="13">
        <f t="shared" si="0"/>
        <v>2181171.2090865476</v>
      </c>
      <c r="O31" s="36">
        <v>13706916.112141684</v>
      </c>
      <c r="R31" s="68" t="s">
        <v>132</v>
      </c>
      <c r="S31" s="68" t="s">
        <v>170</v>
      </c>
      <c r="T31" s="116">
        <f t="shared" si="1"/>
        <v>42293</v>
      </c>
    </row>
    <row r="32" spans="1:20" ht="93.75" customHeight="1" x14ac:dyDescent="0.2">
      <c r="A32" s="60">
        <f t="shared" si="2"/>
        <v>28</v>
      </c>
      <c r="B32" s="88" t="s">
        <v>161</v>
      </c>
      <c r="C32" s="30" t="s">
        <v>40</v>
      </c>
      <c r="D32" s="31"/>
      <c r="E32" s="31"/>
      <c r="F32" s="9">
        <f t="shared" si="3"/>
        <v>792321.46284720011</v>
      </c>
      <c r="G32" s="9">
        <f t="shared" si="4"/>
        <v>63385.717027776009</v>
      </c>
      <c r="H32" s="13" t="s">
        <v>124</v>
      </c>
      <c r="I32" s="13" t="s">
        <v>126</v>
      </c>
      <c r="J32" s="67" t="s">
        <v>173</v>
      </c>
      <c r="K32" s="67" t="s">
        <v>174</v>
      </c>
      <c r="L32" s="58">
        <v>0.92589999999999995</v>
      </c>
      <c r="M32" s="58">
        <v>7.4099999999999999E-2</v>
      </c>
      <c r="N32" s="13">
        <f t="shared" si="0"/>
        <v>136168.03728000002</v>
      </c>
      <c r="O32" s="35">
        <v>855707.17987497617</v>
      </c>
      <c r="R32" s="68" t="s">
        <v>132</v>
      </c>
      <c r="S32" s="68" t="s">
        <v>170</v>
      </c>
      <c r="T32" s="116">
        <f t="shared" si="1"/>
        <v>42293</v>
      </c>
    </row>
    <row r="33" spans="1:20" ht="57.75" customHeight="1" x14ac:dyDescent="0.2">
      <c r="A33" s="60">
        <f t="shared" si="2"/>
        <v>29</v>
      </c>
      <c r="B33" s="88" t="s">
        <v>162</v>
      </c>
      <c r="C33" s="33" t="s">
        <v>41</v>
      </c>
      <c r="D33" s="31"/>
      <c r="E33" s="31"/>
      <c r="F33" s="9">
        <f t="shared" si="3"/>
        <v>835727.46285599994</v>
      </c>
      <c r="G33" s="9">
        <f t="shared" si="4"/>
        <v>66858.19702847999</v>
      </c>
      <c r="H33" s="13" t="s">
        <v>124</v>
      </c>
      <c r="I33" s="13" t="s">
        <v>126</v>
      </c>
      <c r="J33" s="67" t="s">
        <v>173</v>
      </c>
      <c r="K33" s="67" t="s">
        <v>174</v>
      </c>
      <c r="L33" s="58">
        <v>0.92589999999999995</v>
      </c>
      <c r="M33" s="58">
        <v>7.4099999999999999E-2</v>
      </c>
      <c r="N33" s="13">
        <f t="shared" si="0"/>
        <v>143627.77439999999</v>
      </c>
      <c r="O33" s="36">
        <v>902585.65988447994</v>
      </c>
      <c r="R33" s="68" t="s">
        <v>132</v>
      </c>
      <c r="S33" s="68" t="s">
        <v>170</v>
      </c>
      <c r="T33" s="116">
        <f t="shared" si="1"/>
        <v>42293</v>
      </c>
    </row>
    <row r="34" spans="1:20" ht="57" customHeight="1" x14ac:dyDescent="0.2">
      <c r="A34" s="60">
        <f t="shared" si="2"/>
        <v>30</v>
      </c>
      <c r="B34" s="68"/>
      <c r="C34" s="30" t="s">
        <v>42</v>
      </c>
      <c r="D34" s="31"/>
      <c r="E34" s="31"/>
      <c r="F34" s="9">
        <f t="shared" si="3"/>
        <v>404906.71650000004</v>
      </c>
      <c r="G34" s="9">
        <f t="shared" si="4"/>
        <v>32392.537320000003</v>
      </c>
      <c r="H34" s="13" t="s">
        <v>124</v>
      </c>
      <c r="I34" s="13" t="s">
        <v>126</v>
      </c>
      <c r="J34" s="67" t="s">
        <v>173</v>
      </c>
      <c r="K34" s="67" t="s">
        <v>174</v>
      </c>
      <c r="L34" s="58">
        <v>0.92589999999999995</v>
      </c>
      <c r="M34" s="58">
        <v>7.4099999999999999E-2</v>
      </c>
      <c r="N34" s="13">
        <f t="shared" si="0"/>
        <v>69587.100000000006</v>
      </c>
      <c r="O34" s="35">
        <v>437299.25382000004</v>
      </c>
      <c r="R34" s="68" t="s">
        <v>132</v>
      </c>
      <c r="S34" s="68" t="s">
        <v>170</v>
      </c>
      <c r="T34" s="116">
        <f t="shared" si="1"/>
        <v>42293</v>
      </c>
    </row>
    <row r="35" spans="1:20" ht="57" customHeight="1" x14ac:dyDescent="0.2">
      <c r="A35" s="60">
        <f t="shared" si="2"/>
        <v>31</v>
      </c>
      <c r="B35" s="88" t="s">
        <v>163</v>
      </c>
      <c r="C35" s="33" t="s">
        <v>43</v>
      </c>
      <c r="D35" s="31"/>
      <c r="E35" s="31"/>
      <c r="F35" s="9">
        <f t="shared" si="3"/>
        <v>5883084.0392524209</v>
      </c>
      <c r="G35" s="9">
        <f t="shared" si="4"/>
        <v>470646.72314019367</v>
      </c>
      <c r="H35" s="13" t="s">
        <v>124</v>
      </c>
      <c r="I35" s="118" t="s">
        <v>126</v>
      </c>
      <c r="J35" s="67" t="s">
        <v>173</v>
      </c>
      <c r="K35" s="67" t="s">
        <v>174</v>
      </c>
      <c r="L35" s="58">
        <v>0.92589999999999995</v>
      </c>
      <c r="M35" s="58">
        <v>7.4099999999999999E-2</v>
      </c>
      <c r="N35" s="13">
        <f t="shared" si="0"/>
        <v>1011064.3777080001</v>
      </c>
      <c r="O35" s="36">
        <v>6353730.762392615</v>
      </c>
      <c r="R35" s="68" t="s">
        <v>132</v>
      </c>
      <c r="S35" s="68" t="s">
        <v>170</v>
      </c>
      <c r="T35" s="116">
        <f t="shared" si="1"/>
        <v>42293</v>
      </c>
    </row>
    <row r="36" spans="1:20" ht="59.25" customHeight="1" x14ac:dyDescent="0.2">
      <c r="A36" s="60">
        <f t="shared" si="2"/>
        <v>32</v>
      </c>
      <c r="B36" s="88" t="s">
        <v>164</v>
      </c>
      <c r="C36" s="30" t="s">
        <v>44</v>
      </c>
      <c r="D36" s="31"/>
      <c r="E36" s="31"/>
      <c r="F36" s="9">
        <f t="shared" si="3"/>
        <v>5883084.0392524209</v>
      </c>
      <c r="G36" s="9">
        <f t="shared" si="4"/>
        <v>470646.72314019367</v>
      </c>
      <c r="H36" s="13" t="s">
        <v>124</v>
      </c>
      <c r="I36" s="118" t="s">
        <v>126</v>
      </c>
      <c r="J36" s="67" t="s">
        <v>173</v>
      </c>
      <c r="K36" s="67" t="s">
        <v>174</v>
      </c>
      <c r="L36" s="58">
        <v>0.92589999999999995</v>
      </c>
      <c r="M36" s="58">
        <v>7.4099999999999999E-2</v>
      </c>
      <c r="N36" s="13">
        <f t="shared" si="0"/>
        <v>1011064.3777080001</v>
      </c>
      <c r="O36" s="35">
        <v>6353730.762392615</v>
      </c>
      <c r="R36" s="68" t="s">
        <v>132</v>
      </c>
      <c r="S36" s="68" t="s">
        <v>170</v>
      </c>
      <c r="T36" s="116">
        <f t="shared" si="1"/>
        <v>42293</v>
      </c>
    </row>
    <row r="37" spans="1:20" ht="59.25" customHeight="1" x14ac:dyDescent="0.2">
      <c r="A37" s="60">
        <f t="shared" si="2"/>
        <v>33</v>
      </c>
      <c r="B37" s="88" t="s">
        <v>165</v>
      </c>
      <c r="C37" s="33" t="s">
        <v>45</v>
      </c>
      <c r="D37" s="31"/>
      <c r="E37" s="31"/>
      <c r="F37" s="9">
        <f t="shared" si="3"/>
        <v>5883084.0392524209</v>
      </c>
      <c r="G37" s="9">
        <f t="shared" si="4"/>
        <v>470646.72314019367</v>
      </c>
      <c r="H37" s="13" t="s">
        <v>124</v>
      </c>
      <c r="I37" s="118" t="s">
        <v>126</v>
      </c>
      <c r="J37" s="67" t="s">
        <v>173</v>
      </c>
      <c r="K37" s="67" t="s">
        <v>174</v>
      </c>
      <c r="L37" s="58">
        <v>0.92589999999999995</v>
      </c>
      <c r="M37" s="58">
        <v>7.4099999999999999E-2</v>
      </c>
      <c r="N37" s="13">
        <f t="shared" si="0"/>
        <v>1011064.3777080001</v>
      </c>
      <c r="O37" s="36">
        <v>6353730.762392615</v>
      </c>
      <c r="R37" s="68" t="s">
        <v>132</v>
      </c>
      <c r="S37" s="68" t="s">
        <v>170</v>
      </c>
      <c r="T37" s="116">
        <f t="shared" si="1"/>
        <v>42293</v>
      </c>
    </row>
    <row r="38" spans="1:20" ht="54" customHeight="1" x14ac:dyDescent="0.2">
      <c r="A38" s="60">
        <f t="shared" si="2"/>
        <v>34</v>
      </c>
      <c r="B38" s="88" t="s">
        <v>166</v>
      </c>
      <c r="C38" s="30" t="s">
        <v>46</v>
      </c>
      <c r="D38" s="31"/>
      <c r="E38" s="31"/>
      <c r="F38" s="9">
        <f t="shared" si="3"/>
        <v>5883084.0392524209</v>
      </c>
      <c r="G38" s="9">
        <f t="shared" si="4"/>
        <v>470646.72314019367</v>
      </c>
      <c r="H38" s="13" t="s">
        <v>124</v>
      </c>
      <c r="I38" s="118" t="s">
        <v>126</v>
      </c>
      <c r="J38" s="67" t="s">
        <v>173</v>
      </c>
      <c r="K38" s="67" t="s">
        <v>174</v>
      </c>
      <c r="L38" s="58">
        <v>0.92589999999999995</v>
      </c>
      <c r="M38" s="58">
        <v>7.4099999999999999E-2</v>
      </c>
      <c r="N38" s="13">
        <f t="shared" si="0"/>
        <v>1011064.3777080001</v>
      </c>
      <c r="O38" s="35">
        <v>6353730.762392615</v>
      </c>
      <c r="R38" s="68" t="s">
        <v>132</v>
      </c>
      <c r="S38" s="68" t="s">
        <v>170</v>
      </c>
      <c r="T38" s="116">
        <f t="shared" si="1"/>
        <v>42293</v>
      </c>
    </row>
    <row r="39" spans="1:20" ht="22.5" x14ac:dyDescent="0.2">
      <c r="A39" s="60">
        <f t="shared" si="2"/>
        <v>35</v>
      </c>
      <c r="B39" s="88" t="s">
        <v>167</v>
      </c>
      <c r="C39" s="30" t="s">
        <v>47</v>
      </c>
      <c r="D39" s="31"/>
      <c r="E39" s="31"/>
      <c r="F39" s="9">
        <f t="shared" si="3"/>
        <v>12713312.234025953</v>
      </c>
      <c r="G39" s="9">
        <f t="shared" si="4"/>
        <v>1017064.9787220763</v>
      </c>
      <c r="H39" s="13" t="s">
        <v>124</v>
      </c>
      <c r="I39" s="118" t="s">
        <v>126</v>
      </c>
      <c r="J39" s="67" t="s">
        <v>173</v>
      </c>
      <c r="K39" s="67" t="s">
        <v>174</v>
      </c>
      <c r="L39" s="58">
        <v>0.92589999999999995</v>
      </c>
      <c r="M39" s="58">
        <v>7.4099999999999999E-2</v>
      </c>
      <c r="N39" s="13">
        <f t="shared" si="0"/>
        <v>2184904.5563075696</v>
      </c>
      <c r="O39" s="35">
        <v>13730377.21274803</v>
      </c>
      <c r="R39" s="68" t="s">
        <v>132</v>
      </c>
      <c r="S39" s="68" t="s">
        <v>170</v>
      </c>
      <c r="T39" s="116">
        <f t="shared" si="1"/>
        <v>42293</v>
      </c>
    </row>
    <row r="40" spans="1:20" ht="30" x14ac:dyDescent="0.2">
      <c r="A40" s="60">
        <f t="shared" si="2"/>
        <v>36</v>
      </c>
      <c r="B40" s="88" t="s">
        <v>168</v>
      </c>
      <c r="C40" s="107" t="s">
        <v>48</v>
      </c>
      <c r="D40" s="31"/>
      <c r="E40" s="31"/>
      <c r="F40" s="9">
        <f t="shared" si="3"/>
        <v>57957909.679203108</v>
      </c>
      <c r="G40" s="9">
        <f t="shared" si="4"/>
        <v>4636632.7743362486</v>
      </c>
      <c r="H40" s="13" t="s">
        <v>124</v>
      </c>
      <c r="I40" s="118" t="s">
        <v>126</v>
      </c>
      <c r="J40" s="67" t="s">
        <v>173</v>
      </c>
      <c r="K40" s="67" t="s">
        <v>174</v>
      </c>
      <c r="L40" s="58">
        <v>0.92589999999999995</v>
      </c>
      <c r="M40" s="58">
        <v>7.4099999999999999E-2</v>
      </c>
      <c r="N40" s="13">
        <f t="shared" si="0"/>
        <v>9960622.2675184365</v>
      </c>
      <c r="O40" s="36">
        <v>62594542.453539364</v>
      </c>
      <c r="R40" s="68" t="s">
        <v>132</v>
      </c>
      <c r="S40" s="68" t="s">
        <v>170</v>
      </c>
      <c r="T40" s="116">
        <f t="shared" si="1"/>
        <v>42293</v>
      </c>
    </row>
    <row r="41" spans="1:20" ht="30" x14ac:dyDescent="0.2">
      <c r="A41" s="60">
        <f t="shared" si="2"/>
        <v>37</v>
      </c>
      <c r="B41" s="88" t="s">
        <v>169</v>
      </c>
      <c r="C41" s="108" t="s">
        <v>49</v>
      </c>
      <c r="D41" s="31"/>
      <c r="E41" s="31"/>
      <c r="F41" s="9">
        <f t="shared" si="3"/>
        <v>57957909.679203108</v>
      </c>
      <c r="G41" s="9">
        <f t="shared" si="4"/>
        <v>4636632.7743362486</v>
      </c>
      <c r="H41" s="13" t="s">
        <v>124</v>
      </c>
      <c r="I41" s="118" t="s">
        <v>126</v>
      </c>
      <c r="J41" s="67" t="s">
        <v>173</v>
      </c>
      <c r="K41" s="67" t="s">
        <v>174</v>
      </c>
      <c r="L41" s="58">
        <v>0.92589999999999995</v>
      </c>
      <c r="M41" s="58">
        <v>7.4099999999999999E-2</v>
      </c>
      <c r="N41" s="13">
        <f t="shared" si="0"/>
        <v>9960622.2675184365</v>
      </c>
      <c r="O41" s="35">
        <v>62594542.453539364</v>
      </c>
      <c r="R41" s="68" t="s">
        <v>132</v>
      </c>
      <c r="S41" s="68" t="s">
        <v>170</v>
      </c>
      <c r="T41" s="116">
        <f t="shared" si="1"/>
        <v>42293</v>
      </c>
    </row>
    <row r="42" spans="1:20" ht="30" x14ac:dyDescent="0.2">
      <c r="A42" s="60">
        <f t="shared" si="2"/>
        <v>38</v>
      </c>
      <c r="B42" s="88"/>
      <c r="C42" s="107" t="s">
        <v>50</v>
      </c>
      <c r="D42" s="31"/>
      <c r="E42" s="31"/>
      <c r="F42" s="9">
        <f t="shared" si="3"/>
        <v>57957909.679203108</v>
      </c>
      <c r="G42" s="9">
        <f t="shared" si="4"/>
        <v>4636632.7743362486</v>
      </c>
      <c r="H42" s="13" t="s">
        <v>124</v>
      </c>
      <c r="I42" s="118" t="s">
        <v>126</v>
      </c>
      <c r="J42" s="67" t="s">
        <v>173</v>
      </c>
      <c r="K42" s="67" t="s">
        <v>174</v>
      </c>
      <c r="L42" s="58">
        <v>0.92589999999999995</v>
      </c>
      <c r="M42" s="58">
        <v>7.4099999999999999E-2</v>
      </c>
      <c r="N42" s="13">
        <f t="shared" si="0"/>
        <v>9960622.2675184365</v>
      </c>
      <c r="O42" s="36">
        <v>62594542.453539364</v>
      </c>
      <c r="R42" s="68" t="s">
        <v>132</v>
      </c>
      <c r="S42" s="68" t="s">
        <v>170</v>
      </c>
      <c r="T42" s="116">
        <f t="shared" si="1"/>
        <v>42293</v>
      </c>
    </row>
    <row r="43" spans="1:20" ht="82.5" customHeight="1" x14ac:dyDescent="0.2">
      <c r="A43" s="60">
        <f t="shared" si="2"/>
        <v>39</v>
      </c>
      <c r="B43" s="88"/>
      <c r="C43" s="30" t="s">
        <v>51</v>
      </c>
      <c r="D43" s="31"/>
      <c r="E43" s="31"/>
      <c r="F43" s="9">
        <f t="shared" si="3"/>
        <v>331637.88208571431</v>
      </c>
      <c r="G43" s="9">
        <f t="shared" si="4"/>
        <v>26531.030566857145</v>
      </c>
      <c r="H43" s="13" t="s">
        <v>124</v>
      </c>
      <c r="I43" s="13" t="s">
        <v>126</v>
      </c>
      <c r="J43" s="67" t="s">
        <v>173</v>
      </c>
      <c r="K43" s="67" t="s">
        <v>174</v>
      </c>
      <c r="L43" s="58">
        <v>0.92589999999999995</v>
      </c>
      <c r="M43" s="58">
        <v>7.4099999999999999E-2</v>
      </c>
      <c r="N43" s="13">
        <f t="shared" si="0"/>
        <v>56995.148571428581</v>
      </c>
      <c r="O43" s="35">
        <v>358168.91265257151</v>
      </c>
      <c r="R43" s="68" t="s">
        <v>132</v>
      </c>
      <c r="S43" s="68" t="s">
        <v>170</v>
      </c>
      <c r="T43" s="116">
        <f t="shared" si="1"/>
        <v>42293</v>
      </c>
    </row>
    <row r="44" spans="1:20" ht="28.5" customHeight="1" x14ac:dyDescent="0.2">
      <c r="A44" s="60">
        <f t="shared" si="2"/>
        <v>40</v>
      </c>
      <c r="B44" s="88"/>
      <c r="C44" s="107" t="s">
        <v>52</v>
      </c>
      <c r="D44" s="31"/>
      <c r="E44" s="31"/>
      <c r="F44" s="9">
        <f t="shared" si="3"/>
        <v>57957909.679203108</v>
      </c>
      <c r="G44" s="9">
        <f t="shared" si="4"/>
        <v>4636632.7743362486</v>
      </c>
      <c r="H44" s="13" t="s">
        <v>124</v>
      </c>
      <c r="I44" s="118" t="s">
        <v>126</v>
      </c>
      <c r="J44" s="67" t="s">
        <v>173</v>
      </c>
      <c r="K44" s="67" t="s">
        <v>174</v>
      </c>
      <c r="L44" s="58">
        <v>0.92589999999999995</v>
      </c>
      <c r="M44" s="58">
        <v>7.4099999999999999E-2</v>
      </c>
      <c r="N44" s="13">
        <f t="shared" si="0"/>
        <v>9960622.2675184365</v>
      </c>
      <c r="O44" s="36">
        <v>62594542.453539364</v>
      </c>
      <c r="R44" s="68" t="s">
        <v>132</v>
      </c>
      <c r="S44" s="68" t="s">
        <v>170</v>
      </c>
      <c r="T44" s="116">
        <f t="shared" si="1"/>
        <v>42293</v>
      </c>
    </row>
    <row r="45" spans="1:20" ht="28.5" customHeight="1" thickBot="1" x14ac:dyDescent="0.25">
      <c r="A45" s="60">
        <f t="shared" si="2"/>
        <v>41</v>
      </c>
      <c r="B45" s="29" t="s">
        <v>101</v>
      </c>
      <c r="C45" s="66" t="s">
        <v>89</v>
      </c>
      <c r="D45" s="38"/>
      <c r="E45" s="38"/>
      <c r="F45" s="17">
        <f t="shared" si="3"/>
        <v>1851851.8518518517</v>
      </c>
      <c r="G45" s="17">
        <f t="shared" si="4"/>
        <v>148148.14814814815</v>
      </c>
      <c r="H45" s="13" t="s">
        <v>124</v>
      </c>
      <c r="I45" s="13" t="s">
        <v>126</v>
      </c>
      <c r="J45" s="67" t="s">
        <v>173</v>
      </c>
      <c r="K45" s="67" t="s">
        <v>174</v>
      </c>
      <c r="L45" s="58">
        <v>0.92589999999999995</v>
      </c>
      <c r="M45" s="58">
        <v>7.4099999999999999E-2</v>
      </c>
      <c r="N45" s="13">
        <f t="shared" si="0"/>
        <v>318258.48954520863</v>
      </c>
      <c r="O45" s="36">
        <v>2000000</v>
      </c>
      <c r="R45" s="68" t="s">
        <v>132</v>
      </c>
      <c r="S45" s="68" t="s">
        <v>170</v>
      </c>
      <c r="T45" s="116">
        <f t="shared" si="1"/>
        <v>42293</v>
      </c>
    </row>
    <row r="46" spans="1:20" ht="61.5" customHeight="1" x14ac:dyDescent="0.2">
      <c r="A46" s="60">
        <f t="shared" si="2"/>
        <v>42</v>
      </c>
      <c r="B46" s="53" t="s">
        <v>102</v>
      </c>
      <c r="C46" s="47" t="s">
        <v>79</v>
      </c>
      <c r="D46" s="18"/>
      <c r="E46" s="43"/>
      <c r="F46" s="8">
        <f t="shared" ref="F46:F59" si="5">+O46/1.12</f>
        <v>17857142.857142854</v>
      </c>
      <c r="G46" s="8">
        <f t="shared" ref="G46:G59" si="6">+F46*0.12</f>
        <v>2142857.1428571423</v>
      </c>
      <c r="H46" s="13" t="s">
        <v>1</v>
      </c>
      <c r="I46" s="13" t="s">
        <v>130</v>
      </c>
      <c r="J46" s="67" t="s">
        <v>173</v>
      </c>
      <c r="K46" s="117" t="s">
        <v>175</v>
      </c>
      <c r="L46" s="58">
        <v>0.89290000000000003</v>
      </c>
      <c r="M46" s="58">
        <v>0.1071</v>
      </c>
      <c r="N46" s="13">
        <f t="shared" si="0"/>
        <v>3182584.8954520859</v>
      </c>
      <c r="O46" s="48">
        <v>20000000</v>
      </c>
      <c r="R46" s="68" t="s">
        <v>132</v>
      </c>
      <c r="S46" s="68" t="s">
        <v>170</v>
      </c>
      <c r="T46" s="116">
        <f>R46+90</f>
        <v>42338</v>
      </c>
    </row>
    <row r="47" spans="1:20" ht="60" x14ac:dyDescent="0.2">
      <c r="A47" s="60">
        <f t="shared" si="2"/>
        <v>43</v>
      </c>
      <c r="B47" s="41" t="s">
        <v>103</v>
      </c>
      <c r="C47" s="44" t="s">
        <v>80</v>
      </c>
      <c r="D47" s="4"/>
      <c r="E47" s="3"/>
      <c r="F47" s="2">
        <f t="shared" si="5"/>
        <v>3124999.9999999995</v>
      </c>
      <c r="G47" s="2">
        <f t="shared" si="6"/>
        <v>374999.99999999994</v>
      </c>
      <c r="H47" s="13" t="s">
        <v>1</v>
      </c>
      <c r="I47" s="13" t="s">
        <v>130</v>
      </c>
      <c r="J47" s="67" t="s">
        <v>173</v>
      </c>
      <c r="K47" s="117" t="s">
        <v>175</v>
      </c>
      <c r="L47" s="58">
        <v>0.89290000000000003</v>
      </c>
      <c r="M47" s="58">
        <v>0.1071</v>
      </c>
      <c r="N47" s="13">
        <f t="shared" si="0"/>
        <v>556952.35670411505</v>
      </c>
      <c r="O47" s="49">
        <v>3500000</v>
      </c>
      <c r="R47" s="68" t="s">
        <v>132</v>
      </c>
      <c r="S47" s="68" t="s">
        <v>170</v>
      </c>
      <c r="T47" s="116">
        <f t="shared" ref="T47:T82" si="7">R47+90</f>
        <v>42338</v>
      </c>
    </row>
    <row r="48" spans="1:20" ht="48" x14ac:dyDescent="0.2">
      <c r="A48" s="60">
        <f t="shared" si="2"/>
        <v>44</v>
      </c>
      <c r="B48" s="41" t="s">
        <v>104</v>
      </c>
      <c r="C48" s="44" t="s">
        <v>81</v>
      </c>
      <c r="D48" s="4"/>
      <c r="E48" s="3"/>
      <c r="F48" s="2">
        <f t="shared" si="5"/>
        <v>4464285.7142857136</v>
      </c>
      <c r="G48" s="2">
        <f t="shared" si="6"/>
        <v>535714.28571428556</v>
      </c>
      <c r="H48" s="13" t="s">
        <v>1</v>
      </c>
      <c r="I48" s="13" t="s">
        <v>130</v>
      </c>
      <c r="J48" s="67" t="s">
        <v>173</v>
      </c>
      <c r="K48" s="117" t="s">
        <v>175</v>
      </c>
      <c r="L48" s="58">
        <v>0.89290000000000003</v>
      </c>
      <c r="M48" s="58">
        <v>0.1071</v>
      </c>
      <c r="N48" s="13">
        <f t="shared" si="0"/>
        <v>795646.22386302147</v>
      </c>
      <c r="O48" s="49">
        <v>5000000</v>
      </c>
      <c r="R48" s="68" t="s">
        <v>132</v>
      </c>
      <c r="S48" s="68" t="s">
        <v>170</v>
      </c>
      <c r="T48" s="116">
        <f t="shared" si="7"/>
        <v>42338</v>
      </c>
    </row>
    <row r="49" spans="1:20" ht="36" x14ac:dyDescent="0.2">
      <c r="A49" s="60">
        <f t="shared" si="2"/>
        <v>45</v>
      </c>
      <c r="B49" s="41" t="s">
        <v>105</v>
      </c>
      <c r="C49" s="10" t="s">
        <v>82</v>
      </c>
      <c r="D49" s="4"/>
      <c r="E49" s="3"/>
      <c r="F49" s="2">
        <f t="shared" si="5"/>
        <v>3124999.9999999995</v>
      </c>
      <c r="G49" s="2">
        <f t="shared" si="6"/>
        <v>374999.99999999994</v>
      </c>
      <c r="H49" s="13" t="s">
        <v>1</v>
      </c>
      <c r="I49" s="13" t="s">
        <v>130</v>
      </c>
      <c r="J49" s="67" t="s">
        <v>173</v>
      </c>
      <c r="K49" s="117" t="s">
        <v>175</v>
      </c>
      <c r="L49" s="58">
        <v>0.89290000000000003</v>
      </c>
      <c r="M49" s="58">
        <v>0.1071</v>
      </c>
      <c r="N49" s="13">
        <f t="shared" si="0"/>
        <v>556952.35670411505</v>
      </c>
      <c r="O49" s="50">
        <v>3500000</v>
      </c>
      <c r="R49" s="68" t="s">
        <v>132</v>
      </c>
      <c r="S49" s="68" t="s">
        <v>170</v>
      </c>
      <c r="T49" s="116">
        <f t="shared" si="7"/>
        <v>42338</v>
      </c>
    </row>
    <row r="50" spans="1:20" ht="36" x14ac:dyDescent="0.2">
      <c r="A50" s="60">
        <f t="shared" si="2"/>
        <v>46</v>
      </c>
      <c r="B50" s="41" t="s">
        <v>106</v>
      </c>
      <c r="C50" s="44" t="s">
        <v>83</v>
      </c>
      <c r="D50" s="4"/>
      <c r="E50" s="3"/>
      <c r="F50" s="2">
        <f t="shared" si="5"/>
        <v>0</v>
      </c>
      <c r="G50" s="2">
        <f t="shared" si="6"/>
        <v>0</v>
      </c>
      <c r="H50" s="13" t="s">
        <v>1</v>
      </c>
      <c r="I50" s="13" t="s">
        <v>130</v>
      </c>
      <c r="J50" s="67" t="s">
        <v>173</v>
      </c>
      <c r="K50" s="117" t="s">
        <v>175</v>
      </c>
      <c r="L50" s="58">
        <v>0.89290000000000003</v>
      </c>
      <c r="M50" s="58">
        <v>0.1071</v>
      </c>
      <c r="N50" s="13">
        <f t="shared" si="0"/>
        <v>0</v>
      </c>
      <c r="O50" s="32">
        <v>0</v>
      </c>
      <c r="P50" s="69" t="s">
        <v>135</v>
      </c>
      <c r="R50" s="68" t="s">
        <v>133</v>
      </c>
      <c r="S50" s="68" t="s">
        <v>134</v>
      </c>
      <c r="T50" s="116">
        <f t="shared" si="7"/>
        <v>42400</v>
      </c>
    </row>
    <row r="51" spans="1:20" ht="36" x14ac:dyDescent="0.2">
      <c r="A51" s="60">
        <f t="shared" si="2"/>
        <v>47</v>
      </c>
      <c r="B51" s="41" t="s">
        <v>107</v>
      </c>
      <c r="C51" s="10" t="s">
        <v>84</v>
      </c>
      <c r="D51" s="4"/>
      <c r="E51" s="3"/>
      <c r="F51" s="2">
        <f t="shared" si="5"/>
        <v>3124999.9999999995</v>
      </c>
      <c r="G51" s="2">
        <f t="shared" si="6"/>
        <v>374999.99999999994</v>
      </c>
      <c r="H51" s="13" t="s">
        <v>1</v>
      </c>
      <c r="I51" s="13" t="s">
        <v>130</v>
      </c>
      <c r="J51" s="67" t="s">
        <v>173</v>
      </c>
      <c r="K51" s="117" t="s">
        <v>175</v>
      </c>
      <c r="L51" s="58">
        <v>0.89290000000000003</v>
      </c>
      <c r="M51" s="58">
        <v>0.1071</v>
      </c>
      <c r="N51" s="13">
        <f t="shared" si="0"/>
        <v>556952.35670411505</v>
      </c>
      <c r="O51" s="50">
        <v>3500000</v>
      </c>
      <c r="R51" s="68" t="s">
        <v>132</v>
      </c>
      <c r="S51" s="68" t="s">
        <v>170</v>
      </c>
      <c r="T51" s="116">
        <f t="shared" si="7"/>
        <v>42338</v>
      </c>
    </row>
    <row r="52" spans="1:20" ht="52.5" customHeight="1" x14ac:dyDescent="0.2">
      <c r="A52" s="60">
        <f t="shared" si="2"/>
        <v>48</v>
      </c>
      <c r="B52" s="41" t="s">
        <v>108</v>
      </c>
      <c r="C52" s="44" t="s">
        <v>85</v>
      </c>
      <c r="D52" s="4"/>
      <c r="E52" s="3"/>
      <c r="F52" s="2">
        <f t="shared" si="5"/>
        <v>3571428.5714285709</v>
      </c>
      <c r="G52" s="2">
        <f t="shared" si="6"/>
        <v>428571.42857142846</v>
      </c>
      <c r="H52" s="13" t="s">
        <v>1</v>
      </c>
      <c r="I52" s="13" t="s">
        <v>130</v>
      </c>
      <c r="J52" s="67" t="s">
        <v>173</v>
      </c>
      <c r="K52" s="117" t="s">
        <v>175</v>
      </c>
      <c r="L52" s="58">
        <v>0.89290000000000003</v>
      </c>
      <c r="M52" s="58">
        <v>0.1071</v>
      </c>
      <c r="N52" s="13">
        <f t="shared" si="0"/>
        <v>636516.97909041727</v>
      </c>
      <c r="O52" s="32">
        <v>4000000</v>
      </c>
      <c r="R52" s="68" t="s">
        <v>132</v>
      </c>
      <c r="S52" s="68" t="s">
        <v>170</v>
      </c>
      <c r="T52" s="116">
        <f t="shared" si="7"/>
        <v>42338</v>
      </c>
    </row>
    <row r="53" spans="1:20" ht="70.5" customHeight="1" x14ac:dyDescent="0.2">
      <c r="A53" s="60">
        <f t="shared" si="2"/>
        <v>49</v>
      </c>
      <c r="B53" s="41" t="s">
        <v>109</v>
      </c>
      <c r="C53" s="10" t="s">
        <v>86</v>
      </c>
      <c r="D53" s="4"/>
      <c r="E53" s="3"/>
      <c r="F53" s="2">
        <f t="shared" si="5"/>
        <v>4464285.7142857136</v>
      </c>
      <c r="G53" s="2">
        <f t="shared" si="6"/>
        <v>535714.28571428556</v>
      </c>
      <c r="H53" s="13" t="s">
        <v>1</v>
      </c>
      <c r="I53" s="13" t="s">
        <v>130</v>
      </c>
      <c r="J53" s="67" t="s">
        <v>173</v>
      </c>
      <c r="K53" s="117" t="s">
        <v>175</v>
      </c>
      <c r="L53" s="58">
        <v>0.89290000000000003</v>
      </c>
      <c r="M53" s="58">
        <v>0.1071</v>
      </c>
      <c r="N53" s="13">
        <f t="shared" si="0"/>
        <v>795646.22386302147</v>
      </c>
      <c r="O53" s="34">
        <v>5000000</v>
      </c>
      <c r="R53" s="68" t="s">
        <v>132</v>
      </c>
      <c r="S53" s="68" t="s">
        <v>170</v>
      </c>
      <c r="T53" s="116">
        <f t="shared" si="7"/>
        <v>42338</v>
      </c>
    </row>
    <row r="54" spans="1:20" ht="48" x14ac:dyDescent="0.2">
      <c r="A54" s="60">
        <f t="shared" si="2"/>
        <v>50</v>
      </c>
      <c r="B54" s="41" t="s">
        <v>110</v>
      </c>
      <c r="C54" s="10" t="s">
        <v>87</v>
      </c>
      <c r="D54" s="4"/>
      <c r="E54" s="3"/>
      <c r="F54" s="2">
        <f t="shared" si="5"/>
        <v>13392857.142857142</v>
      </c>
      <c r="G54" s="2">
        <f t="shared" si="6"/>
        <v>1607142.857142857</v>
      </c>
      <c r="H54" s="13" t="s">
        <v>1</v>
      </c>
      <c r="I54" s="13" t="s">
        <v>130</v>
      </c>
      <c r="J54" s="67" t="s">
        <v>173</v>
      </c>
      <c r="K54" s="117" t="s">
        <v>175</v>
      </c>
      <c r="L54" s="58">
        <v>0.89290000000000003</v>
      </c>
      <c r="M54" s="58">
        <v>0.1071</v>
      </c>
      <c r="N54" s="13">
        <f t="shared" si="0"/>
        <v>2386938.6715890644</v>
      </c>
      <c r="O54" s="34">
        <v>15000000</v>
      </c>
      <c r="R54" s="68" t="s">
        <v>132</v>
      </c>
      <c r="S54" s="68" t="s">
        <v>170</v>
      </c>
      <c r="T54" s="116">
        <f t="shared" si="7"/>
        <v>42338</v>
      </c>
    </row>
    <row r="55" spans="1:20" ht="48.75" customHeight="1" x14ac:dyDescent="0.2">
      <c r="A55" s="60">
        <f t="shared" si="2"/>
        <v>51</v>
      </c>
      <c r="B55" s="41" t="s">
        <v>111</v>
      </c>
      <c r="C55" s="10" t="s">
        <v>88</v>
      </c>
      <c r="D55" s="4"/>
      <c r="E55" s="3"/>
      <c r="F55" s="2">
        <f t="shared" si="5"/>
        <v>31249999.999999996</v>
      </c>
      <c r="G55" s="2">
        <f t="shared" si="6"/>
        <v>3749999.9999999995</v>
      </c>
      <c r="H55" s="13" t="s">
        <v>1</v>
      </c>
      <c r="I55" s="13" t="s">
        <v>131</v>
      </c>
      <c r="J55" s="67" t="s">
        <v>173</v>
      </c>
      <c r="K55" s="117" t="s">
        <v>175</v>
      </c>
      <c r="L55" s="58">
        <v>0.89290000000000003</v>
      </c>
      <c r="M55" s="58">
        <v>0.1071</v>
      </c>
      <c r="N55" s="13">
        <f t="shared" si="0"/>
        <v>5569523.5670411503</v>
      </c>
      <c r="O55" s="34">
        <v>35000000</v>
      </c>
      <c r="R55" s="68" t="s">
        <v>132</v>
      </c>
      <c r="S55" s="68" t="s">
        <v>170</v>
      </c>
      <c r="T55" s="116">
        <f t="shared" si="7"/>
        <v>42338</v>
      </c>
    </row>
    <row r="56" spans="1:20" ht="41.25" customHeight="1" x14ac:dyDescent="0.2">
      <c r="A56" s="60">
        <f t="shared" si="2"/>
        <v>52</v>
      </c>
      <c r="B56" s="41" t="s">
        <v>112</v>
      </c>
      <c r="C56" s="10" t="s">
        <v>62</v>
      </c>
      <c r="D56" s="4"/>
      <c r="E56" s="3"/>
      <c r="F56" s="2">
        <f t="shared" si="5"/>
        <v>4910714.2857142854</v>
      </c>
      <c r="G56" s="2">
        <f t="shared" si="6"/>
        <v>589285.7142857142</v>
      </c>
      <c r="H56" s="13" t="s">
        <v>1</v>
      </c>
      <c r="I56" s="13" t="s">
        <v>130</v>
      </c>
      <c r="J56" s="67" t="s">
        <v>173</v>
      </c>
      <c r="K56" s="117" t="s">
        <v>175</v>
      </c>
      <c r="L56" s="58">
        <v>0.89290000000000003</v>
      </c>
      <c r="M56" s="58">
        <v>0.1071</v>
      </c>
      <c r="N56" s="13">
        <f t="shared" si="0"/>
        <v>875210.84624932369</v>
      </c>
      <c r="O56" s="34">
        <v>5500000</v>
      </c>
      <c r="R56" s="68" t="s">
        <v>132</v>
      </c>
      <c r="S56" s="68" t="s">
        <v>170</v>
      </c>
      <c r="T56" s="116">
        <f t="shared" si="7"/>
        <v>42338</v>
      </c>
    </row>
    <row r="57" spans="1:20" ht="49.5" customHeight="1" x14ac:dyDescent="0.2">
      <c r="A57" s="60">
        <f t="shared" si="2"/>
        <v>53</v>
      </c>
      <c r="B57" s="41" t="s">
        <v>113</v>
      </c>
      <c r="C57" s="10" t="s">
        <v>63</v>
      </c>
      <c r="D57" s="4"/>
      <c r="E57" s="3"/>
      <c r="F57" s="2">
        <f t="shared" si="5"/>
        <v>4910714.2857142854</v>
      </c>
      <c r="G57" s="2">
        <f t="shared" si="6"/>
        <v>589285.7142857142</v>
      </c>
      <c r="H57" s="13" t="s">
        <v>1</v>
      </c>
      <c r="I57" s="13" t="s">
        <v>130</v>
      </c>
      <c r="J57" s="67" t="s">
        <v>173</v>
      </c>
      <c r="K57" s="117" t="s">
        <v>175</v>
      </c>
      <c r="L57" s="58">
        <v>0.89290000000000003</v>
      </c>
      <c r="M57" s="58">
        <v>0.1071</v>
      </c>
      <c r="N57" s="13">
        <f t="shared" si="0"/>
        <v>875210.84624932369</v>
      </c>
      <c r="O57" s="34">
        <v>5500000</v>
      </c>
      <c r="R57" s="68" t="s">
        <v>132</v>
      </c>
      <c r="S57" s="68" t="s">
        <v>170</v>
      </c>
      <c r="T57" s="116">
        <f t="shared" si="7"/>
        <v>42338</v>
      </c>
    </row>
    <row r="58" spans="1:20" ht="63.75" customHeight="1" x14ac:dyDescent="0.2">
      <c r="A58" s="60">
        <f t="shared" si="2"/>
        <v>54</v>
      </c>
      <c r="B58" s="41" t="s">
        <v>114</v>
      </c>
      <c r="C58" s="44" t="s">
        <v>64</v>
      </c>
      <c r="D58" s="4"/>
      <c r="E58" s="3"/>
      <c r="F58" s="2">
        <f t="shared" si="5"/>
        <v>2678571.4285714282</v>
      </c>
      <c r="G58" s="2">
        <f t="shared" si="6"/>
        <v>321428.57142857136</v>
      </c>
      <c r="H58" s="13" t="s">
        <v>1</v>
      </c>
      <c r="I58" s="13" t="s">
        <v>130</v>
      </c>
      <c r="J58" s="67" t="s">
        <v>173</v>
      </c>
      <c r="K58" s="117" t="s">
        <v>175</v>
      </c>
      <c r="L58" s="58">
        <v>0.89290000000000003</v>
      </c>
      <c r="M58" s="58">
        <v>0.1071</v>
      </c>
      <c r="N58" s="13">
        <f t="shared" si="0"/>
        <v>477387.73431781289</v>
      </c>
      <c r="O58" s="32">
        <v>3000000</v>
      </c>
      <c r="R58" s="68" t="s">
        <v>132</v>
      </c>
      <c r="S58" s="68" t="s">
        <v>170</v>
      </c>
      <c r="T58" s="116">
        <f t="shared" si="7"/>
        <v>42338</v>
      </c>
    </row>
    <row r="59" spans="1:20" ht="61.5" customHeight="1" x14ac:dyDescent="0.2">
      <c r="A59" s="60">
        <f t="shared" si="2"/>
        <v>55</v>
      </c>
      <c r="B59" s="41" t="s">
        <v>115</v>
      </c>
      <c r="C59" s="44" t="s">
        <v>65</v>
      </c>
      <c r="D59" s="4"/>
      <c r="E59" s="3"/>
      <c r="F59" s="2">
        <f t="shared" si="5"/>
        <v>3571428.5714285709</v>
      </c>
      <c r="G59" s="2">
        <f t="shared" si="6"/>
        <v>428571.42857142846</v>
      </c>
      <c r="H59" s="9" t="s">
        <v>1</v>
      </c>
      <c r="I59" s="9" t="s">
        <v>130</v>
      </c>
      <c r="J59" s="67" t="s">
        <v>173</v>
      </c>
      <c r="K59" s="117" t="s">
        <v>175</v>
      </c>
      <c r="L59" s="64">
        <v>0.89290000000000003</v>
      </c>
      <c r="M59" s="64">
        <v>0.1071</v>
      </c>
      <c r="N59" s="9">
        <f t="shared" si="0"/>
        <v>636516.97909041727</v>
      </c>
      <c r="O59" s="32">
        <v>4000000</v>
      </c>
      <c r="R59" s="68" t="s">
        <v>132</v>
      </c>
      <c r="S59" s="68" t="s">
        <v>170</v>
      </c>
      <c r="T59" s="116">
        <f t="shared" si="7"/>
        <v>42338</v>
      </c>
    </row>
    <row r="60" spans="1:20" ht="60" customHeight="1" x14ac:dyDescent="0.2">
      <c r="A60" s="60">
        <f t="shared" si="2"/>
        <v>56</v>
      </c>
      <c r="B60" s="42"/>
      <c r="C60" s="62" t="s">
        <v>54</v>
      </c>
      <c r="D60" s="22"/>
      <c r="E60" s="43"/>
      <c r="F60" s="63">
        <f t="shared" ref="F60:F76" si="8">+O60/1.12</f>
        <v>1607052.1702308732</v>
      </c>
      <c r="G60" s="63">
        <f t="shared" ref="G60:G76" si="9">+F60*0.12</f>
        <v>192846.26042770478</v>
      </c>
      <c r="H60" s="9" t="s">
        <v>1</v>
      </c>
      <c r="I60" s="9" t="s">
        <v>130</v>
      </c>
      <c r="J60" s="67" t="s">
        <v>176</v>
      </c>
      <c r="K60" s="117" t="s">
        <v>177</v>
      </c>
      <c r="L60" s="64">
        <v>0.89290000000000003</v>
      </c>
      <c r="M60" s="64">
        <v>0.1071</v>
      </c>
      <c r="N60" s="9">
        <f t="shared" si="0"/>
        <v>286416.47793809522</v>
      </c>
      <c r="O60" s="110">
        <v>1799898.4306585782</v>
      </c>
      <c r="R60" s="68" t="s">
        <v>136</v>
      </c>
      <c r="S60" s="68" t="s">
        <v>137</v>
      </c>
      <c r="T60" s="116">
        <f t="shared" si="7"/>
        <v>42365</v>
      </c>
    </row>
    <row r="61" spans="1:20" ht="60.75" customHeight="1" x14ac:dyDescent="0.2">
      <c r="A61" s="60">
        <f t="shared" si="2"/>
        <v>57</v>
      </c>
      <c r="B61" s="39"/>
      <c r="C61" s="10" t="s">
        <v>55</v>
      </c>
      <c r="D61" s="1"/>
      <c r="E61" s="3"/>
      <c r="F61" s="11">
        <f t="shared" si="8"/>
        <v>644442.10298324283</v>
      </c>
      <c r="G61" s="11">
        <f t="shared" si="9"/>
        <v>77333.052357989131</v>
      </c>
      <c r="H61" s="9" t="s">
        <v>1</v>
      </c>
      <c r="I61" s="9" t="s">
        <v>130</v>
      </c>
      <c r="J61" s="67" t="s">
        <v>176</v>
      </c>
      <c r="K61" s="117" t="s">
        <v>177</v>
      </c>
      <c r="L61" s="64">
        <v>0.89290000000000003</v>
      </c>
      <c r="M61" s="64">
        <v>0.1071</v>
      </c>
      <c r="N61" s="9">
        <f t="shared" si="0"/>
        <v>114855.53536507941</v>
      </c>
      <c r="O61" s="111">
        <v>721775.15534123208</v>
      </c>
      <c r="R61" s="68" t="s">
        <v>136</v>
      </c>
      <c r="S61" s="68" t="s">
        <v>137</v>
      </c>
      <c r="T61" s="116">
        <f t="shared" si="7"/>
        <v>42365</v>
      </c>
    </row>
    <row r="62" spans="1:20" ht="62.25" customHeight="1" x14ac:dyDescent="0.2">
      <c r="A62" s="60">
        <f t="shared" si="2"/>
        <v>58</v>
      </c>
      <c r="B62" s="39"/>
      <c r="C62" s="10" t="s">
        <v>57</v>
      </c>
      <c r="D62" s="1"/>
      <c r="E62" s="3"/>
      <c r="F62" s="11">
        <f t="shared" si="8"/>
        <v>5721706.5444034236</v>
      </c>
      <c r="G62" s="11">
        <f t="shared" si="9"/>
        <v>686604.7853284108</v>
      </c>
      <c r="H62" s="9" t="s">
        <v>1</v>
      </c>
      <c r="I62" s="9" t="s">
        <v>130</v>
      </c>
      <c r="J62" s="67" t="s">
        <v>176</v>
      </c>
      <c r="K62" s="117" t="s">
        <v>177</v>
      </c>
      <c r="L62" s="64">
        <v>0.89290000000000003</v>
      </c>
      <c r="M62" s="64">
        <v>0.1071</v>
      </c>
      <c r="N62" s="9">
        <f t="shared" si="0"/>
        <v>1019749.7421679505</v>
      </c>
      <c r="O62" s="111">
        <v>6408311.3297318351</v>
      </c>
      <c r="R62" s="68" t="s">
        <v>136</v>
      </c>
      <c r="S62" s="68" t="s">
        <v>137</v>
      </c>
      <c r="T62" s="116">
        <f t="shared" si="7"/>
        <v>42365</v>
      </c>
    </row>
    <row r="63" spans="1:20" ht="63.75" customHeight="1" x14ac:dyDescent="0.2">
      <c r="A63" s="60">
        <f t="shared" si="2"/>
        <v>59</v>
      </c>
      <c r="B63" s="39"/>
      <c r="C63" s="44" t="s">
        <v>58</v>
      </c>
      <c r="D63" s="1"/>
      <c r="E63" s="3"/>
      <c r="F63" s="11">
        <f t="shared" si="8"/>
        <v>4166766.9933188837</v>
      </c>
      <c r="G63" s="11">
        <f t="shared" si="9"/>
        <v>500012.03919826605</v>
      </c>
      <c r="H63" s="9" t="s">
        <v>1</v>
      </c>
      <c r="I63" s="9" t="s">
        <v>130</v>
      </c>
      <c r="J63" s="67" t="s">
        <v>176</v>
      </c>
      <c r="K63" s="117" t="s">
        <v>177</v>
      </c>
      <c r="L63" s="64">
        <v>0.89290000000000003</v>
      </c>
      <c r="M63" s="64">
        <v>0.1071</v>
      </c>
      <c r="N63" s="9">
        <f t="shared" si="0"/>
        <v>742621.02296507906</v>
      </c>
      <c r="O63" s="112">
        <v>4666779.03251715</v>
      </c>
      <c r="R63" s="68" t="s">
        <v>136</v>
      </c>
      <c r="S63" s="68" t="s">
        <v>137</v>
      </c>
      <c r="T63" s="116">
        <f t="shared" si="7"/>
        <v>42365</v>
      </c>
    </row>
    <row r="64" spans="1:20" ht="63" customHeight="1" x14ac:dyDescent="0.2">
      <c r="A64" s="60">
        <f t="shared" si="2"/>
        <v>60</v>
      </c>
      <c r="B64" s="39"/>
      <c r="C64" s="44" t="s">
        <v>59</v>
      </c>
      <c r="D64" s="1"/>
      <c r="E64" s="3"/>
      <c r="F64" s="11">
        <f t="shared" si="8"/>
        <v>5555054.8974790527</v>
      </c>
      <c r="G64" s="11">
        <f t="shared" si="9"/>
        <v>666606.58769748628</v>
      </c>
      <c r="H64" s="9" t="s">
        <v>1</v>
      </c>
      <c r="I64" s="9" t="s">
        <v>130</v>
      </c>
      <c r="J64" s="67" t="s">
        <v>176</v>
      </c>
      <c r="K64" s="117" t="s">
        <v>177</v>
      </c>
      <c r="L64" s="64">
        <v>0.89290000000000003</v>
      </c>
      <c r="M64" s="64">
        <v>0.1071</v>
      </c>
      <c r="N64" s="9">
        <f t="shared" si="0"/>
        <v>990048.29336694244</v>
      </c>
      <c r="O64" s="112">
        <v>6221661.48517654</v>
      </c>
      <c r="R64" s="68" t="s">
        <v>136</v>
      </c>
      <c r="S64" s="68" t="s">
        <v>137</v>
      </c>
      <c r="T64" s="116">
        <f t="shared" si="7"/>
        <v>42365</v>
      </c>
    </row>
    <row r="65" spans="1:20" ht="48.75" customHeight="1" x14ac:dyDescent="0.2">
      <c r="A65" s="60">
        <f t="shared" si="2"/>
        <v>61</v>
      </c>
      <c r="B65" s="39"/>
      <c r="C65" s="10" t="s">
        <v>66</v>
      </c>
      <c r="D65" s="1"/>
      <c r="E65" s="3"/>
      <c r="F65" s="11">
        <f t="shared" si="8"/>
        <v>974051</v>
      </c>
      <c r="G65" s="11">
        <f t="shared" si="9"/>
        <v>116886.12</v>
      </c>
      <c r="H65" s="9" t="s">
        <v>1</v>
      </c>
      <c r="I65" s="9" t="s">
        <v>130</v>
      </c>
      <c r="J65" s="67" t="s">
        <v>176</v>
      </c>
      <c r="K65" s="117" t="s">
        <v>177</v>
      </c>
      <c r="L65" s="64">
        <v>0.89290000000000003</v>
      </c>
      <c r="M65" s="64">
        <v>0.1071</v>
      </c>
      <c r="N65" s="9">
        <f t="shared" si="0"/>
        <v>173600</v>
      </c>
      <c r="O65" s="111">
        <v>1090937.1200000001</v>
      </c>
      <c r="R65" s="68" t="s">
        <v>136</v>
      </c>
      <c r="S65" s="68" t="s">
        <v>137</v>
      </c>
      <c r="T65" s="116">
        <f t="shared" si="7"/>
        <v>42365</v>
      </c>
    </row>
    <row r="66" spans="1:20" ht="36" x14ac:dyDescent="0.2">
      <c r="A66" s="60">
        <f t="shared" si="2"/>
        <v>62</v>
      </c>
      <c r="B66" s="39"/>
      <c r="C66" s="44" t="s">
        <v>67</v>
      </c>
      <c r="D66" s="1"/>
      <c r="E66" s="3"/>
      <c r="F66" s="11">
        <f t="shared" si="8"/>
        <v>974051</v>
      </c>
      <c r="G66" s="11">
        <f t="shared" si="9"/>
        <v>116886.12</v>
      </c>
      <c r="H66" s="9" t="s">
        <v>1</v>
      </c>
      <c r="I66" s="9" t="s">
        <v>130</v>
      </c>
      <c r="J66" s="67" t="s">
        <v>176</v>
      </c>
      <c r="K66" s="117" t="s">
        <v>177</v>
      </c>
      <c r="L66" s="64">
        <v>0.89290000000000003</v>
      </c>
      <c r="M66" s="64">
        <v>0.1071</v>
      </c>
      <c r="N66" s="9">
        <f t="shared" si="0"/>
        <v>173600</v>
      </c>
      <c r="O66" s="112">
        <v>1090937.1200000001</v>
      </c>
      <c r="R66" s="68" t="s">
        <v>136</v>
      </c>
      <c r="S66" s="68" t="s">
        <v>137</v>
      </c>
      <c r="T66" s="116">
        <f t="shared" si="7"/>
        <v>42365</v>
      </c>
    </row>
    <row r="67" spans="1:20" ht="28.5" customHeight="1" x14ac:dyDescent="0.2">
      <c r="A67" s="60">
        <f t="shared" si="2"/>
        <v>63</v>
      </c>
      <c r="B67" s="39"/>
      <c r="C67" s="44" t="s">
        <v>68</v>
      </c>
      <c r="D67" s="1"/>
      <c r="E67" s="3"/>
      <c r="F67" s="11">
        <f t="shared" si="8"/>
        <v>11785409.936007829</v>
      </c>
      <c r="G67" s="11">
        <f t="shared" si="9"/>
        <v>1414249.1923209394</v>
      </c>
      <c r="H67" s="9" t="s">
        <v>1</v>
      </c>
      <c r="I67" s="9" t="s">
        <v>130</v>
      </c>
      <c r="J67" s="67" t="s">
        <v>176</v>
      </c>
      <c r="K67" s="117" t="s">
        <v>177</v>
      </c>
      <c r="L67" s="64">
        <v>0.89290000000000003</v>
      </c>
      <c r="M67" s="64">
        <v>0.1071</v>
      </c>
      <c r="N67" s="9">
        <f t="shared" si="0"/>
        <v>2100451.7883467698</v>
      </c>
      <c r="O67" s="112">
        <v>13199659.12832877</v>
      </c>
      <c r="R67" s="68" t="s">
        <v>136</v>
      </c>
      <c r="S67" s="68" t="s">
        <v>137</v>
      </c>
      <c r="T67" s="116">
        <f t="shared" si="7"/>
        <v>42365</v>
      </c>
    </row>
    <row r="68" spans="1:20" ht="74.25" customHeight="1" x14ac:dyDescent="0.2">
      <c r="A68" s="60">
        <f t="shared" si="2"/>
        <v>64</v>
      </c>
      <c r="B68" s="39"/>
      <c r="C68" s="54" t="s">
        <v>171</v>
      </c>
      <c r="D68" s="51"/>
      <c r="E68" s="52"/>
      <c r="F68" s="15">
        <f>+O68/1.12</f>
        <v>52291343.504399993</v>
      </c>
      <c r="G68" s="15">
        <f>+F68*0.12</f>
        <v>6274961.2205279991</v>
      </c>
      <c r="H68" s="9" t="s">
        <v>1</v>
      </c>
      <c r="I68" s="9" t="s">
        <v>131</v>
      </c>
      <c r="J68" s="67" t="s">
        <v>176</v>
      </c>
      <c r="K68" s="117" t="s">
        <v>177</v>
      </c>
      <c r="L68" s="64">
        <v>0.89290000000000003</v>
      </c>
      <c r="M68" s="64">
        <v>0.1071</v>
      </c>
      <c r="N68" s="9">
        <f t="shared" si="0"/>
        <v>9319611.8399999999</v>
      </c>
      <c r="O68" s="112">
        <v>58566304.724927999</v>
      </c>
      <c r="R68" s="68" t="s">
        <v>136</v>
      </c>
      <c r="S68" s="68" t="s">
        <v>137</v>
      </c>
      <c r="T68" s="116">
        <f t="shared" si="7"/>
        <v>42365</v>
      </c>
    </row>
    <row r="69" spans="1:20" ht="27" customHeight="1" x14ac:dyDescent="0.2">
      <c r="A69" s="60">
        <f t="shared" si="2"/>
        <v>65</v>
      </c>
      <c r="B69" s="39"/>
      <c r="C69" s="10" t="s">
        <v>71</v>
      </c>
      <c r="D69" s="1"/>
      <c r="E69" s="3"/>
      <c r="F69" s="11">
        <f t="shared" si="8"/>
        <v>10224971.354756542</v>
      </c>
      <c r="G69" s="11">
        <f t="shared" si="9"/>
        <v>1226996.5625707849</v>
      </c>
      <c r="H69" s="9" t="s">
        <v>1</v>
      </c>
      <c r="I69" s="9" t="s">
        <v>130</v>
      </c>
      <c r="J69" s="67" t="s">
        <v>176</v>
      </c>
      <c r="K69" s="117" t="s">
        <v>177</v>
      </c>
      <c r="L69" s="64">
        <v>0.89290000000000003</v>
      </c>
      <c r="M69" s="64">
        <v>0.1071</v>
      </c>
      <c r="N69" s="9">
        <f t="shared" si="0"/>
        <v>1822343.0058443919</v>
      </c>
      <c r="O69" s="111">
        <v>11451967.917327328</v>
      </c>
      <c r="R69" s="68" t="s">
        <v>136</v>
      </c>
      <c r="S69" s="68" t="s">
        <v>137</v>
      </c>
      <c r="T69" s="116">
        <f t="shared" si="7"/>
        <v>42365</v>
      </c>
    </row>
    <row r="70" spans="1:20" ht="28.5" customHeight="1" x14ac:dyDescent="0.2">
      <c r="A70" s="60">
        <f t="shared" si="2"/>
        <v>66</v>
      </c>
      <c r="B70" s="39"/>
      <c r="C70" s="44" t="s">
        <v>70</v>
      </c>
      <c r="D70" s="1"/>
      <c r="E70" s="3"/>
      <c r="F70" s="11">
        <f t="shared" si="8"/>
        <v>1470594.7840789016</v>
      </c>
      <c r="G70" s="11">
        <f t="shared" si="9"/>
        <v>176471.37408946818</v>
      </c>
      <c r="H70" s="9" t="s">
        <v>1</v>
      </c>
      <c r="I70" s="9" t="s">
        <v>130</v>
      </c>
      <c r="J70" s="67" t="s">
        <v>176</v>
      </c>
      <c r="K70" s="117" t="s">
        <v>177</v>
      </c>
      <c r="L70" s="64">
        <v>0.89290000000000003</v>
      </c>
      <c r="M70" s="64">
        <v>0.1071</v>
      </c>
      <c r="N70" s="9">
        <f t="shared" ref="N70:N82" si="10">+O70/6.2842</f>
        <v>262096.39383984753</v>
      </c>
      <c r="O70" s="112">
        <v>1647066.1581683699</v>
      </c>
      <c r="R70" s="68" t="s">
        <v>136</v>
      </c>
      <c r="S70" s="68" t="s">
        <v>137</v>
      </c>
      <c r="T70" s="116">
        <f t="shared" si="7"/>
        <v>42365</v>
      </c>
    </row>
    <row r="71" spans="1:20" ht="36" x14ac:dyDescent="0.2">
      <c r="A71" s="60">
        <f t="shared" ref="A71:A84" si="11">+A70+1</f>
        <v>67</v>
      </c>
      <c r="B71" s="39"/>
      <c r="C71" s="4" t="s">
        <v>72</v>
      </c>
      <c r="D71" s="1"/>
      <c r="E71" s="3"/>
      <c r="F71" s="11">
        <f t="shared" si="8"/>
        <v>21354102.843176354</v>
      </c>
      <c r="G71" s="11">
        <f t="shared" si="9"/>
        <v>2562492.3411811623</v>
      </c>
      <c r="H71" s="9" t="s">
        <v>1</v>
      </c>
      <c r="I71" s="9" t="s">
        <v>130</v>
      </c>
      <c r="J71" s="67" t="s">
        <v>176</v>
      </c>
      <c r="K71" s="117" t="s">
        <v>177</v>
      </c>
      <c r="L71" s="64">
        <v>0.89290000000000003</v>
      </c>
      <c r="M71" s="64">
        <v>0.1071</v>
      </c>
      <c r="N71" s="9">
        <f t="shared" si="10"/>
        <v>3805829.7292189165</v>
      </c>
      <c r="O71" s="111">
        <v>23916595.184357516</v>
      </c>
      <c r="R71" s="68" t="s">
        <v>136</v>
      </c>
      <c r="S71" s="68" t="s">
        <v>137</v>
      </c>
      <c r="T71" s="116">
        <f t="shared" si="7"/>
        <v>42365</v>
      </c>
    </row>
    <row r="72" spans="1:20" ht="36" x14ac:dyDescent="0.2">
      <c r="A72" s="60">
        <f t="shared" si="11"/>
        <v>68</v>
      </c>
      <c r="B72" s="39"/>
      <c r="C72" s="44" t="s">
        <v>73</v>
      </c>
      <c r="D72" s="1"/>
      <c r="E72" s="3"/>
      <c r="F72" s="11">
        <f t="shared" si="8"/>
        <v>8834375.2505096532</v>
      </c>
      <c r="G72" s="11">
        <f t="shared" si="9"/>
        <v>1060125.0300611584</v>
      </c>
      <c r="H72" s="9" t="s">
        <v>1</v>
      </c>
      <c r="I72" s="9" t="s">
        <v>130</v>
      </c>
      <c r="J72" s="67" t="s">
        <v>176</v>
      </c>
      <c r="K72" s="117" t="s">
        <v>177</v>
      </c>
      <c r="L72" s="64">
        <v>0.89290000000000003</v>
      </c>
      <c r="M72" s="64">
        <v>0.1071</v>
      </c>
      <c r="N72" s="9">
        <f t="shared" si="10"/>
        <v>1574504.3570495548</v>
      </c>
      <c r="O72" s="112">
        <v>9894500.2805708125</v>
      </c>
      <c r="R72" s="68" t="s">
        <v>136</v>
      </c>
      <c r="S72" s="68" t="s">
        <v>137</v>
      </c>
      <c r="T72" s="116">
        <f t="shared" si="7"/>
        <v>42365</v>
      </c>
    </row>
    <row r="73" spans="1:20" ht="63.75" customHeight="1" x14ac:dyDescent="0.2">
      <c r="A73" s="60">
        <f t="shared" si="11"/>
        <v>69</v>
      </c>
      <c r="B73" s="39"/>
      <c r="C73" s="10" t="s">
        <v>60</v>
      </c>
      <c r="D73" s="1"/>
      <c r="E73" s="3"/>
      <c r="F73" s="11">
        <f t="shared" si="8"/>
        <v>9581444.8138398714</v>
      </c>
      <c r="G73" s="11">
        <f t="shared" si="9"/>
        <v>1149773.3776607846</v>
      </c>
      <c r="H73" s="9" t="s">
        <v>1</v>
      </c>
      <c r="I73" s="9" t="s">
        <v>130</v>
      </c>
      <c r="J73" s="67" t="s">
        <v>176</v>
      </c>
      <c r="K73" s="117" t="s">
        <v>177</v>
      </c>
      <c r="L73" s="64">
        <v>0.89290000000000003</v>
      </c>
      <c r="M73" s="64">
        <v>0.1071</v>
      </c>
      <c r="N73" s="9">
        <f t="shared" si="10"/>
        <v>1707650.6463035319</v>
      </c>
      <c r="O73" s="111">
        <v>10731218.191500656</v>
      </c>
      <c r="R73" s="68" t="s">
        <v>136</v>
      </c>
      <c r="S73" s="68" t="s">
        <v>137</v>
      </c>
      <c r="T73" s="116">
        <f t="shared" si="7"/>
        <v>42365</v>
      </c>
    </row>
    <row r="74" spans="1:20" ht="36" x14ac:dyDescent="0.2">
      <c r="A74" s="60">
        <f t="shared" si="11"/>
        <v>70</v>
      </c>
      <c r="B74" s="39"/>
      <c r="C74" s="44" t="s">
        <v>74</v>
      </c>
      <c r="D74" s="1"/>
      <c r="E74" s="3"/>
      <c r="F74" s="11">
        <f t="shared" si="8"/>
        <v>9897495.8732276503</v>
      </c>
      <c r="G74" s="11">
        <f t="shared" si="9"/>
        <v>1187699.5047873179</v>
      </c>
      <c r="H74" s="9" t="s">
        <v>1</v>
      </c>
      <c r="I74" s="9" t="s">
        <v>130</v>
      </c>
      <c r="J74" s="67" t="s">
        <v>176</v>
      </c>
      <c r="K74" s="117" t="s">
        <v>177</v>
      </c>
      <c r="L74" s="64">
        <v>0.89290000000000003</v>
      </c>
      <c r="M74" s="64">
        <v>0.1071</v>
      </c>
      <c r="N74" s="9">
        <f t="shared" si="10"/>
        <v>1763978.7686602857</v>
      </c>
      <c r="O74" s="112">
        <v>11085195.378014969</v>
      </c>
      <c r="R74" s="68" t="s">
        <v>136</v>
      </c>
      <c r="S74" s="68" t="s">
        <v>137</v>
      </c>
      <c r="T74" s="116">
        <f t="shared" si="7"/>
        <v>42365</v>
      </c>
    </row>
    <row r="75" spans="1:20" ht="68.25" customHeight="1" x14ac:dyDescent="0.2">
      <c r="A75" s="60">
        <f t="shared" si="11"/>
        <v>71</v>
      </c>
      <c r="B75" s="39"/>
      <c r="C75" s="10" t="s">
        <v>61</v>
      </c>
      <c r="D75" s="1"/>
      <c r="E75" s="3"/>
      <c r="F75" s="11">
        <f t="shared" si="8"/>
        <v>23377224</v>
      </c>
      <c r="G75" s="11">
        <f t="shared" si="9"/>
        <v>2805266.88</v>
      </c>
      <c r="H75" s="9" t="s">
        <v>1</v>
      </c>
      <c r="I75" s="9" t="s">
        <v>130</v>
      </c>
      <c r="J75" s="67" t="s">
        <v>176</v>
      </c>
      <c r="K75" s="117" t="s">
        <v>177</v>
      </c>
      <c r="L75" s="64">
        <v>0.89290000000000003</v>
      </c>
      <c r="M75" s="64">
        <v>0.1071</v>
      </c>
      <c r="N75" s="9">
        <f t="shared" si="10"/>
        <v>4166400.0000000005</v>
      </c>
      <c r="O75" s="111">
        <v>26182490.880000003</v>
      </c>
      <c r="R75" s="68" t="s">
        <v>136</v>
      </c>
      <c r="S75" s="68" t="s">
        <v>137</v>
      </c>
      <c r="T75" s="116">
        <f t="shared" si="7"/>
        <v>42365</v>
      </c>
    </row>
    <row r="76" spans="1:20" ht="84" customHeight="1" thickBot="1" x14ac:dyDescent="0.25">
      <c r="A76" s="60">
        <f t="shared" si="11"/>
        <v>72</v>
      </c>
      <c r="B76" s="39"/>
      <c r="C76" s="44" t="s">
        <v>75</v>
      </c>
      <c r="D76" s="45"/>
      <c r="E76" s="46"/>
      <c r="F76" s="16">
        <f t="shared" si="8"/>
        <v>23377224</v>
      </c>
      <c r="G76" s="16">
        <f t="shared" si="9"/>
        <v>2805266.88</v>
      </c>
      <c r="H76" s="9" t="s">
        <v>1</v>
      </c>
      <c r="I76" s="9" t="s">
        <v>130</v>
      </c>
      <c r="J76" s="67" t="s">
        <v>176</v>
      </c>
      <c r="K76" s="117" t="s">
        <v>177</v>
      </c>
      <c r="L76" s="64">
        <v>0.89290000000000003</v>
      </c>
      <c r="M76" s="64">
        <v>0.1071</v>
      </c>
      <c r="N76" s="9">
        <f t="shared" si="10"/>
        <v>4166400.0000000005</v>
      </c>
      <c r="O76" s="112">
        <v>26182490.880000003</v>
      </c>
      <c r="R76" s="68" t="s">
        <v>136</v>
      </c>
      <c r="S76" s="68" t="s">
        <v>137</v>
      </c>
      <c r="T76" s="116">
        <f t="shared" si="7"/>
        <v>42365</v>
      </c>
    </row>
    <row r="77" spans="1:20" ht="67.5" customHeight="1" x14ac:dyDescent="0.2">
      <c r="A77" s="60">
        <f t="shared" si="11"/>
        <v>73</v>
      </c>
      <c r="B77" s="53" t="s">
        <v>7</v>
      </c>
      <c r="C77" s="18" t="s">
        <v>8</v>
      </c>
      <c r="D77" s="18" t="s">
        <v>9</v>
      </c>
      <c r="E77" s="3" t="s">
        <v>6</v>
      </c>
      <c r="F77" s="8">
        <f t="shared" ref="F77" si="12">+O77/1.12</f>
        <v>44393214.6875</v>
      </c>
      <c r="G77" s="8">
        <f t="shared" ref="G77" si="13">+F77*0.12</f>
        <v>5327185.7625000002</v>
      </c>
      <c r="H77" s="9" t="s">
        <v>1</v>
      </c>
      <c r="I77" s="9" t="s">
        <v>131</v>
      </c>
      <c r="J77" s="67" t="s">
        <v>176</v>
      </c>
      <c r="K77" s="117" t="s">
        <v>177</v>
      </c>
      <c r="L77" s="64">
        <v>0.89290000000000003</v>
      </c>
      <c r="M77" s="64">
        <v>0.1071</v>
      </c>
      <c r="N77" s="9">
        <f t="shared" si="10"/>
        <v>7911969.7733999556</v>
      </c>
      <c r="O77" s="113">
        <v>49720400.450000003</v>
      </c>
      <c r="Q77" s="68">
        <v>7911969.7733999556</v>
      </c>
      <c r="R77" s="68" t="s">
        <v>132</v>
      </c>
      <c r="S77" s="68" t="s">
        <v>170</v>
      </c>
      <c r="T77" s="116">
        <f t="shared" si="7"/>
        <v>42338</v>
      </c>
    </row>
    <row r="78" spans="1:20" ht="63.75" customHeight="1" x14ac:dyDescent="0.2">
      <c r="A78" s="60">
        <f t="shared" si="11"/>
        <v>74</v>
      </c>
      <c r="B78" s="41" t="s">
        <v>10</v>
      </c>
      <c r="C78" s="4" t="s">
        <v>11</v>
      </c>
      <c r="D78" s="4" t="s">
        <v>12</v>
      </c>
      <c r="E78" s="3" t="s">
        <v>13</v>
      </c>
      <c r="F78" s="2">
        <v>40477046.93</v>
      </c>
      <c r="G78" s="2"/>
      <c r="H78" s="9" t="s">
        <v>1</v>
      </c>
      <c r="I78" s="9" t="s">
        <v>131</v>
      </c>
      <c r="J78" s="67" t="s">
        <v>176</v>
      </c>
      <c r="K78" s="117" t="s">
        <v>177</v>
      </c>
      <c r="L78" s="64">
        <v>0.89290000000000003</v>
      </c>
      <c r="M78" s="64">
        <v>0.1071</v>
      </c>
      <c r="N78" s="9">
        <f t="shared" si="10"/>
        <v>6441081.9085961618</v>
      </c>
      <c r="O78" s="114">
        <v>40477046.93</v>
      </c>
      <c r="Q78" s="68">
        <v>6441081.9085961618</v>
      </c>
      <c r="R78" s="68" t="s">
        <v>132</v>
      </c>
      <c r="S78" s="68" t="s">
        <v>170</v>
      </c>
      <c r="T78" s="116">
        <f t="shared" si="7"/>
        <v>42338</v>
      </c>
    </row>
    <row r="79" spans="1:20" ht="65.25" customHeight="1" x14ac:dyDescent="0.2">
      <c r="A79" s="60">
        <v>75</v>
      </c>
      <c r="B79" s="42"/>
      <c r="C79" s="47" t="s">
        <v>53</v>
      </c>
      <c r="D79" s="22"/>
      <c r="E79" s="43"/>
      <c r="F79" s="63">
        <f t="shared" ref="F79:F82" si="14">+O79/1.12</f>
        <v>35014348.205555543</v>
      </c>
      <c r="G79" s="63">
        <f t="shared" ref="G79:G82" si="15">+F79*0.12</f>
        <v>4201721.7846666649</v>
      </c>
      <c r="H79" s="9" t="s">
        <v>1</v>
      </c>
      <c r="I79" s="9" t="s">
        <v>131</v>
      </c>
      <c r="J79" s="67" t="s">
        <v>176</v>
      </c>
      <c r="K79" s="117" t="s">
        <v>177</v>
      </c>
      <c r="L79" s="64">
        <v>0.89290000000000003</v>
      </c>
      <c r="M79" s="64">
        <v>0.1071</v>
      </c>
      <c r="N79" s="9">
        <f t="shared" si="10"/>
        <v>6240423.6004936518</v>
      </c>
      <c r="O79" s="65">
        <v>39216069.990222208</v>
      </c>
      <c r="Q79" s="68">
        <v>6240423.60049365</v>
      </c>
      <c r="R79" s="68" t="s">
        <v>132</v>
      </c>
      <c r="S79" s="68" t="s">
        <v>170</v>
      </c>
      <c r="T79" s="116">
        <f t="shared" si="7"/>
        <v>42338</v>
      </c>
    </row>
    <row r="80" spans="1:20" ht="48" x14ac:dyDescent="0.2">
      <c r="A80" s="60">
        <f t="shared" si="11"/>
        <v>76</v>
      </c>
      <c r="B80" s="39"/>
      <c r="C80" s="44" t="s">
        <v>56</v>
      </c>
      <c r="D80" s="1"/>
      <c r="E80" s="3"/>
      <c r="F80" s="11">
        <f t="shared" si="14"/>
        <v>36327225.318029314</v>
      </c>
      <c r="G80" s="11">
        <f t="shared" si="15"/>
        <v>4359267.0381635176</v>
      </c>
      <c r="H80" s="9" t="s">
        <v>1</v>
      </c>
      <c r="I80" s="9" t="s">
        <v>131</v>
      </c>
      <c r="J80" s="67" t="s">
        <v>176</v>
      </c>
      <c r="K80" s="117" t="s">
        <v>177</v>
      </c>
      <c r="L80" s="64">
        <v>0.89290000000000003</v>
      </c>
      <c r="M80" s="64">
        <v>0.1071</v>
      </c>
      <c r="N80" s="9">
        <f t="shared" si="10"/>
        <v>6474410.801087304</v>
      </c>
      <c r="O80" s="35">
        <v>40686492.356192835</v>
      </c>
      <c r="Q80" s="68">
        <v>6474410.8010873003</v>
      </c>
      <c r="R80" s="68" t="s">
        <v>132</v>
      </c>
      <c r="S80" s="68" t="s">
        <v>170</v>
      </c>
      <c r="T80" s="116">
        <f t="shared" si="7"/>
        <v>42338</v>
      </c>
    </row>
    <row r="81" spans="1:20" ht="28.5" customHeight="1" x14ac:dyDescent="0.2">
      <c r="A81" s="60">
        <f t="shared" si="11"/>
        <v>77</v>
      </c>
      <c r="B81" s="29"/>
      <c r="C81" s="54" t="s">
        <v>69</v>
      </c>
      <c r="D81" s="40"/>
      <c r="E81" s="3"/>
      <c r="F81" s="11">
        <f t="shared" si="14"/>
        <v>25648490.924564153</v>
      </c>
      <c r="G81" s="11">
        <f t="shared" si="15"/>
        <v>3077818.9109476982</v>
      </c>
      <c r="H81" s="9" t="s">
        <v>1</v>
      </c>
      <c r="I81" s="9" t="s">
        <v>130</v>
      </c>
      <c r="J81" s="67" t="s">
        <v>176</v>
      </c>
      <c r="K81" s="117" t="s">
        <v>177</v>
      </c>
      <c r="L81" s="64">
        <v>0.89290000000000003</v>
      </c>
      <c r="M81" s="64">
        <v>0.1071</v>
      </c>
      <c r="N81" s="9">
        <f t="shared" si="10"/>
        <v>4571195.9892288363</v>
      </c>
      <c r="O81" s="55">
        <v>28726309.835511852</v>
      </c>
      <c r="Q81" s="68">
        <v>4571195.98922884</v>
      </c>
      <c r="R81" s="68" t="s">
        <v>132</v>
      </c>
      <c r="S81" s="68" t="s">
        <v>170</v>
      </c>
      <c r="T81" s="116">
        <f t="shared" si="7"/>
        <v>42338</v>
      </c>
    </row>
    <row r="82" spans="1:20" ht="36" x14ac:dyDescent="0.2">
      <c r="A82" s="60">
        <f t="shared" si="11"/>
        <v>78</v>
      </c>
      <c r="B82" s="39"/>
      <c r="C82" s="44" t="s">
        <v>92</v>
      </c>
      <c r="D82" s="1"/>
      <c r="E82" s="3"/>
      <c r="F82" s="11">
        <f t="shared" si="14"/>
        <v>25766927.813986488</v>
      </c>
      <c r="G82" s="11">
        <f t="shared" si="15"/>
        <v>3092031.3376783784</v>
      </c>
      <c r="H82" s="9" t="s">
        <v>1</v>
      </c>
      <c r="I82" s="9" t="s">
        <v>130</v>
      </c>
      <c r="J82" s="67" t="s">
        <v>176</v>
      </c>
      <c r="K82" s="117" t="s">
        <v>177</v>
      </c>
      <c r="L82" s="64">
        <v>0.89290000000000003</v>
      </c>
      <c r="M82" s="64">
        <v>0.1071</v>
      </c>
      <c r="N82" s="9">
        <f t="shared" si="10"/>
        <v>4592304.3747278675</v>
      </c>
      <c r="O82" s="35">
        <v>28858959.151664868</v>
      </c>
      <c r="Q82" s="68">
        <v>4592304.3747278703</v>
      </c>
      <c r="R82" s="68" t="s">
        <v>132</v>
      </c>
      <c r="S82" s="68" t="s">
        <v>170</v>
      </c>
      <c r="T82" s="116">
        <f t="shared" si="7"/>
        <v>42338</v>
      </c>
    </row>
    <row r="83" spans="1:20" ht="24" x14ac:dyDescent="0.2">
      <c r="A83" s="60">
        <f t="shared" si="11"/>
        <v>79</v>
      </c>
      <c r="B83" s="39"/>
      <c r="C83" s="44" t="s">
        <v>172</v>
      </c>
      <c r="D83" s="1"/>
      <c r="E83" s="3"/>
      <c r="F83" s="11">
        <f t="shared" ref="F83" si="16">+O83/1.12</f>
        <v>25766927.813986488</v>
      </c>
      <c r="G83" s="11">
        <f t="shared" ref="G83" si="17">+F83*0.12</f>
        <v>3092031.3376783784</v>
      </c>
      <c r="H83" s="9" t="s">
        <v>1</v>
      </c>
      <c r="I83" s="9" t="s">
        <v>130</v>
      </c>
      <c r="J83" s="67" t="s">
        <v>176</v>
      </c>
      <c r="K83" s="117" t="s">
        <v>177</v>
      </c>
      <c r="L83" s="64">
        <v>0.89290000000000003</v>
      </c>
      <c r="M83" s="64">
        <v>0.1071</v>
      </c>
      <c r="N83" s="9">
        <f t="shared" ref="N83" si="18">+O83/6.2842</f>
        <v>4592304.3747278675</v>
      </c>
      <c r="O83" s="35">
        <v>28858959.151664868</v>
      </c>
      <c r="Q83" s="68">
        <v>4592304.3747278703</v>
      </c>
      <c r="R83" s="68" t="s">
        <v>132</v>
      </c>
      <c r="S83" s="68" t="s">
        <v>170</v>
      </c>
      <c r="T83" s="116">
        <f t="shared" ref="T83" si="19">R83+90</f>
        <v>42338</v>
      </c>
    </row>
    <row r="84" spans="1:20" ht="28.5" customHeight="1" x14ac:dyDescent="0.2">
      <c r="A84" s="60">
        <f t="shared" si="11"/>
        <v>80</v>
      </c>
      <c r="B84" s="92"/>
      <c r="C84" s="1" t="s">
        <v>76</v>
      </c>
      <c r="D84" s="56"/>
      <c r="E84" s="4"/>
      <c r="F84" s="21">
        <f>+O84/1.08</f>
        <v>2320769.4444444445</v>
      </c>
      <c r="G84" s="21">
        <f>+F84*0.08</f>
        <v>185661.55555555556</v>
      </c>
      <c r="H84" s="13" t="s">
        <v>124</v>
      </c>
      <c r="I84" s="13" t="s">
        <v>126</v>
      </c>
      <c r="J84" s="67" t="s">
        <v>173</v>
      </c>
      <c r="K84" s="67" t="s">
        <v>174</v>
      </c>
      <c r="L84" s="58">
        <v>0.92589999999999995</v>
      </c>
      <c r="M84" s="58">
        <v>7.4099999999999999E-2</v>
      </c>
      <c r="N84" s="13">
        <f t="shared" ref="N84" si="20">+O84/6.2842</f>
        <v>398846.47210464336</v>
      </c>
      <c r="O84" s="19">
        <v>2506431</v>
      </c>
      <c r="R84" s="68" t="s">
        <v>138</v>
      </c>
      <c r="S84" s="68" t="s">
        <v>139</v>
      </c>
      <c r="T84" s="116">
        <f>R84+45</f>
        <v>42327</v>
      </c>
    </row>
    <row r="85" spans="1:20" ht="13.5" customHeight="1" x14ac:dyDescent="0.2">
      <c r="A85" s="70"/>
      <c r="B85" s="93"/>
      <c r="C85" s="23"/>
      <c r="D85" s="57"/>
      <c r="E85" s="7"/>
      <c r="F85" s="71"/>
      <c r="G85" s="71"/>
      <c r="H85" s="72"/>
      <c r="I85" s="72"/>
      <c r="J85" s="73"/>
      <c r="K85" s="73"/>
      <c r="L85" s="74"/>
      <c r="M85" s="74"/>
    </row>
    <row r="86" spans="1:20" ht="22.5" customHeight="1" x14ac:dyDescent="0.2">
      <c r="A86" s="70"/>
      <c r="B86" s="93"/>
      <c r="C86" s="23"/>
      <c r="D86" s="57"/>
      <c r="E86" s="7"/>
      <c r="F86" s="71"/>
      <c r="G86" s="71"/>
      <c r="H86" s="72"/>
      <c r="I86" s="72"/>
      <c r="J86" s="73"/>
      <c r="K86" s="73"/>
      <c r="L86" s="75" t="s">
        <v>141</v>
      </c>
      <c r="M86" s="85" t="s">
        <v>140</v>
      </c>
      <c r="N86" s="76" t="s">
        <v>5</v>
      </c>
      <c r="O86" s="77" t="s">
        <v>116</v>
      </c>
    </row>
    <row r="87" spans="1:20" ht="17.25" customHeight="1" thickBot="1" x14ac:dyDescent="0.25">
      <c r="A87" s="94"/>
      <c r="B87" s="95"/>
      <c r="C87" s="5"/>
      <c r="D87" s="5"/>
      <c r="E87" s="6"/>
      <c r="F87" s="14"/>
      <c r="G87" s="14"/>
      <c r="H87" s="14"/>
      <c r="I87" s="14"/>
      <c r="J87" s="14"/>
      <c r="K87" s="14"/>
      <c r="L87" s="81" t="s">
        <v>14</v>
      </c>
      <c r="M87" s="82">
        <v>80</v>
      </c>
      <c r="N87" s="83">
        <f>SUM(N5:N84)</f>
        <v>172676198.48718509</v>
      </c>
      <c r="O87" s="83">
        <f>SUM(O5:O84)</f>
        <v>1085131766.5331686</v>
      </c>
    </row>
    <row r="88" spans="1:20" ht="17.25" customHeight="1" thickTop="1" x14ac:dyDescent="0.2">
      <c r="A88" s="12" t="s">
        <v>4</v>
      </c>
      <c r="B88" s="95"/>
      <c r="C88" s="5"/>
      <c r="D88" s="5"/>
      <c r="E88" s="6"/>
      <c r="F88" s="20"/>
      <c r="G88" s="20"/>
      <c r="H88" s="20"/>
      <c r="I88" s="20"/>
      <c r="J88" s="20"/>
      <c r="K88" s="20"/>
      <c r="L88" s="79" t="s">
        <v>91</v>
      </c>
      <c r="M88" s="80">
        <v>38</v>
      </c>
      <c r="N88" s="84">
        <f>SUM(N46:N82)</f>
        <v>88323584.085518211</v>
      </c>
      <c r="O88" s="84">
        <f>SUM(O46:O82)</f>
        <v>555043067.11021352</v>
      </c>
    </row>
    <row r="89" spans="1:20" ht="17.25" customHeight="1" x14ac:dyDescent="0.2">
      <c r="C89" s="96"/>
      <c r="E89" s="91"/>
      <c r="F89" s="7"/>
      <c r="G89" s="7"/>
      <c r="H89" s="7"/>
      <c r="I89" s="7"/>
      <c r="J89" s="7"/>
      <c r="K89" s="7"/>
      <c r="L89" s="115" t="s">
        <v>90</v>
      </c>
      <c r="M89" s="78">
        <v>42</v>
      </c>
      <c r="N89" s="97">
        <f>SUM(N5:N45)+N84</f>
        <v>79760310.026939005</v>
      </c>
      <c r="O89" s="97">
        <f>SUM(O5:O45)+O84</f>
        <v>501229740.27129006</v>
      </c>
    </row>
    <row r="90" spans="1:20" x14ac:dyDescent="0.2">
      <c r="E90" s="98" t="s">
        <v>78</v>
      </c>
      <c r="F90" s="7"/>
      <c r="G90" s="7"/>
      <c r="H90" s="7"/>
      <c r="I90" s="7"/>
      <c r="J90" s="7"/>
      <c r="K90" s="7"/>
      <c r="L90" s="7"/>
      <c r="M90" s="7"/>
      <c r="N90" s="7"/>
    </row>
    <row r="91" spans="1:20" x14ac:dyDescent="0.2">
      <c r="A91" s="121"/>
      <c r="B91" s="121"/>
      <c r="C91" s="121"/>
      <c r="D91" s="121"/>
      <c r="E91" s="121"/>
      <c r="F91" s="121"/>
      <c r="G91" s="121"/>
      <c r="H91" s="121"/>
      <c r="I91" s="121"/>
      <c r="J91" s="121"/>
      <c r="K91" s="121"/>
      <c r="L91" s="121"/>
      <c r="M91" s="121"/>
      <c r="N91" s="121"/>
      <c r="O91" s="121"/>
    </row>
    <row r="92" spans="1:20" x14ac:dyDescent="0.2">
      <c r="B92" s="68"/>
    </row>
    <row r="94" spans="1:20" ht="15.75" x14ac:dyDescent="0.25">
      <c r="A94" s="99"/>
      <c r="B94" s="100"/>
      <c r="C94" s="100"/>
      <c r="D94" s="100"/>
      <c r="E94" s="99"/>
      <c r="F94" s="99"/>
      <c r="G94" s="99"/>
      <c r="H94" s="99"/>
      <c r="I94" s="99"/>
      <c r="J94" s="99"/>
      <c r="K94" s="99"/>
      <c r="L94" s="99"/>
      <c r="M94" s="99"/>
      <c r="N94" s="99"/>
      <c r="O94" s="99"/>
    </row>
    <row r="95" spans="1:20" ht="15.75" x14ac:dyDescent="0.25">
      <c r="A95" s="122"/>
      <c r="B95" s="122"/>
      <c r="C95" s="122"/>
      <c r="D95" s="122"/>
      <c r="E95" s="122"/>
      <c r="F95" s="122"/>
      <c r="G95" s="122"/>
      <c r="H95" s="122"/>
      <c r="I95" s="122"/>
      <c r="J95" s="122"/>
      <c r="K95" s="122"/>
      <c r="L95" s="122"/>
      <c r="M95" s="122"/>
      <c r="N95" s="122"/>
      <c r="O95" s="122"/>
    </row>
    <row r="96" spans="1:20" ht="15.75" x14ac:dyDescent="0.25">
      <c r="A96" s="99"/>
      <c r="B96" s="101"/>
      <c r="C96" s="94"/>
      <c r="D96" s="94"/>
      <c r="E96" s="102"/>
      <c r="F96" s="102"/>
      <c r="G96" s="102"/>
      <c r="H96" s="102"/>
      <c r="I96" s="102"/>
      <c r="J96" s="102"/>
      <c r="K96" s="102"/>
      <c r="L96" s="102"/>
      <c r="M96" s="102"/>
      <c r="N96" s="102"/>
      <c r="O96" s="102"/>
    </row>
    <row r="97" spans="1:15" x14ac:dyDescent="0.2">
      <c r="A97" s="103"/>
      <c r="B97" s="104"/>
      <c r="C97" s="103"/>
      <c r="D97" s="94"/>
      <c r="E97" s="94"/>
      <c r="F97" s="94"/>
      <c r="G97" s="94"/>
      <c r="H97" s="94"/>
      <c r="I97" s="94"/>
      <c r="J97" s="94"/>
      <c r="K97" s="94"/>
      <c r="L97" s="94"/>
      <c r="M97" s="94"/>
      <c r="N97" s="94"/>
      <c r="O97" s="94"/>
    </row>
    <row r="98" spans="1:15" x14ac:dyDescent="0.2">
      <c r="A98" s="94"/>
      <c r="B98" s="101"/>
      <c r="C98" s="94"/>
      <c r="D98" s="94"/>
      <c r="E98" s="94"/>
      <c r="F98" s="105"/>
      <c r="G98" s="94"/>
      <c r="H98" s="94"/>
      <c r="I98" s="94"/>
      <c r="J98" s="94"/>
      <c r="K98" s="94"/>
      <c r="L98" s="94"/>
      <c r="M98" s="94"/>
      <c r="N98" s="94"/>
      <c r="O98" s="105"/>
    </row>
    <row r="99" spans="1:15" x14ac:dyDescent="0.2">
      <c r="A99" s="103"/>
      <c r="B99" s="104"/>
      <c r="C99" s="103"/>
      <c r="D99" s="94"/>
      <c r="E99" s="94"/>
      <c r="F99" s="94"/>
      <c r="G99" s="94"/>
      <c r="H99" s="94"/>
      <c r="I99" s="94"/>
      <c r="J99" s="94"/>
      <c r="K99" s="94"/>
      <c r="L99" s="94"/>
      <c r="M99" s="94"/>
      <c r="N99" s="94"/>
      <c r="O99" s="94"/>
    </row>
    <row r="100" spans="1:15" x14ac:dyDescent="0.2">
      <c r="A100" s="94"/>
      <c r="B100" s="101"/>
      <c r="C100" s="94"/>
      <c r="D100" s="94"/>
      <c r="E100" s="94"/>
      <c r="F100" s="94"/>
      <c r="G100" s="94"/>
      <c r="H100" s="94"/>
      <c r="I100" s="94"/>
      <c r="J100" s="94"/>
      <c r="K100" s="94"/>
      <c r="L100" s="94"/>
      <c r="M100" s="94"/>
      <c r="N100" s="94"/>
      <c r="O100" s="94"/>
    </row>
    <row r="101" spans="1:15" x14ac:dyDescent="0.2">
      <c r="A101" s="94"/>
      <c r="B101" s="101"/>
      <c r="C101" s="94"/>
      <c r="D101" s="94"/>
      <c r="E101" s="105"/>
      <c r="F101" s="105"/>
      <c r="G101" s="105"/>
      <c r="H101" s="105"/>
      <c r="I101" s="105"/>
      <c r="J101" s="105"/>
      <c r="K101" s="105"/>
      <c r="L101" s="105"/>
      <c r="M101" s="105"/>
      <c r="N101" s="105"/>
      <c r="O101" s="105"/>
    </row>
    <row r="102" spans="1:15" x14ac:dyDescent="0.2">
      <c r="A102" s="103"/>
      <c r="B102" s="104"/>
      <c r="C102" s="103"/>
      <c r="D102" s="94"/>
      <c r="E102" s="94"/>
      <c r="F102" s="94"/>
      <c r="G102" s="94"/>
      <c r="H102" s="94"/>
      <c r="I102" s="94"/>
      <c r="J102" s="94"/>
      <c r="K102" s="94"/>
      <c r="L102" s="94"/>
      <c r="M102" s="94"/>
      <c r="N102" s="94"/>
      <c r="O102" s="94"/>
    </row>
    <row r="103" spans="1:15" x14ac:dyDescent="0.2">
      <c r="A103" s="94"/>
      <c r="B103" s="101"/>
      <c r="C103" s="94"/>
      <c r="D103" s="94"/>
      <c r="E103" s="94"/>
      <c r="F103" s="94"/>
      <c r="G103" s="94"/>
      <c r="H103" s="94"/>
      <c r="I103" s="94"/>
      <c r="J103" s="94"/>
      <c r="K103" s="94"/>
      <c r="L103" s="94"/>
      <c r="M103" s="94"/>
      <c r="N103" s="94"/>
      <c r="O103" s="94"/>
    </row>
    <row r="104" spans="1:15" x14ac:dyDescent="0.2">
      <c r="A104" s="94"/>
      <c r="B104" s="101"/>
      <c r="C104" s="94"/>
      <c r="D104" s="94"/>
      <c r="E104" s="94"/>
      <c r="F104" s="94"/>
      <c r="G104" s="94"/>
      <c r="H104" s="94"/>
      <c r="I104" s="94"/>
      <c r="J104" s="94"/>
      <c r="K104" s="94"/>
      <c r="L104" s="94"/>
      <c r="M104" s="94"/>
      <c r="N104" s="94"/>
      <c r="O104" s="94"/>
    </row>
    <row r="105" spans="1:15" x14ac:dyDescent="0.2">
      <c r="A105" s="103"/>
      <c r="B105" s="104"/>
      <c r="C105" s="103"/>
      <c r="D105" s="94"/>
      <c r="E105" s="94"/>
      <c r="F105" s="94"/>
      <c r="G105" s="94"/>
      <c r="H105" s="94"/>
      <c r="I105" s="94"/>
      <c r="J105" s="94"/>
      <c r="K105" s="94"/>
      <c r="L105" s="94"/>
      <c r="M105" s="94"/>
      <c r="N105" s="94"/>
      <c r="O105" s="94"/>
    </row>
    <row r="106" spans="1:15" x14ac:dyDescent="0.2">
      <c r="A106" s="94"/>
      <c r="B106" s="101"/>
      <c r="C106" s="94"/>
      <c r="D106" s="94"/>
      <c r="E106" s="94"/>
      <c r="F106" s="94"/>
      <c r="G106" s="94"/>
      <c r="H106" s="94"/>
      <c r="I106" s="94"/>
      <c r="J106" s="94"/>
      <c r="K106" s="94"/>
      <c r="L106" s="94"/>
      <c r="M106" s="94"/>
      <c r="N106" s="94"/>
      <c r="O106" s="94"/>
    </row>
    <row r="107" spans="1:15" x14ac:dyDescent="0.2">
      <c r="A107" s="94"/>
      <c r="B107" s="101"/>
      <c r="C107" s="94"/>
      <c r="D107" s="94"/>
      <c r="E107" s="94"/>
      <c r="F107" s="94"/>
      <c r="G107" s="94"/>
      <c r="H107" s="94"/>
      <c r="I107" s="94"/>
      <c r="J107" s="94"/>
      <c r="K107" s="94"/>
      <c r="L107" s="94"/>
      <c r="M107" s="94"/>
      <c r="N107" s="94"/>
      <c r="O107" s="94"/>
    </row>
    <row r="108" spans="1:15" x14ac:dyDescent="0.2">
      <c r="A108" s="94"/>
      <c r="B108" s="101"/>
      <c r="C108" s="106"/>
      <c r="D108" s="94"/>
      <c r="E108" s="105"/>
      <c r="F108" s="105"/>
      <c r="G108" s="105"/>
      <c r="H108" s="105"/>
      <c r="I108" s="105"/>
      <c r="J108" s="105"/>
      <c r="K108" s="105"/>
      <c r="L108" s="105"/>
      <c r="M108" s="105"/>
      <c r="N108" s="105"/>
      <c r="O108" s="105"/>
    </row>
    <row r="109" spans="1:15" x14ac:dyDescent="0.2">
      <c r="A109" s="94"/>
      <c r="B109" s="101"/>
      <c r="C109" s="106"/>
      <c r="D109" s="94"/>
      <c r="E109" s="105"/>
      <c r="F109" s="105"/>
      <c r="G109" s="105"/>
      <c r="H109" s="105"/>
      <c r="I109" s="105"/>
      <c r="J109" s="105"/>
      <c r="K109" s="105"/>
      <c r="L109" s="105"/>
      <c r="M109" s="105"/>
      <c r="N109" s="105"/>
      <c r="O109" s="105"/>
    </row>
    <row r="110" spans="1:15" x14ac:dyDescent="0.2">
      <c r="F110" s="91"/>
    </row>
  </sheetData>
  <mergeCells count="4">
    <mergeCell ref="A2:O2"/>
    <mergeCell ref="A3:O3"/>
    <mergeCell ref="A91:O91"/>
    <mergeCell ref="A95:O95"/>
  </mergeCells>
  <pageMargins left="0.70866141732283472" right="0.70866141732283472" top="0.74803149606299213" bottom="0.74803149606299213" header="0.31496062992125984" footer="0.31496062992125984"/>
  <pageSetup scale="5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456731dbc904a5fb605ec556c33e883 xmlns="9c571b2f-e523-4ab2-ba2e-09e151a03ef4">
      <Terms xmlns="http://schemas.microsoft.com/office/infopath/2007/PartnerControls"/>
    </c456731dbc904a5fb605ec556c33e883>
    <Project_x0020_Document_x0020_Type xmlns="9c571b2f-e523-4ab2-ba2e-09e151a03ef4" xsi:nil="true"/>
    <Business_x0020_Area xmlns="9c571b2f-e523-4ab2-ba2e-09e151a03ef4" xsi:nil="true"/>
    <IDBDocs_x0020_Number xmlns="9c571b2f-e523-4ab2-ba2e-09e151a03ef4">39890553</IDBDocs_x0020_Number>
    <TaxCatchAll xmlns="9c571b2f-e523-4ab2-ba2e-09e151a03ef4">
      <Value>8</Value>
      <Value>9</Value>
    </TaxCatchAll>
    <Phase xmlns="9c571b2f-e523-4ab2-ba2e-09e151a03ef4" xsi:nil="true"/>
    <SISCOR_x0020_Number xmlns="9c571b2f-e523-4ab2-ba2e-09e151a03ef4" xsi:nil="true"/>
    <Division_x0020_or_x0020_Unit xmlns="9c571b2f-e523-4ab2-ba2e-09e151a03ef4">CAN/CVE</Division_x0020_or_x0020_Unit>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o5138a91267540169645e33d09c9ddc6>
    <Approval_x0020_Number xmlns="9c571b2f-e523-4ab2-ba2e-09e151a03ef4">2778/OC-VE</Approval_x0020_Number>
    <Document_x0020_Author xmlns="9c571b2f-e523-4ab2-ba2e-09e151a03ef4">Roa, Victor Eduardo</Document_x0020_Author>
    <e559ffcc31d34167856647188be35015 xmlns="9c571b2f-e523-4ab2-ba2e-09e151a03ef4">
      <Terms xmlns="http://schemas.microsoft.com/office/infopath/2007/PartnerControls"/>
    </e559ffcc31d34167856647188be35015>
    <Fiscal_x0020_Year_x0020_IDB xmlns="9c571b2f-e523-4ab2-ba2e-09e151a03ef4">2015</Fiscal_x0020_Year_x0020_IDB>
    <Other_x0020_Author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fd0e48b6a66848a9885f717e5bbf40c4>
    <Project_x0020_Number xmlns="9c571b2f-e523-4ab2-ba2e-09e151a03ef4">VE-L1037</Project_x0020_Number>
    <Access_x0020_to_x0020_Information_x00a0_Policy xmlns="9c571b2f-e523-4ab2-ba2e-09e151a03ef4">Public</Access_x0020_to_x0020_Information_x00a0_Policy>
    <Package_x0020_Code xmlns="9c571b2f-e523-4ab2-ba2e-09e151a03ef4" xsi:nil="true"/>
    <m555d3814edf4817b4410a4e57f94ce9 xmlns="9c571b2f-e523-4ab2-ba2e-09e151a03ef4">
      <Terms xmlns="http://schemas.microsoft.com/office/infopath/2007/PartnerControls"/>
    </m555d3814edf4817b4410a4e57f94ce9>
    <Key_x0020_Document xmlns="9c571b2f-e523-4ab2-ba2e-09e151a03ef4">false</Key_x0020_Document>
    <j8b96605ee2f4c4e988849e658583fee xmlns="9c571b2f-e523-4ab2-ba2e-09e151a03ef4">
      <Terms xmlns="http://schemas.microsoft.com/office/infopath/2007/PartnerControls"/>
    </j8b96605ee2f4c4e988849e658583fee>
    <Migration_x0020_Info xmlns="9c571b2f-e523-4ab2-ba2e-09e151a03ef4">&lt;Data&gt;&lt;APPLICATION&gt;MS EXCEL&lt;/APPLICATION&gt;&lt;USER_STAGE&gt;Procurement Plan&lt;/USER_STAGE&gt;&lt;PD_OBJ_TYPE&gt;0&lt;/PD_OBJ_TYPE&gt;&lt;MAKERECORD&gt;N&lt;/MAKERECORD&gt;&lt;PD_FILEPT_NO&gt;PO-VE-L1037-GS&lt;/PD_FILEPT_NO&gt;&lt;/Data&gt;</Migration_x0020_Info>
    <Operation_x0020_Type xmlns="9c571b2f-e523-4ab2-ba2e-09e151a03ef4" xsi:nil="true"/>
    <Document_x0020_Language_x0020_IDB xmlns="9c571b2f-e523-4ab2-ba2e-09e151a03ef4">Spanish</Document_x0020_Language_x0020_IDB>
    <Identifier xmlns="9c571b2f-e523-4ab2-ba2e-09e151a03ef4">PA FULL DOC</Identifier>
    <Disclosure_x0020_Activity xmlns="9c571b2f-e523-4ab2-ba2e-09e151a03ef4">Procurement Plan</Disclosure_x0020_Activity>
    <Webtopic xmlns="9c571b2f-e523-4ab2-ba2e-09e151a03ef4">OS-AGU</Webtopic>
    <Issue_x0020_Date xmlns="9c571b2f-e523-4ab2-ba2e-09e151a03ef4" xsi:nil="true"/>
    <Publication_x0020_Type xmlns="9c571b2f-e523-4ab2-ba2e-09e151a03ef4" xsi:nil="true"/>
    <Abstract xmlns="9c571b2f-e523-4ab2-ba2e-09e151a03ef4" xsi:nil="true"/>
    <KP_x0020_Topics xmlns="9c571b2f-e523-4ab2-ba2e-09e151a03ef4" xsi:nil="true"/>
    <Editor1 xmlns="9c571b2f-e523-4ab2-ba2e-09e151a03ef4" xsi:nil="true"/>
    <Region xmlns="9c571b2f-e523-4ab2-ba2e-09e151a03ef4" xsi:nil="true"/>
    <Publishing_x0020_House xmlns="9c571b2f-e523-4ab2-ba2e-09e151a03ef4" xsi:nil="true"/>
  </documentManagement>
</p:properti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cf0be0ad-272c-4e7f-a157-3f0abda6cde5" ContentTypeId="0x01010046CF21643EE8D14686A648AA6DAD0892" PreviousValue="false"/>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D85D4FC42F0BA54689F893642D3A64A2" ma:contentTypeVersion="0" ma:contentTypeDescription="A content type to manage public (operations) IDB documents" ma:contentTypeScope="" ma:versionID="18992722cb4ede82f2ebbbe16aa3d0ab">
  <xsd:schema xmlns:xsd="http://www.w3.org/2001/XMLSchema" xmlns:xs="http://www.w3.org/2001/XMLSchema" xmlns:p="http://schemas.microsoft.com/office/2006/metadata/properties" xmlns:ns2="9c571b2f-e523-4ab2-ba2e-09e151a03ef4" targetNamespace="http://schemas.microsoft.com/office/2006/metadata/properties" ma:root="true" ma:fieldsID="3481b9e4c6b8b7003f6f9f354584e17d"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796163ad-8349-44b5-b956-6bb9731391e1}" ma:internalName="TaxCatchAll" ma:showField="CatchAllData" ma:web="a78b9bc4-59ca-406d-9eea-4f73cfe837f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796163ad-8349-44b5-b956-6bb9731391e1}" ma:internalName="TaxCatchAllLabel" ma:readOnly="true" ma:showField="CatchAllDataLabel" ma:web="a78b9bc4-59ca-406d-9eea-4f73cfe837fd">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DBD2E-7088-4105-8011-127741C349A9}"/>
</file>

<file path=customXml/itemProps2.xml><?xml version="1.0" encoding="utf-8"?>
<ds:datastoreItem xmlns:ds="http://schemas.openxmlformats.org/officeDocument/2006/customXml" ds:itemID="{68B50025-DA40-4D7F-B3D4-A931A1C6D6FB}"/>
</file>

<file path=customXml/itemProps3.xml><?xml version="1.0" encoding="utf-8"?>
<ds:datastoreItem xmlns:ds="http://schemas.openxmlformats.org/officeDocument/2006/customXml" ds:itemID="{45540D4A-AE4B-442A-9785-DCC26DFC8396}"/>
</file>

<file path=customXml/itemProps4.xml><?xml version="1.0" encoding="utf-8"?>
<ds:datastoreItem xmlns:ds="http://schemas.openxmlformats.org/officeDocument/2006/customXml" ds:itemID="{ED9A3477-9CAA-4252-96B5-849F29A6626A}"/>
</file>

<file path=customXml/itemProps5.xml><?xml version="1.0" encoding="utf-8"?>
<ds:datastoreItem xmlns:ds="http://schemas.openxmlformats.org/officeDocument/2006/customXml" ds:itemID="{146E4A4E-49EF-4A02-B80B-5A6EDB9180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ADQ</vt:lpstr>
      <vt:lpstr>'PLAN ADQ'!Área_de_impresión</vt:lpstr>
      <vt:lpstr>'PLAN ADQ'!Títulos_a_imprimir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2778_OC-VE_ Plan de adquisiciones Sep 2015_</dc:title>
  <dc:creator/>
  <cp:lastModifiedBy/>
  <dcterms:created xsi:type="dcterms:W3CDTF">2013-12-29T15:14:22Z</dcterms:created>
  <dcterms:modified xsi:type="dcterms:W3CDTF">2015-09-28T15:53:46Z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0x01010046CF21643EE8D14686A648AA6DAD089200D85D4FC42F0BA54689F893642D3A64A2</vt:lpwstr>
  </property>
  <property fmtid="{D5CDD505-2E9C-101B-9397-08002B2CF9AE}" pid="3" name="TaxKeyword">
    <vt:lpwstr/>
  </property>
  <property fmtid="{D5CDD505-2E9C-101B-9397-08002B2CF9AE}" pid="4" name="Function Operations IDB">
    <vt:lpwstr>9;#Goods and Services|5bfebf1b-9f1f-4411-b1dd-4c19b807b799</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8;#Procurement Administration|d8145667-6247-4db3-9e42-91a14331cc81</vt:lpwstr>
  </property>
  <property fmtid="{D5CDD505-2E9C-101B-9397-08002B2CF9AE}" pid="9" name="Country">
    <vt:lpwstr/>
  </property>
  <property fmtid="{D5CDD505-2E9C-101B-9397-08002B2CF9AE}" pid="10" name="Fund IDB">
    <vt:lpwstr/>
  </property>
  <property fmtid="{D5CDD505-2E9C-101B-9397-08002B2CF9AE}" pid="11" name="Series_x0020_Operations_x0020_IDB">
    <vt:lpwstr>8;#Procurement Administration|d8145667-6247-4db3-9e42-91a14331cc81</vt:lpwstr>
  </property>
  <property fmtid="{D5CDD505-2E9C-101B-9397-08002B2CF9AE}" pid="12" name="To:">
    <vt:lpwstr/>
  </property>
  <property fmtid="{D5CDD505-2E9C-101B-9397-08002B2CF9AE}" pid="13" name="From:">
    <vt:lpwstr/>
  </property>
  <property fmtid="{D5CDD505-2E9C-101B-9397-08002B2CF9AE}" pid="14" name="Sector IDB">
    <vt:lpwstr/>
  </property>
  <property fmtid="{D5CDD505-2E9C-101B-9397-08002B2CF9AE}" pid="15" name="Sub-Sector">
    <vt:lpwstr/>
  </property>
</Properties>
</file>