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80" windowWidth="19245" windowHeight="5745" firstSheet="1" activeTab="1"/>
  </bookViews>
  <sheets>
    <sheet name="CAMINOS" sheetId="1" state="hidden" r:id="rId1"/>
    <sheet name="PUENTES" sheetId="4" r:id="rId2"/>
    <sheet name="Resumen Puentes" sheetId="5" r:id="rId3"/>
    <sheet name="Aº Balmori" sheetId="6" r:id="rId4"/>
    <sheet name="Aº Rincon" sheetId="7" r:id="rId5"/>
    <sheet name="Aº  Sanguri" sheetId="8" r:id="rId6"/>
    <sheet name="Aº Tobati" sheetId="9" r:id="rId7"/>
  </sheets>
  <externalReferences>
    <externalReference r:id="rId8"/>
  </externalReferences>
  <definedNames>
    <definedName name="_GoBack" localSheetId="1">PUENTES!#REF!</definedName>
  </definedNames>
  <calcPr calcId="145621"/>
</workbook>
</file>

<file path=xl/calcChain.xml><?xml version="1.0" encoding="utf-8"?>
<calcChain xmlns="http://schemas.openxmlformats.org/spreadsheetml/2006/main">
  <c r="I18" i="1" l="1"/>
  <c r="G26" i="4"/>
  <c r="H26" i="4" s="1"/>
  <c r="F18" i="1"/>
  <c r="C10" i="5" l="1"/>
  <c r="B8" i="5"/>
  <c r="B7" i="5"/>
  <c r="B6" i="5"/>
  <c r="B10" i="5" s="1"/>
  <c r="F22" i="4"/>
  <c r="F8" i="4"/>
  <c r="F5" i="4"/>
  <c r="F9" i="4" l="1"/>
  <c r="E9" i="1"/>
  <c r="E13" i="1" s="1"/>
  <c r="D9" i="1"/>
  <c r="D13" i="1" s="1"/>
  <c r="F12" i="1"/>
  <c r="F17" i="1"/>
  <c r="I17" i="1" s="1"/>
  <c r="I10" i="1"/>
  <c r="J10" i="1" s="1"/>
  <c r="J5" i="1"/>
  <c r="I5" i="1"/>
  <c r="I8" i="1"/>
  <c r="J8" i="1" s="1"/>
  <c r="I7" i="1"/>
  <c r="J7" i="1" s="1"/>
  <c r="F23" i="4" l="1"/>
  <c r="G25" i="4"/>
  <c r="H25" i="4" s="1"/>
  <c r="I13" i="1"/>
</calcChain>
</file>

<file path=xl/sharedStrings.xml><?xml version="1.0" encoding="utf-8"?>
<sst xmlns="http://schemas.openxmlformats.org/spreadsheetml/2006/main" count="375" uniqueCount="215">
  <si>
    <t>Departamento</t>
  </si>
  <si>
    <t>Distrito</t>
  </si>
  <si>
    <t>Tramos</t>
  </si>
  <si>
    <t>Km</t>
  </si>
  <si>
    <t>Redondeo</t>
  </si>
  <si>
    <t>Muestra</t>
  </si>
  <si>
    <t>DFI</t>
  </si>
  <si>
    <t>PVP</t>
  </si>
  <si>
    <t>ITAPUA</t>
  </si>
  <si>
    <t>La Paz
Jesus</t>
  </si>
  <si>
    <t xml:space="preserve"> La Paz  - Jesus</t>
  </si>
  <si>
    <t>E</t>
  </si>
  <si>
    <t>2Ddo Orden
Alta
8</t>
  </si>
  <si>
    <t>Gral Artigas
Fram</t>
  </si>
  <si>
    <t>Gral. Artigas - Fram</t>
  </si>
  <si>
    <t>2Ddo Orden
Media
12</t>
  </si>
  <si>
    <t>Sub Total</t>
  </si>
  <si>
    <t>Itakyry</t>
  </si>
  <si>
    <t>Itakyry -Col. Ykua Pora - Rancho Alegre - Nva. Conquista - Ruta 10</t>
  </si>
  <si>
    <t>2Ddo Orden
Baja
21</t>
  </si>
  <si>
    <t>CORDILLERA</t>
  </si>
  <si>
    <t>Arroyos y Esteros</t>
  </si>
  <si>
    <t>Ruta 3 - Cañada - Costa Pucu - Pirapomi</t>
  </si>
  <si>
    <t>3er Orden
Alta
25</t>
  </si>
  <si>
    <t>Altos</t>
  </si>
  <si>
    <t>Altos - Compañía Itagaza</t>
  </si>
  <si>
    <t>2Ddo Orden
Baja
34</t>
  </si>
  <si>
    <t>SAN PEDRO/   CANINDEYU</t>
  </si>
  <si>
    <t xml:space="preserve">Gral Resquin
</t>
  </si>
  <si>
    <t>San Vicente - Aº Itanara</t>
  </si>
  <si>
    <t>RIPIO</t>
  </si>
  <si>
    <t>Villa Ygatimi
Ype Jhu</t>
  </si>
  <si>
    <t>Villa Ygatymi - Itanarami - Koe Pora - Asent. Primavera - 8 de Diciembre</t>
  </si>
  <si>
    <t>TOTAL DE INTERVENCION</t>
  </si>
  <si>
    <t>Costo Según Proyecto
USD/Km</t>
  </si>
  <si>
    <t>Costo Según Proyecto C/IVA
USD</t>
  </si>
  <si>
    <t>USD/Km Promedio</t>
  </si>
  <si>
    <t>ALTO PARANÁ</t>
  </si>
  <si>
    <t>REGION ORIENTAL</t>
  </si>
  <si>
    <t>DEPARTAMENTO</t>
  </si>
  <si>
    <t>DISTRITO</t>
  </si>
  <si>
    <t>TRAMO</t>
  </si>
  <si>
    <t>Coordenada</t>
  </si>
  <si>
    <t>Aº /Rio</t>
  </si>
  <si>
    <t>LONG</t>
  </si>
  <si>
    <t>ANCHO</t>
  </si>
  <si>
    <t>PARAGUARI</t>
  </si>
  <si>
    <t>Quiindy - Laguna Pyta Oeste - Acahay</t>
  </si>
  <si>
    <t>Aº Balmori</t>
  </si>
  <si>
    <t>CD</t>
  </si>
  <si>
    <t>Aº Rincon</t>
  </si>
  <si>
    <t>SUBTOTAL</t>
  </si>
  <si>
    <t>Misiones</t>
  </si>
  <si>
    <t>Santa Rosa - San Juan Bechmans; Cerro Costa - San Juan Berchmaans</t>
  </si>
  <si>
    <t>Aº  Sanguri</t>
  </si>
  <si>
    <t>Ruta Asf.Tobati-Oratorio 3 Reyes-Col. 21 de Julio</t>
  </si>
  <si>
    <t>Aº Tobati</t>
  </si>
  <si>
    <t>TOTAL MUESTRA</t>
  </si>
  <si>
    <t>SAN PEDRO</t>
  </si>
  <si>
    <t>Ruta 3-(Calle 10.000)-Cururuo
Emp.S. Isidro-Tajy Care</t>
  </si>
  <si>
    <t>SN</t>
  </si>
  <si>
    <t>Aº Kururuo</t>
  </si>
  <si>
    <t>Aº Capiibary</t>
  </si>
  <si>
    <t>GUAIRA</t>
  </si>
  <si>
    <t>Cruce Emp. V01714 (Pikysyry) Paso Yobaí - San Agustín</t>
  </si>
  <si>
    <t>Aº Yhovy</t>
  </si>
  <si>
    <t>Aº Capiibary(Palmeta)</t>
  </si>
  <si>
    <t>ALTO PARANA</t>
  </si>
  <si>
    <t>Desvio Pakukua - Rio Monday</t>
  </si>
  <si>
    <t>SD</t>
  </si>
  <si>
    <t>Pakukua - Naranjal</t>
  </si>
  <si>
    <t>AMAMBAY</t>
  </si>
  <si>
    <t>Karapai-Cruce Panaderos</t>
  </si>
  <si>
    <t>Rio Aguaray Guazu</t>
  </si>
  <si>
    <t>SUB TOTAL</t>
  </si>
  <si>
    <t>TOTAL</t>
  </si>
  <si>
    <t>LONGITUD</t>
  </si>
  <si>
    <t>CANTIDAD</t>
  </si>
  <si>
    <t>MISIONES</t>
  </si>
  <si>
    <t>Diseños</t>
  </si>
  <si>
    <t>MUESTRA (GRUPO 1)</t>
  </si>
  <si>
    <t>GRUPO 2</t>
  </si>
  <si>
    <t>Costo diseño</t>
  </si>
  <si>
    <t>GRUPO 1</t>
  </si>
  <si>
    <r>
      <t xml:space="preserve">Tiempo estimado de ejecución de las obras (para ambos grupos loteados): </t>
    </r>
    <r>
      <rPr>
        <b/>
        <sz val="11"/>
        <color theme="1"/>
        <rFont val="Calibri"/>
        <family val="2"/>
        <scheme val="minor"/>
      </rPr>
      <t>18 meses</t>
    </r>
    <r>
      <rPr>
        <sz val="11"/>
        <color theme="1"/>
        <rFont val="Calibri"/>
        <family val="2"/>
        <scheme val="minor"/>
      </rPr>
      <t>.</t>
    </r>
  </si>
  <si>
    <t>Plazo estimado ejecución (meses)</t>
  </si>
  <si>
    <t>Componente de Infraestructura – (P 11)</t>
  </si>
  <si>
    <t xml:space="preserve">Paraguarí </t>
  </si>
  <si>
    <t>Tramo</t>
  </si>
  <si>
    <t>Quiindy – Laguna Pyta  Oeste - Acahay</t>
  </si>
  <si>
    <t xml:space="preserve">Distrito </t>
  </si>
  <si>
    <t>Acahay</t>
  </si>
  <si>
    <t>Coordenadas</t>
  </si>
  <si>
    <t>(x) 21 J 486880</t>
  </si>
  <si>
    <t>(y)  713221</t>
  </si>
  <si>
    <t>Largo</t>
  </si>
  <si>
    <t>Ancho</t>
  </si>
  <si>
    <t>Estado del Camino/Descripción</t>
  </si>
  <si>
    <t>Camino de tierra en estado regular.</t>
  </si>
  <si>
    <t>Componente Social</t>
  </si>
  <si>
    <t>Comunidades que Articula</t>
  </si>
  <si>
    <t>Costa Baez-Yuquyty</t>
  </si>
  <si>
    <t>Rincón-i</t>
  </si>
  <si>
    <t>Población Servida</t>
  </si>
  <si>
    <t>Estado / Descripción</t>
  </si>
  <si>
    <t>Puente de madera en condiciones de deterioro avanzado.</t>
  </si>
  <si>
    <t>TMDA vehículos livianos</t>
  </si>
  <si>
    <t>TMDA vehículos pesados</t>
  </si>
  <si>
    <t>Acceso a Servicios de Salud</t>
  </si>
  <si>
    <t xml:space="preserve">Cuenta con Servicios Básicos – Centro de Salud </t>
  </si>
  <si>
    <t>Acceso a Servicios de Educación</t>
  </si>
  <si>
    <t>Cuentas con  Instituciones  de Nivel Inicial, básica y Nivel Media</t>
  </si>
  <si>
    <t>Tipo de Producción Agrícola</t>
  </si>
  <si>
    <r>
      <t xml:space="preserve">El departamento posee cultivos de </t>
    </r>
    <r>
      <rPr>
        <sz val="10"/>
        <rFont val="Calibri"/>
        <family val="2"/>
        <scheme val="minor"/>
      </rPr>
      <t>arroz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maíz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cebolla</t>
    </r>
    <r>
      <rPr>
        <sz val="10"/>
        <color theme="1"/>
        <rFont val="Calibri"/>
        <family val="2"/>
        <scheme val="minor"/>
      </rPr>
      <t xml:space="preserve">, naranjo dulce, </t>
    </r>
    <r>
      <rPr>
        <sz val="10"/>
        <rFont val="Calibri"/>
        <family val="2"/>
        <scheme val="minor"/>
      </rPr>
      <t>banano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batata</t>
    </r>
    <r>
      <rPr>
        <sz val="10"/>
        <color theme="1"/>
        <rFont val="Calibri"/>
        <family val="2"/>
        <scheme val="minor"/>
      </rPr>
      <t xml:space="preserve">, naranjo agrio, </t>
    </r>
    <r>
      <rPr>
        <sz val="10"/>
        <rFont val="Calibri"/>
        <family val="2"/>
        <scheme val="minor"/>
      </rPr>
      <t>poroto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tomate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piña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pomelo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vid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arveja</t>
    </r>
    <r>
      <rPr>
        <sz val="10"/>
        <color theme="1"/>
        <rFont val="Calibri"/>
        <family val="2"/>
        <scheme val="minor"/>
      </rPr>
      <t xml:space="preserve"> y </t>
    </r>
    <r>
      <rPr>
        <sz val="10"/>
        <rFont val="Calibri"/>
        <family val="2"/>
        <scheme val="minor"/>
      </rPr>
      <t>papa</t>
    </r>
    <r>
      <rPr>
        <sz val="10"/>
        <color theme="1"/>
        <rFont val="Calibri"/>
        <family val="2"/>
        <scheme val="minor"/>
      </rPr>
      <t>.</t>
    </r>
  </si>
  <si>
    <t>Volumen</t>
  </si>
  <si>
    <t>Algodón: 5614 Tn</t>
  </si>
  <si>
    <t>Arroz: 5913 Tn</t>
  </si>
  <si>
    <t>Caña de Azúcar: 425.641Tn</t>
  </si>
  <si>
    <t>Maíz: 15.318 Tn</t>
  </si>
  <si>
    <t>Soja:72 Tn</t>
  </si>
  <si>
    <t>Tabaco: 8 Tn</t>
  </si>
  <si>
    <t>Trigo: 685 Tn</t>
  </si>
  <si>
    <t>Tipo de Producción Pecuaria</t>
  </si>
  <si>
    <r>
      <t xml:space="preserve">Sus habitantes se dedican principalmente a la cría de ganado vacuno y porcino, en menor escala se cría ganado </t>
    </r>
    <r>
      <rPr>
        <sz val="10"/>
        <rFont val="Calibri"/>
        <family val="2"/>
        <scheme val="minor"/>
      </rPr>
      <t>ovino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equino</t>
    </r>
    <r>
      <rPr>
        <sz val="10"/>
        <color theme="1"/>
        <rFont val="Calibri"/>
        <family val="2"/>
        <scheme val="minor"/>
      </rPr>
      <t xml:space="preserve"> y </t>
    </r>
    <r>
      <rPr>
        <sz val="10"/>
        <rFont val="Calibri"/>
        <family val="2"/>
        <scheme val="minor"/>
      </rPr>
      <t>caprino</t>
    </r>
    <r>
      <rPr>
        <sz val="10"/>
        <color theme="1"/>
        <rFont val="Calibri"/>
        <family val="2"/>
        <scheme val="minor"/>
      </rPr>
      <t>.</t>
    </r>
  </si>
  <si>
    <t>Vacuno:418.6</t>
  </si>
  <si>
    <t>Porcino:69.2</t>
  </si>
  <si>
    <t>Ovinos:29.3</t>
  </si>
  <si>
    <t>Equino:27.6</t>
  </si>
  <si>
    <t>Caprino:3.5</t>
  </si>
  <si>
    <t>(En miles de cabezas)</t>
  </si>
  <si>
    <t>Otros tipos de producción</t>
  </si>
  <si>
    <t>Cuenta con: ingenio azucarero, hilanderías de algodón, industrias lácteas, destilerías de caña y de alcohol carburante.</t>
  </si>
  <si>
    <t>Componente Ambiental</t>
  </si>
  <si>
    <t>SIGAS /MGAS</t>
  </si>
  <si>
    <t>Cumple</t>
  </si>
  <si>
    <t xml:space="preserve">Si cumple </t>
  </si>
  <si>
    <t>No Cumple</t>
  </si>
  <si>
    <t>Componente Económico</t>
  </si>
  <si>
    <t>TIR</t>
  </si>
  <si>
    <t>VAN</t>
  </si>
  <si>
    <t>4.375.586</t>
  </si>
  <si>
    <t>Componente de Infraestructura(P12)</t>
  </si>
  <si>
    <t>Paraguarí</t>
  </si>
  <si>
    <t>Quiindy – Laguna Pyta  Oeste – Acahay</t>
  </si>
  <si>
    <t>(x) 21 J 483846</t>
  </si>
  <si>
    <t>(y)  7132025</t>
  </si>
  <si>
    <t>Caminos de tierra en estado regular.</t>
  </si>
  <si>
    <t>Laguna Pyta</t>
  </si>
  <si>
    <t xml:space="preserve">Cuentas con  Instituciones Primarias y Nivel Medio </t>
  </si>
  <si>
    <r>
      <t>Cuenta con: ingenio azucarero,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hilanderías de algodón, industrias lácteas, destilerías de caña y de alcohol carburante.</t>
    </r>
  </si>
  <si>
    <t>Componente de Infraestructura</t>
  </si>
  <si>
    <t xml:space="preserve">Cordillera </t>
  </si>
  <si>
    <t>Tramo:</t>
  </si>
  <si>
    <t xml:space="preserve">Ruta Asf. Tobati – Oratorio 3 Reyes – Col 21 de Julio </t>
  </si>
  <si>
    <t>Distrito:</t>
  </si>
  <si>
    <t>Tobati</t>
  </si>
  <si>
    <t>(x) 22 J 490960</t>
  </si>
  <si>
    <t>(y) 7202219</t>
  </si>
  <si>
    <t>Potrero</t>
  </si>
  <si>
    <t>21 de julio</t>
  </si>
  <si>
    <t>Puente de madera en estado de deterioro.</t>
  </si>
  <si>
    <t xml:space="preserve">Cuentan con Educación inicial, Escolar Básica y Nivel medio </t>
  </si>
  <si>
    <t>Produce algodón, piña (ananá),arroz, naranjo agrio, maíz, caña de azúcar, banana, cafeto, locote, frutilla, mandarina, arveja, limón y ka'a he'e. También es productor de tomate, zanahoria, pomelo, limón sutil, maní y mandioca.</t>
  </si>
  <si>
    <t>Algodón: 266 Tn</t>
  </si>
  <si>
    <t>Arroz:855 Tn</t>
  </si>
  <si>
    <t>Caña de Azucar: 310.518 Tn</t>
  </si>
  <si>
    <t>Maiz: 10.122 Tn</t>
  </si>
  <si>
    <t>Tabaco:100 Tn</t>
  </si>
  <si>
    <t>Se cría ganado vacuno, porcino, ovino, equino y caprino.</t>
  </si>
  <si>
    <t>Vacunos: 231.8</t>
  </si>
  <si>
    <t>Porcino: 57,2</t>
  </si>
  <si>
    <t>Ovinos: 9.5</t>
  </si>
  <si>
    <t>Equinos 11.3</t>
  </si>
  <si>
    <t>Caprinos: 1.4</t>
  </si>
  <si>
    <t>(en  miles de Cabezas)</t>
  </si>
  <si>
    <t>Se dedican a  rubros como el tallado de madera, la cerámica, la cestería así como trabajos en cuero y textiles.</t>
  </si>
  <si>
    <t>MGAS/SIGAS</t>
  </si>
  <si>
    <t>1. Empedrado + concreto Asf. 8 años.</t>
  </si>
  <si>
    <t>2. Empedrado + concreto Asf.</t>
  </si>
  <si>
    <t xml:space="preserve">     </t>
  </si>
  <si>
    <t>3. Tratamiento superficial triple</t>
  </si>
  <si>
    <t xml:space="preserve">Misiones </t>
  </si>
  <si>
    <t xml:space="preserve">Tramo: </t>
  </si>
  <si>
    <t>Santa Rosa – San Juan Bechamans; Cerro Costa – Sn Juan Bechamans</t>
  </si>
  <si>
    <t xml:space="preserve">Santa Rosa Misiones </t>
  </si>
  <si>
    <t>(x) 21 J 514336</t>
  </si>
  <si>
    <t>(y) 7027651</t>
  </si>
  <si>
    <t>Caminos terraplenados en estado regular.</t>
  </si>
  <si>
    <t>Col. Acevedo</t>
  </si>
  <si>
    <t>Puente de madera en mal estado.</t>
  </si>
  <si>
    <t xml:space="preserve">Cuenta con servicios básicos , Centros de Salud. </t>
  </si>
  <si>
    <t>Cuenta con Educación inicial, Básica y Media.</t>
  </si>
  <si>
    <r>
      <t xml:space="preserve">En sus tierras se cultivan Algodón,  </t>
    </r>
    <r>
      <rPr>
        <b/>
        <sz val="10"/>
        <rFont val="Calibri"/>
        <family val="2"/>
        <scheme val="minor"/>
      </rPr>
      <t>arroz</t>
    </r>
    <r>
      <rPr>
        <b/>
        <sz val="10"/>
        <color theme="1"/>
        <rFont val="Calibri"/>
        <family val="2"/>
        <scheme val="minor"/>
      </rPr>
      <t xml:space="preserve">, caña de azúcar maíz, maní, </t>
    </r>
    <r>
      <rPr>
        <b/>
        <sz val="10"/>
        <rFont val="Calibri"/>
        <family val="2"/>
        <scheme val="minor"/>
      </rPr>
      <t>soja</t>
    </r>
    <r>
      <rPr>
        <b/>
        <sz val="10"/>
        <color theme="1"/>
        <rFont val="Calibri"/>
        <family val="2"/>
        <scheme val="minor"/>
      </rPr>
      <t>, Trigo, mandioca, poroto y  hortalizas</t>
    </r>
  </si>
  <si>
    <t>Algodón: 11,9 Tn</t>
  </si>
  <si>
    <t>Arroz: 25,9 Tn</t>
  </si>
  <si>
    <t>Caña de azúcar: 4 Tn</t>
  </si>
  <si>
    <t>Maíz: 15,1 Tn</t>
  </si>
  <si>
    <t>Maní: 0,6 Tn</t>
  </si>
  <si>
    <t>Soja: 25,4 Tn</t>
  </si>
  <si>
    <t>Trigo: 1,1 Tn</t>
  </si>
  <si>
    <t>Mandioca:7,3 Tn</t>
  </si>
  <si>
    <t>Poroto:6,7 Tn</t>
  </si>
  <si>
    <t>Hortalizas: 0,5 Tn</t>
  </si>
  <si>
    <t>(Datos 2005)</t>
  </si>
  <si>
    <t xml:space="preserve"> Actividad básica es la Ganadería vacuna. En menor escala producción de ganado porcino, ovino, equino, y caprino.</t>
  </si>
  <si>
    <t>Vacuno y búfalo: 419.577</t>
  </si>
  <si>
    <t xml:space="preserve">Equino: 17.072 </t>
  </si>
  <si>
    <t>Ovino:30.165</t>
  </si>
  <si>
    <t>Caprino: 1.982</t>
  </si>
  <si>
    <t>Porcino:44.899</t>
  </si>
  <si>
    <t>Gallinácea: 882.680</t>
  </si>
  <si>
    <t>(en miles de cabezas)</t>
  </si>
  <si>
    <t>Principal fuente de ingreso proviene de la pesca</t>
  </si>
  <si>
    <t>21 % (ponderado por Km)</t>
  </si>
  <si>
    <t>1.012.639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</si>
</sst>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(&quot;Gs&quot;\ * #,##0.00_);_(&quot;Gs&quot;\ * \(#,##0.00\);_(&quot;Gs&quot;\ * &quot;-&quot;??_);_(@_)"/>
    <numFmt numFmtId="166" formatCode="_ [$€]\ * #,##0.00_ ;_ [$€]\ * \-#,##0.00_ ;_ [$€]\ * &quot;-&quot;??_ ;_ @_ "/>
    <numFmt numFmtId="167" formatCode="#.##000"/>
    <numFmt numFmtId="168" formatCode="\$#,#00"/>
    <numFmt numFmtId="169" formatCode="#,#00"/>
    <numFmt numFmtId="170" formatCode="#.##0,"/>
    <numFmt numFmtId="171" formatCode="\$#,"/>
    <numFmt numFmtId="172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</fills>
  <borders count="4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4">
    <xf numFmtId="0" fontId="0" fillId="0" borderId="0"/>
    <xf numFmtId="0" fontId="1" fillId="0" borderId="0"/>
    <xf numFmtId="0" fontId="3" fillId="0" borderId="0">
      <protection locked="0"/>
    </xf>
    <xf numFmtId="0" fontId="3" fillId="0" borderId="0">
      <protection locked="0"/>
    </xf>
    <xf numFmtId="166" fontId="2" fillId="0" borderId="0" applyFont="0" applyFill="0" applyBorder="0" applyAlignment="0" applyProtection="0"/>
    <xf numFmtId="0" fontId="4" fillId="0" borderId="0">
      <protection locked="0"/>
    </xf>
    <xf numFmtId="0" fontId="3" fillId="0" borderId="0">
      <protection locked="0"/>
    </xf>
    <xf numFmtId="0" fontId="5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3" fillId="0" borderId="0">
      <protection locked="0"/>
    </xf>
    <xf numFmtId="169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43" fontId="2" fillId="0" borderId="0" applyFont="0" applyFill="0" applyBorder="0" applyAlignment="0" applyProtection="0"/>
    <xf numFmtId="168" fontId="3" fillId="0" borderId="0">
      <protection locked="0"/>
    </xf>
    <xf numFmtId="171" fontId="3" fillId="0" borderId="0">
      <protection locked="0"/>
    </xf>
    <xf numFmtId="9" fontId="2" fillId="0" borderId="0" applyFont="0" applyFill="0" applyBorder="0" applyAlignment="0" applyProtection="0"/>
    <xf numFmtId="167" fontId="3" fillId="0" borderId="0">
      <protection locked="0"/>
    </xf>
    <xf numFmtId="170" fontId="3" fillId="0" borderId="0">
      <protection locked="0"/>
    </xf>
    <xf numFmtId="0" fontId="3" fillId="0" borderId="1">
      <protection locked="0"/>
    </xf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1"/>
    <xf numFmtId="2" fontId="6" fillId="0" borderId="2" xfId="16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172" fontId="6" fillId="0" borderId="2" xfId="1" applyNumberFormat="1" applyFont="1" applyFill="1" applyBorder="1" applyAlignment="1">
      <alignment horizontal="center" vertical="center"/>
    </xf>
    <xf numFmtId="165" fontId="6" fillId="0" borderId="2" xfId="29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/>
    <xf numFmtId="0" fontId="7" fillId="3" borderId="2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center" vertical="center"/>
    </xf>
    <xf numFmtId="172" fontId="7" fillId="4" borderId="2" xfId="1" applyNumberFormat="1" applyFont="1" applyFill="1" applyBorder="1" applyAlignment="1">
      <alignment horizontal="right" vertical="center"/>
    </xf>
    <xf numFmtId="172" fontId="7" fillId="4" borderId="2" xfId="1" applyNumberFormat="1" applyFont="1" applyFill="1" applyBorder="1" applyAlignment="1">
      <alignment horizontal="center" vertical="center"/>
    </xf>
    <xf numFmtId="2" fontId="7" fillId="4" borderId="2" xfId="1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/>
    </xf>
    <xf numFmtId="2" fontId="7" fillId="3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/>
    <xf numFmtId="2" fontId="6" fillId="5" borderId="2" xfId="1" applyNumberFormat="1" applyFont="1" applyFill="1" applyBorder="1" applyAlignment="1">
      <alignment horizontal="center"/>
    </xf>
    <xf numFmtId="2" fontId="6" fillId="5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6" fillId="2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2" xfId="0" applyNumberFormat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5" borderId="2" xfId="0" applyNumberFormat="1" applyFill="1" applyBorder="1" applyAlignment="1">
      <alignment vertical="center"/>
    </xf>
    <xf numFmtId="3" fontId="0" fillId="0" borderId="0" xfId="0" applyNumberFormat="1"/>
    <xf numFmtId="17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10" xfId="0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4" xfId="0" applyFont="1" applyBorder="1"/>
    <xf numFmtId="0" fontId="0" fillId="0" borderId="9" xfId="0" applyBorder="1"/>
    <xf numFmtId="0" fontId="0" fillId="0" borderId="18" xfId="0" applyBorder="1" applyAlignment="1">
      <alignment horizontal="center" vertical="center" wrapText="1"/>
    </xf>
    <xf numFmtId="0" fontId="0" fillId="0" borderId="2" xfId="0" applyFont="1" applyBorder="1"/>
    <xf numFmtId="0" fontId="0" fillId="0" borderId="12" xfId="0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22" xfId="0" applyFont="1" applyBorder="1"/>
    <xf numFmtId="0" fontId="9" fillId="0" borderId="11" xfId="0" applyFont="1" applyBorder="1"/>
    <xf numFmtId="0" fontId="9" fillId="0" borderId="23" xfId="0" applyFont="1" applyBorder="1" applyAlignment="1">
      <alignment horizontal="right"/>
    </xf>
    <xf numFmtId="0" fontId="9" fillId="0" borderId="24" xfId="0" applyFont="1" applyBorder="1" applyAlignment="1"/>
    <xf numFmtId="0" fontId="9" fillId="0" borderId="25" xfId="0" applyFont="1" applyBorder="1"/>
    <xf numFmtId="4" fontId="9" fillId="5" borderId="0" xfId="0" applyNumberFormat="1" applyFont="1" applyFill="1"/>
    <xf numFmtId="4" fontId="0" fillId="5" borderId="0" xfId="0" applyNumberFormat="1" applyFill="1"/>
    <xf numFmtId="0" fontId="0" fillId="7" borderId="0" xfId="0" applyFill="1"/>
    <xf numFmtId="2" fontId="0" fillId="7" borderId="0" xfId="0" applyNumberFormat="1" applyFill="1"/>
    <xf numFmtId="3" fontId="0" fillId="7" borderId="0" xfId="0" applyNumberFormat="1" applyFill="1"/>
    <xf numFmtId="0" fontId="0" fillId="5" borderId="0" xfId="0" applyFill="1" applyAlignment="1">
      <alignment horizontal="right"/>
    </xf>
    <xf numFmtId="0" fontId="0" fillId="7" borderId="0" xfId="0" applyFill="1" applyAlignment="1">
      <alignment horizontal="right"/>
    </xf>
    <xf numFmtId="2" fontId="0" fillId="5" borderId="0" xfId="0" applyNumberFormat="1" applyFill="1"/>
    <xf numFmtId="4" fontId="0" fillId="7" borderId="0" xfId="0" applyNumberFormat="1" applyFill="1"/>
    <xf numFmtId="3" fontId="0" fillId="5" borderId="0" xfId="0" applyNumberFormat="1" applyFont="1" applyFill="1"/>
    <xf numFmtId="0" fontId="0" fillId="0" borderId="0" xfId="0" applyAlignment="1">
      <alignment horizontal="center" vertical="center"/>
    </xf>
    <xf numFmtId="4" fontId="0" fillId="5" borderId="0" xfId="0" applyNumberFormat="1" applyFill="1" applyAlignment="1">
      <alignment horizontal="center" vertical="center"/>
    </xf>
    <xf numFmtId="4" fontId="0" fillId="7" borderId="0" xfId="0" applyNumberForma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2" fontId="0" fillId="5" borderId="0" xfId="0" applyNumberFormat="1" applyFill="1" applyAlignment="1">
      <alignment vertical="center"/>
    </xf>
    <xf numFmtId="4" fontId="0" fillId="5" borderId="0" xfId="0" applyNumberFormat="1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right" vertical="center"/>
    </xf>
    <xf numFmtId="2" fontId="0" fillId="7" borderId="0" xfId="0" applyNumberFormat="1" applyFill="1" applyAlignment="1">
      <alignment vertical="center"/>
    </xf>
    <xf numFmtId="3" fontId="0" fillId="7" borderId="0" xfId="0" applyNumberFormat="1" applyFill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6" borderId="27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6" borderId="2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0" borderId="29" xfId="0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right"/>
    </xf>
    <xf numFmtId="0" fontId="7" fillId="3" borderId="8" xfId="1" applyFont="1" applyFill="1" applyBorder="1" applyAlignment="1">
      <alignment horizontal="right"/>
    </xf>
    <xf numFmtId="0" fontId="7" fillId="3" borderId="3" xfId="1" applyFont="1" applyFill="1" applyBorder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10" fontId="15" fillId="0" borderId="39" xfId="0" applyNumberFormat="1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4" fillId="8" borderId="35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8" borderId="40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5" fillId="8" borderId="45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 wrapText="1"/>
    </xf>
    <xf numFmtId="0" fontId="15" fillId="8" borderId="43" xfId="0" applyFont="1" applyFill="1" applyBorder="1" applyAlignment="1">
      <alignment horizontal="center" vertical="center" wrapText="1"/>
    </xf>
    <xf numFmtId="0" fontId="15" fillId="8" borderId="41" xfId="0" applyFont="1" applyFill="1" applyBorder="1" applyAlignment="1">
      <alignment horizontal="center" vertical="center" wrapText="1"/>
    </xf>
    <xf numFmtId="0" fontId="15" fillId="8" borderId="39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8" borderId="35" xfId="0" applyFont="1" applyFill="1" applyBorder="1" applyAlignment="1">
      <alignment vertical="center" wrapText="1"/>
    </xf>
    <xf numFmtId="0" fontId="15" fillId="8" borderId="36" xfId="0" applyFont="1" applyFill="1" applyBorder="1" applyAlignment="1">
      <alignment vertical="center" wrapText="1"/>
    </xf>
    <xf numFmtId="0" fontId="15" fillId="8" borderId="37" xfId="0" applyFont="1" applyFill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5" fillId="8" borderId="48" xfId="0" applyFont="1" applyFill="1" applyBorder="1" applyAlignment="1">
      <alignment horizontal="center" vertical="center" wrapText="1"/>
    </xf>
    <xf numFmtId="10" fontId="15" fillId="0" borderId="35" xfId="0" applyNumberFormat="1" applyFont="1" applyBorder="1" applyAlignment="1">
      <alignment horizontal="center" vertical="center" wrapText="1"/>
    </xf>
    <xf numFmtId="10" fontId="15" fillId="0" borderId="37" xfId="0" applyNumberFormat="1" applyFont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left" vertical="center" wrapText="1" indent="5"/>
    </xf>
    <xf numFmtId="0" fontId="15" fillId="8" borderId="42" xfId="0" applyFont="1" applyFill="1" applyBorder="1" applyAlignment="1">
      <alignment horizontal="left" vertical="center" wrapText="1" indent="5"/>
    </xf>
    <xf numFmtId="0" fontId="15" fillId="8" borderId="38" xfId="0" applyFont="1" applyFill="1" applyBorder="1" applyAlignment="1">
      <alignment horizontal="left" vertical="center" wrapText="1" inden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left" vertical="center" wrapText="1" indent="1"/>
    </xf>
    <xf numFmtId="0" fontId="15" fillId="8" borderId="38" xfId="0" applyFont="1" applyFill="1" applyBorder="1" applyAlignment="1">
      <alignment horizontal="left" vertical="center" wrapText="1" indent="1"/>
    </xf>
    <xf numFmtId="0" fontId="15" fillId="0" borderId="45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10" fontId="15" fillId="0" borderId="41" xfId="0" applyNumberFormat="1" applyFont="1" applyBorder="1" applyAlignment="1">
      <alignment horizontal="center" vertical="center" wrapText="1"/>
    </xf>
    <xf numFmtId="10" fontId="15" fillId="0" borderId="39" xfId="0" applyNumberFormat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</cellXfs>
  <cellStyles count="34">
    <cellStyle name="Cabecera 1" xfId="2"/>
    <cellStyle name="Cabecera 2" xfId="3"/>
    <cellStyle name="Euro" xfId="4"/>
    <cellStyle name="Euro 2" xfId="25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echa" xfId="12"/>
    <cellStyle name="Fijo" xfId="13"/>
    <cellStyle name="Heading1" xfId="14"/>
    <cellStyle name="Heading2" xfId="15"/>
    <cellStyle name="Millares [0] 2" xfId="26"/>
    <cellStyle name="Millares [0] 3" xfId="33"/>
    <cellStyle name="Millares 2" xfId="23"/>
    <cellStyle name="Millares 3" xfId="27"/>
    <cellStyle name="Millares 4" xfId="31"/>
    <cellStyle name="Millares 5" xfId="16"/>
    <cellStyle name="Moneda 2" xfId="29"/>
    <cellStyle name="Monetario" xfId="17"/>
    <cellStyle name="Monetario0" xfId="18"/>
    <cellStyle name="Normal" xfId="0" builtinId="0"/>
    <cellStyle name="Normal 2" xfId="24"/>
    <cellStyle name="Normal 3" xfId="30"/>
    <cellStyle name="Normal 4" xfId="1"/>
    <cellStyle name="Porcentaje" xfId="19"/>
    <cellStyle name="Porcentaje 2" xfId="28"/>
    <cellStyle name="Porcentual 2" xfId="32"/>
    <cellStyle name="Punto" xfId="20"/>
    <cellStyle name="Punto0" xfId="21"/>
    <cellStyle name="Total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godoy.REG\Desktop\PR-L1092\Puentes%20Nueva%20Operaci&#243;n%20BID%20PR-L1092%20R%20Orien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ntes 3ra Nva Op BID-1092"/>
      <sheetName val="Resumen "/>
      <sheetName val="Hoja3"/>
    </sheetNames>
    <sheetDataSet>
      <sheetData sheetId="0">
        <row r="5">
          <cell r="F5">
            <v>90</v>
          </cell>
        </row>
        <row r="6">
          <cell r="F6">
            <v>15</v>
          </cell>
        </row>
        <row r="7">
          <cell r="F7">
            <v>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85" zoomScaleNormal="85" workbookViewId="0">
      <selection activeCell="A16" sqref="A16"/>
    </sheetView>
  </sheetViews>
  <sheetFormatPr defaultColWidth="11.42578125" defaultRowHeight="15" x14ac:dyDescent="0.25"/>
  <cols>
    <col min="1" max="1" width="15.28515625" bestFit="1" customWidth="1"/>
    <col min="2" max="2" width="18.140625" bestFit="1" customWidth="1"/>
    <col min="3" max="3" width="63.28515625" bestFit="1" customWidth="1"/>
    <col min="4" max="4" width="9.28515625" bestFit="1" customWidth="1"/>
    <col min="5" max="5" width="11" bestFit="1" customWidth="1"/>
    <col min="6" max="6" width="9.140625" bestFit="1" customWidth="1"/>
    <col min="7" max="7" width="6.28515625" bestFit="1" customWidth="1"/>
    <col min="8" max="8" width="12.7109375" bestFit="1" customWidth="1"/>
    <col min="9" max="9" width="16" customWidth="1"/>
    <col min="10" max="10" width="13.7109375" bestFit="1" customWidth="1"/>
  </cols>
  <sheetData>
    <row r="1" spans="1:10" ht="63" x14ac:dyDescent="0.25">
      <c r="A1" s="10" t="s">
        <v>0</v>
      </c>
      <c r="B1" s="10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5" t="s">
        <v>35</v>
      </c>
      <c r="J1" s="25" t="s">
        <v>34</v>
      </c>
    </row>
    <row r="2" spans="1:10" ht="47.25" x14ac:dyDescent="0.25">
      <c r="A2" s="117" t="s">
        <v>8</v>
      </c>
      <c r="B2" s="18" t="s">
        <v>9</v>
      </c>
      <c r="C2" s="3" t="s">
        <v>10</v>
      </c>
      <c r="D2" s="2">
        <v>18</v>
      </c>
      <c r="E2" s="2">
        <v>18</v>
      </c>
      <c r="F2" s="19">
        <v>18</v>
      </c>
      <c r="G2" s="22" t="s">
        <v>11</v>
      </c>
      <c r="H2" s="24" t="s">
        <v>12</v>
      </c>
      <c r="I2" s="27"/>
      <c r="J2" s="29"/>
    </row>
    <row r="3" spans="1:10" ht="47.25" x14ac:dyDescent="0.25">
      <c r="A3" s="117"/>
      <c r="B3" s="18" t="s">
        <v>13</v>
      </c>
      <c r="C3" s="4" t="s">
        <v>14</v>
      </c>
      <c r="D3" s="8">
        <v>30.42</v>
      </c>
      <c r="E3" s="8">
        <v>31</v>
      </c>
      <c r="F3" s="19">
        <v>31</v>
      </c>
      <c r="G3" s="22" t="s">
        <v>11</v>
      </c>
      <c r="H3" s="24" t="s">
        <v>15</v>
      </c>
      <c r="I3" s="27"/>
      <c r="J3" s="29"/>
    </row>
    <row r="4" spans="1:10" ht="15.75" x14ac:dyDescent="0.25">
      <c r="A4" s="117"/>
      <c r="B4" s="13"/>
      <c r="C4" s="13" t="s">
        <v>16</v>
      </c>
      <c r="D4" s="14">
        <v>48.42</v>
      </c>
      <c r="E4" s="15">
        <v>49</v>
      </c>
      <c r="F4" s="13"/>
      <c r="G4" s="23"/>
      <c r="H4" s="19"/>
      <c r="I4" s="27"/>
      <c r="J4" s="29"/>
    </row>
    <row r="5" spans="1:10" ht="47.25" x14ac:dyDescent="0.25">
      <c r="A5" s="117" t="s">
        <v>37</v>
      </c>
      <c r="B5" s="7" t="s">
        <v>17</v>
      </c>
      <c r="C5" s="3" t="s">
        <v>18</v>
      </c>
      <c r="D5" s="9">
        <v>30</v>
      </c>
      <c r="E5" s="8">
        <v>30</v>
      </c>
      <c r="F5" s="20">
        <v>35.1</v>
      </c>
      <c r="G5" s="22" t="s">
        <v>11</v>
      </c>
      <c r="H5" s="24" t="s">
        <v>19</v>
      </c>
      <c r="I5" s="28">
        <f>49355475114/4800</f>
        <v>10282390.64875</v>
      </c>
      <c r="J5" s="30">
        <f>+I5/F5</f>
        <v>292945.60252849001</v>
      </c>
    </row>
    <row r="6" spans="1:10" ht="15.75" x14ac:dyDescent="0.25">
      <c r="A6" s="117"/>
      <c r="B6" s="13"/>
      <c r="C6" s="13" t="s">
        <v>16</v>
      </c>
      <c r="D6" s="14">
        <v>30</v>
      </c>
      <c r="E6" s="15">
        <v>30</v>
      </c>
      <c r="F6" s="13"/>
      <c r="G6" s="23"/>
      <c r="H6" s="19"/>
      <c r="I6" s="27"/>
      <c r="J6" s="29"/>
    </row>
    <row r="7" spans="1:10" ht="47.25" x14ac:dyDescent="0.25">
      <c r="A7" s="118" t="s">
        <v>20</v>
      </c>
      <c r="B7" s="7" t="s">
        <v>21</v>
      </c>
      <c r="C7" s="4" t="s">
        <v>22</v>
      </c>
      <c r="D7" s="5">
        <v>10</v>
      </c>
      <c r="E7" s="5">
        <v>10</v>
      </c>
      <c r="F7" s="21">
        <v>10.79</v>
      </c>
      <c r="G7" s="22" t="s">
        <v>11</v>
      </c>
      <c r="H7" s="24" t="s">
        <v>23</v>
      </c>
      <c r="I7" s="28">
        <f>19609128448/4800</f>
        <v>4085235.0933333333</v>
      </c>
      <c r="J7" s="30">
        <f>+I7/F7</f>
        <v>378613.07630522089</v>
      </c>
    </row>
    <row r="8" spans="1:10" ht="47.25" x14ac:dyDescent="0.25">
      <c r="A8" s="119"/>
      <c r="B8" s="7" t="s">
        <v>24</v>
      </c>
      <c r="C8" s="4" t="s">
        <v>25</v>
      </c>
      <c r="D8" s="5">
        <v>15</v>
      </c>
      <c r="E8" s="5">
        <v>15</v>
      </c>
      <c r="F8" s="21">
        <v>14.39</v>
      </c>
      <c r="G8" s="22" t="s">
        <v>11</v>
      </c>
      <c r="H8" s="24" t="s">
        <v>26</v>
      </c>
      <c r="I8" s="28">
        <f>22844938510/4800</f>
        <v>4759362.1895833332</v>
      </c>
      <c r="J8" s="30">
        <f>+I8/F8</f>
        <v>330740.94437688205</v>
      </c>
    </row>
    <row r="9" spans="1:10" ht="15.75" x14ac:dyDescent="0.25">
      <c r="A9" s="120"/>
      <c r="B9" s="13"/>
      <c r="C9" s="13" t="s">
        <v>16</v>
      </c>
      <c r="D9" s="14">
        <f>SUM(D7:D8)</f>
        <v>25</v>
      </c>
      <c r="E9" s="14">
        <f>SUM(E7:E8)</f>
        <v>25</v>
      </c>
      <c r="F9" s="13"/>
      <c r="G9" s="23"/>
      <c r="H9" s="19"/>
      <c r="I9" s="27"/>
      <c r="J9" s="29"/>
    </row>
    <row r="10" spans="1:10" ht="47.25" x14ac:dyDescent="0.25">
      <c r="A10" s="121" t="s">
        <v>27</v>
      </c>
      <c r="B10" s="18" t="s">
        <v>28</v>
      </c>
      <c r="C10" s="6" t="s">
        <v>29</v>
      </c>
      <c r="D10" s="5">
        <v>20.62</v>
      </c>
      <c r="E10" s="8">
        <v>21</v>
      </c>
      <c r="F10" s="21">
        <v>20.62</v>
      </c>
      <c r="G10" s="22" t="s">
        <v>30</v>
      </c>
      <c r="H10" s="24" t="s">
        <v>19</v>
      </c>
      <c r="I10" s="28">
        <f>7299829336*1.1/4800</f>
        <v>1672877.5561666668</v>
      </c>
      <c r="J10" s="30">
        <f>+I10/F10</f>
        <v>81128.882452311678</v>
      </c>
    </row>
    <row r="11" spans="1:10" ht="47.25" x14ac:dyDescent="0.25">
      <c r="A11" s="121"/>
      <c r="B11" s="18" t="s">
        <v>31</v>
      </c>
      <c r="C11" s="6" t="s">
        <v>32</v>
      </c>
      <c r="D11" s="32">
        <v>50</v>
      </c>
      <c r="E11" s="33">
        <v>50</v>
      </c>
      <c r="F11" s="8">
        <v>50</v>
      </c>
      <c r="G11" s="22" t="s">
        <v>11</v>
      </c>
      <c r="H11" s="24" t="s">
        <v>19</v>
      </c>
      <c r="I11" s="27"/>
      <c r="J11" s="29"/>
    </row>
    <row r="12" spans="1:10" ht="15.75" x14ac:dyDescent="0.25">
      <c r="A12" s="121"/>
      <c r="B12" s="13"/>
      <c r="C12" s="13" t="s">
        <v>16</v>
      </c>
      <c r="D12" s="14">
        <v>70.62</v>
      </c>
      <c r="E12" s="15">
        <v>71</v>
      </c>
      <c r="F12" s="16">
        <f>SUM(F2:F11)</f>
        <v>179.89999999999998</v>
      </c>
      <c r="G12" s="23"/>
      <c r="H12" s="19"/>
      <c r="I12" s="29"/>
      <c r="J12" s="29"/>
    </row>
    <row r="13" spans="1:10" ht="15.75" x14ac:dyDescent="0.25">
      <c r="A13" s="122" t="s">
        <v>33</v>
      </c>
      <c r="B13" s="123"/>
      <c r="C13" s="124"/>
      <c r="D13" s="17">
        <f>+D4+D6+D9+D12</f>
        <v>174.04000000000002</v>
      </c>
      <c r="E13" s="17">
        <f>+E4+E6+E9+E12</f>
        <v>175</v>
      </c>
      <c r="F13" s="17">
        <v>179.9</v>
      </c>
      <c r="G13" s="23"/>
      <c r="H13" s="1"/>
      <c r="I13" s="52">
        <f>SUM(I5:I12)</f>
        <v>20799865.487833332</v>
      </c>
      <c r="J13" s="53" t="s">
        <v>82</v>
      </c>
    </row>
    <row r="15" spans="1:10" x14ac:dyDescent="0.25">
      <c r="A15" t="s">
        <v>84</v>
      </c>
    </row>
    <row r="17" spans="4:10" x14ac:dyDescent="0.25">
      <c r="D17" s="34"/>
      <c r="E17" s="57" t="s">
        <v>80</v>
      </c>
      <c r="F17" s="59">
        <f>+F5+F7+F8+F10</f>
        <v>80.900000000000006</v>
      </c>
      <c r="I17" s="61">
        <f>+F17*200000</f>
        <v>16180000.000000002</v>
      </c>
      <c r="J17" s="53" t="s">
        <v>36</v>
      </c>
    </row>
    <row r="18" spans="4:10" x14ac:dyDescent="0.25">
      <c r="D18" s="54"/>
      <c r="E18" s="58" t="s">
        <v>81</v>
      </c>
      <c r="F18" s="55">
        <f>+F2+F3+F11</f>
        <v>99</v>
      </c>
      <c r="I18" s="56">
        <f>+(E2+E3)*200000+(F11*300000)</f>
        <v>24800000</v>
      </c>
      <c r="J18" s="60" t="s">
        <v>36</v>
      </c>
    </row>
    <row r="19" spans="4:10" x14ac:dyDescent="0.25">
      <c r="H19" s="31"/>
      <c r="I19" s="31"/>
      <c r="J19" s="31"/>
    </row>
    <row r="22" spans="4:10" x14ac:dyDescent="0.25">
      <c r="H22" s="26"/>
    </row>
  </sheetData>
  <mergeCells count="5">
    <mergeCell ref="A2:A4"/>
    <mergeCell ref="A5:A6"/>
    <mergeCell ref="A7:A9"/>
    <mergeCell ref="A10:A12"/>
    <mergeCell ref="A13:C13"/>
  </mergeCells>
  <pageMargins left="0.7" right="0.7" top="0.75" bottom="0.75" header="0.3" footer="0.3"/>
  <pageSetup paperSize="216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D27" sqref="D27"/>
    </sheetView>
  </sheetViews>
  <sheetFormatPr defaultColWidth="11.42578125" defaultRowHeight="15" x14ac:dyDescent="0.25"/>
  <cols>
    <col min="1" max="1" width="16.7109375" style="66" customWidth="1"/>
    <col min="2" max="2" width="11.42578125" style="66"/>
    <col min="3" max="3" width="37.7109375" style="66" customWidth="1"/>
    <col min="4" max="4" width="17.140625" style="66" customWidth="1"/>
    <col min="5" max="5" width="21.140625" style="66" customWidth="1"/>
    <col min="6" max="7" width="11.42578125" style="66"/>
    <col min="8" max="8" width="11.7109375" style="66" bestFit="1" customWidth="1"/>
    <col min="9" max="9" width="16.28515625" style="62" customWidth="1"/>
    <col min="10" max="256" width="11.42578125" style="66"/>
    <col min="257" max="257" width="16.7109375" style="66" customWidth="1"/>
    <col min="258" max="258" width="11.42578125" style="66"/>
    <col min="259" max="259" width="37.7109375" style="66" customWidth="1"/>
    <col min="260" max="260" width="17.140625" style="66" customWidth="1"/>
    <col min="261" max="261" width="21.140625" style="66" customWidth="1"/>
    <col min="262" max="512" width="11.42578125" style="66"/>
    <col min="513" max="513" width="16.7109375" style="66" customWidth="1"/>
    <col min="514" max="514" width="11.42578125" style="66"/>
    <col min="515" max="515" width="37.7109375" style="66" customWidth="1"/>
    <col min="516" max="516" width="17.140625" style="66" customWidth="1"/>
    <col min="517" max="517" width="21.140625" style="66" customWidth="1"/>
    <col min="518" max="768" width="11.42578125" style="66"/>
    <col min="769" max="769" width="16.7109375" style="66" customWidth="1"/>
    <col min="770" max="770" width="11.42578125" style="66"/>
    <col min="771" max="771" width="37.7109375" style="66" customWidth="1"/>
    <col min="772" max="772" width="17.140625" style="66" customWidth="1"/>
    <col min="773" max="773" width="21.140625" style="66" customWidth="1"/>
    <col min="774" max="1024" width="11.42578125" style="66"/>
    <col min="1025" max="1025" width="16.7109375" style="66" customWidth="1"/>
    <col min="1026" max="1026" width="11.42578125" style="66"/>
    <col min="1027" max="1027" width="37.7109375" style="66" customWidth="1"/>
    <col min="1028" max="1028" width="17.140625" style="66" customWidth="1"/>
    <col min="1029" max="1029" width="21.140625" style="66" customWidth="1"/>
    <col min="1030" max="1280" width="11.42578125" style="66"/>
    <col min="1281" max="1281" width="16.7109375" style="66" customWidth="1"/>
    <col min="1282" max="1282" width="11.42578125" style="66"/>
    <col min="1283" max="1283" width="37.7109375" style="66" customWidth="1"/>
    <col min="1284" max="1284" width="17.140625" style="66" customWidth="1"/>
    <col min="1285" max="1285" width="21.140625" style="66" customWidth="1"/>
    <col min="1286" max="1536" width="11.42578125" style="66"/>
    <col min="1537" max="1537" width="16.7109375" style="66" customWidth="1"/>
    <col min="1538" max="1538" width="11.42578125" style="66"/>
    <col min="1539" max="1539" width="37.7109375" style="66" customWidth="1"/>
    <col min="1540" max="1540" width="17.140625" style="66" customWidth="1"/>
    <col min="1541" max="1541" width="21.140625" style="66" customWidth="1"/>
    <col min="1542" max="1792" width="11.42578125" style="66"/>
    <col min="1793" max="1793" width="16.7109375" style="66" customWidth="1"/>
    <col min="1794" max="1794" width="11.42578125" style="66"/>
    <col min="1795" max="1795" width="37.7109375" style="66" customWidth="1"/>
    <col min="1796" max="1796" width="17.140625" style="66" customWidth="1"/>
    <col min="1797" max="1797" width="21.140625" style="66" customWidth="1"/>
    <col min="1798" max="2048" width="11.42578125" style="66"/>
    <col min="2049" max="2049" width="16.7109375" style="66" customWidth="1"/>
    <col min="2050" max="2050" width="11.42578125" style="66"/>
    <col min="2051" max="2051" width="37.7109375" style="66" customWidth="1"/>
    <col min="2052" max="2052" width="17.140625" style="66" customWidth="1"/>
    <col min="2053" max="2053" width="21.140625" style="66" customWidth="1"/>
    <col min="2054" max="2304" width="11.42578125" style="66"/>
    <col min="2305" max="2305" width="16.7109375" style="66" customWidth="1"/>
    <col min="2306" max="2306" width="11.42578125" style="66"/>
    <col min="2307" max="2307" width="37.7109375" style="66" customWidth="1"/>
    <col min="2308" max="2308" width="17.140625" style="66" customWidth="1"/>
    <col min="2309" max="2309" width="21.140625" style="66" customWidth="1"/>
    <col min="2310" max="2560" width="11.42578125" style="66"/>
    <col min="2561" max="2561" width="16.7109375" style="66" customWidth="1"/>
    <col min="2562" max="2562" width="11.42578125" style="66"/>
    <col min="2563" max="2563" width="37.7109375" style="66" customWidth="1"/>
    <col min="2564" max="2564" width="17.140625" style="66" customWidth="1"/>
    <col min="2565" max="2565" width="21.140625" style="66" customWidth="1"/>
    <col min="2566" max="2816" width="11.42578125" style="66"/>
    <col min="2817" max="2817" width="16.7109375" style="66" customWidth="1"/>
    <col min="2818" max="2818" width="11.42578125" style="66"/>
    <col min="2819" max="2819" width="37.7109375" style="66" customWidth="1"/>
    <col min="2820" max="2820" width="17.140625" style="66" customWidth="1"/>
    <col min="2821" max="2821" width="21.140625" style="66" customWidth="1"/>
    <col min="2822" max="3072" width="11.42578125" style="66"/>
    <col min="3073" max="3073" width="16.7109375" style="66" customWidth="1"/>
    <col min="3074" max="3074" width="11.42578125" style="66"/>
    <col min="3075" max="3075" width="37.7109375" style="66" customWidth="1"/>
    <col min="3076" max="3076" width="17.140625" style="66" customWidth="1"/>
    <col min="3077" max="3077" width="21.140625" style="66" customWidth="1"/>
    <col min="3078" max="3328" width="11.42578125" style="66"/>
    <col min="3329" max="3329" width="16.7109375" style="66" customWidth="1"/>
    <col min="3330" max="3330" width="11.42578125" style="66"/>
    <col min="3331" max="3331" width="37.7109375" style="66" customWidth="1"/>
    <col min="3332" max="3332" width="17.140625" style="66" customWidth="1"/>
    <col min="3333" max="3333" width="21.140625" style="66" customWidth="1"/>
    <col min="3334" max="3584" width="11.42578125" style="66"/>
    <col min="3585" max="3585" width="16.7109375" style="66" customWidth="1"/>
    <col min="3586" max="3586" width="11.42578125" style="66"/>
    <col min="3587" max="3587" width="37.7109375" style="66" customWidth="1"/>
    <col min="3588" max="3588" width="17.140625" style="66" customWidth="1"/>
    <col min="3589" max="3589" width="21.140625" style="66" customWidth="1"/>
    <col min="3590" max="3840" width="11.42578125" style="66"/>
    <col min="3841" max="3841" width="16.7109375" style="66" customWidth="1"/>
    <col min="3842" max="3842" width="11.42578125" style="66"/>
    <col min="3843" max="3843" width="37.7109375" style="66" customWidth="1"/>
    <col min="3844" max="3844" width="17.140625" style="66" customWidth="1"/>
    <col min="3845" max="3845" width="21.140625" style="66" customWidth="1"/>
    <col min="3846" max="4096" width="11.42578125" style="66"/>
    <col min="4097" max="4097" width="16.7109375" style="66" customWidth="1"/>
    <col min="4098" max="4098" width="11.42578125" style="66"/>
    <col min="4099" max="4099" width="37.7109375" style="66" customWidth="1"/>
    <col min="4100" max="4100" width="17.140625" style="66" customWidth="1"/>
    <col min="4101" max="4101" width="21.140625" style="66" customWidth="1"/>
    <col min="4102" max="4352" width="11.42578125" style="66"/>
    <col min="4353" max="4353" width="16.7109375" style="66" customWidth="1"/>
    <col min="4354" max="4354" width="11.42578125" style="66"/>
    <col min="4355" max="4355" width="37.7109375" style="66" customWidth="1"/>
    <col min="4356" max="4356" width="17.140625" style="66" customWidth="1"/>
    <col min="4357" max="4357" width="21.140625" style="66" customWidth="1"/>
    <col min="4358" max="4608" width="11.42578125" style="66"/>
    <col min="4609" max="4609" width="16.7109375" style="66" customWidth="1"/>
    <col min="4610" max="4610" width="11.42578125" style="66"/>
    <col min="4611" max="4611" width="37.7109375" style="66" customWidth="1"/>
    <col min="4612" max="4612" width="17.140625" style="66" customWidth="1"/>
    <col min="4613" max="4613" width="21.140625" style="66" customWidth="1"/>
    <col min="4614" max="4864" width="11.42578125" style="66"/>
    <col min="4865" max="4865" width="16.7109375" style="66" customWidth="1"/>
    <col min="4866" max="4866" width="11.42578125" style="66"/>
    <col min="4867" max="4867" width="37.7109375" style="66" customWidth="1"/>
    <col min="4868" max="4868" width="17.140625" style="66" customWidth="1"/>
    <col min="4869" max="4869" width="21.140625" style="66" customWidth="1"/>
    <col min="4870" max="5120" width="11.42578125" style="66"/>
    <col min="5121" max="5121" width="16.7109375" style="66" customWidth="1"/>
    <col min="5122" max="5122" width="11.42578125" style="66"/>
    <col min="5123" max="5123" width="37.7109375" style="66" customWidth="1"/>
    <col min="5124" max="5124" width="17.140625" style="66" customWidth="1"/>
    <col min="5125" max="5125" width="21.140625" style="66" customWidth="1"/>
    <col min="5126" max="5376" width="11.42578125" style="66"/>
    <col min="5377" max="5377" width="16.7109375" style="66" customWidth="1"/>
    <col min="5378" max="5378" width="11.42578125" style="66"/>
    <col min="5379" max="5379" width="37.7109375" style="66" customWidth="1"/>
    <col min="5380" max="5380" width="17.140625" style="66" customWidth="1"/>
    <col min="5381" max="5381" width="21.140625" style="66" customWidth="1"/>
    <col min="5382" max="5632" width="11.42578125" style="66"/>
    <col min="5633" max="5633" width="16.7109375" style="66" customWidth="1"/>
    <col min="5634" max="5634" width="11.42578125" style="66"/>
    <col min="5635" max="5635" width="37.7109375" style="66" customWidth="1"/>
    <col min="5636" max="5636" width="17.140625" style="66" customWidth="1"/>
    <col min="5637" max="5637" width="21.140625" style="66" customWidth="1"/>
    <col min="5638" max="5888" width="11.42578125" style="66"/>
    <col min="5889" max="5889" width="16.7109375" style="66" customWidth="1"/>
    <col min="5890" max="5890" width="11.42578125" style="66"/>
    <col min="5891" max="5891" width="37.7109375" style="66" customWidth="1"/>
    <col min="5892" max="5892" width="17.140625" style="66" customWidth="1"/>
    <col min="5893" max="5893" width="21.140625" style="66" customWidth="1"/>
    <col min="5894" max="6144" width="11.42578125" style="66"/>
    <col min="6145" max="6145" width="16.7109375" style="66" customWidth="1"/>
    <col min="6146" max="6146" width="11.42578125" style="66"/>
    <col min="6147" max="6147" width="37.7109375" style="66" customWidth="1"/>
    <col min="6148" max="6148" width="17.140625" style="66" customWidth="1"/>
    <col min="6149" max="6149" width="21.140625" style="66" customWidth="1"/>
    <col min="6150" max="6400" width="11.42578125" style="66"/>
    <col min="6401" max="6401" width="16.7109375" style="66" customWidth="1"/>
    <col min="6402" max="6402" width="11.42578125" style="66"/>
    <col min="6403" max="6403" width="37.7109375" style="66" customWidth="1"/>
    <col min="6404" max="6404" width="17.140625" style="66" customWidth="1"/>
    <col min="6405" max="6405" width="21.140625" style="66" customWidth="1"/>
    <col min="6406" max="6656" width="11.42578125" style="66"/>
    <col min="6657" max="6657" width="16.7109375" style="66" customWidth="1"/>
    <col min="6658" max="6658" width="11.42578125" style="66"/>
    <col min="6659" max="6659" width="37.7109375" style="66" customWidth="1"/>
    <col min="6660" max="6660" width="17.140625" style="66" customWidth="1"/>
    <col min="6661" max="6661" width="21.140625" style="66" customWidth="1"/>
    <col min="6662" max="6912" width="11.42578125" style="66"/>
    <col min="6913" max="6913" width="16.7109375" style="66" customWidth="1"/>
    <col min="6914" max="6914" width="11.42578125" style="66"/>
    <col min="6915" max="6915" width="37.7109375" style="66" customWidth="1"/>
    <col min="6916" max="6916" width="17.140625" style="66" customWidth="1"/>
    <col min="6917" max="6917" width="21.140625" style="66" customWidth="1"/>
    <col min="6918" max="7168" width="11.42578125" style="66"/>
    <col min="7169" max="7169" width="16.7109375" style="66" customWidth="1"/>
    <col min="7170" max="7170" width="11.42578125" style="66"/>
    <col min="7171" max="7171" width="37.7109375" style="66" customWidth="1"/>
    <col min="7172" max="7172" width="17.140625" style="66" customWidth="1"/>
    <col min="7173" max="7173" width="21.140625" style="66" customWidth="1"/>
    <col min="7174" max="7424" width="11.42578125" style="66"/>
    <col min="7425" max="7425" width="16.7109375" style="66" customWidth="1"/>
    <col min="7426" max="7426" width="11.42578125" style="66"/>
    <col min="7427" max="7427" width="37.7109375" style="66" customWidth="1"/>
    <col min="7428" max="7428" width="17.140625" style="66" customWidth="1"/>
    <col min="7429" max="7429" width="21.140625" style="66" customWidth="1"/>
    <col min="7430" max="7680" width="11.42578125" style="66"/>
    <col min="7681" max="7681" width="16.7109375" style="66" customWidth="1"/>
    <col min="7682" max="7682" width="11.42578125" style="66"/>
    <col min="7683" max="7683" width="37.7109375" style="66" customWidth="1"/>
    <col min="7684" max="7684" width="17.140625" style="66" customWidth="1"/>
    <col min="7685" max="7685" width="21.140625" style="66" customWidth="1"/>
    <col min="7686" max="7936" width="11.42578125" style="66"/>
    <col min="7937" max="7937" width="16.7109375" style="66" customWidth="1"/>
    <col min="7938" max="7938" width="11.42578125" style="66"/>
    <col min="7939" max="7939" width="37.7109375" style="66" customWidth="1"/>
    <col min="7940" max="7940" width="17.140625" style="66" customWidth="1"/>
    <col min="7941" max="7941" width="21.140625" style="66" customWidth="1"/>
    <col min="7942" max="8192" width="11.42578125" style="66"/>
    <col min="8193" max="8193" width="16.7109375" style="66" customWidth="1"/>
    <col min="8194" max="8194" width="11.42578125" style="66"/>
    <col min="8195" max="8195" width="37.7109375" style="66" customWidth="1"/>
    <col min="8196" max="8196" width="17.140625" style="66" customWidth="1"/>
    <col min="8197" max="8197" width="21.140625" style="66" customWidth="1"/>
    <col min="8198" max="8448" width="11.42578125" style="66"/>
    <col min="8449" max="8449" width="16.7109375" style="66" customWidth="1"/>
    <col min="8450" max="8450" width="11.42578125" style="66"/>
    <col min="8451" max="8451" width="37.7109375" style="66" customWidth="1"/>
    <col min="8452" max="8452" width="17.140625" style="66" customWidth="1"/>
    <col min="8453" max="8453" width="21.140625" style="66" customWidth="1"/>
    <col min="8454" max="8704" width="11.42578125" style="66"/>
    <col min="8705" max="8705" width="16.7109375" style="66" customWidth="1"/>
    <col min="8706" max="8706" width="11.42578125" style="66"/>
    <col min="8707" max="8707" width="37.7109375" style="66" customWidth="1"/>
    <col min="8708" max="8708" width="17.140625" style="66" customWidth="1"/>
    <col min="8709" max="8709" width="21.140625" style="66" customWidth="1"/>
    <col min="8710" max="8960" width="11.42578125" style="66"/>
    <col min="8961" max="8961" width="16.7109375" style="66" customWidth="1"/>
    <col min="8962" max="8962" width="11.42578125" style="66"/>
    <col min="8963" max="8963" width="37.7109375" style="66" customWidth="1"/>
    <col min="8964" max="8964" width="17.140625" style="66" customWidth="1"/>
    <col min="8965" max="8965" width="21.140625" style="66" customWidth="1"/>
    <col min="8966" max="9216" width="11.42578125" style="66"/>
    <col min="9217" max="9217" width="16.7109375" style="66" customWidth="1"/>
    <col min="9218" max="9218" width="11.42578125" style="66"/>
    <col min="9219" max="9219" width="37.7109375" style="66" customWidth="1"/>
    <col min="9220" max="9220" width="17.140625" style="66" customWidth="1"/>
    <col min="9221" max="9221" width="21.140625" style="66" customWidth="1"/>
    <col min="9222" max="9472" width="11.42578125" style="66"/>
    <col min="9473" max="9473" width="16.7109375" style="66" customWidth="1"/>
    <col min="9474" max="9474" width="11.42578125" style="66"/>
    <col min="9475" max="9475" width="37.7109375" style="66" customWidth="1"/>
    <col min="9476" max="9476" width="17.140625" style="66" customWidth="1"/>
    <col min="9477" max="9477" width="21.140625" style="66" customWidth="1"/>
    <col min="9478" max="9728" width="11.42578125" style="66"/>
    <col min="9729" max="9729" width="16.7109375" style="66" customWidth="1"/>
    <col min="9730" max="9730" width="11.42578125" style="66"/>
    <col min="9731" max="9731" width="37.7109375" style="66" customWidth="1"/>
    <col min="9732" max="9732" width="17.140625" style="66" customWidth="1"/>
    <col min="9733" max="9733" width="21.140625" style="66" customWidth="1"/>
    <col min="9734" max="9984" width="11.42578125" style="66"/>
    <col min="9985" max="9985" width="16.7109375" style="66" customWidth="1"/>
    <col min="9986" max="9986" width="11.42578125" style="66"/>
    <col min="9987" max="9987" width="37.7109375" style="66" customWidth="1"/>
    <col min="9988" max="9988" width="17.140625" style="66" customWidth="1"/>
    <col min="9989" max="9989" width="21.140625" style="66" customWidth="1"/>
    <col min="9990" max="10240" width="11.42578125" style="66"/>
    <col min="10241" max="10241" width="16.7109375" style="66" customWidth="1"/>
    <col min="10242" max="10242" width="11.42578125" style="66"/>
    <col min="10243" max="10243" width="37.7109375" style="66" customWidth="1"/>
    <col min="10244" max="10244" width="17.140625" style="66" customWidth="1"/>
    <col min="10245" max="10245" width="21.140625" style="66" customWidth="1"/>
    <col min="10246" max="10496" width="11.42578125" style="66"/>
    <col min="10497" max="10497" width="16.7109375" style="66" customWidth="1"/>
    <col min="10498" max="10498" width="11.42578125" style="66"/>
    <col min="10499" max="10499" width="37.7109375" style="66" customWidth="1"/>
    <col min="10500" max="10500" width="17.140625" style="66" customWidth="1"/>
    <col min="10501" max="10501" width="21.140625" style="66" customWidth="1"/>
    <col min="10502" max="10752" width="11.42578125" style="66"/>
    <col min="10753" max="10753" width="16.7109375" style="66" customWidth="1"/>
    <col min="10754" max="10754" width="11.42578125" style="66"/>
    <col min="10755" max="10755" width="37.7109375" style="66" customWidth="1"/>
    <col min="10756" max="10756" width="17.140625" style="66" customWidth="1"/>
    <col min="10757" max="10757" width="21.140625" style="66" customWidth="1"/>
    <col min="10758" max="11008" width="11.42578125" style="66"/>
    <col min="11009" max="11009" width="16.7109375" style="66" customWidth="1"/>
    <col min="11010" max="11010" width="11.42578125" style="66"/>
    <col min="11011" max="11011" width="37.7109375" style="66" customWidth="1"/>
    <col min="11012" max="11012" width="17.140625" style="66" customWidth="1"/>
    <col min="11013" max="11013" width="21.140625" style="66" customWidth="1"/>
    <col min="11014" max="11264" width="11.42578125" style="66"/>
    <col min="11265" max="11265" width="16.7109375" style="66" customWidth="1"/>
    <col min="11266" max="11266" width="11.42578125" style="66"/>
    <col min="11267" max="11267" width="37.7109375" style="66" customWidth="1"/>
    <col min="11268" max="11268" width="17.140625" style="66" customWidth="1"/>
    <col min="11269" max="11269" width="21.140625" style="66" customWidth="1"/>
    <col min="11270" max="11520" width="11.42578125" style="66"/>
    <col min="11521" max="11521" width="16.7109375" style="66" customWidth="1"/>
    <col min="11522" max="11522" width="11.42578125" style="66"/>
    <col min="11523" max="11523" width="37.7109375" style="66" customWidth="1"/>
    <col min="11524" max="11524" width="17.140625" style="66" customWidth="1"/>
    <col min="11525" max="11525" width="21.140625" style="66" customWidth="1"/>
    <col min="11526" max="11776" width="11.42578125" style="66"/>
    <col min="11777" max="11777" width="16.7109375" style="66" customWidth="1"/>
    <col min="11778" max="11778" width="11.42578125" style="66"/>
    <col min="11779" max="11779" width="37.7109375" style="66" customWidth="1"/>
    <col min="11780" max="11780" width="17.140625" style="66" customWidth="1"/>
    <col min="11781" max="11781" width="21.140625" style="66" customWidth="1"/>
    <col min="11782" max="12032" width="11.42578125" style="66"/>
    <col min="12033" max="12033" width="16.7109375" style="66" customWidth="1"/>
    <col min="12034" max="12034" width="11.42578125" style="66"/>
    <col min="12035" max="12035" width="37.7109375" style="66" customWidth="1"/>
    <col min="12036" max="12036" width="17.140625" style="66" customWidth="1"/>
    <col min="12037" max="12037" width="21.140625" style="66" customWidth="1"/>
    <col min="12038" max="12288" width="11.42578125" style="66"/>
    <col min="12289" max="12289" width="16.7109375" style="66" customWidth="1"/>
    <col min="12290" max="12290" width="11.42578125" style="66"/>
    <col min="12291" max="12291" width="37.7109375" style="66" customWidth="1"/>
    <col min="12292" max="12292" width="17.140625" style="66" customWidth="1"/>
    <col min="12293" max="12293" width="21.140625" style="66" customWidth="1"/>
    <col min="12294" max="12544" width="11.42578125" style="66"/>
    <col min="12545" max="12545" width="16.7109375" style="66" customWidth="1"/>
    <col min="12546" max="12546" width="11.42578125" style="66"/>
    <col min="12547" max="12547" width="37.7109375" style="66" customWidth="1"/>
    <col min="12548" max="12548" width="17.140625" style="66" customWidth="1"/>
    <col min="12549" max="12549" width="21.140625" style="66" customWidth="1"/>
    <col min="12550" max="12800" width="11.42578125" style="66"/>
    <col min="12801" max="12801" width="16.7109375" style="66" customWidth="1"/>
    <col min="12802" max="12802" width="11.42578125" style="66"/>
    <col min="12803" max="12803" width="37.7109375" style="66" customWidth="1"/>
    <col min="12804" max="12804" width="17.140625" style="66" customWidth="1"/>
    <col min="12805" max="12805" width="21.140625" style="66" customWidth="1"/>
    <col min="12806" max="13056" width="11.42578125" style="66"/>
    <col min="13057" max="13057" width="16.7109375" style="66" customWidth="1"/>
    <col min="13058" max="13058" width="11.42578125" style="66"/>
    <col min="13059" max="13059" width="37.7109375" style="66" customWidth="1"/>
    <col min="13060" max="13060" width="17.140625" style="66" customWidth="1"/>
    <col min="13061" max="13061" width="21.140625" style="66" customWidth="1"/>
    <col min="13062" max="13312" width="11.42578125" style="66"/>
    <col min="13313" max="13313" width="16.7109375" style="66" customWidth="1"/>
    <col min="13314" max="13314" width="11.42578125" style="66"/>
    <col min="13315" max="13315" width="37.7109375" style="66" customWidth="1"/>
    <col min="13316" max="13316" width="17.140625" style="66" customWidth="1"/>
    <col min="13317" max="13317" width="21.140625" style="66" customWidth="1"/>
    <col min="13318" max="13568" width="11.42578125" style="66"/>
    <col min="13569" max="13569" width="16.7109375" style="66" customWidth="1"/>
    <col min="13570" max="13570" width="11.42578125" style="66"/>
    <col min="13571" max="13571" width="37.7109375" style="66" customWidth="1"/>
    <col min="13572" max="13572" width="17.140625" style="66" customWidth="1"/>
    <col min="13573" max="13573" width="21.140625" style="66" customWidth="1"/>
    <col min="13574" max="13824" width="11.42578125" style="66"/>
    <col min="13825" max="13825" width="16.7109375" style="66" customWidth="1"/>
    <col min="13826" max="13826" width="11.42578125" style="66"/>
    <col min="13827" max="13827" width="37.7109375" style="66" customWidth="1"/>
    <col min="13828" max="13828" width="17.140625" style="66" customWidth="1"/>
    <col min="13829" max="13829" width="21.140625" style="66" customWidth="1"/>
    <col min="13830" max="14080" width="11.42578125" style="66"/>
    <col min="14081" max="14081" width="16.7109375" style="66" customWidth="1"/>
    <col min="14082" max="14082" width="11.42578125" style="66"/>
    <col min="14083" max="14083" width="37.7109375" style="66" customWidth="1"/>
    <col min="14084" max="14084" width="17.140625" style="66" customWidth="1"/>
    <col min="14085" max="14085" width="21.140625" style="66" customWidth="1"/>
    <col min="14086" max="14336" width="11.42578125" style="66"/>
    <col min="14337" max="14337" width="16.7109375" style="66" customWidth="1"/>
    <col min="14338" max="14338" width="11.42578125" style="66"/>
    <col min="14339" max="14339" width="37.7109375" style="66" customWidth="1"/>
    <col min="14340" max="14340" width="17.140625" style="66" customWidth="1"/>
    <col min="14341" max="14341" width="21.140625" style="66" customWidth="1"/>
    <col min="14342" max="14592" width="11.42578125" style="66"/>
    <col min="14593" max="14593" width="16.7109375" style="66" customWidth="1"/>
    <col min="14594" max="14594" width="11.42578125" style="66"/>
    <col min="14595" max="14595" width="37.7109375" style="66" customWidth="1"/>
    <col min="14596" max="14596" width="17.140625" style="66" customWidth="1"/>
    <col min="14597" max="14597" width="21.140625" style="66" customWidth="1"/>
    <col min="14598" max="14848" width="11.42578125" style="66"/>
    <col min="14849" max="14849" width="16.7109375" style="66" customWidth="1"/>
    <col min="14850" max="14850" width="11.42578125" style="66"/>
    <col min="14851" max="14851" width="37.7109375" style="66" customWidth="1"/>
    <col min="14852" max="14852" width="17.140625" style="66" customWidth="1"/>
    <col min="14853" max="14853" width="21.140625" style="66" customWidth="1"/>
    <col min="14854" max="15104" width="11.42578125" style="66"/>
    <col min="15105" max="15105" width="16.7109375" style="66" customWidth="1"/>
    <col min="15106" max="15106" width="11.42578125" style="66"/>
    <col min="15107" max="15107" width="37.7109375" style="66" customWidth="1"/>
    <col min="15108" max="15108" width="17.140625" style="66" customWidth="1"/>
    <col min="15109" max="15109" width="21.140625" style="66" customWidth="1"/>
    <col min="15110" max="15360" width="11.42578125" style="66"/>
    <col min="15361" max="15361" width="16.7109375" style="66" customWidth="1"/>
    <col min="15362" max="15362" width="11.42578125" style="66"/>
    <col min="15363" max="15363" width="37.7109375" style="66" customWidth="1"/>
    <col min="15364" max="15364" width="17.140625" style="66" customWidth="1"/>
    <col min="15365" max="15365" width="21.140625" style="66" customWidth="1"/>
    <col min="15366" max="15616" width="11.42578125" style="66"/>
    <col min="15617" max="15617" width="16.7109375" style="66" customWidth="1"/>
    <col min="15618" max="15618" width="11.42578125" style="66"/>
    <col min="15619" max="15619" width="37.7109375" style="66" customWidth="1"/>
    <col min="15620" max="15620" width="17.140625" style="66" customWidth="1"/>
    <col min="15621" max="15621" width="21.140625" style="66" customWidth="1"/>
    <col min="15622" max="15872" width="11.42578125" style="66"/>
    <col min="15873" max="15873" width="16.7109375" style="66" customWidth="1"/>
    <col min="15874" max="15874" width="11.42578125" style="66"/>
    <col min="15875" max="15875" width="37.7109375" style="66" customWidth="1"/>
    <col min="15876" max="15876" width="17.140625" style="66" customWidth="1"/>
    <col min="15877" max="15877" width="21.140625" style="66" customWidth="1"/>
    <col min="15878" max="16128" width="11.42578125" style="66"/>
    <col min="16129" max="16129" width="16.7109375" style="66" customWidth="1"/>
    <col min="16130" max="16130" width="11.42578125" style="66"/>
    <col min="16131" max="16131" width="37.7109375" style="66" customWidth="1"/>
    <col min="16132" max="16132" width="17.140625" style="66" customWidth="1"/>
    <col min="16133" max="16133" width="21.140625" style="66" customWidth="1"/>
    <col min="16134" max="16384" width="11.42578125" style="66"/>
  </cols>
  <sheetData>
    <row r="1" spans="1:9" ht="21" x14ac:dyDescent="0.25">
      <c r="A1" s="125" t="s">
        <v>38</v>
      </c>
      <c r="B1" s="126"/>
      <c r="C1" s="126"/>
      <c r="D1" s="126"/>
      <c r="E1" s="126"/>
      <c r="F1" s="126"/>
      <c r="G1" s="126"/>
      <c r="H1" s="126"/>
      <c r="I1" s="127"/>
    </row>
    <row r="2" spans="1:9" ht="45.75" thickBot="1" x14ac:dyDescent="0.3">
      <c r="A2" s="107" t="s">
        <v>39</v>
      </c>
      <c r="B2" s="80" t="s">
        <v>40</v>
      </c>
      <c r="C2" s="80" t="s">
        <v>41</v>
      </c>
      <c r="D2" s="80" t="s">
        <v>42</v>
      </c>
      <c r="E2" s="80" t="s">
        <v>43</v>
      </c>
      <c r="F2" s="80" t="s">
        <v>44</v>
      </c>
      <c r="G2" s="80" t="s">
        <v>45</v>
      </c>
      <c r="H2" s="81" t="s">
        <v>79</v>
      </c>
      <c r="I2" s="108" t="s">
        <v>85</v>
      </c>
    </row>
    <row r="3" spans="1:9" ht="20.25" customHeight="1" x14ac:dyDescent="0.25">
      <c r="A3" s="133" t="s">
        <v>46</v>
      </c>
      <c r="B3" s="84"/>
      <c r="C3" s="135" t="s">
        <v>47</v>
      </c>
      <c r="D3" s="84"/>
      <c r="E3" s="85" t="s">
        <v>48</v>
      </c>
      <c r="F3" s="84">
        <v>45</v>
      </c>
      <c r="G3" s="86">
        <v>10</v>
      </c>
      <c r="H3" s="87" t="s">
        <v>49</v>
      </c>
      <c r="I3" s="128">
        <v>15</v>
      </c>
    </row>
    <row r="4" spans="1:9" ht="15.75" thickBot="1" x14ac:dyDescent="0.3">
      <c r="A4" s="134"/>
      <c r="B4" s="88"/>
      <c r="C4" s="136"/>
      <c r="D4" s="88"/>
      <c r="E4" s="89" t="s">
        <v>50</v>
      </c>
      <c r="F4" s="88">
        <v>45</v>
      </c>
      <c r="G4" s="90">
        <v>10</v>
      </c>
      <c r="H4" s="91" t="s">
        <v>49</v>
      </c>
      <c r="I4" s="129"/>
    </row>
    <row r="5" spans="1:9" ht="15.75" thickBot="1" x14ac:dyDescent="0.3">
      <c r="A5" s="137" t="s">
        <v>51</v>
      </c>
      <c r="B5" s="138"/>
      <c r="C5" s="138"/>
      <c r="D5" s="138"/>
      <c r="E5" s="138"/>
      <c r="F5" s="93">
        <f>SUM(F3:F4)</f>
        <v>90</v>
      </c>
      <c r="G5" s="94"/>
      <c r="H5" s="95"/>
      <c r="I5" s="109"/>
    </row>
    <row r="6" spans="1:9" ht="30" x14ac:dyDescent="0.25">
      <c r="A6" s="96" t="s">
        <v>52</v>
      </c>
      <c r="B6" s="84"/>
      <c r="C6" s="97" t="s">
        <v>53</v>
      </c>
      <c r="D6" s="84"/>
      <c r="E6" s="85" t="s">
        <v>54</v>
      </c>
      <c r="F6" s="97">
        <v>15</v>
      </c>
      <c r="G6" s="86">
        <v>10</v>
      </c>
      <c r="H6" s="87" t="s">
        <v>49</v>
      </c>
      <c r="I6" s="128">
        <v>15</v>
      </c>
    </row>
    <row r="7" spans="1:9" ht="30.75" thickBot="1" x14ac:dyDescent="0.3">
      <c r="A7" s="98" t="s">
        <v>20</v>
      </c>
      <c r="B7" s="88"/>
      <c r="C7" s="99" t="s">
        <v>55</v>
      </c>
      <c r="D7" s="88"/>
      <c r="E7" s="89" t="s">
        <v>56</v>
      </c>
      <c r="F7" s="99">
        <v>45</v>
      </c>
      <c r="G7" s="90"/>
      <c r="H7" s="91" t="s">
        <v>49</v>
      </c>
      <c r="I7" s="129"/>
    </row>
    <row r="8" spans="1:9" x14ac:dyDescent="0.25">
      <c r="A8" s="139" t="s">
        <v>51</v>
      </c>
      <c r="B8" s="140"/>
      <c r="C8" s="140"/>
      <c r="D8" s="140"/>
      <c r="E8" s="140"/>
      <c r="F8" s="82">
        <f>SUM(F6:F7)</f>
        <v>60</v>
      </c>
      <c r="G8" s="83"/>
      <c r="H8" s="83"/>
      <c r="I8" s="110"/>
    </row>
    <row r="9" spans="1:9" ht="15.75" thickBot="1" x14ac:dyDescent="0.3">
      <c r="A9" s="141" t="s">
        <v>57</v>
      </c>
      <c r="B9" s="142"/>
      <c r="C9" s="142"/>
      <c r="D9" s="142"/>
      <c r="E9" s="142"/>
      <c r="F9" s="100">
        <f>+F5+F8</f>
        <v>150</v>
      </c>
      <c r="G9" s="101"/>
      <c r="H9" s="101"/>
      <c r="I9" s="111"/>
    </row>
    <row r="10" spans="1:9" ht="30" x14ac:dyDescent="0.25">
      <c r="A10" s="144" t="s">
        <v>58</v>
      </c>
      <c r="B10" s="84"/>
      <c r="C10" s="97" t="s">
        <v>59</v>
      </c>
      <c r="D10" s="84"/>
      <c r="E10" s="102" t="s">
        <v>60</v>
      </c>
      <c r="F10" s="84">
        <v>40</v>
      </c>
      <c r="G10" s="86"/>
      <c r="H10" s="103" t="s">
        <v>49</v>
      </c>
      <c r="I10" s="128">
        <v>15</v>
      </c>
    </row>
    <row r="11" spans="1:9" ht="32.25" customHeight="1" x14ac:dyDescent="0.25">
      <c r="A11" s="145"/>
      <c r="B11" s="67"/>
      <c r="C11" s="36" t="s">
        <v>59</v>
      </c>
      <c r="D11" s="67"/>
      <c r="E11" s="69" t="s">
        <v>61</v>
      </c>
      <c r="F11" s="67">
        <v>40</v>
      </c>
      <c r="G11" s="68"/>
      <c r="H11" s="65" t="s">
        <v>49</v>
      </c>
      <c r="I11" s="131"/>
    </row>
    <row r="12" spans="1:9" ht="30" x14ac:dyDescent="0.25">
      <c r="A12" s="145"/>
      <c r="B12" s="67"/>
      <c r="C12" s="36" t="s">
        <v>59</v>
      </c>
      <c r="D12" s="67"/>
      <c r="E12" s="69" t="s">
        <v>62</v>
      </c>
      <c r="F12" s="67">
        <v>80</v>
      </c>
      <c r="G12" s="68"/>
      <c r="H12" s="65" t="s">
        <v>49</v>
      </c>
      <c r="I12" s="130">
        <v>15</v>
      </c>
    </row>
    <row r="13" spans="1:9" ht="30" x14ac:dyDescent="0.25">
      <c r="A13" s="145"/>
      <c r="B13" s="67"/>
      <c r="C13" s="36" t="s">
        <v>59</v>
      </c>
      <c r="D13" s="67"/>
      <c r="E13" s="69" t="s">
        <v>60</v>
      </c>
      <c r="F13" s="67">
        <v>20</v>
      </c>
      <c r="G13" s="68"/>
      <c r="H13" s="65" t="s">
        <v>49</v>
      </c>
      <c r="I13" s="131"/>
    </row>
    <row r="14" spans="1:9" ht="39.75" customHeight="1" x14ac:dyDescent="0.25">
      <c r="A14" s="146" t="s">
        <v>63</v>
      </c>
      <c r="B14" s="67"/>
      <c r="C14" s="36" t="s">
        <v>64</v>
      </c>
      <c r="D14" s="67"/>
      <c r="E14" s="69" t="s">
        <v>65</v>
      </c>
      <c r="F14" s="67">
        <v>45</v>
      </c>
      <c r="G14" s="68"/>
      <c r="H14" s="65" t="s">
        <v>49</v>
      </c>
      <c r="I14" s="130">
        <v>15</v>
      </c>
    </row>
    <row r="15" spans="1:9" ht="30" x14ac:dyDescent="0.25">
      <c r="A15" s="146"/>
      <c r="B15" s="67"/>
      <c r="C15" s="36" t="s">
        <v>64</v>
      </c>
      <c r="D15" s="67"/>
      <c r="E15" s="69" t="s">
        <v>66</v>
      </c>
      <c r="F15" s="67">
        <v>30</v>
      </c>
      <c r="G15" s="68"/>
      <c r="H15" s="65" t="s">
        <v>49</v>
      </c>
      <c r="I15" s="131"/>
    </row>
    <row r="16" spans="1:9" x14ac:dyDescent="0.25">
      <c r="A16" s="146" t="s">
        <v>67</v>
      </c>
      <c r="B16" s="67"/>
      <c r="C16" s="70" t="s">
        <v>68</v>
      </c>
      <c r="D16" s="67"/>
      <c r="E16" s="69" t="s">
        <v>60</v>
      </c>
      <c r="F16" s="67">
        <v>15</v>
      </c>
      <c r="G16" s="68"/>
      <c r="H16" s="65" t="s">
        <v>69</v>
      </c>
      <c r="I16" s="130">
        <v>15</v>
      </c>
    </row>
    <row r="17" spans="1:9" x14ac:dyDescent="0.25">
      <c r="A17" s="146"/>
      <c r="B17" s="67"/>
      <c r="C17" s="70" t="s">
        <v>68</v>
      </c>
      <c r="D17" s="67"/>
      <c r="E17" s="69" t="s">
        <v>60</v>
      </c>
      <c r="F17" s="67">
        <v>10</v>
      </c>
      <c r="G17" s="68"/>
      <c r="H17" s="65" t="s">
        <v>69</v>
      </c>
      <c r="I17" s="143"/>
    </row>
    <row r="18" spans="1:9" x14ac:dyDescent="0.25">
      <c r="A18" s="146"/>
      <c r="B18" s="67"/>
      <c r="C18" s="70" t="s">
        <v>70</v>
      </c>
      <c r="D18" s="67"/>
      <c r="E18" s="69" t="s">
        <v>60</v>
      </c>
      <c r="F18" s="67">
        <v>18</v>
      </c>
      <c r="G18" s="68"/>
      <c r="H18" s="65" t="s">
        <v>69</v>
      </c>
      <c r="I18" s="143"/>
    </row>
    <row r="19" spans="1:9" x14ac:dyDescent="0.25">
      <c r="A19" s="146"/>
      <c r="B19" s="67"/>
      <c r="C19" s="70" t="s">
        <v>70</v>
      </c>
      <c r="D19" s="67"/>
      <c r="E19" s="69" t="s">
        <v>60</v>
      </c>
      <c r="F19" s="67">
        <v>12</v>
      </c>
      <c r="G19" s="68"/>
      <c r="H19" s="65" t="s">
        <v>69</v>
      </c>
      <c r="I19" s="131"/>
    </row>
    <row r="20" spans="1:9" x14ac:dyDescent="0.25">
      <c r="A20" s="132" t="s">
        <v>71</v>
      </c>
      <c r="B20" s="68"/>
      <c r="C20" s="68" t="s">
        <v>72</v>
      </c>
      <c r="D20" s="68"/>
      <c r="E20" s="65" t="s">
        <v>73</v>
      </c>
      <c r="F20" s="68">
        <v>120</v>
      </c>
      <c r="G20" s="68"/>
      <c r="H20" s="65" t="s">
        <v>69</v>
      </c>
      <c r="I20" s="130">
        <v>20</v>
      </c>
    </row>
    <row r="21" spans="1:9" x14ac:dyDescent="0.25">
      <c r="A21" s="132"/>
      <c r="B21" s="68"/>
      <c r="C21" s="68" t="s">
        <v>72</v>
      </c>
      <c r="D21" s="68"/>
      <c r="E21" s="65" t="s">
        <v>60</v>
      </c>
      <c r="F21" s="68">
        <v>20</v>
      </c>
      <c r="G21" s="68"/>
      <c r="H21" s="65" t="s">
        <v>69</v>
      </c>
      <c r="I21" s="131"/>
    </row>
    <row r="22" spans="1:9" ht="15.75" thickBot="1" x14ac:dyDescent="0.3">
      <c r="A22" s="104"/>
      <c r="B22" s="90"/>
      <c r="C22" s="90"/>
      <c r="D22" s="90"/>
      <c r="E22" s="105" t="s">
        <v>74</v>
      </c>
      <c r="F22" s="106">
        <f>SUM(F10:F21)</f>
        <v>450</v>
      </c>
      <c r="G22" s="90"/>
      <c r="H22" s="90"/>
      <c r="I22" s="92"/>
    </row>
    <row r="23" spans="1:9" ht="15.75" thickBot="1" x14ac:dyDescent="0.3">
      <c r="A23" s="112"/>
      <c r="B23" s="113"/>
      <c r="C23" s="113"/>
      <c r="D23" s="113"/>
      <c r="E23" s="114" t="s">
        <v>75</v>
      </c>
      <c r="F23" s="115">
        <f>+F9+F22</f>
        <v>600</v>
      </c>
      <c r="G23" s="113"/>
      <c r="H23" s="113"/>
      <c r="I23" s="116"/>
    </row>
    <row r="25" spans="1:9" x14ac:dyDescent="0.25">
      <c r="A25" s="71" t="s">
        <v>5</v>
      </c>
      <c r="E25" s="72"/>
      <c r="F25" s="73" t="s">
        <v>83</v>
      </c>
      <c r="G25" s="74">
        <f>+F9+SUM(F10:F15)</f>
        <v>405</v>
      </c>
      <c r="H25" s="75">
        <f>+G25*17000</f>
        <v>6885000</v>
      </c>
      <c r="I25" s="63" t="s">
        <v>36</v>
      </c>
    </row>
    <row r="26" spans="1:9" x14ac:dyDescent="0.25">
      <c r="E26" s="76"/>
      <c r="F26" s="77" t="s">
        <v>81</v>
      </c>
      <c r="G26" s="78">
        <f>+SUM(F16:F21)</f>
        <v>195</v>
      </c>
      <c r="H26" s="79">
        <f>+G26*17000</f>
        <v>3315000</v>
      </c>
      <c r="I26" s="64" t="s">
        <v>36</v>
      </c>
    </row>
  </sheetData>
  <mergeCells count="17">
    <mergeCell ref="A16:A19"/>
    <mergeCell ref="A1:I1"/>
    <mergeCell ref="I3:I4"/>
    <mergeCell ref="I6:I7"/>
    <mergeCell ref="I20:I21"/>
    <mergeCell ref="I12:I13"/>
    <mergeCell ref="I10:I11"/>
    <mergeCell ref="A20:A21"/>
    <mergeCell ref="A3:A4"/>
    <mergeCell ref="C3:C4"/>
    <mergeCell ref="A5:E5"/>
    <mergeCell ref="A8:E8"/>
    <mergeCell ref="A9:E9"/>
    <mergeCell ref="I14:I15"/>
    <mergeCell ref="I16:I19"/>
    <mergeCell ref="A10:A13"/>
    <mergeCell ref="A14:A15"/>
  </mergeCells>
  <pageMargins left="0.7" right="0.7" top="0.75" bottom="0.75" header="0.3" footer="0.3"/>
  <pageSetup paperSize="5" scale="91" orientation="landscape" r:id="rId1"/>
  <ignoredErrors>
    <ignoredError sqref="G25:G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8" sqref="A38"/>
    </sheetView>
  </sheetViews>
  <sheetFormatPr defaultColWidth="11.42578125" defaultRowHeight="15" x14ac:dyDescent="0.25"/>
  <cols>
    <col min="1" max="1" width="22.7109375" customWidth="1"/>
    <col min="2" max="2" width="15.5703125" customWidth="1"/>
    <col min="257" max="257" width="22.7109375" customWidth="1"/>
    <col min="258" max="258" width="15.5703125" customWidth="1"/>
    <col min="513" max="513" width="22.7109375" customWidth="1"/>
    <col min="514" max="514" width="15.5703125" customWidth="1"/>
    <col min="769" max="769" width="22.7109375" customWidth="1"/>
    <col min="770" max="770" width="15.5703125" customWidth="1"/>
    <col min="1025" max="1025" width="22.7109375" customWidth="1"/>
    <col min="1026" max="1026" width="15.5703125" customWidth="1"/>
    <col min="1281" max="1281" width="22.7109375" customWidth="1"/>
    <col min="1282" max="1282" width="15.5703125" customWidth="1"/>
    <col min="1537" max="1537" width="22.7109375" customWidth="1"/>
    <col min="1538" max="1538" width="15.5703125" customWidth="1"/>
    <col min="1793" max="1793" width="22.7109375" customWidth="1"/>
    <col min="1794" max="1794" width="15.5703125" customWidth="1"/>
    <col min="2049" max="2049" width="22.7109375" customWidth="1"/>
    <col min="2050" max="2050" width="15.5703125" customWidth="1"/>
    <col min="2305" max="2305" width="22.7109375" customWidth="1"/>
    <col min="2306" max="2306" width="15.5703125" customWidth="1"/>
    <col min="2561" max="2561" width="22.7109375" customWidth="1"/>
    <col min="2562" max="2562" width="15.5703125" customWidth="1"/>
    <col min="2817" max="2817" width="22.7109375" customWidth="1"/>
    <col min="2818" max="2818" width="15.5703125" customWidth="1"/>
    <col min="3073" max="3073" width="22.7109375" customWidth="1"/>
    <col min="3074" max="3074" width="15.5703125" customWidth="1"/>
    <col min="3329" max="3329" width="22.7109375" customWidth="1"/>
    <col min="3330" max="3330" width="15.5703125" customWidth="1"/>
    <col min="3585" max="3585" width="22.7109375" customWidth="1"/>
    <col min="3586" max="3586" width="15.5703125" customWidth="1"/>
    <col min="3841" max="3841" width="22.7109375" customWidth="1"/>
    <col min="3842" max="3842" width="15.5703125" customWidth="1"/>
    <col min="4097" max="4097" width="22.7109375" customWidth="1"/>
    <col min="4098" max="4098" width="15.5703125" customWidth="1"/>
    <col min="4353" max="4353" width="22.7109375" customWidth="1"/>
    <col min="4354" max="4354" width="15.5703125" customWidth="1"/>
    <col min="4609" max="4609" width="22.7109375" customWidth="1"/>
    <col min="4610" max="4610" width="15.5703125" customWidth="1"/>
    <col min="4865" max="4865" width="22.7109375" customWidth="1"/>
    <col min="4866" max="4866" width="15.5703125" customWidth="1"/>
    <col min="5121" max="5121" width="22.7109375" customWidth="1"/>
    <col min="5122" max="5122" width="15.5703125" customWidth="1"/>
    <col min="5377" max="5377" width="22.7109375" customWidth="1"/>
    <col min="5378" max="5378" width="15.5703125" customWidth="1"/>
    <col min="5633" max="5633" width="22.7109375" customWidth="1"/>
    <col min="5634" max="5634" width="15.5703125" customWidth="1"/>
    <col min="5889" max="5889" width="22.7109375" customWidth="1"/>
    <col min="5890" max="5890" width="15.5703125" customWidth="1"/>
    <col min="6145" max="6145" width="22.7109375" customWidth="1"/>
    <col min="6146" max="6146" width="15.5703125" customWidth="1"/>
    <col min="6401" max="6401" width="22.7109375" customWidth="1"/>
    <col min="6402" max="6402" width="15.5703125" customWidth="1"/>
    <col min="6657" max="6657" width="22.7109375" customWidth="1"/>
    <col min="6658" max="6658" width="15.5703125" customWidth="1"/>
    <col min="6913" max="6913" width="22.7109375" customWidth="1"/>
    <col min="6914" max="6914" width="15.5703125" customWidth="1"/>
    <col min="7169" max="7169" width="22.7109375" customWidth="1"/>
    <col min="7170" max="7170" width="15.5703125" customWidth="1"/>
    <col min="7425" max="7425" width="22.7109375" customWidth="1"/>
    <col min="7426" max="7426" width="15.5703125" customWidth="1"/>
    <col min="7681" max="7681" width="22.7109375" customWidth="1"/>
    <col min="7682" max="7682" width="15.5703125" customWidth="1"/>
    <col min="7937" max="7937" width="22.7109375" customWidth="1"/>
    <col min="7938" max="7938" width="15.5703125" customWidth="1"/>
    <col min="8193" max="8193" width="22.7109375" customWidth="1"/>
    <col min="8194" max="8194" width="15.5703125" customWidth="1"/>
    <col min="8449" max="8449" width="22.7109375" customWidth="1"/>
    <col min="8450" max="8450" width="15.5703125" customWidth="1"/>
    <col min="8705" max="8705" width="22.7109375" customWidth="1"/>
    <col min="8706" max="8706" width="15.5703125" customWidth="1"/>
    <col min="8961" max="8961" width="22.7109375" customWidth="1"/>
    <col min="8962" max="8962" width="15.5703125" customWidth="1"/>
    <col min="9217" max="9217" width="22.7109375" customWidth="1"/>
    <col min="9218" max="9218" width="15.5703125" customWidth="1"/>
    <col min="9473" max="9473" width="22.7109375" customWidth="1"/>
    <col min="9474" max="9474" width="15.5703125" customWidth="1"/>
    <col min="9729" max="9729" width="22.7109375" customWidth="1"/>
    <col min="9730" max="9730" width="15.5703125" customWidth="1"/>
    <col min="9985" max="9985" width="22.7109375" customWidth="1"/>
    <col min="9986" max="9986" width="15.5703125" customWidth="1"/>
    <col min="10241" max="10241" width="22.7109375" customWidth="1"/>
    <col min="10242" max="10242" width="15.5703125" customWidth="1"/>
    <col min="10497" max="10497" width="22.7109375" customWidth="1"/>
    <col min="10498" max="10498" width="15.5703125" customWidth="1"/>
    <col min="10753" max="10753" width="22.7109375" customWidth="1"/>
    <col min="10754" max="10754" width="15.5703125" customWidth="1"/>
    <col min="11009" max="11009" width="22.7109375" customWidth="1"/>
    <col min="11010" max="11010" width="15.5703125" customWidth="1"/>
    <col min="11265" max="11265" width="22.7109375" customWidth="1"/>
    <col min="11266" max="11266" width="15.5703125" customWidth="1"/>
    <col min="11521" max="11521" width="22.7109375" customWidth="1"/>
    <col min="11522" max="11522" width="15.5703125" customWidth="1"/>
    <col min="11777" max="11777" width="22.7109375" customWidth="1"/>
    <col min="11778" max="11778" width="15.5703125" customWidth="1"/>
    <col min="12033" max="12033" width="22.7109375" customWidth="1"/>
    <col min="12034" max="12034" width="15.5703125" customWidth="1"/>
    <col min="12289" max="12289" width="22.7109375" customWidth="1"/>
    <col min="12290" max="12290" width="15.5703125" customWidth="1"/>
    <col min="12545" max="12545" width="22.7109375" customWidth="1"/>
    <col min="12546" max="12546" width="15.5703125" customWidth="1"/>
    <col min="12801" max="12801" width="22.7109375" customWidth="1"/>
    <col min="12802" max="12802" width="15.5703125" customWidth="1"/>
    <col min="13057" max="13057" width="22.7109375" customWidth="1"/>
    <col min="13058" max="13058" width="15.5703125" customWidth="1"/>
    <col min="13313" max="13313" width="22.7109375" customWidth="1"/>
    <col min="13314" max="13314" width="15.5703125" customWidth="1"/>
    <col min="13569" max="13569" width="22.7109375" customWidth="1"/>
    <col min="13570" max="13570" width="15.5703125" customWidth="1"/>
    <col min="13825" max="13825" width="22.7109375" customWidth="1"/>
    <col min="13826" max="13826" width="15.5703125" customWidth="1"/>
    <col min="14081" max="14081" width="22.7109375" customWidth="1"/>
    <col min="14082" max="14082" width="15.5703125" customWidth="1"/>
    <col min="14337" max="14337" width="22.7109375" customWidth="1"/>
    <col min="14338" max="14338" width="15.5703125" customWidth="1"/>
    <col min="14593" max="14593" width="22.7109375" customWidth="1"/>
    <col min="14594" max="14594" width="15.5703125" customWidth="1"/>
    <col min="14849" max="14849" width="22.7109375" customWidth="1"/>
    <col min="14850" max="14850" width="15.5703125" customWidth="1"/>
    <col min="15105" max="15105" width="22.7109375" customWidth="1"/>
    <col min="15106" max="15106" width="15.5703125" customWidth="1"/>
    <col min="15361" max="15361" width="22.7109375" customWidth="1"/>
    <col min="15362" max="15362" width="15.5703125" customWidth="1"/>
    <col min="15617" max="15617" width="22.7109375" customWidth="1"/>
    <col min="15618" max="15618" width="15.5703125" customWidth="1"/>
    <col min="15873" max="15873" width="22.7109375" customWidth="1"/>
    <col min="15874" max="15874" width="15.5703125" customWidth="1"/>
    <col min="16129" max="16129" width="22.7109375" customWidth="1"/>
    <col min="16130" max="16130" width="15.5703125" customWidth="1"/>
  </cols>
  <sheetData>
    <row r="1" spans="1:3" ht="15.75" thickBot="1" x14ac:dyDescent="0.3">
      <c r="A1" s="147" t="s">
        <v>38</v>
      </c>
      <c r="B1" s="148"/>
      <c r="C1" s="149"/>
    </row>
    <row r="2" spans="1:3" ht="15.75" thickBot="1" x14ac:dyDescent="0.3">
      <c r="A2" s="38" t="s">
        <v>39</v>
      </c>
      <c r="B2" s="38" t="s">
        <v>76</v>
      </c>
      <c r="C2" s="38" t="s">
        <v>77</v>
      </c>
    </row>
    <row r="3" spans="1:3" x14ac:dyDescent="0.25">
      <c r="A3" s="39" t="s">
        <v>58</v>
      </c>
      <c r="B3" s="40">
        <v>180</v>
      </c>
      <c r="C3" s="41">
        <v>4</v>
      </c>
    </row>
    <row r="4" spans="1:3" x14ac:dyDescent="0.25">
      <c r="A4" s="42" t="s">
        <v>67</v>
      </c>
      <c r="B4" s="43">
        <v>55</v>
      </c>
      <c r="C4" s="37">
        <v>4</v>
      </c>
    </row>
    <row r="5" spans="1:3" x14ac:dyDescent="0.25">
      <c r="A5" s="42" t="s">
        <v>71</v>
      </c>
      <c r="B5" s="44">
        <v>140</v>
      </c>
      <c r="C5" s="37">
        <v>2</v>
      </c>
    </row>
    <row r="6" spans="1:3" x14ac:dyDescent="0.25">
      <c r="A6" s="35" t="s">
        <v>20</v>
      </c>
      <c r="B6" s="45">
        <f>+'[1]Puentes 3ra Nva Op BID-1092'!F7</f>
        <v>45</v>
      </c>
      <c r="C6" s="37">
        <v>1</v>
      </c>
    </row>
    <row r="7" spans="1:3" x14ac:dyDescent="0.25">
      <c r="A7" s="35" t="s">
        <v>46</v>
      </c>
      <c r="B7" s="45">
        <f>+'[1]Puentes 3ra Nva Op BID-1092'!F5</f>
        <v>90</v>
      </c>
      <c r="C7" s="37">
        <v>2</v>
      </c>
    </row>
    <row r="8" spans="1:3" x14ac:dyDescent="0.25">
      <c r="A8" s="42" t="s">
        <v>78</v>
      </c>
      <c r="B8" s="45">
        <f>+'[1]Puentes 3ra Nva Op BID-1092'!F6</f>
        <v>15</v>
      </c>
      <c r="C8" s="46">
        <v>1</v>
      </c>
    </row>
    <row r="9" spans="1:3" x14ac:dyDescent="0.25">
      <c r="A9" s="42" t="s">
        <v>63</v>
      </c>
      <c r="B9" s="47">
        <v>75</v>
      </c>
      <c r="C9" s="48">
        <v>2</v>
      </c>
    </row>
    <row r="10" spans="1:3" ht="15.75" customHeight="1" thickBot="1" x14ac:dyDescent="0.3">
      <c r="A10" s="49" t="s">
        <v>75</v>
      </c>
      <c r="B10" s="50">
        <f>SUM(B3:B9)</f>
        <v>600</v>
      </c>
      <c r="C10" s="51">
        <f>SUM(C3:C9)</f>
        <v>16</v>
      </c>
    </row>
  </sheetData>
  <mergeCells count="1">
    <mergeCell ref="A1:C1"/>
  </mergeCells>
  <pageMargins left="0.7" right="0.7" top="0.75" bottom="0.75" header="0.3" footer="0.3"/>
  <pageSetup paperSize="2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M19" sqref="M19"/>
    </sheetView>
  </sheetViews>
  <sheetFormatPr defaultRowHeight="15" x14ac:dyDescent="0.25"/>
  <sheetData>
    <row r="1" spans="1:7" ht="16.5" thickBot="1" x14ac:dyDescent="0.3">
      <c r="A1" s="155" t="s">
        <v>86</v>
      </c>
      <c r="B1" s="156"/>
      <c r="C1" s="156"/>
      <c r="D1" s="156"/>
      <c r="E1" s="156"/>
      <c r="F1" s="156"/>
      <c r="G1" s="157"/>
    </row>
    <row r="2" spans="1:7" ht="26.25" thickBot="1" x14ac:dyDescent="0.3">
      <c r="A2" s="150" t="s">
        <v>0</v>
      </c>
      <c r="B2" s="159" t="s">
        <v>87</v>
      </c>
      <c r="C2" s="160"/>
      <c r="D2" s="160"/>
      <c r="E2" s="160"/>
      <c r="F2" s="160"/>
      <c r="G2" s="161"/>
    </row>
    <row r="3" spans="1:7" ht="15.75" thickBot="1" x14ac:dyDescent="0.3">
      <c r="A3" s="150" t="s">
        <v>88</v>
      </c>
      <c r="B3" s="159" t="s">
        <v>89</v>
      </c>
      <c r="C3" s="160"/>
      <c r="D3" s="160"/>
      <c r="E3" s="160"/>
      <c r="F3" s="160"/>
      <c r="G3" s="161"/>
    </row>
    <row r="4" spans="1:7" ht="15.75" thickBot="1" x14ac:dyDescent="0.3">
      <c r="A4" s="150" t="s">
        <v>90</v>
      </c>
      <c r="B4" s="159" t="s">
        <v>91</v>
      </c>
      <c r="C4" s="160"/>
      <c r="D4" s="160"/>
      <c r="E4" s="160"/>
      <c r="F4" s="160"/>
      <c r="G4" s="161"/>
    </row>
    <row r="5" spans="1:7" ht="26.25" thickBot="1" x14ac:dyDescent="0.3">
      <c r="A5" s="150" t="s">
        <v>92</v>
      </c>
      <c r="B5" s="159" t="s">
        <v>93</v>
      </c>
      <c r="C5" s="160"/>
      <c r="D5" s="161"/>
      <c r="E5" s="159" t="s">
        <v>94</v>
      </c>
      <c r="F5" s="160"/>
      <c r="G5" s="161"/>
    </row>
    <row r="6" spans="1:7" ht="15.75" thickBot="1" x14ac:dyDescent="0.3">
      <c r="A6" s="150" t="s">
        <v>95</v>
      </c>
      <c r="B6" s="151">
        <v>45</v>
      </c>
      <c r="C6" s="163" t="s">
        <v>96</v>
      </c>
      <c r="D6" s="164"/>
      <c r="E6" s="164"/>
      <c r="F6" s="165"/>
      <c r="G6" s="151">
        <v>10</v>
      </c>
    </row>
    <row r="7" spans="1:7" ht="39" thickBot="1" x14ac:dyDescent="0.3">
      <c r="A7" s="150" t="s">
        <v>97</v>
      </c>
      <c r="B7" s="159" t="s">
        <v>98</v>
      </c>
      <c r="C7" s="160"/>
      <c r="D7" s="160"/>
      <c r="E7" s="160"/>
      <c r="F7" s="160"/>
      <c r="G7" s="161"/>
    </row>
    <row r="8" spans="1:7" ht="15.75" thickBot="1" x14ac:dyDescent="0.3">
      <c r="A8" s="166" t="s">
        <v>99</v>
      </c>
      <c r="B8" s="167"/>
      <c r="C8" s="167"/>
      <c r="D8" s="167"/>
      <c r="E8" s="167"/>
      <c r="F8" s="167"/>
      <c r="G8" s="168"/>
    </row>
    <row r="9" spans="1:7" ht="39" thickBot="1" x14ac:dyDescent="0.3">
      <c r="A9" s="150" t="s">
        <v>100</v>
      </c>
      <c r="B9" s="169" t="s">
        <v>101</v>
      </c>
      <c r="C9" s="170"/>
      <c r="D9" s="171"/>
      <c r="E9" s="172">
        <v>883</v>
      </c>
      <c r="F9" s="173"/>
      <c r="G9" s="174"/>
    </row>
    <row r="10" spans="1:7" ht="15.75" thickBot="1" x14ac:dyDescent="0.3">
      <c r="A10" s="150"/>
      <c r="B10" s="175" t="s">
        <v>102</v>
      </c>
      <c r="C10" s="176"/>
      <c r="D10" s="177"/>
      <c r="E10" s="172">
        <v>342</v>
      </c>
      <c r="F10" s="173"/>
      <c r="G10" s="174"/>
    </row>
    <row r="11" spans="1:7" ht="26.25" thickBot="1" x14ac:dyDescent="0.3">
      <c r="A11" s="150" t="s">
        <v>103</v>
      </c>
      <c r="B11" s="178">
        <v>1225</v>
      </c>
      <c r="C11" s="179"/>
      <c r="D11" s="179"/>
      <c r="E11" s="179"/>
      <c r="F11" s="179"/>
      <c r="G11" s="180"/>
    </row>
    <row r="12" spans="1:7" ht="39" thickBot="1" x14ac:dyDescent="0.3">
      <c r="A12" s="150" t="s">
        <v>104</v>
      </c>
      <c r="B12" s="159" t="s">
        <v>105</v>
      </c>
      <c r="C12" s="160"/>
      <c r="D12" s="160"/>
      <c r="E12" s="160"/>
      <c r="F12" s="160"/>
      <c r="G12" s="161"/>
    </row>
    <row r="13" spans="1:7" ht="39" thickBot="1" x14ac:dyDescent="0.3">
      <c r="A13" s="150" t="s">
        <v>106</v>
      </c>
      <c r="B13" s="159">
        <v>42</v>
      </c>
      <c r="C13" s="161"/>
      <c r="D13" s="163" t="s">
        <v>107</v>
      </c>
      <c r="E13" s="165"/>
      <c r="F13" s="159">
        <v>20</v>
      </c>
      <c r="G13" s="161"/>
    </row>
    <row r="14" spans="1:7" ht="51" customHeight="1" thickBot="1" x14ac:dyDescent="0.3">
      <c r="A14" s="150" t="s">
        <v>108</v>
      </c>
      <c r="B14" s="182" t="s">
        <v>109</v>
      </c>
      <c r="C14" s="183"/>
      <c r="D14" s="163" t="s">
        <v>110</v>
      </c>
      <c r="E14" s="165"/>
      <c r="F14" s="182" t="s">
        <v>111</v>
      </c>
      <c r="G14" s="183"/>
    </row>
    <row r="15" spans="1:7" x14ac:dyDescent="0.25">
      <c r="A15" s="185" t="s">
        <v>112</v>
      </c>
      <c r="B15" s="187" t="s">
        <v>113</v>
      </c>
      <c r="C15" s="188"/>
      <c r="D15" s="194" t="s">
        <v>114</v>
      </c>
      <c r="E15" s="195"/>
      <c r="F15" s="187" t="s">
        <v>115</v>
      </c>
      <c r="G15" s="188"/>
    </row>
    <row r="16" spans="1:7" x14ac:dyDescent="0.25">
      <c r="A16" s="184"/>
      <c r="B16" s="189"/>
      <c r="C16" s="190"/>
      <c r="D16" s="196"/>
      <c r="E16" s="197"/>
      <c r="F16" s="189" t="s">
        <v>116</v>
      </c>
      <c r="G16" s="190"/>
    </row>
    <row r="17" spans="1:7" ht="25.5" customHeight="1" x14ac:dyDescent="0.25">
      <c r="A17" s="184"/>
      <c r="B17" s="189"/>
      <c r="C17" s="190"/>
      <c r="D17" s="196"/>
      <c r="E17" s="197"/>
      <c r="F17" s="189" t="s">
        <v>117</v>
      </c>
      <c r="G17" s="190"/>
    </row>
    <row r="18" spans="1:7" x14ac:dyDescent="0.25">
      <c r="A18" s="184"/>
      <c r="B18" s="189"/>
      <c r="C18" s="190"/>
      <c r="D18" s="196"/>
      <c r="E18" s="197"/>
      <c r="F18" s="189" t="s">
        <v>118</v>
      </c>
      <c r="G18" s="190"/>
    </row>
    <row r="19" spans="1:7" x14ac:dyDescent="0.25">
      <c r="A19" s="184"/>
      <c r="B19" s="189"/>
      <c r="C19" s="190"/>
      <c r="D19" s="196"/>
      <c r="E19" s="197"/>
      <c r="F19" s="189" t="s">
        <v>119</v>
      </c>
      <c r="G19" s="190"/>
    </row>
    <row r="20" spans="1:7" x14ac:dyDescent="0.25">
      <c r="A20" s="184"/>
      <c r="B20" s="189"/>
      <c r="C20" s="190"/>
      <c r="D20" s="196"/>
      <c r="E20" s="197"/>
      <c r="F20" s="189" t="s">
        <v>120</v>
      </c>
      <c r="G20" s="190"/>
    </row>
    <row r="21" spans="1:7" ht="15.75" thickBot="1" x14ac:dyDescent="0.3">
      <c r="A21" s="186"/>
      <c r="B21" s="191"/>
      <c r="C21" s="192"/>
      <c r="D21" s="198"/>
      <c r="E21" s="199"/>
      <c r="F21" s="191" t="s">
        <v>121</v>
      </c>
      <c r="G21" s="192"/>
    </row>
    <row r="22" spans="1:7" x14ac:dyDescent="0.25">
      <c r="A22" s="185" t="s">
        <v>122</v>
      </c>
      <c r="B22" s="187" t="s">
        <v>123</v>
      </c>
      <c r="C22" s="188"/>
      <c r="D22" s="194" t="s">
        <v>114</v>
      </c>
      <c r="E22" s="195"/>
      <c r="F22" s="187"/>
      <c r="G22" s="188"/>
    </row>
    <row r="23" spans="1:7" x14ac:dyDescent="0.25">
      <c r="A23" s="184"/>
      <c r="B23" s="189"/>
      <c r="C23" s="190"/>
      <c r="D23" s="196"/>
      <c r="E23" s="197"/>
      <c r="F23" s="189" t="s">
        <v>124</v>
      </c>
      <c r="G23" s="190"/>
    </row>
    <row r="24" spans="1:7" x14ac:dyDescent="0.25">
      <c r="A24" s="184"/>
      <c r="B24" s="189"/>
      <c r="C24" s="190"/>
      <c r="D24" s="196"/>
      <c r="E24" s="197"/>
      <c r="F24" s="189" t="s">
        <v>125</v>
      </c>
      <c r="G24" s="190"/>
    </row>
    <row r="25" spans="1:7" x14ac:dyDescent="0.25">
      <c r="A25" s="184"/>
      <c r="B25" s="189"/>
      <c r="C25" s="190"/>
      <c r="D25" s="196"/>
      <c r="E25" s="197"/>
      <c r="F25" s="189" t="s">
        <v>126</v>
      </c>
      <c r="G25" s="190"/>
    </row>
    <row r="26" spans="1:7" x14ac:dyDescent="0.25">
      <c r="A26" s="184"/>
      <c r="B26" s="189"/>
      <c r="C26" s="190"/>
      <c r="D26" s="196"/>
      <c r="E26" s="197"/>
      <c r="F26" s="189" t="s">
        <v>127</v>
      </c>
      <c r="G26" s="190"/>
    </row>
    <row r="27" spans="1:7" x14ac:dyDescent="0.25">
      <c r="A27" s="184"/>
      <c r="B27" s="189"/>
      <c r="C27" s="190"/>
      <c r="D27" s="196"/>
      <c r="E27" s="197"/>
      <c r="F27" s="189" t="s">
        <v>128</v>
      </c>
      <c r="G27" s="190"/>
    </row>
    <row r="28" spans="1:7" ht="15.75" thickBot="1" x14ac:dyDescent="0.3">
      <c r="A28" s="186"/>
      <c r="B28" s="191"/>
      <c r="C28" s="192"/>
      <c r="D28" s="198"/>
      <c r="E28" s="199"/>
      <c r="F28" s="191" t="s">
        <v>129</v>
      </c>
      <c r="G28" s="192"/>
    </row>
    <row r="29" spans="1:7" ht="89.25" customHeight="1" thickBot="1" x14ac:dyDescent="0.3">
      <c r="A29" s="150" t="s">
        <v>130</v>
      </c>
      <c r="B29" s="182" t="s">
        <v>131</v>
      </c>
      <c r="C29" s="183"/>
      <c r="D29" s="163" t="s">
        <v>114</v>
      </c>
      <c r="E29" s="165"/>
      <c r="F29" s="159"/>
      <c r="G29" s="161"/>
    </row>
    <row r="30" spans="1:7" ht="16.5" thickBot="1" x14ac:dyDescent="0.3">
      <c r="A30" s="155" t="s">
        <v>132</v>
      </c>
      <c r="B30" s="156"/>
      <c r="C30" s="156"/>
      <c r="D30" s="156"/>
      <c r="E30" s="156"/>
      <c r="F30" s="156"/>
      <c r="G30" s="157"/>
    </row>
    <row r="31" spans="1:7" x14ac:dyDescent="0.25">
      <c r="A31" s="185" t="s">
        <v>133</v>
      </c>
      <c r="B31" s="200" t="s">
        <v>134</v>
      </c>
      <c r="C31" s="201"/>
      <c r="D31" s="202"/>
      <c r="E31" s="200" t="s">
        <v>136</v>
      </c>
      <c r="F31" s="201"/>
      <c r="G31" s="202"/>
    </row>
    <row r="32" spans="1:7" ht="15.75" thickBot="1" x14ac:dyDescent="0.3">
      <c r="A32" s="186"/>
      <c r="B32" s="203" t="s">
        <v>135</v>
      </c>
      <c r="C32" s="158"/>
      <c r="D32" s="204"/>
      <c r="E32" s="203"/>
      <c r="F32" s="158"/>
      <c r="G32" s="204"/>
    </row>
    <row r="33" spans="1:7" ht="16.5" thickBot="1" x14ac:dyDescent="0.3">
      <c r="A33" s="155" t="s">
        <v>137</v>
      </c>
      <c r="B33" s="156"/>
      <c r="C33" s="156"/>
      <c r="D33" s="156"/>
      <c r="E33" s="156"/>
      <c r="F33" s="156"/>
      <c r="G33" s="157"/>
    </row>
    <row r="34" spans="1:7" ht="15.75" thickBot="1" x14ac:dyDescent="0.3">
      <c r="A34" s="152" t="s">
        <v>138</v>
      </c>
      <c r="B34" s="153">
        <v>0.31530000000000002</v>
      </c>
      <c r="C34" s="205" t="s">
        <v>139</v>
      </c>
      <c r="D34" s="206"/>
      <c r="E34" s="206"/>
      <c r="F34" s="207"/>
      <c r="G34" s="154" t="s">
        <v>140</v>
      </c>
    </row>
  </sheetData>
  <mergeCells count="51">
    <mergeCell ref="A33:G33"/>
    <mergeCell ref="C34:F34"/>
    <mergeCell ref="B29:C29"/>
    <mergeCell ref="D29:E29"/>
    <mergeCell ref="F29:G29"/>
    <mergeCell ref="A30:G30"/>
    <mergeCell ref="A31:A32"/>
    <mergeCell ref="B31:D31"/>
    <mergeCell ref="B32:D32"/>
    <mergeCell ref="E31:G32"/>
    <mergeCell ref="A22:A28"/>
    <mergeCell ref="B22:C28"/>
    <mergeCell ref="D22:E28"/>
    <mergeCell ref="F22:G22"/>
    <mergeCell ref="F23:G23"/>
    <mergeCell ref="F24:G24"/>
    <mergeCell ref="F25:G25"/>
    <mergeCell ref="F26:G26"/>
    <mergeCell ref="F27:G27"/>
    <mergeCell ref="F28:G28"/>
    <mergeCell ref="A15:A21"/>
    <mergeCell ref="B15:C21"/>
    <mergeCell ref="D15:E21"/>
    <mergeCell ref="F15:G15"/>
    <mergeCell ref="F16:G16"/>
    <mergeCell ref="F17:G17"/>
    <mergeCell ref="F18:G18"/>
    <mergeCell ref="F19:G19"/>
    <mergeCell ref="F20:G20"/>
    <mergeCell ref="F21:G21"/>
    <mergeCell ref="B11:G11"/>
    <mergeCell ref="B12:G12"/>
    <mergeCell ref="B13:C13"/>
    <mergeCell ref="D13:E13"/>
    <mergeCell ref="F13:G13"/>
    <mergeCell ref="B14:C14"/>
    <mergeCell ref="D14:E14"/>
    <mergeCell ref="F14:G14"/>
    <mergeCell ref="C6:F6"/>
    <mergeCell ref="B7:G7"/>
    <mergeCell ref="A8:G8"/>
    <mergeCell ref="B9:D9"/>
    <mergeCell ref="E9:G9"/>
    <mergeCell ref="B10:D10"/>
    <mergeCell ref="E10:G10"/>
    <mergeCell ref="A1:G1"/>
    <mergeCell ref="B2:G2"/>
    <mergeCell ref="B3:G3"/>
    <mergeCell ref="B4:G4"/>
    <mergeCell ref="B5:D5"/>
    <mergeCell ref="E5:G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sqref="A1:I34"/>
    </sheetView>
  </sheetViews>
  <sheetFormatPr defaultRowHeight="15" x14ac:dyDescent="0.25"/>
  <sheetData>
    <row r="1" spans="1:9" ht="16.5" thickBot="1" x14ac:dyDescent="0.3">
      <c r="A1" s="155" t="s">
        <v>141</v>
      </c>
      <c r="B1" s="156"/>
      <c r="C1" s="156"/>
      <c r="D1" s="156"/>
      <c r="E1" s="156"/>
      <c r="F1" s="156"/>
      <c r="G1" s="156"/>
      <c r="H1" s="156"/>
      <c r="I1" s="157"/>
    </row>
    <row r="2" spans="1:9" ht="15.75" thickBot="1" x14ac:dyDescent="0.3">
      <c r="A2" s="163" t="s">
        <v>0</v>
      </c>
      <c r="B2" s="165"/>
      <c r="C2" s="159" t="s">
        <v>142</v>
      </c>
      <c r="D2" s="160"/>
      <c r="E2" s="160"/>
      <c r="F2" s="160"/>
      <c r="G2" s="160"/>
      <c r="H2" s="160"/>
      <c r="I2" s="161"/>
    </row>
    <row r="3" spans="1:9" ht="15.75" thickBot="1" x14ac:dyDescent="0.3">
      <c r="A3" s="163" t="s">
        <v>1</v>
      </c>
      <c r="B3" s="165"/>
      <c r="C3" s="159" t="s">
        <v>91</v>
      </c>
      <c r="D3" s="160"/>
      <c r="E3" s="160"/>
      <c r="F3" s="160"/>
      <c r="G3" s="160"/>
      <c r="H3" s="160"/>
      <c r="I3" s="161"/>
    </row>
    <row r="4" spans="1:9" ht="15.75" thickBot="1" x14ac:dyDescent="0.3">
      <c r="A4" s="163" t="s">
        <v>88</v>
      </c>
      <c r="B4" s="165"/>
      <c r="C4" s="182" t="s">
        <v>143</v>
      </c>
      <c r="D4" s="208"/>
      <c r="E4" s="208"/>
      <c r="F4" s="208"/>
      <c r="G4" s="208"/>
      <c r="H4" s="208"/>
      <c r="I4" s="183"/>
    </row>
    <row r="5" spans="1:9" ht="15.75" thickBot="1" x14ac:dyDescent="0.3">
      <c r="A5" s="163" t="s">
        <v>92</v>
      </c>
      <c r="B5" s="165"/>
      <c r="C5" s="159" t="s">
        <v>144</v>
      </c>
      <c r="D5" s="160"/>
      <c r="E5" s="161"/>
      <c r="F5" s="159" t="s">
        <v>145</v>
      </c>
      <c r="G5" s="160"/>
      <c r="H5" s="160"/>
      <c r="I5" s="161"/>
    </row>
    <row r="6" spans="1:9" ht="15.75" thickBot="1" x14ac:dyDescent="0.3">
      <c r="A6" s="163" t="s">
        <v>95</v>
      </c>
      <c r="B6" s="165"/>
      <c r="C6" s="159">
        <v>45</v>
      </c>
      <c r="D6" s="161"/>
      <c r="E6" s="163" t="s">
        <v>96</v>
      </c>
      <c r="F6" s="164"/>
      <c r="G6" s="164"/>
      <c r="H6" s="165"/>
      <c r="I6" s="151">
        <v>10</v>
      </c>
    </row>
    <row r="7" spans="1:9" ht="25.5" customHeight="1" thickBot="1" x14ac:dyDescent="0.3">
      <c r="A7" s="163" t="s">
        <v>97</v>
      </c>
      <c r="B7" s="165"/>
      <c r="C7" s="159" t="s">
        <v>146</v>
      </c>
      <c r="D7" s="160"/>
      <c r="E7" s="160"/>
      <c r="F7" s="160"/>
      <c r="G7" s="160"/>
      <c r="H7" s="160"/>
      <c r="I7" s="161"/>
    </row>
    <row r="8" spans="1:9" ht="16.5" thickBot="1" x14ac:dyDescent="0.3">
      <c r="A8" s="155" t="s">
        <v>99</v>
      </c>
      <c r="B8" s="156"/>
      <c r="C8" s="156"/>
      <c r="D8" s="156"/>
      <c r="E8" s="156"/>
      <c r="F8" s="156"/>
      <c r="G8" s="156"/>
      <c r="H8" s="156"/>
      <c r="I8" s="157"/>
    </row>
    <row r="9" spans="1:9" ht="25.5" customHeight="1" thickBot="1" x14ac:dyDescent="0.3">
      <c r="A9" s="163" t="s">
        <v>100</v>
      </c>
      <c r="B9" s="165"/>
      <c r="C9" s="175" t="s">
        <v>147</v>
      </c>
      <c r="D9" s="176"/>
      <c r="E9" s="177"/>
      <c r="F9" s="172">
        <v>831</v>
      </c>
      <c r="G9" s="173"/>
      <c r="H9" s="173"/>
      <c r="I9" s="174"/>
    </row>
    <row r="10" spans="1:9" ht="15.75" thickBot="1" x14ac:dyDescent="0.3">
      <c r="A10" s="163" t="s">
        <v>103</v>
      </c>
      <c r="B10" s="165"/>
      <c r="C10" s="178">
        <v>831</v>
      </c>
      <c r="D10" s="179"/>
      <c r="E10" s="179"/>
      <c r="F10" s="179"/>
      <c r="G10" s="179"/>
      <c r="H10" s="179"/>
      <c r="I10" s="180"/>
    </row>
    <row r="11" spans="1:9" ht="15.75" thickBot="1" x14ac:dyDescent="0.3">
      <c r="A11" s="163" t="s">
        <v>104</v>
      </c>
      <c r="B11" s="165"/>
      <c r="C11" s="182" t="s">
        <v>105</v>
      </c>
      <c r="D11" s="208"/>
      <c r="E11" s="208"/>
      <c r="F11" s="208"/>
      <c r="G11" s="208"/>
      <c r="H11" s="208"/>
      <c r="I11" s="183"/>
    </row>
    <row r="12" spans="1:9" ht="25.5" customHeight="1" thickBot="1" x14ac:dyDescent="0.3">
      <c r="A12" s="163" t="s">
        <v>106</v>
      </c>
      <c r="B12" s="165"/>
      <c r="C12" s="159">
        <v>45</v>
      </c>
      <c r="D12" s="161"/>
      <c r="E12" s="163" t="s">
        <v>107</v>
      </c>
      <c r="F12" s="164"/>
      <c r="G12" s="165"/>
      <c r="H12" s="159">
        <v>30</v>
      </c>
      <c r="I12" s="161"/>
    </row>
    <row r="13" spans="1:9" ht="51" customHeight="1" thickBot="1" x14ac:dyDescent="0.3">
      <c r="A13" s="163" t="s">
        <v>108</v>
      </c>
      <c r="B13" s="165"/>
      <c r="C13" s="182" t="s">
        <v>109</v>
      </c>
      <c r="D13" s="183"/>
      <c r="E13" s="163" t="s">
        <v>110</v>
      </c>
      <c r="F13" s="164"/>
      <c r="G13" s="165"/>
      <c r="H13" s="182" t="s">
        <v>148</v>
      </c>
      <c r="I13" s="183"/>
    </row>
    <row r="14" spans="1:9" x14ac:dyDescent="0.25">
      <c r="A14" s="194" t="s">
        <v>112</v>
      </c>
      <c r="B14" s="195"/>
      <c r="C14" s="187" t="s">
        <v>113</v>
      </c>
      <c r="D14" s="188"/>
      <c r="E14" s="194" t="s">
        <v>114</v>
      </c>
      <c r="F14" s="209"/>
      <c r="G14" s="195"/>
      <c r="H14" s="187" t="s">
        <v>115</v>
      </c>
      <c r="I14" s="188"/>
    </row>
    <row r="15" spans="1:9" x14ac:dyDescent="0.25">
      <c r="A15" s="196"/>
      <c r="B15" s="197"/>
      <c r="C15" s="189"/>
      <c r="D15" s="190"/>
      <c r="E15" s="196"/>
      <c r="F15" s="193"/>
      <c r="G15" s="197"/>
      <c r="H15" s="189" t="s">
        <v>116</v>
      </c>
      <c r="I15" s="190"/>
    </row>
    <row r="16" spans="1:9" ht="25.5" customHeight="1" x14ac:dyDescent="0.25">
      <c r="A16" s="196"/>
      <c r="B16" s="197"/>
      <c r="C16" s="189"/>
      <c r="D16" s="190"/>
      <c r="E16" s="196"/>
      <c r="F16" s="193"/>
      <c r="G16" s="197"/>
      <c r="H16" s="189" t="s">
        <v>117</v>
      </c>
      <c r="I16" s="190"/>
    </row>
    <row r="17" spans="1:9" x14ac:dyDescent="0.25">
      <c r="A17" s="196"/>
      <c r="B17" s="197"/>
      <c r="C17" s="189"/>
      <c r="D17" s="190"/>
      <c r="E17" s="196"/>
      <c r="F17" s="193"/>
      <c r="G17" s="197"/>
      <c r="H17" s="189" t="s">
        <v>118</v>
      </c>
      <c r="I17" s="190"/>
    </row>
    <row r="18" spans="1:9" x14ac:dyDescent="0.25">
      <c r="A18" s="196"/>
      <c r="B18" s="197"/>
      <c r="C18" s="189"/>
      <c r="D18" s="190"/>
      <c r="E18" s="196"/>
      <c r="F18" s="193"/>
      <c r="G18" s="197"/>
      <c r="H18" s="189" t="s">
        <v>119</v>
      </c>
      <c r="I18" s="190"/>
    </row>
    <row r="19" spans="1:9" x14ac:dyDescent="0.25">
      <c r="A19" s="196"/>
      <c r="B19" s="197"/>
      <c r="C19" s="189"/>
      <c r="D19" s="190"/>
      <c r="E19" s="196"/>
      <c r="F19" s="193"/>
      <c r="G19" s="197"/>
      <c r="H19" s="189" t="s">
        <v>120</v>
      </c>
      <c r="I19" s="190"/>
    </row>
    <row r="20" spans="1:9" ht="15.75" thickBot="1" x14ac:dyDescent="0.3">
      <c r="A20" s="198"/>
      <c r="B20" s="199"/>
      <c r="C20" s="191"/>
      <c r="D20" s="192"/>
      <c r="E20" s="198"/>
      <c r="F20" s="162"/>
      <c r="G20" s="199"/>
      <c r="H20" s="191" t="s">
        <v>121</v>
      </c>
      <c r="I20" s="192"/>
    </row>
    <row r="21" spans="1:9" x14ac:dyDescent="0.25">
      <c r="A21" s="194" t="s">
        <v>122</v>
      </c>
      <c r="B21" s="195"/>
      <c r="C21" s="187" t="s">
        <v>123</v>
      </c>
      <c r="D21" s="188"/>
      <c r="E21" s="194" t="s">
        <v>114</v>
      </c>
      <c r="F21" s="209"/>
      <c r="G21" s="195"/>
      <c r="H21" s="187"/>
      <c r="I21" s="188"/>
    </row>
    <row r="22" spans="1:9" x14ac:dyDescent="0.25">
      <c r="A22" s="196"/>
      <c r="B22" s="197"/>
      <c r="C22" s="189"/>
      <c r="D22" s="190"/>
      <c r="E22" s="196"/>
      <c r="F22" s="193"/>
      <c r="G22" s="197"/>
      <c r="H22" s="189" t="s">
        <v>124</v>
      </c>
      <c r="I22" s="190"/>
    </row>
    <row r="23" spans="1:9" x14ac:dyDescent="0.25">
      <c r="A23" s="196"/>
      <c r="B23" s="197"/>
      <c r="C23" s="189"/>
      <c r="D23" s="190"/>
      <c r="E23" s="196"/>
      <c r="F23" s="193"/>
      <c r="G23" s="197"/>
      <c r="H23" s="189" t="s">
        <v>125</v>
      </c>
      <c r="I23" s="190"/>
    </row>
    <row r="24" spans="1:9" x14ac:dyDescent="0.25">
      <c r="A24" s="196"/>
      <c r="B24" s="197"/>
      <c r="C24" s="189"/>
      <c r="D24" s="190"/>
      <c r="E24" s="196"/>
      <c r="F24" s="193"/>
      <c r="G24" s="197"/>
      <c r="H24" s="189" t="s">
        <v>126</v>
      </c>
      <c r="I24" s="190"/>
    </row>
    <row r="25" spans="1:9" x14ac:dyDescent="0.25">
      <c r="A25" s="196"/>
      <c r="B25" s="197"/>
      <c r="C25" s="189"/>
      <c r="D25" s="190"/>
      <c r="E25" s="196"/>
      <c r="F25" s="193"/>
      <c r="G25" s="197"/>
      <c r="H25" s="189" t="s">
        <v>127</v>
      </c>
      <c r="I25" s="190"/>
    </row>
    <row r="26" spans="1:9" x14ac:dyDescent="0.25">
      <c r="A26" s="196"/>
      <c r="B26" s="197"/>
      <c r="C26" s="189"/>
      <c r="D26" s="190"/>
      <c r="E26" s="196"/>
      <c r="F26" s="193"/>
      <c r="G26" s="197"/>
      <c r="H26" s="189" t="s">
        <v>128</v>
      </c>
      <c r="I26" s="190"/>
    </row>
    <row r="27" spans="1:9" x14ac:dyDescent="0.25">
      <c r="A27" s="196"/>
      <c r="B27" s="197"/>
      <c r="C27" s="189"/>
      <c r="D27" s="190"/>
      <c r="E27" s="196"/>
      <c r="F27" s="193"/>
      <c r="G27" s="197"/>
      <c r="H27" s="189" t="s">
        <v>129</v>
      </c>
      <c r="I27" s="190"/>
    </row>
    <row r="28" spans="1:9" ht="15.75" thickBot="1" x14ac:dyDescent="0.3">
      <c r="A28" s="198"/>
      <c r="B28" s="199"/>
      <c r="C28" s="191"/>
      <c r="D28" s="192"/>
      <c r="E28" s="198"/>
      <c r="F28" s="162"/>
      <c r="G28" s="199"/>
      <c r="H28" s="191"/>
      <c r="I28" s="192"/>
    </row>
    <row r="29" spans="1:9" ht="91.5" customHeight="1" thickBot="1" x14ac:dyDescent="0.3">
      <c r="A29" s="163" t="s">
        <v>130</v>
      </c>
      <c r="B29" s="165"/>
      <c r="C29" s="182" t="s">
        <v>149</v>
      </c>
      <c r="D29" s="183"/>
      <c r="E29" s="163" t="s">
        <v>114</v>
      </c>
      <c r="F29" s="164"/>
      <c r="G29" s="165"/>
      <c r="H29" s="159"/>
      <c r="I29" s="161"/>
    </row>
    <row r="30" spans="1:9" ht="16.5" thickBot="1" x14ac:dyDescent="0.3">
      <c r="A30" s="155" t="s">
        <v>132</v>
      </c>
      <c r="B30" s="156"/>
      <c r="C30" s="156"/>
      <c r="D30" s="156"/>
      <c r="E30" s="156"/>
      <c r="F30" s="156"/>
      <c r="G30" s="156"/>
      <c r="H30" s="156"/>
      <c r="I30" s="157"/>
    </row>
    <row r="31" spans="1:9" x14ac:dyDescent="0.25">
      <c r="A31" s="194" t="s">
        <v>133</v>
      </c>
      <c r="B31" s="195"/>
      <c r="C31" s="200" t="s">
        <v>134</v>
      </c>
      <c r="D31" s="201"/>
      <c r="E31" s="202"/>
      <c r="F31" s="200" t="s">
        <v>136</v>
      </c>
      <c r="G31" s="201"/>
      <c r="H31" s="201"/>
      <c r="I31" s="202"/>
    </row>
    <row r="32" spans="1:9" ht="15.75" thickBot="1" x14ac:dyDescent="0.3">
      <c r="A32" s="198"/>
      <c r="B32" s="199"/>
      <c r="C32" s="191" t="s">
        <v>135</v>
      </c>
      <c r="D32" s="181"/>
      <c r="E32" s="192"/>
      <c r="F32" s="203"/>
      <c r="G32" s="158"/>
      <c r="H32" s="158"/>
      <c r="I32" s="204"/>
    </row>
    <row r="33" spans="1:9" ht="16.5" thickBot="1" x14ac:dyDescent="0.3">
      <c r="A33" s="155" t="s">
        <v>137</v>
      </c>
      <c r="B33" s="156"/>
      <c r="C33" s="156"/>
      <c r="D33" s="156"/>
      <c r="E33" s="156"/>
      <c r="F33" s="156"/>
      <c r="G33" s="156"/>
      <c r="H33" s="156"/>
      <c r="I33" s="157"/>
    </row>
    <row r="34" spans="1:9" ht="15.75" thickBot="1" x14ac:dyDescent="0.3">
      <c r="A34" s="152" t="s">
        <v>138</v>
      </c>
      <c r="B34" s="210">
        <v>0.31530000000000002</v>
      </c>
      <c r="C34" s="211"/>
      <c r="D34" s="205" t="s">
        <v>139</v>
      </c>
      <c r="E34" s="206"/>
      <c r="F34" s="207"/>
      <c r="G34" s="159" t="s">
        <v>140</v>
      </c>
      <c r="H34" s="160"/>
      <c r="I34" s="161"/>
    </row>
  </sheetData>
  <mergeCells count="65">
    <mergeCell ref="B34:C34"/>
    <mergeCell ref="D34:F34"/>
    <mergeCell ref="G34:I34"/>
    <mergeCell ref="A30:I30"/>
    <mergeCell ref="A31:B32"/>
    <mergeCell ref="C31:E31"/>
    <mergeCell ref="C32:E32"/>
    <mergeCell ref="F31:I32"/>
    <mergeCell ref="A33:I33"/>
    <mergeCell ref="H24:I24"/>
    <mergeCell ref="H25:I25"/>
    <mergeCell ref="H26:I26"/>
    <mergeCell ref="H27:I27"/>
    <mergeCell ref="H28:I28"/>
    <mergeCell ref="A29:B29"/>
    <mergeCell ref="C29:D29"/>
    <mergeCell ref="E29:G29"/>
    <mergeCell ref="H29:I29"/>
    <mergeCell ref="H17:I17"/>
    <mergeCell ref="H18:I18"/>
    <mergeCell ref="H19:I19"/>
    <mergeCell ref="H20:I20"/>
    <mergeCell ref="A21:B28"/>
    <mergeCell ref="C21:D28"/>
    <mergeCell ref="E21:G28"/>
    <mergeCell ref="H21:I21"/>
    <mergeCell ref="H22:I22"/>
    <mergeCell ref="H23:I23"/>
    <mergeCell ref="A13:B13"/>
    <mergeCell ref="C13:D13"/>
    <mergeCell ref="E13:G13"/>
    <mergeCell ref="H13:I13"/>
    <mergeCell ref="A14:B20"/>
    <mergeCell ref="C14:D20"/>
    <mergeCell ref="E14:G20"/>
    <mergeCell ref="H14:I14"/>
    <mergeCell ref="H15:I15"/>
    <mergeCell ref="H16:I16"/>
    <mergeCell ref="A10:B10"/>
    <mergeCell ref="C10:I10"/>
    <mergeCell ref="A11:B11"/>
    <mergeCell ref="C11:I11"/>
    <mergeCell ref="A12:B12"/>
    <mergeCell ref="C12:D12"/>
    <mergeCell ref="E12:G12"/>
    <mergeCell ref="H12:I12"/>
    <mergeCell ref="A7:B7"/>
    <mergeCell ref="C7:I7"/>
    <mergeCell ref="A8:I8"/>
    <mergeCell ref="A9:B9"/>
    <mergeCell ref="C9:E9"/>
    <mergeCell ref="F9:I9"/>
    <mergeCell ref="A5:B5"/>
    <mergeCell ref="C5:E5"/>
    <mergeCell ref="F5:I5"/>
    <mergeCell ref="A6:B6"/>
    <mergeCell ref="C6:D6"/>
    <mergeCell ref="E6:H6"/>
    <mergeCell ref="A1:I1"/>
    <mergeCell ref="A2:B2"/>
    <mergeCell ref="C2:I2"/>
    <mergeCell ref="A3:B3"/>
    <mergeCell ref="C3:I3"/>
    <mergeCell ref="A4:B4"/>
    <mergeCell ref="C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14" sqref="C14:D24"/>
    </sheetView>
  </sheetViews>
  <sheetFormatPr defaultRowHeight="15" x14ac:dyDescent="0.25"/>
  <sheetData>
    <row r="1" spans="1:6" ht="16.5" thickBot="1" x14ac:dyDescent="0.3">
      <c r="A1" s="155" t="s">
        <v>150</v>
      </c>
      <c r="B1" s="156"/>
      <c r="C1" s="156"/>
      <c r="D1" s="156"/>
      <c r="E1" s="156"/>
      <c r="F1" s="157"/>
    </row>
    <row r="2" spans="1:6" ht="26.25" thickBot="1" x14ac:dyDescent="0.3">
      <c r="A2" s="150" t="s">
        <v>0</v>
      </c>
      <c r="B2" s="159" t="s">
        <v>181</v>
      </c>
      <c r="C2" s="160"/>
      <c r="D2" s="160"/>
      <c r="E2" s="160"/>
      <c r="F2" s="161"/>
    </row>
    <row r="3" spans="1:6" ht="25.5" customHeight="1" thickBot="1" x14ac:dyDescent="0.3">
      <c r="A3" s="150" t="s">
        <v>182</v>
      </c>
      <c r="B3" s="159" t="s">
        <v>183</v>
      </c>
      <c r="C3" s="160"/>
      <c r="D3" s="160"/>
      <c r="E3" s="160"/>
      <c r="F3" s="161"/>
    </row>
    <row r="4" spans="1:6" ht="15.75" thickBot="1" x14ac:dyDescent="0.3">
      <c r="A4" s="150" t="s">
        <v>154</v>
      </c>
      <c r="B4" s="159" t="s">
        <v>184</v>
      </c>
      <c r="C4" s="160"/>
      <c r="D4" s="160"/>
      <c r="E4" s="160"/>
      <c r="F4" s="161"/>
    </row>
    <row r="5" spans="1:6" ht="26.25" thickBot="1" x14ac:dyDescent="0.3">
      <c r="A5" s="150" t="s">
        <v>92</v>
      </c>
      <c r="B5" s="159" t="s">
        <v>185</v>
      </c>
      <c r="C5" s="161"/>
      <c r="D5" s="159" t="s">
        <v>186</v>
      </c>
      <c r="E5" s="160"/>
      <c r="F5" s="161"/>
    </row>
    <row r="6" spans="1:6" ht="15.75" thickBot="1" x14ac:dyDescent="0.3">
      <c r="A6" s="150" t="s">
        <v>95</v>
      </c>
      <c r="B6" s="151">
        <v>15</v>
      </c>
      <c r="C6" s="163" t="s">
        <v>96</v>
      </c>
      <c r="D6" s="164"/>
      <c r="E6" s="165"/>
      <c r="F6" s="151">
        <v>10</v>
      </c>
    </row>
    <row r="7" spans="1:6" ht="39" thickBot="1" x14ac:dyDescent="0.3">
      <c r="A7" s="150" t="s">
        <v>97</v>
      </c>
      <c r="B7" s="159" t="s">
        <v>187</v>
      </c>
      <c r="C7" s="160"/>
      <c r="D7" s="160"/>
      <c r="E7" s="160"/>
      <c r="F7" s="161"/>
    </row>
    <row r="8" spans="1:6" ht="16.5" thickBot="1" x14ac:dyDescent="0.3">
      <c r="A8" s="155" t="s">
        <v>99</v>
      </c>
      <c r="B8" s="156"/>
      <c r="C8" s="156"/>
      <c r="D8" s="156"/>
      <c r="E8" s="156"/>
      <c r="F8" s="157"/>
    </row>
    <row r="9" spans="1:6" ht="39" thickBot="1" x14ac:dyDescent="0.3">
      <c r="A9" s="150" t="s">
        <v>100</v>
      </c>
      <c r="B9" s="175" t="s">
        <v>188</v>
      </c>
      <c r="C9" s="177"/>
      <c r="D9" s="172">
        <v>530</v>
      </c>
      <c r="E9" s="173"/>
      <c r="F9" s="174"/>
    </row>
    <row r="10" spans="1:6" ht="26.25" thickBot="1" x14ac:dyDescent="0.3">
      <c r="A10" s="150" t="s">
        <v>103</v>
      </c>
      <c r="B10" s="178">
        <v>530</v>
      </c>
      <c r="C10" s="179"/>
      <c r="D10" s="179"/>
      <c r="E10" s="179"/>
      <c r="F10" s="180"/>
    </row>
    <row r="11" spans="1:6" ht="39" thickBot="1" x14ac:dyDescent="0.3">
      <c r="A11" s="150" t="s">
        <v>104</v>
      </c>
      <c r="B11" s="159" t="s">
        <v>189</v>
      </c>
      <c r="C11" s="160"/>
      <c r="D11" s="160"/>
      <c r="E11" s="160"/>
      <c r="F11" s="161"/>
    </row>
    <row r="12" spans="1:6" ht="39" thickBot="1" x14ac:dyDescent="0.3">
      <c r="A12" s="150" t="s">
        <v>106</v>
      </c>
      <c r="B12" s="151">
        <v>47</v>
      </c>
      <c r="C12" s="163" t="s">
        <v>107</v>
      </c>
      <c r="D12" s="165"/>
      <c r="E12" s="159">
        <v>28</v>
      </c>
      <c r="F12" s="161"/>
    </row>
    <row r="13" spans="1:6" ht="77.25" thickBot="1" x14ac:dyDescent="0.3">
      <c r="A13" s="150" t="s">
        <v>108</v>
      </c>
      <c r="B13" s="151" t="s">
        <v>190</v>
      </c>
      <c r="C13" s="163" t="s">
        <v>110</v>
      </c>
      <c r="D13" s="165"/>
      <c r="E13" s="159" t="s">
        <v>191</v>
      </c>
      <c r="F13" s="161"/>
    </row>
    <row r="14" spans="1:6" x14ac:dyDescent="0.25">
      <c r="A14" s="185" t="s">
        <v>112</v>
      </c>
      <c r="B14" s="216" t="s">
        <v>192</v>
      </c>
      <c r="C14" s="194" t="s">
        <v>114</v>
      </c>
      <c r="D14" s="195"/>
      <c r="E14" s="200" t="s">
        <v>193</v>
      </c>
      <c r="F14" s="202"/>
    </row>
    <row r="15" spans="1:6" ht="47.25" customHeight="1" x14ac:dyDescent="0.25">
      <c r="A15" s="184"/>
      <c r="B15" s="217"/>
      <c r="C15" s="196"/>
      <c r="D15" s="197"/>
      <c r="E15" s="219" t="s">
        <v>194</v>
      </c>
      <c r="F15" s="215"/>
    </row>
    <row r="16" spans="1:6" x14ac:dyDescent="0.25">
      <c r="A16" s="184"/>
      <c r="B16" s="217"/>
      <c r="C16" s="196"/>
      <c r="D16" s="197"/>
      <c r="E16" s="219" t="s">
        <v>195</v>
      </c>
      <c r="F16" s="215"/>
    </row>
    <row r="17" spans="1:6" ht="25.5" customHeight="1" x14ac:dyDescent="0.25">
      <c r="A17" s="184"/>
      <c r="B17" s="217"/>
      <c r="C17" s="196"/>
      <c r="D17" s="197"/>
      <c r="E17" s="219" t="s">
        <v>196</v>
      </c>
      <c r="F17" s="215"/>
    </row>
    <row r="18" spans="1:6" x14ac:dyDescent="0.25">
      <c r="A18" s="184"/>
      <c r="B18" s="217"/>
      <c r="C18" s="196"/>
      <c r="D18" s="197"/>
      <c r="E18" s="219" t="s">
        <v>197</v>
      </c>
      <c r="F18" s="215"/>
    </row>
    <row r="19" spans="1:6" x14ac:dyDescent="0.25">
      <c r="A19" s="184"/>
      <c r="B19" s="217"/>
      <c r="C19" s="196"/>
      <c r="D19" s="197"/>
      <c r="E19" s="219" t="s">
        <v>198</v>
      </c>
      <c r="F19" s="215"/>
    </row>
    <row r="20" spans="1:6" x14ac:dyDescent="0.25">
      <c r="A20" s="184"/>
      <c r="B20" s="217"/>
      <c r="C20" s="196"/>
      <c r="D20" s="197"/>
      <c r="E20" s="219" t="s">
        <v>199</v>
      </c>
      <c r="F20" s="215"/>
    </row>
    <row r="21" spans="1:6" x14ac:dyDescent="0.25">
      <c r="A21" s="184"/>
      <c r="B21" s="217"/>
      <c r="C21" s="196"/>
      <c r="D21" s="197"/>
      <c r="E21" s="219" t="s">
        <v>200</v>
      </c>
      <c r="F21" s="215"/>
    </row>
    <row r="22" spans="1:6" x14ac:dyDescent="0.25">
      <c r="A22" s="184"/>
      <c r="B22" s="217"/>
      <c r="C22" s="196"/>
      <c r="D22" s="197"/>
      <c r="E22" s="219" t="s">
        <v>201</v>
      </c>
      <c r="F22" s="215"/>
    </row>
    <row r="23" spans="1:6" x14ac:dyDescent="0.25">
      <c r="A23" s="184"/>
      <c r="B23" s="217"/>
      <c r="C23" s="196"/>
      <c r="D23" s="197"/>
      <c r="E23" s="219" t="s">
        <v>202</v>
      </c>
      <c r="F23" s="215"/>
    </row>
    <row r="24" spans="1:6" ht="15.75" thickBot="1" x14ac:dyDescent="0.3">
      <c r="A24" s="186"/>
      <c r="B24" s="218"/>
      <c r="C24" s="198"/>
      <c r="D24" s="199"/>
      <c r="E24" s="226" t="s">
        <v>203</v>
      </c>
      <c r="F24" s="227"/>
    </row>
    <row r="25" spans="1:6" ht="75" customHeight="1" x14ac:dyDescent="0.25">
      <c r="A25" s="185" t="s">
        <v>122</v>
      </c>
      <c r="B25" s="216" t="s">
        <v>204</v>
      </c>
      <c r="C25" s="194" t="s">
        <v>114</v>
      </c>
      <c r="D25" s="195"/>
      <c r="E25" s="200" t="s">
        <v>205</v>
      </c>
      <c r="F25" s="202"/>
    </row>
    <row r="26" spans="1:6" x14ac:dyDescent="0.25">
      <c r="A26" s="184"/>
      <c r="B26" s="217"/>
      <c r="C26" s="196"/>
      <c r="D26" s="197"/>
      <c r="E26" s="219" t="s">
        <v>206</v>
      </c>
      <c r="F26" s="215"/>
    </row>
    <row r="27" spans="1:6" x14ac:dyDescent="0.25">
      <c r="A27" s="184"/>
      <c r="B27" s="217"/>
      <c r="C27" s="196"/>
      <c r="D27" s="197"/>
      <c r="E27" s="219" t="s">
        <v>207</v>
      </c>
      <c r="F27" s="215"/>
    </row>
    <row r="28" spans="1:6" x14ac:dyDescent="0.25">
      <c r="A28" s="184"/>
      <c r="B28" s="217"/>
      <c r="C28" s="196"/>
      <c r="D28" s="197"/>
      <c r="E28" s="219" t="s">
        <v>208</v>
      </c>
      <c r="F28" s="215"/>
    </row>
    <row r="29" spans="1:6" x14ac:dyDescent="0.25">
      <c r="A29" s="184"/>
      <c r="B29" s="217"/>
      <c r="C29" s="196"/>
      <c r="D29" s="197"/>
      <c r="E29" s="219" t="s">
        <v>209</v>
      </c>
      <c r="F29" s="215"/>
    </row>
    <row r="30" spans="1:6" x14ac:dyDescent="0.25">
      <c r="A30" s="184"/>
      <c r="B30" s="217"/>
      <c r="C30" s="196"/>
      <c r="D30" s="197"/>
      <c r="E30" s="219" t="s">
        <v>210</v>
      </c>
      <c r="F30" s="215"/>
    </row>
    <row r="31" spans="1:6" ht="15.75" thickBot="1" x14ac:dyDescent="0.3">
      <c r="A31" s="186"/>
      <c r="B31" s="218"/>
      <c r="C31" s="198"/>
      <c r="D31" s="199"/>
      <c r="E31" s="203" t="s">
        <v>211</v>
      </c>
      <c r="F31" s="204"/>
    </row>
    <row r="32" spans="1:6" ht="77.25" thickBot="1" x14ac:dyDescent="0.3">
      <c r="A32" s="150" t="s">
        <v>130</v>
      </c>
      <c r="B32" s="151" t="s">
        <v>212</v>
      </c>
      <c r="C32" s="163" t="s">
        <v>114</v>
      </c>
      <c r="D32" s="165"/>
      <c r="E32" s="159"/>
      <c r="F32" s="161"/>
    </row>
    <row r="33" spans="1:6" ht="60.75" customHeight="1" thickBot="1" x14ac:dyDescent="0.3">
      <c r="A33" s="155" t="s">
        <v>132</v>
      </c>
      <c r="B33" s="156"/>
      <c r="C33" s="156"/>
      <c r="D33" s="156"/>
      <c r="E33" s="156"/>
      <c r="F33" s="157"/>
    </row>
    <row r="34" spans="1:6" x14ac:dyDescent="0.25">
      <c r="A34" s="185" t="s">
        <v>176</v>
      </c>
      <c r="B34" s="200" t="s">
        <v>134</v>
      </c>
      <c r="C34" s="202"/>
      <c r="D34" s="200" t="s">
        <v>136</v>
      </c>
      <c r="E34" s="201"/>
      <c r="F34" s="202"/>
    </row>
    <row r="35" spans="1:6" ht="15.75" thickBot="1" x14ac:dyDescent="0.3">
      <c r="A35" s="186"/>
      <c r="B35" s="203" t="s">
        <v>135</v>
      </c>
      <c r="C35" s="204"/>
      <c r="D35" s="203"/>
      <c r="E35" s="158"/>
      <c r="F35" s="204"/>
    </row>
    <row r="36" spans="1:6" ht="16.5" thickBot="1" x14ac:dyDescent="0.3">
      <c r="A36" s="155" t="s">
        <v>137</v>
      </c>
      <c r="B36" s="156"/>
      <c r="C36" s="156"/>
      <c r="D36" s="156"/>
      <c r="E36" s="156"/>
      <c r="F36" s="157"/>
    </row>
    <row r="37" spans="1:6" ht="48" customHeight="1" thickBot="1" x14ac:dyDescent="0.3">
      <c r="A37" s="150" t="s">
        <v>138</v>
      </c>
      <c r="B37" s="151" t="s">
        <v>213</v>
      </c>
      <c r="C37" s="163" t="s">
        <v>139</v>
      </c>
      <c r="D37" s="164"/>
      <c r="E37" s="165"/>
      <c r="F37" s="151" t="s">
        <v>214</v>
      </c>
    </row>
  </sheetData>
  <mergeCells count="50">
    <mergeCell ref="A33:F33"/>
    <mergeCell ref="A34:A35"/>
    <mergeCell ref="D34:F35"/>
    <mergeCell ref="A36:F36"/>
    <mergeCell ref="C37:E37"/>
    <mergeCell ref="E22:F22"/>
    <mergeCell ref="E23:F23"/>
    <mergeCell ref="E24:F24"/>
    <mergeCell ref="A25:A31"/>
    <mergeCell ref="B25:B31"/>
    <mergeCell ref="C25:D31"/>
    <mergeCell ref="E25:F25"/>
    <mergeCell ref="E26:F26"/>
    <mergeCell ref="E27:F27"/>
    <mergeCell ref="E28:F28"/>
    <mergeCell ref="E13:F13"/>
    <mergeCell ref="A14:A24"/>
    <mergeCell ref="B14:B24"/>
    <mergeCell ref="C14:D24"/>
    <mergeCell ref="E14:F14"/>
    <mergeCell ref="E15:F15"/>
    <mergeCell ref="E16:F16"/>
    <mergeCell ref="E17:F17"/>
    <mergeCell ref="E18:F18"/>
    <mergeCell ref="E19:F19"/>
    <mergeCell ref="B5:C5"/>
    <mergeCell ref="D5:F5"/>
    <mergeCell ref="C6:E6"/>
    <mergeCell ref="B7:F7"/>
    <mergeCell ref="A8:F8"/>
    <mergeCell ref="B9:C9"/>
    <mergeCell ref="D9:F9"/>
    <mergeCell ref="B35:C35"/>
    <mergeCell ref="B34:C34"/>
    <mergeCell ref="E31:F31"/>
    <mergeCell ref="C32:D32"/>
    <mergeCell ref="E32:F32"/>
    <mergeCell ref="E29:F29"/>
    <mergeCell ref="E30:F30"/>
    <mergeCell ref="E21:F21"/>
    <mergeCell ref="E20:F20"/>
    <mergeCell ref="B11:F11"/>
    <mergeCell ref="C12:D12"/>
    <mergeCell ref="E12:F12"/>
    <mergeCell ref="C13:D13"/>
    <mergeCell ref="B10:F10"/>
    <mergeCell ref="A1:F1"/>
    <mergeCell ref="B2:F2"/>
    <mergeCell ref="B3:F3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38"/>
    </sheetView>
  </sheetViews>
  <sheetFormatPr defaultRowHeight="15" x14ac:dyDescent="0.25"/>
  <sheetData>
    <row r="1" spans="1:7" ht="16.5" thickBot="1" x14ac:dyDescent="0.3">
      <c r="A1" s="155" t="s">
        <v>150</v>
      </c>
      <c r="B1" s="156"/>
      <c r="C1" s="156"/>
      <c r="D1" s="156"/>
      <c r="E1" s="156"/>
      <c r="F1" s="156"/>
      <c r="G1" s="157"/>
    </row>
    <row r="2" spans="1:7" ht="26.25" thickBot="1" x14ac:dyDescent="0.3">
      <c r="A2" s="150" t="s">
        <v>0</v>
      </c>
      <c r="B2" s="159" t="s">
        <v>151</v>
      </c>
      <c r="C2" s="160"/>
      <c r="D2" s="160"/>
      <c r="E2" s="160"/>
      <c r="F2" s="160"/>
      <c r="G2" s="161"/>
    </row>
    <row r="3" spans="1:7" ht="15.75" thickBot="1" x14ac:dyDescent="0.3">
      <c r="A3" s="150" t="s">
        <v>152</v>
      </c>
      <c r="B3" s="159" t="s">
        <v>153</v>
      </c>
      <c r="C3" s="160"/>
      <c r="D3" s="160"/>
      <c r="E3" s="160"/>
      <c r="F3" s="160"/>
      <c r="G3" s="161"/>
    </row>
    <row r="4" spans="1:7" ht="15.75" thickBot="1" x14ac:dyDescent="0.3">
      <c r="A4" s="150" t="s">
        <v>154</v>
      </c>
      <c r="B4" s="159" t="s">
        <v>155</v>
      </c>
      <c r="C4" s="160"/>
      <c r="D4" s="160"/>
      <c r="E4" s="160"/>
      <c r="F4" s="160"/>
      <c r="G4" s="161"/>
    </row>
    <row r="5" spans="1:7" ht="26.25" thickBot="1" x14ac:dyDescent="0.3">
      <c r="A5" s="150" t="s">
        <v>92</v>
      </c>
      <c r="B5" s="159" t="s">
        <v>156</v>
      </c>
      <c r="C5" s="160"/>
      <c r="D5" s="161"/>
      <c r="E5" s="159" t="s">
        <v>157</v>
      </c>
      <c r="F5" s="160"/>
      <c r="G5" s="161"/>
    </row>
    <row r="6" spans="1:7" ht="15.75" thickBot="1" x14ac:dyDescent="0.3">
      <c r="A6" s="150" t="s">
        <v>95</v>
      </c>
      <c r="B6" s="151">
        <v>45</v>
      </c>
      <c r="C6" s="163" t="s">
        <v>96</v>
      </c>
      <c r="D6" s="164"/>
      <c r="E6" s="164"/>
      <c r="F6" s="165"/>
      <c r="G6" s="151">
        <v>10</v>
      </c>
    </row>
    <row r="7" spans="1:7" ht="39" thickBot="1" x14ac:dyDescent="0.3">
      <c r="A7" s="150" t="s">
        <v>97</v>
      </c>
      <c r="B7" s="159" t="s">
        <v>98</v>
      </c>
      <c r="C7" s="160"/>
      <c r="D7" s="160"/>
      <c r="E7" s="160"/>
      <c r="F7" s="160"/>
      <c r="G7" s="161"/>
    </row>
    <row r="8" spans="1:7" ht="16.5" thickBot="1" x14ac:dyDescent="0.3">
      <c r="A8" s="155" t="s">
        <v>99</v>
      </c>
      <c r="B8" s="156"/>
      <c r="C8" s="156"/>
      <c r="D8" s="156"/>
      <c r="E8" s="156"/>
      <c r="F8" s="156"/>
      <c r="G8" s="157"/>
    </row>
    <row r="9" spans="1:7" ht="39" thickBot="1" x14ac:dyDescent="0.3">
      <c r="A9" s="150" t="s">
        <v>100</v>
      </c>
      <c r="B9" s="175" t="s">
        <v>158</v>
      </c>
      <c r="C9" s="176"/>
      <c r="D9" s="177"/>
      <c r="E9" s="172">
        <v>2051</v>
      </c>
      <c r="F9" s="173"/>
      <c r="G9" s="174"/>
    </row>
    <row r="10" spans="1:7" ht="15.75" thickBot="1" x14ac:dyDescent="0.3">
      <c r="A10" s="150"/>
      <c r="B10" s="175" t="s">
        <v>159</v>
      </c>
      <c r="C10" s="176"/>
      <c r="D10" s="177"/>
      <c r="E10" s="172">
        <v>4170</v>
      </c>
      <c r="F10" s="173"/>
      <c r="G10" s="174"/>
    </row>
    <row r="11" spans="1:7" ht="26.25" thickBot="1" x14ac:dyDescent="0.3">
      <c r="A11" s="150" t="s">
        <v>103</v>
      </c>
      <c r="B11" s="178">
        <v>6.2210000000000001</v>
      </c>
      <c r="C11" s="179"/>
      <c r="D11" s="179"/>
      <c r="E11" s="179"/>
      <c r="F11" s="179"/>
      <c r="G11" s="180"/>
    </row>
    <row r="12" spans="1:7" ht="39" thickBot="1" x14ac:dyDescent="0.3">
      <c r="A12" s="150" t="s">
        <v>104</v>
      </c>
      <c r="B12" s="178" t="s">
        <v>160</v>
      </c>
      <c r="C12" s="179"/>
      <c r="D12" s="179"/>
      <c r="E12" s="179"/>
      <c r="F12" s="179"/>
      <c r="G12" s="180"/>
    </row>
    <row r="13" spans="1:7" ht="39" thickBot="1" x14ac:dyDescent="0.3">
      <c r="A13" s="150" t="s">
        <v>106</v>
      </c>
      <c r="B13" s="151">
        <v>85</v>
      </c>
      <c r="C13" s="163" t="s">
        <v>107</v>
      </c>
      <c r="D13" s="164"/>
      <c r="E13" s="165"/>
      <c r="F13" s="159">
        <v>42</v>
      </c>
      <c r="G13" s="161"/>
    </row>
    <row r="14" spans="1:7" ht="51" customHeight="1" thickBot="1" x14ac:dyDescent="0.3">
      <c r="A14" s="150" t="s">
        <v>108</v>
      </c>
      <c r="B14" s="151"/>
      <c r="C14" s="163" t="s">
        <v>110</v>
      </c>
      <c r="D14" s="164"/>
      <c r="E14" s="165"/>
      <c r="F14" s="159" t="s">
        <v>161</v>
      </c>
      <c r="G14" s="161"/>
    </row>
    <row r="15" spans="1:7" ht="268.5" customHeight="1" x14ac:dyDescent="0.25">
      <c r="A15" s="185" t="s">
        <v>112</v>
      </c>
      <c r="B15" s="216" t="s">
        <v>162</v>
      </c>
      <c r="C15" s="194" t="s">
        <v>114</v>
      </c>
      <c r="D15" s="209"/>
      <c r="E15" s="195"/>
      <c r="F15" s="200" t="s">
        <v>163</v>
      </c>
      <c r="G15" s="202"/>
    </row>
    <row r="16" spans="1:7" x14ac:dyDescent="0.25">
      <c r="A16" s="184"/>
      <c r="B16" s="217"/>
      <c r="C16" s="196"/>
      <c r="D16" s="193"/>
      <c r="E16" s="197"/>
      <c r="F16" s="219" t="s">
        <v>164</v>
      </c>
      <c r="G16" s="215"/>
    </row>
    <row r="17" spans="1:7" ht="25.5" customHeight="1" x14ac:dyDescent="0.25">
      <c r="A17" s="184"/>
      <c r="B17" s="217"/>
      <c r="C17" s="196"/>
      <c r="D17" s="193"/>
      <c r="E17" s="197"/>
      <c r="F17" s="219" t="s">
        <v>165</v>
      </c>
      <c r="G17" s="215"/>
    </row>
    <row r="18" spans="1:7" x14ac:dyDescent="0.25">
      <c r="A18" s="184"/>
      <c r="B18" s="217"/>
      <c r="C18" s="196"/>
      <c r="D18" s="193"/>
      <c r="E18" s="197"/>
      <c r="F18" s="219" t="s">
        <v>166</v>
      </c>
      <c r="G18" s="215"/>
    </row>
    <row r="19" spans="1:7" x14ac:dyDescent="0.25">
      <c r="A19" s="184"/>
      <c r="B19" s="217"/>
      <c r="C19" s="196"/>
      <c r="D19" s="193"/>
      <c r="E19" s="197"/>
      <c r="F19" s="219" t="s">
        <v>167</v>
      </c>
      <c r="G19" s="215"/>
    </row>
    <row r="20" spans="1:7" ht="15.75" thickBot="1" x14ac:dyDescent="0.3">
      <c r="A20" s="186"/>
      <c r="B20" s="218"/>
      <c r="C20" s="198"/>
      <c r="D20" s="162"/>
      <c r="E20" s="199"/>
      <c r="F20" s="203"/>
      <c r="G20" s="204"/>
    </row>
    <row r="21" spans="1:7" x14ac:dyDescent="0.25">
      <c r="A21" s="185" t="s">
        <v>122</v>
      </c>
      <c r="B21" s="216" t="s">
        <v>168</v>
      </c>
      <c r="C21" s="194" t="s">
        <v>114</v>
      </c>
      <c r="D21" s="209"/>
      <c r="E21" s="195"/>
      <c r="F21" s="200" t="s">
        <v>169</v>
      </c>
      <c r="G21" s="202"/>
    </row>
    <row r="22" spans="1:7" x14ac:dyDescent="0.25">
      <c r="A22" s="184"/>
      <c r="B22" s="217"/>
      <c r="C22" s="196"/>
      <c r="D22" s="193"/>
      <c r="E22" s="197"/>
      <c r="F22" s="219" t="s">
        <v>170</v>
      </c>
      <c r="G22" s="215"/>
    </row>
    <row r="23" spans="1:7" x14ac:dyDescent="0.25">
      <c r="A23" s="184"/>
      <c r="B23" s="217"/>
      <c r="C23" s="196"/>
      <c r="D23" s="193"/>
      <c r="E23" s="197"/>
      <c r="F23" s="219" t="s">
        <v>171</v>
      </c>
      <c r="G23" s="215"/>
    </row>
    <row r="24" spans="1:7" x14ac:dyDescent="0.25">
      <c r="A24" s="184"/>
      <c r="B24" s="217"/>
      <c r="C24" s="196"/>
      <c r="D24" s="193"/>
      <c r="E24" s="197"/>
      <c r="F24" s="219" t="s">
        <v>172</v>
      </c>
      <c r="G24" s="215"/>
    </row>
    <row r="25" spans="1:7" x14ac:dyDescent="0.25">
      <c r="A25" s="184"/>
      <c r="B25" s="217"/>
      <c r="C25" s="196"/>
      <c r="D25" s="193"/>
      <c r="E25" s="197"/>
      <c r="F25" s="219" t="s">
        <v>173</v>
      </c>
      <c r="G25" s="215"/>
    </row>
    <row r="26" spans="1:7" ht="15.75" thickBot="1" x14ac:dyDescent="0.3">
      <c r="A26" s="186"/>
      <c r="B26" s="218"/>
      <c r="C26" s="198"/>
      <c r="D26" s="162"/>
      <c r="E26" s="199"/>
      <c r="F26" s="203" t="s">
        <v>174</v>
      </c>
      <c r="G26" s="204"/>
    </row>
    <row r="27" spans="1:7" ht="153.75" thickBot="1" x14ac:dyDescent="0.3">
      <c r="A27" s="150" t="s">
        <v>130</v>
      </c>
      <c r="B27" s="151" t="s">
        <v>175</v>
      </c>
      <c r="C27" s="163" t="s">
        <v>114</v>
      </c>
      <c r="D27" s="164"/>
      <c r="E27" s="165"/>
      <c r="F27" s="159"/>
      <c r="G27" s="161"/>
    </row>
    <row r="28" spans="1:7" ht="16.5" thickBot="1" x14ac:dyDescent="0.3">
      <c r="A28" s="155" t="s">
        <v>132</v>
      </c>
      <c r="B28" s="156"/>
      <c r="C28" s="156"/>
      <c r="D28" s="156"/>
      <c r="E28" s="156"/>
      <c r="F28" s="156"/>
      <c r="G28" s="157"/>
    </row>
    <row r="29" spans="1:7" x14ac:dyDescent="0.25">
      <c r="A29" s="185" t="s">
        <v>176</v>
      </c>
      <c r="B29" s="200" t="s">
        <v>134</v>
      </c>
      <c r="C29" s="201"/>
      <c r="D29" s="202"/>
      <c r="E29" s="200" t="s">
        <v>136</v>
      </c>
      <c r="F29" s="201"/>
      <c r="G29" s="202"/>
    </row>
    <row r="30" spans="1:7" ht="15.75" thickBot="1" x14ac:dyDescent="0.3">
      <c r="A30" s="186"/>
      <c r="B30" s="203" t="s">
        <v>135</v>
      </c>
      <c r="C30" s="158"/>
      <c r="D30" s="204"/>
      <c r="E30" s="203"/>
      <c r="F30" s="158"/>
      <c r="G30" s="204"/>
    </row>
    <row r="31" spans="1:7" ht="16.5" thickBot="1" x14ac:dyDescent="0.3">
      <c r="A31" s="155" t="s">
        <v>137</v>
      </c>
      <c r="B31" s="156"/>
      <c r="C31" s="156"/>
      <c r="D31" s="156"/>
      <c r="E31" s="156"/>
      <c r="F31" s="156"/>
      <c r="G31" s="157"/>
    </row>
    <row r="32" spans="1:7" ht="15.75" thickBot="1" x14ac:dyDescent="0.3">
      <c r="A32" s="212"/>
      <c r="B32" s="178" t="s">
        <v>138</v>
      </c>
      <c r="C32" s="180"/>
      <c r="D32" s="159" t="s">
        <v>139</v>
      </c>
      <c r="E32" s="160"/>
      <c r="F32" s="160"/>
      <c r="G32" s="161"/>
    </row>
    <row r="33" spans="1:7" ht="60.75" customHeight="1" x14ac:dyDescent="0.25">
      <c r="A33" s="220" t="s">
        <v>177</v>
      </c>
      <c r="B33" s="222"/>
      <c r="C33" s="223"/>
      <c r="D33" s="200">
        <v>602.31200000000001</v>
      </c>
      <c r="E33" s="201"/>
      <c r="F33" s="201"/>
      <c r="G33" s="202"/>
    </row>
    <row r="34" spans="1:7" ht="15.75" thickBot="1" x14ac:dyDescent="0.3">
      <c r="A34" s="221"/>
      <c r="B34" s="224">
        <v>0.17699999999999999</v>
      </c>
      <c r="C34" s="225"/>
      <c r="D34" s="203"/>
      <c r="E34" s="158"/>
      <c r="F34" s="158"/>
      <c r="G34" s="204"/>
    </row>
    <row r="35" spans="1:7" x14ac:dyDescent="0.25">
      <c r="A35" s="213"/>
      <c r="B35" s="222" t="s">
        <v>179</v>
      </c>
      <c r="C35" s="223"/>
      <c r="D35" s="200">
        <v>975.68600000000004</v>
      </c>
      <c r="E35" s="201"/>
      <c r="F35" s="201"/>
      <c r="G35" s="202"/>
    </row>
    <row r="36" spans="1:7" ht="64.5" thickBot="1" x14ac:dyDescent="0.3">
      <c r="A36" s="214" t="s">
        <v>178</v>
      </c>
      <c r="B36" s="224">
        <v>0.20200000000000001</v>
      </c>
      <c r="C36" s="225"/>
      <c r="D36" s="203"/>
      <c r="E36" s="158"/>
      <c r="F36" s="158"/>
      <c r="G36" s="204"/>
    </row>
    <row r="37" spans="1:7" ht="48" customHeight="1" x14ac:dyDescent="0.25">
      <c r="A37" s="220" t="s">
        <v>180</v>
      </c>
      <c r="B37" s="222"/>
      <c r="C37" s="223"/>
      <c r="D37" s="200">
        <v>413.34300000000002</v>
      </c>
      <c r="E37" s="201"/>
      <c r="F37" s="201"/>
      <c r="G37" s="202"/>
    </row>
    <row r="38" spans="1:7" ht="15.75" thickBot="1" x14ac:dyDescent="0.3">
      <c r="A38" s="221"/>
      <c r="B38" s="224">
        <v>0.14599999999999999</v>
      </c>
      <c r="C38" s="225"/>
      <c r="D38" s="203"/>
      <c r="E38" s="158"/>
      <c r="F38" s="158"/>
      <c r="G38" s="204"/>
    </row>
  </sheetData>
  <mergeCells count="58">
    <mergeCell ref="B35:C35"/>
    <mergeCell ref="B36:C36"/>
    <mergeCell ref="D35:G36"/>
    <mergeCell ref="A37:A38"/>
    <mergeCell ref="B37:C37"/>
    <mergeCell ref="B38:C38"/>
    <mergeCell ref="D37:G38"/>
    <mergeCell ref="A31:G31"/>
    <mergeCell ref="B32:C32"/>
    <mergeCell ref="D32:G32"/>
    <mergeCell ref="A33:A34"/>
    <mergeCell ref="B33:C33"/>
    <mergeCell ref="B34:C34"/>
    <mergeCell ref="D33:G34"/>
    <mergeCell ref="C27:E27"/>
    <mergeCell ref="F27:G27"/>
    <mergeCell ref="A28:G28"/>
    <mergeCell ref="A29:A30"/>
    <mergeCell ref="B29:D29"/>
    <mergeCell ref="B30:D30"/>
    <mergeCell ref="E29:G30"/>
    <mergeCell ref="A21:A26"/>
    <mergeCell ref="B21:B26"/>
    <mergeCell ref="C21:E26"/>
    <mergeCell ref="F21:G21"/>
    <mergeCell ref="F22:G22"/>
    <mergeCell ref="F23:G23"/>
    <mergeCell ref="F24:G24"/>
    <mergeCell ref="F25:G25"/>
    <mergeCell ref="F26:G26"/>
    <mergeCell ref="A15:A20"/>
    <mergeCell ref="B15:B20"/>
    <mergeCell ref="C15:E20"/>
    <mergeCell ref="F15:G15"/>
    <mergeCell ref="F16:G16"/>
    <mergeCell ref="F17:G17"/>
    <mergeCell ref="F18:G18"/>
    <mergeCell ref="F19:G19"/>
    <mergeCell ref="F20:G20"/>
    <mergeCell ref="B11:G11"/>
    <mergeCell ref="B12:G12"/>
    <mergeCell ref="C13:E13"/>
    <mergeCell ref="F13:G13"/>
    <mergeCell ref="C14:E14"/>
    <mergeCell ref="F14:G14"/>
    <mergeCell ref="C6:F6"/>
    <mergeCell ref="B7:G7"/>
    <mergeCell ref="A8:G8"/>
    <mergeCell ref="B9:D9"/>
    <mergeCell ref="E9:G9"/>
    <mergeCell ref="B10:D10"/>
    <mergeCell ref="E10:G10"/>
    <mergeCell ref="A1:G1"/>
    <mergeCell ref="B2:G2"/>
    <mergeCell ref="B3:G3"/>
    <mergeCell ref="B4:G4"/>
    <mergeCell ref="B5:D5"/>
    <mergeCell ref="E5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39819001</IDBDocs_x0020_Number>
    <TaxCatchAll xmlns="9c571b2f-e523-4ab2-ba2e-09e151a03ef4">
      <Value>8</Value>
      <Value>9</Value>
    </TaxCatchAll>
    <Phase xmlns="9c571b2f-e523-4ab2-ba2e-09e151a03ef4" xsi:nil="true"/>
    <SISCOR_x0020_Number xmlns="9c571b2f-e523-4ab2-ba2e-09e151a03ef4" xsi:nil="true"/>
    <Division_x0020_or_x0020_Unit xmlns="9c571b2f-e523-4ab2-ba2e-09e151a03ef4">INE/TSP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Approval_x0020_Number xmlns="9c571b2f-e523-4ab2-ba2e-09e151a03ef4" xsi:nil="true"/>
    <Document_x0020_Author xmlns="9c571b2f-e523-4ab2-ba2e-09e151a03ef4">Acevedo-Daunas, Rafael M.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PR-L1092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Proposal&lt;/USER_STAGE&gt;&lt;PD_OBJ_TYPE&gt;0&lt;/PD_OBJ_TYPE&gt;&lt;MAKERECORD&gt;N&lt;/MAKERECORD&gt;&lt;PD_FILEPT_NO&gt;PO-PR-L1092-Plan&lt;/PD_FILEPT_NO&gt;&lt;/Data&gt;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EEO#3.Lista Potencial de Puentes a Intervenir por el Programa TECFILE</Identifier>
    <Disclosure_x0020_Activity xmlns="9c571b2f-e523-4ab2-ba2e-09e151a03ef4">Loan Proposal</Disclosure_x0020_Activity>
    <Webtopic xmlns="9c571b2f-e523-4ab2-ba2e-09e151a03ef4">TR-TRP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2F4D7375CC7DAB429593A8A14391F0CE" ma:contentTypeVersion="0" ma:contentTypeDescription="A content type to manage public (operations) IDB documents" ma:contentTypeScope="" ma:versionID="1c49387a51ac94f3a92fca84b11daffc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00f02d04dbffc8223ab87bb0dcc9c1e4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af76994-b145-4aa5-bae9-5834c8e755c3}" ma:internalName="TaxCatchAll" ma:showField="CatchAllData" ma:web="fab184d8-fc63-46dc-b020-1b7b083810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af76994-b145-4aa5-bae9-5834c8e755c3}" ma:internalName="TaxCatchAllLabel" ma:readOnly="true" ma:showField="CatchAllDataLabel" ma:web="fab184d8-fc63-46dc-b020-1b7b083810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FB883098-53E7-45AF-8FBD-A60A19C26B78}"/>
</file>

<file path=customXml/itemProps2.xml><?xml version="1.0" encoding="utf-8"?>
<ds:datastoreItem xmlns:ds="http://schemas.openxmlformats.org/officeDocument/2006/customXml" ds:itemID="{668D72C3-D412-4546-AB85-786F876E8890}"/>
</file>

<file path=customXml/itemProps3.xml><?xml version="1.0" encoding="utf-8"?>
<ds:datastoreItem xmlns:ds="http://schemas.openxmlformats.org/officeDocument/2006/customXml" ds:itemID="{079C5E30-58DB-4C9B-8945-F8AF34352B7B}"/>
</file>

<file path=customXml/itemProps4.xml><?xml version="1.0" encoding="utf-8"?>
<ds:datastoreItem xmlns:ds="http://schemas.openxmlformats.org/officeDocument/2006/customXml" ds:itemID="{604CA252-84A1-41BE-9062-1D23D5D92458}"/>
</file>

<file path=customXml/itemProps5.xml><?xml version="1.0" encoding="utf-8"?>
<ds:datastoreItem xmlns:ds="http://schemas.openxmlformats.org/officeDocument/2006/customXml" ds:itemID="{93DC2954-9295-47DB-B86F-1D5861BDB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CAMINOS</vt:lpstr>
      <vt:lpstr>PUENTES</vt:lpstr>
      <vt:lpstr>Resumen Puentes</vt:lpstr>
      <vt:lpstr>Aº Balmori</vt:lpstr>
      <vt:lpstr>Aº Rincon</vt:lpstr>
      <vt:lpstr>Aº  Sanguri</vt:lpstr>
      <vt:lpstr>Aº Tobati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EEO_3_Lista Potencial de Puentes a Intervenir por el Programa</dc:title>
  <dc:creator>pncr2</dc:creator>
  <cp:lastModifiedBy>PGODOY</cp:lastModifiedBy>
  <cp:lastPrinted>2015-08-27T13:57:09Z</cp:lastPrinted>
  <dcterms:created xsi:type="dcterms:W3CDTF">2015-03-17T15:40:16Z</dcterms:created>
  <dcterms:modified xsi:type="dcterms:W3CDTF">2015-08-27T15:06:07Z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0x01010046CF21643EE8D14686A648AA6DAD0892002F4D7375CC7DAB429593A8A14391F0CE</vt:lpwstr>
  </property>
  <property fmtid="{D5CDD505-2E9C-101B-9397-08002B2CF9AE}" pid="3" name="TaxKeyword">
    <vt:lpwstr/>
  </property>
  <property fmtid="{D5CDD505-2E9C-101B-9397-08002B2CF9AE}" pid="4" name="Function Operations IDB">
    <vt:lpwstr>9;#Project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8;#Project Profile (PP)|ac5f0c28-f2f6-431c-8d05-62f851b6a822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8;#Project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