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-15" windowWidth="19320" windowHeight="11640"/>
  </bookViews>
  <sheets>
    <sheet name="Anexo 2 PA Ajustado" sheetId="1" r:id="rId1"/>
    <sheet name="Detalle TDR" sheetId="2" r:id="rId2"/>
  </sheets>
  <externalReferences>
    <externalReference r:id="rId3"/>
  </externalReferences>
  <definedNames>
    <definedName name="_xlnm._FilterDatabase" localSheetId="0" hidden="1">'Anexo 2 PA Ajustado'!$A$9:$S$132</definedName>
    <definedName name="_xlnm._FilterDatabase" localSheetId="1" hidden="1">'Detalle TDR'!$A$2:$J$51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12" i="1" l="1"/>
  <c r="K112" i="1"/>
  <c r="M61" i="1"/>
  <c r="M46" i="1"/>
  <c r="K46" i="1"/>
  <c r="M87" i="1"/>
  <c r="M88" i="1"/>
  <c r="K87" i="1"/>
  <c r="K88" i="1"/>
  <c r="M94" i="1"/>
  <c r="K94" i="1"/>
  <c r="M77" i="1"/>
  <c r="K77" i="1"/>
  <c r="M76" i="1"/>
  <c r="K76" i="1"/>
  <c r="K55" i="1"/>
  <c r="M55" i="1"/>
  <c r="K56" i="1"/>
  <c r="M56" i="1"/>
  <c r="K50" i="1"/>
  <c r="M50" i="1"/>
  <c r="K51" i="1"/>
  <c r="M51" i="1"/>
  <c r="M37" i="1"/>
  <c r="K37" i="1"/>
  <c r="M36" i="1"/>
  <c r="K36" i="1"/>
  <c r="K33" i="1"/>
  <c r="M33" i="1"/>
  <c r="M84" i="1"/>
  <c r="K84" i="1"/>
  <c r="M69" i="1"/>
  <c r="F115" i="1"/>
  <c r="K115" i="1"/>
  <c r="M115" i="1"/>
  <c r="K110" i="1"/>
  <c r="K111" i="1"/>
  <c r="K113" i="1"/>
  <c r="K114" i="1"/>
  <c r="M113" i="1"/>
  <c r="M114" i="1"/>
  <c r="M111" i="1"/>
  <c r="M117" i="1"/>
  <c r="M118" i="1"/>
  <c r="M119" i="1"/>
  <c r="M120" i="1"/>
  <c r="M121" i="1"/>
  <c r="M101" i="1"/>
  <c r="M100" i="1" s="1"/>
  <c r="M103" i="1"/>
  <c r="M104" i="1"/>
  <c r="M106" i="1"/>
  <c r="M107" i="1"/>
  <c r="M108" i="1"/>
  <c r="M110" i="1"/>
  <c r="M102" i="1"/>
  <c r="K102" i="1"/>
  <c r="K103" i="1"/>
  <c r="K104" i="1"/>
  <c r="F105" i="1"/>
  <c r="K106" i="1"/>
  <c r="K107" i="1"/>
  <c r="K108" i="1"/>
  <c r="F109" i="1"/>
  <c r="M109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4" i="1"/>
  <c r="M38" i="1"/>
  <c r="M39" i="1"/>
  <c r="M41" i="1"/>
  <c r="M42" i="1"/>
  <c r="M43" i="1"/>
  <c r="M44" i="1"/>
  <c r="M47" i="1"/>
  <c r="M48" i="1"/>
  <c r="M49" i="1"/>
  <c r="M52" i="1"/>
  <c r="M53" i="1"/>
  <c r="M54" i="1"/>
  <c r="M59" i="1"/>
  <c r="M60" i="1"/>
  <c r="M58" i="1" s="1"/>
  <c r="M62" i="1"/>
  <c r="M63" i="1"/>
  <c r="M64" i="1"/>
  <c r="M65" i="1"/>
  <c r="M66" i="1"/>
  <c r="M67" i="1"/>
  <c r="M68" i="1"/>
  <c r="M70" i="1"/>
  <c r="M71" i="1"/>
  <c r="M73" i="1"/>
  <c r="M74" i="1"/>
  <c r="M75" i="1"/>
  <c r="M78" i="1"/>
  <c r="M80" i="1"/>
  <c r="M81" i="1"/>
  <c r="M82" i="1"/>
  <c r="M83" i="1"/>
  <c r="M85" i="1"/>
  <c r="M72" i="1" s="1"/>
  <c r="M86" i="1"/>
  <c r="M89" i="1"/>
  <c r="M92" i="1"/>
  <c r="M91" i="1"/>
  <c r="M93" i="1"/>
  <c r="M95" i="1"/>
  <c r="M96" i="1"/>
  <c r="M97" i="1"/>
  <c r="M98" i="1"/>
  <c r="M99" i="1"/>
  <c r="F116" i="1"/>
  <c r="M116" i="1" s="1"/>
  <c r="K27" i="1"/>
  <c r="K26" i="1"/>
  <c r="K39" i="1"/>
  <c r="K38" i="1"/>
  <c r="K13" i="1"/>
  <c r="K14" i="1"/>
  <c r="K15" i="1"/>
  <c r="K16" i="1"/>
  <c r="K17" i="1"/>
  <c r="K18" i="1"/>
  <c r="K19" i="1"/>
  <c r="K20" i="1"/>
  <c r="K21" i="1"/>
  <c r="K22" i="1"/>
  <c r="K23" i="1"/>
  <c r="K25" i="1"/>
  <c r="K28" i="1"/>
  <c r="K32" i="1"/>
  <c r="K34" i="1"/>
  <c r="K35" i="1"/>
  <c r="K49" i="1"/>
  <c r="K53" i="1"/>
  <c r="K41" i="1"/>
  <c r="K42" i="1"/>
  <c r="K43" i="1"/>
  <c r="K44" i="1"/>
  <c r="K47" i="1"/>
  <c r="K48" i="1"/>
  <c r="K52" i="1"/>
  <c r="K54" i="1"/>
  <c r="K57" i="1"/>
  <c r="K63" i="1"/>
  <c r="K70" i="1"/>
  <c r="K65" i="1"/>
  <c r="K59" i="1"/>
  <c r="K58" i="1" s="1"/>
  <c r="K60" i="1"/>
  <c r="K61" i="1"/>
  <c r="K62" i="1"/>
  <c r="K64" i="1"/>
  <c r="K66" i="1"/>
  <c r="K67" i="1"/>
  <c r="K68" i="1"/>
  <c r="K69" i="1"/>
  <c r="K71" i="1"/>
  <c r="K75" i="1"/>
  <c r="K81" i="1"/>
  <c r="K89" i="1"/>
  <c r="K91" i="1"/>
  <c r="K73" i="1"/>
  <c r="K74" i="1"/>
  <c r="K78" i="1"/>
  <c r="K80" i="1"/>
  <c r="K82" i="1"/>
  <c r="K83" i="1"/>
  <c r="K85" i="1"/>
  <c r="K86" i="1"/>
  <c r="K92" i="1"/>
  <c r="K93" i="1"/>
  <c r="K90" i="1"/>
  <c r="K95" i="1"/>
  <c r="K96" i="1"/>
  <c r="K97" i="1"/>
  <c r="K98" i="1"/>
  <c r="K99" i="1"/>
  <c r="K117" i="1"/>
  <c r="K118" i="1"/>
  <c r="K119" i="1"/>
  <c r="K120" i="1"/>
  <c r="K116" i="1" s="1"/>
  <c r="K121" i="1"/>
  <c r="O107" i="1"/>
  <c r="O106" i="1"/>
  <c r="O105" i="1"/>
  <c r="O104" i="1"/>
  <c r="O103" i="1"/>
  <c r="O102" i="1"/>
  <c r="O101" i="1"/>
  <c r="F72" i="1"/>
  <c r="F58" i="1"/>
  <c r="M57" i="1"/>
  <c r="F40" i="1"/>
  <c r="F10" i="1"/>
  <c r="M105" i="1"/>
  <c r="F100" i="1"/>
  <c r="K109" i="1"/>
  <c r="K101" i="1"/>
  <c r="K100" i="1" s="1"/>
  <c r="K105" i="1"/>
  <c r="F41" i="2"/>
  <c r="E20" i="2"/>
  <c r="E21" i="2"/>
  <c r="A20" i="2"/>
  <c r="F15" i="2"/>
  <c r="B15" i="2"/>
  <c r="A15" i="2"/>
  <c r="B17" i="2"/>
  <c r="B16" i="2"/>
  <c r="A16" i="2"/>
  <c r="B12" i="2"/>
  <c r="B11" i="2"/>
  <c r="B8" i="2"/>
  <c r="E3" i="2"/>
  <c r="B3" i="2"/>
  <c r="B7" i="2"/>
  <c r="A7" i="2"/>
  <c r="E6" i="2"/>
  <c r="B6" i="2"/>
  <c r="A6" i="2"/>
  <c r="B5" i="2"/>
  <c r="A5" i="2"/>
  <c r="B4" i="2"/>
  <c r="A4" i="2"/>
  <c r="E4" i="2"/>
  <c r="E44" i="2"/>
  <c r="A11" i="2"/>
  <c r="A23" i="2"/>
  <c r="E51" i="2"/>
  <c r="B51" i="2"/>
  <c r="A51" i="2"/>
  <c r="E39" i="2"/>
  <c r="B39" i="2"/>
  <c r="A39" i="2"/>
  <c r="B41" i="2"/>
  <c r="A41" i="2"/>
  <c r="E28" i="2"/>
  <c r="B28" i="2"/>
  <c r="A28" i="2"/>
  <c r="E50" i="2"/>
  <c r="B50" i="2"/>
  <c r="A50" i="2"/>
  <c r="E7" i="2"/>
  <c r="F49" i="2"/>
  <c r="B49" i="2"/>
  <c r="A49" i="2"/>
  <c r="F43" i="2"/>
  <c r="B43" i="2"/>
  <c r="A43" i="2"/>
  <c r="F48" i="2"/>
  <c r="B48" i="2"/>
  <c r="A48" i="2"/>
  <c r="E47" i="2"/>
  <c r="B47" i="2"/>
  <c r="A47" i="2"/>
  <c r="B46" i="2"/>
  <c r="A46" i="2"/>
  <c r="E45" i="2"/>
  <c r="B45" i="2"/>
  <c r="A45" i="2"/>
  <c r="F44" i="2"/>
  <c r="B44" i="2"/>
  <c r="A44" i="2"/>
  <c r="F42" i="2"/>
  <c r="B42" i="2"/>
  <c r="A42" i="2"/>
  <c r="F40" i="2"/>
  <c r="B40" i="2"/>
  <c r="A40" i="2"/>
  <c r="E34" i="2"/>
  <c r="B34" i="2"/>
  <c r="A34" i="2"/>
  <c r="E35" i="2"/>
  <c r="B35" i="2"/>
  <c r="A35" i="2"/>
  <c r="B20" i="2"/>
  <c r="E29" i="2"/>
  <c r="B29" i="2"/>
  <c r="A29" i="2"/>
  <c r="E27" i="2"/>
  <c r="B27" i="2"/>
  <c r="A27" i="2"/>
  <c r="E25" i="2"/>
  <c r="B25" i="2"/>
  <c r="A25" i="2"/>
  <c r="E24" i="2"/>
  <c r="B24" i="2"/>
  <c r="A24" i="2"/>
  <c r="E23" i="2"/>
  <c r="E22" i="2"/>
  <c r="B23" i="2"/>
  <c r="B22" i="2"/>
  <c r="A22" i="2"/>
  <c r="B21" i="2"/>
  <c r="A21" i="2"/>
  <c r="E19" i="2"/>
  <c r="B19" i="2"/>
  <c r="A19" i="2"/>
  <c r="E18" i="2"/>
  <c r="B18" i="2"/>
  <c r="A18" i="2"/>
  <c r="A17" i="2"/>
  <c r="E14" i="2"/>
  <c r="B14" i="2"/>
  <c r="A14" i="2"/>
  <c r="E13" i="2"/>
  <c r="E12" i="2"/>
  <c r="A12" i="2"/>
  <c r="E10" i="2"/>
  <c r="B10" i="2"/>
  <c r="A10" i="2"/>
  <c r="E9" i="2"/>
  <c r="B9" i="2"/>
  <c r="A9" i="2"/>
  <c r="E8" i="2"/>
  <c r="E11" i="2"/>
  <c r="F46" i="2"/>
  <c r="F125" i="1" l="1"/>
  <c r="K72" i="1"/>
  <c r="K40" i="1"/>
  <c r="M40" i="1"/>
  <c r="K10" i="1"/>
  <c r="M10" i="1"/>
  <c r="M122" i="1" l="1"/>
  <c r="N122" i="1" s="1"/>
  <c r="K125" i="1"/>
  <c r="K122" i="1"/>
  <c r="F123" i="1" l="1"/>
</calcChain>
</file>

<file path=xl/sharedStrings.xml><?xml version="1.0" encoding="utf-8"?>
<sst xmlns="http://schemas.openxmlformats.org/spreadsheetml/2006/main" count="745" uniqueCount="469">
  <si>
    <t>Plan de negocio</t>
    <phoneticPr fontId="32" type="noConversion"/>
  </si>
  <si>
    <t>6.1</t>
    <phoneticPr fontId="32" type="noConversion"/>
  </si>
  <si>
    <t>Linea de Base</t>
    <phoneticPr fontId="32" type="noConversion"/>
  </si>
  <si>
    <t>Zigla</t>
    <phoneticPr fontId="32" type="noConversion"/>
  </si>
  <si>
    <t>Finalizado</t>
    <phoneticPr fontId="32" type="noConversion"/>
  </si>
  <si>
    <t>Digitalización de datos</t>
    <phoneticPr fontId="32" type="noConversion"/>
  </si>
  <si>
    <t>Apoyo recicladores</t>
    <phoneticPr fontId="32" type="noConversion"/>
  </si>
  <si>
    <t>CD</t>
    <phoneticPr fontId="32" type="noConversion"/>
  </si>
  <si>
    <t>Formación: Plan organizacional, organición</t>
    <phoneticPr fontId="32" type="noConversion"/>
  </si>
  <si>
    <t>Georreferenciación</t>
    <phoneticPr fontId="32" type="noConversion"/>
  </si>
  <si>
    <t>Acceso a financiamiento</t>
    <phoneticPr fontId="32" type="noConversion"/>
  </si>
  <si>
    <t>Uso equipamiento</t>
    <phoneticPr fontId="32" type="noConversion"/>
  </si>
  <si>
    <t>TDR6</t>
    <phoneticPr fontId="32" type="noConversion"/>
  </si>
  <si>
    <t>Prevención de riesgos</t>
    <phoneticPr fontId="32" type="noConversion"/>
  </si>
  <si>
    <t>Estudio de mercado</t>
    <phoneticPr fontId="32" type="noConversion"/>
  </si>
  <si>
    <t>Felipe Luengo</t>
    <phoneticPr fontId="32" type="noConversion"/>
  </si>
  <si>
    <t>Finalizado</t>
    <phoneticPr fontId="32" type="noConversion"/>
  </si>
  <si>
    <t>Sensibilización empresas</t>
    <phoneticPr fontId="32" type="noConversion"/>
  </si>
  <si>
    <t>Sensibilización empresas</t>
    <phoneticPr fontId="32" type="noConversion"/>
  </si>
  <si>
    <t>Facilitación mesa empresa</t>
    <phoneticPr fontId="32" type="noConversion"/>
  </si>
  <si>
    <t>Estudio trazabilidad</t>
    <phoneticPr fontId="32" type="noConversion"/>
  </si>
  <si>
    <t>Caracterización</t>
    <phoneticPr fontId="32" type="noConversion"/>
  </si>
  <si>
    <t>FOMIN</t>
    <phoneticPr fontId="32" type="noConversion"/>
  </si>
  <si>
    <t>LOCAL</t>
    <phoneticPr fontId="32" type="noConversion"/>
  </si>
  <si>
    <t>Valorizado-lo realiza equipo CDP</t>
    <phoneticPr fontId="32" type="noConversion"/>
  </si>
  <si>
    <t>diagnostico y seguimiento planes municipales</t>
    <phoneticPr fontId="32" type="noConversion"/>
  </si>
  <si>
    <t>Capacitación funcionarios municipales</t>
    <phoneticPr fontId="32" type="noConversion"/>
  </si>
  <si>
    <t>Sensibilización comunidad</t>
    <phoneticPr fontId="32" type="noConversion"/>
  </si>
  <si>
    <t>Diseño</t>
    <phoneticPr fontId="32" type="noConversion"/>
  </si>
  <si>
    <t>Web</t>
    <phoneticPr fontId="32" type="noConversion"/>
  </si>
  <si>
    <t>Logistica y facilitación seminario</t>
    <phoneticPr fontId="32" type="noConversion"/>
  </si>
  <si>
    <t>Registro</t>
    <phoneticPr fontId="32" type="noConversion"/>
  </si>
  <si>
    <t>Sistematzación</t>
    <phoneticPr fontId="32" type="noConversion"/>
  </si>
  <si>
    <t>UNAB</t>
    <phoneticPr fontId="32" type="noConversion"/>
  </si>
  <si>
    <t>TDR4</t>
    <phoneticPr fontId="32" type="noConversion"/>
  </si>
  <si>
    <r>
      <rPr>
        <b/>
        <u/>
        <vertAlign val="superscript"/>
        <sz val="10"/>
        <rFont val="Calibri"/>
        <family val="2"/>
      </rPr>
      <t xml:space="preserve">(2) </t>
    </r>
    <r>
      <rPr>
        <b/>
        <u/>
        <sz val="10"/>
        <rFont val="Calibri"/>
        <family val="2"/>
      </rPr>
      <t>Consultores Individuales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CCIN</t>
    </r>
    <r>
      <rPr>
        <sz val="10"/>
        <rFont val="Calibri"/>
        <family val="2"/>
      </rPr>
      <t xml:space="preserve">: Selección basada en la Comparación de Calificaciones Consultor Individual ; </t>
    </r>
    <r>
      <rPr>
        <b/>
        <sz val="10"/>
        <rFont val="Calibri"/>
        <family val="2"/>
      </rPr>
      <t>SD</t>
    </r>
    <r>
      <rPr>
        <sz val="10"/>
        <rFont val="Calibri"/>
        <family val="2"/>
      </rPr>
      <t xml:space="preserve">: Selección Directa. </t>
    </r>
  </si>
  <si>
    <t>Registro y monitoreo</t>
  </si>
  <si>
    <t>TDR21</t>
  </si>
  <si>
    <t>4.1.2</t>
  </si>
  <si>
    <t>TDR22</t>
  </si>
  <si>
    <t>4.2.2</t>
  </si>
  <si>
    <t>LB UNAB</t>
  </si>
  <si>
    <t xml:space="preserve">4.2.4 </t>
    <phoneticPr fontId="16" type="noConversion"/>
  </si>
  <si>
    <t>Procesamiento de datos publicación línea de base</t>
    <phoneticPr fontId="16" type="noConversion"/>
  </si>
  <si>
    <t>LB UNAB</t>
    <phoneticPr fontId="16" type="noConversion"/>
  </si>
  <si>
    <t>TDR23</t>
  </si>
  <si>
    <t>4.2.3</t>
  </si>
  <si>
    <t>SB</t>
  </si>
  <si>
    <t>Contratado/términado</t>
  </si>
  <si>
    <t>Observaciones</t>
    <phoneticPr fontId="32" type="noConversion"/>
  </si>
  <si>
    <t>ASIGNACIÓN</t>
    <phoneticPr fontId="32" type="noConversion"/>
  </si>
  <si>
    <t>Libre</t>
    <phoneticPr fontId="32" type="noConversion"/>
  </si>
  <si>
    <t>Descripción</t>
    <phoneticPr fontId="32" type="noConversion"/>
  </si>
  <si>
    <r>
      <t>(3)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 xml:space="preserve"> Revisión ex ante/ ex post</t>
    </r>
    <r>
      <rPr>
        <sz val="10"/>
        <rFont val="Calibri"/>
        <family val="2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</si>
  <si>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</rPr>
      <t xml:space="preserve">  </t>
    </r>
    <r>
      <rPr>
        <b/>
        <u/>
        <sz val="10"/>
        <rFont val="Calibri"/>
        <family val="2"/>
      </rPr>
      <t>Revisión técnica</t>
    </r>
    <r>
      <rPr>
        <sz val="10"/>
        <rFont val="Calibri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</si>
  <si>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Eliminado</t>
    <phoneticPr fontId="32" type="noConversion"/>
  </si>
  <si>
    <t>Asesoria recicladores (Terreno, transcripciones)</t>
    <phoneticPr fontId="32" type="noConversion"/>
  </si>
  <si>
    <t>6.2</t>
  </si>
  <si>
    <t>6.3</t>
  </si>
  <si>
    <t>6.4</t>
  </si>
  <si>
    <t>TDR39</t>
    <phoneticPr fontId="32" type="noConversion"/>
  </si>
  <si>
    <t>TDR40</t>
    <phoneticPr fontId="32" type="noConversion"/>
  </si>
  <si>
    <t>TDR9</t>
    <phoneticPr fontId="32" type="noConversion"/>
  </si>
  <si>
    <t>Estrategia comunicaciones</t>
    <phoneticPr fontId="32" type="noConversion"/>
  </si>
  <si>
    <t>Ko2</t>
    <phoneticPr fontId="32" type="noConversion"/>
  </si>
  <si>
    <t>Contratado</t>
    <phoneticPr fontId="32" type="noConversion"/>
  </si>
  <si>
    <t>TDR26</t>
    <phoneticPr fontId="32" type="noConversion"/>
  </si>
  <si>
    <t>TDR27</t>
    <phoneticPr fontId="32" type="noConversion"/>
  </si>
  <si>
    <t>Gestión del conocimiento</t>
    <phoneticPr fontId="32" type="noConversion"/>
  </si>
  <si>
    <t>Coordinador empresa</t>
    <phoneticPr fontId="32" type="noConversion"/>
  </si>
  <si>
    <t>Finalizado</t>
    <phoneticPr fontId="32" type="noConversion"/>
  </si>
  <si>
    <t>TDR30</t>
    <phoneticPr fontId="32" type="noConversion"/>
  </si>
  <si>
    <t>Equipo CDP_Abel Cares</t>
    <phoneticPr fontId="32" type="noConversion"/>
  </si>
  <si>
    <t>Coordinador territorial</t>
    <phoneticPr fontId="32" type="noConversion"/>
  </si>
  <si>
    <t>Coordinación territorial</t>
    <phoneticPr fontId="32" type="noConversion"/>
  </si>
  <si>
    <t>Asistente administrativo</t>
    <phoneticPr fontId="32" type="noConversion"/>
  </si>
  <si>
    <t>Asesor evaluación</t>
    <phoneticPr fontId="32" type="noConversion"/>
  </si>
  <si>
    <t>MNRCH</t>
    <phoneticPr fontId="32" type="noConversion"/>
  </si>
  <si>
    <t>Exequiel Estay</t>
    <phoneticPr fontId="32" type="noConversion"/>
  </si>
  <si>
    <t>Asesor recicladores</t>
    <phoneticPr fontId="32" type="noConversion"/>
  </si>
  <si>
    <t>Sergio Betancourt</t>
    <phoneticPr fontId="32" type="noConversion"/>
  </si>
  <si>
    <t>Coordinador proyecto</t>
    <phoneticPr fontId="32" type="noConversion"/>
  </si>
  <si>
    <t>TDR32</t>
    <phoneticPr fontId="32" type="noConversion"/>
  </si>
  <si>
    <t>Asesor metodologico</t>
    <phoneticPr fontId="32" type="noConversion"/>
  </si>
  <si>
    <t>Equipo CDP_Bernarda Jorquera</t>
    <phoneticPr fontId="32" type="noConversion"/>
  </si>
  <si>
    <t>Equipo CDP_Mayling Yuen</t>
    <phoneticPr fontId="32" type="noConversion"/>
  </si>
  <si>
    <t>Equipo CDP_Francisca Bustos</t>
    <phoneticPr fontId="32" type="noConversion"/>
  </si>
  <si>
    <t>Asesor comercial</t>
    <phoneticPr fontId="32" type="noConversion"/>
  </si>
  <si>
    <r>
      <rPr>
        <b/>
        <vertAlign val="superscript"/>
        <sz val="10"/>
        <rFont val="Calibri"/>
        <family val="2"/>
      </rPr>
      <t>(1)</t>
    </r>
    <r>
      <rPr>
        <sz val="10"/>
        <rFont val="Calibri"/>
        <family val="2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</si>
  <si>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</rPr>
      <t>(2)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Bienes y Obras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LP</t>
    </r>
    <r>
      <rPr>
        <sz val="10"/>
        <rFont val="Calibri"/>
        <family val="2"/>
      </rPr>
      <t xml:space="preserve">: Licitación Pública;  </t>
    </r>
    <r>
      <rPr>
        <b/>
        <sz val="10"/>
        <rFont val="Calibri"/>
        <family val="2"/>
      </rPr>
      <t>CP</t>
    </r>
    <r>
      <rPr>
        <sz val="10"/>
        <rFont val="Calibri"/>
        <family val="2"/>
      </rPr>
      <t xml:space="preserve">: Comparación de Precios;  </t>
    </r>
    <r>
      <rPr>
        <b/>
        <sz val="10"/>
        <rFont val="Calibri"/>
        <family val="2"/>
      </rPr>
      <t>CD</t>
    </r>
    <r>
      <rPr>
        <sz val="10"/>
        <rFont val="Calibri"/>
        <family val="2"/>
      </rPr>
      <t xml:space="preserve">: Contratación Directa.    </t>
    </r>
  </si>
  <si>
    <t>4.4.5</t>
  </si>
  <si>
    <t>Traslados seminarios</t>
  </si>
  <si>
    <t>4.1</t>
  </si>
  <si>
    <t>TDR20</t>
  </si>
  <si>
    <t>4.1.1</t>
  </si>
  <si>
    <t>3.1</t>
  </si>
  <si>
    <t>Seleccionar las comunas participantes, en base a criterios de selección, identificación de amenazas y potencialidades y compromisos</t>
  </si>
  <si>
    <t>Finalizado</t>
    <phoneticPr fontId="32" type="noConversion"/>
  </si>
  <si>
    <t>Coordinación LB</t>
    <phoneticPr fontId="32" type="noConversion"/>
  </si>
  <si>
    <t>Terreno LB</t>
    <phoneticPr fontId="32" type="noConversion"/>
  </si>
  <si>
    <t>Sergio betancourt</t>
    <phoneticPr fontId="32" type="noConversion"/>
  </si>
  <si>
    <t>TDR24</t>
    <phoneticPr fontId="32" type="noConversion"/>
  </si>
  <si>
    <t>TDR17</t>
    <phoneticPr fontId="32" type="noConversion"/>
  </si>
  <si>
    <t>Producción seminario</t>
    <phoneticPr fontId="32" type="noConversion"/>
  </si>
  <si>
    <t>Asesoría comercial</t>
    <phoneticPr fontId="32" type="noConversion"/>
  </si>
  <si>
    <t>eliminado</t>
    <phoneticPr fontId="32" type="noConversion"/>
  </si>
  <si>
    <t>TDR 41</t>
  </si>
  <si>
    <t>Consultoria Linea de Base</t>
  </si>
  <si>
    <t>Consultoria Evaluacion Intermedia</t>
  </si>
  <si>
    <t>Banco Contrata</t>
  </si>
  <si>
    <t>Consultoria Evaluacion Final</t>
  </si>
  <si>
    <t>Facilitacion Talleres monitoreo entidades socias</t>
  </si>
  <si>
    <t>Imprevistos</t>
  </si>
  <si>
    <t>Total</t>
  </si>
  <si>
    <t>Preparado por: Mayling Yuen Espinoza</t>
  </si>
  <si>
    <t>Inicial</t>
  </si>
  <si>
    <t>Acceso a financiamiento</t>
  </si>
  <si>
    <r>
      <t>(2)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Firmas de consultoria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SCC</t>
    </r>
    <r>
      <rPr>
        <sz val="10"/>
        <rFont val="Calibri"/>
        <family val="2"/>
      </rPr>
      <t xml:space="preserve">: Selección Basada en la Calificación de los Consultores; </t>
    </r>
    <r>
      <rPr>
        <b/>
        <sz val="10"/>
        <rFont val="Calibri"/>
        <family val="2"/>
      </rPr>
      <t>SBCC</t>
    </r>
    <r>
      <rPr>
        <sz val="10"/>
        <rFont val="Calibri"/>
        <family val="2"/>
      </rPr>
      <t xml:space="preserve">: Selección Basada en Calidad y Costo; </t>
    </r>
    <r>
      <rPr>
        <b/>
        <sz val="10"/>
        <rFont val="Calibri"/>
        <family val="2"/>
      </rPr>
      <t>SBMC</t>
    </r>
    <r>
      <rPr>
        <sz val="10"/>
        <rFont val="Calibri"/>
        <family val="2"/>
      </rPr>
      <t xml:space="preserve">: Selección Basada en el Menor Costo; </t>
    </r>
    <r>
      <rPr>
        <b/>
        <sz val="10"/>
        <rFont val="Calibri"/>
        <family val="2"/>
      </rPr>
      <t>SBPF:</t>
    </r>
    <r>
      <rPr>
        <sz val="10"/>
        <rFont val="Calibri"/>
        <family val="2"/>
      </rPr>
      <t xml:space="preserve"> Selección Basada en Presupuesto Fijo. </t>
    </r>
    <r>
      <rPr>
        <b/>
        <sz val="10"/>
        <rFont val="Calibri"/>
        <family val="2"/>
      </rPr>
      <t>SD</t>
    </r>
    <r>
      <rPr>
        <sz val="10"/>
        <rFont val="Calibri"/>
        <family val="2"/>
      </rPr>
      <t>: Selección Directa;</t>
    </r>
    <r>
      <rPr>
        <b/>
        <sz val="10"/>
        <rFont val="Calibri"/>
        <family val="2"/>
      </rPr>
      <t xml:space="preserve"> SBC</t>
    </r>
    <r>
      <rPr>
        <sz val="10"/>
        <rFont val="Calibri"/>
        <family val="2"/>
      </rPr>
      <t>: Selección Basada en Calidad</t>
    </r>
  </si>
  <si>
    <t>3.4</t>
  </si>
  <si>
    <t>3.4.1</t>
  </si>
  <si>
    <t>3.5</t>
  </si>
  <si>
    <t xml:space="preserve">Conformar un grupo de diálogo para desarrollar e implementar un Plan de Acción con las empresas compradoras del con el fin de alinear procedimientos para el suministro/venta de materiales </t>
  </si>
  <si>
    <t>COT7</t>
  </si>
  <si>
    <t>2.5.1</t>
  </si>
  <si>
    <t xml:space="preserve">Edicion </t>
  </si>
  <si>
    <t>2.5.2</t>
  </si>
  <si>
    <t xml:space="preserve">Impresion </t>
  </si>
  <si>
    <t>2.1</t>
  </si>
  <si>
    <t>4.3.1</t>
  </si>
  <si>
    <t>Alimentación para todas las mesas</t>
  </si>
  <si>
    <t>4.4.2</t>
  </si>
  <si>
    <t>Productora para elaboracion de un documental</t>
  </si>
  <si>
    <t>TDR18</t>
  </si>
  <si>
    <t>4.4.3</t>
  </si>
  <si>
    <t>Seminarios</t>
  </si>
  <si>
    <t>TDR19</t>
  </si>
  <si>
    <t>Linea gráfica</t>
  </si>
  <si>
    <t xml:space="preserve">Conformar un grupo de diálogo para desarrollar e implementar un Plan de Acción con las empresas compradoras y generadoras del con el fin de alinear procedimientos para el suministro/venta de materiales </t>
  </si>
  <si>
    <t>2.5.3</t>
  </si>
  <si>
    <t>Mesas empresas</t>
  </si>
  <si>
    <t>2.5.4</t>
  </si>
  <si>
    <t>Consultoría diseño elaboración de manual</t>
  </si>
  <si>
    <t>Comunicaciones</t>
    <phoneticPr fontId="0" type="noConversion"/>
  </si>
  <si>
    <t>4.4.7</t>
  </si>
  <si>
    <t>4.5</t>
  </si>
  <si>
    <t>TDR28</t>
  </si>
  <si>
    <t>4.5.1</t>
  </si>
  <si>
    <t>Gestión conocimiento</t>
  </si>
  <si>
    <t>Unidad Ejecutora</t>
  </si>
  <si>
    <t>TDR37</t>
  </si>
  <si>
    <t>5.1</t>
  </si>
  <si>
    <t>Coordinador del Proyecto</t>
  </si>
  <si>
    <t>MY</t>
  </si>
  <si>
    <t>5.2</t>
  </si>
  <si>
    <t>AC</t>
  </si>
  <si>
    <t>TDR38</t>
  </si>
  <si>
    <t>5.3</t>
  </si>
  <si>
    <t xml:space="preserve">Coordinación comunal </t>
  </si>
  <si>
    <t>FB</t>
  </si>
  <si>
    <t>TDR29</t>
  </si>
  <si>
    <t>5.4</t>
  </si>
  <si>
    <t>Material Difusion (triptico, lienzo, volantes, pendones, material didactico y relacionados)</t>
    <phoneticPr fontId="32" type="noConversion"/>
  </si>
  <si>
    <t>Por ejecutar</t>
    <phoneticPr fontId="32" type="noConversion"/>
  </si>
  <si>
    <t>En implementación</t>
    <phoneticPr fontId="32" type="noConversion"/>
  </si>
  <si>
    <t>Por ejecutar</t>
    <phoneticPr fontId="32" type="noConversion"/>
  </si>
  <si>
    <t>Por ejecutar</t>
    <phoneticPr fontId="32" type="noConversion"/>
  </si>
  <si>
    <t>Equipos (1 laptop, 1 licencia, 1 impresora)</t>
  </si>
  <si>
    <t>5.10</t>
  </si>
  <si>
    <t>Telefonía y administración</t>
  </si>
  <si>
    <t>5.11</t>
  </si>
  <si>
    <t>recicladores</t>
    <phoneticPr fontId="0" type="noConversion"/>
  </si>
  <si>
    <t>5.12</t>
  </si>
  <si>
    <t>Transporte, alimentación y materiales</t>
  </si>
  <si>
    <t>Transporte</t>
  </si>
  <si>
    <t>6.0</t>
  </si>
  <si>
    <t>Linea de base, monitoreo y Evaluación</t>
  </si>
  <si>
    <t>TDR14</t>
  </si>
  <si>
    <t>3.5.1</t>
  </si>
  <si>
    <t>cap func munic</t>
  </si>
  <si>
    <t>3.7</t>
  </si>
  <si>
    <t>TDR15</t>
  </si>
  <si>
    <t>3.7.1</t>
  </si>
  <si>
    <t>sensibilización</t>
  </si>
  <si>
    <t>4.4</t>
  </si>
  <si>
    <t>Diseñar e implementar la estrategia de comunicación de la temática y del proyecto</t>
  </si>
  <si>
    <t>COT9</t>
  </si>
  <si>
    <t>4.4.1</t>
  </si>
  <si>
    <t>Papelería</t>
  </si>
  <si>
    <t>papelería</t>
  </si>
  <si>
    <t>Traslados y alimentación para 4 visitas técnicas para recicladores</t>
    <phoneticPr fontId="32" type="noConversion"/>
  </si>
  <si>
    <t>CD</t>
    <phoneticPr fontId="32" type="noConversion"/>
  </si>
  <si>
    <t>viaje</t>
    <phoneticPr fontId="32" type="noConversion"/>
  </si>
  <si>
    <t>Reemplazado</t>
    <phoneticPr fontId="32" type="noConversion"/>
  </si>
  <si>
    <t>Conformar una mesa intersectorial de articulación (Santiago Recicla-Seremi, gobierno regional, municipio, intendencia, empresas y el MNRCH) y de coordinación con Santiago Recicla.</t>
  </si>
  <si>
    <t>COT10</t>
  </si>
  <si>
    <t>Consultoria facilitacion de talleres y elaboración de informe</t>
  </si>
  <si>
    <t>IM</t>
  </si>
  <si>
    <t>2.4</t>
  </si>
  <si>
    <t>2.3</t>
  </si>
  <si>
    <t>TDR1</t>
  </si>
  <si>
    <t>SD</t>
  </si>
  <si>
    <t>ex ante</t>
  </si>
  <si>
    <t>Contratado/en ejecución</t>
  </si>
  <si>
    <t>ciescoop</t>
  </si>
  <si>
    <t>TDR36</t>
  </si>
  <si>
    <t>1.1.2</t>
  </si>
  <si>
    <t>SB</t>
    <phoneticPr fontId="0" type="noConversion"/>
  </si>
  <si>
    <t>Banco Interamericano de Desarrollo - VPC/PDP-</t>
  </si>
  <si>
    <t>PLAN DE ADQUISICIONES  DECOOPERACIONES TECNICAS NO REEMBOLSABLES</t>
  </si>
  <si>
    <t>SCC</t>
  </si>
  <si>
    <t>si</t>
  </si>
  <si>
    <t>pendiente contratación</t>
  </si>
  <si>
    <t>CCIN</t>
  </si>
  <si>
    <t>1.7</t>
  </si>
  <si>
    <t>Conformar una mesa comunal  de trabajo permanente por territorio compuesta por el municipio, recicladores, sociedad civil y comunidad.</t>
  </si>
  <si>
    <t>COT8</t>
  </si>
  <si>
    <t>3.3.1</t>
  </si>
  <si>
    <t>3.6</t>
  </si>
  <si>
    <t>Costo estimado de la Adquisición         (US$)</t>
  </si>
  <si>
    <r>
      <t xml:space="preserve">Método de Adquisición </t>
    </r>
    <r>
      <rPr>
        <b/>
        <vertAlign val="superscript"/>
        <sz val="10"/>
        <rFont val="Calibri"/>
        <family val="2"/>
      </rPr>
      <t>(2)</t>
    </r>
  </si>
  <si>
    <t>Revisión  de adquisiciones (Ex ante-Ex Post) (3)</t>
  </si>
  <si>
    <t>Fuente de Financiamiento y porcentaje</t>
  </si>
  <si>
    <t xml:space="preserve">Fecha estimada del Anuncio de Adquisición o del Inicio de la contratación </t>
  </si>
  <si>
    <t>Revisión técnica del JEP (4)</t>
  </si>
  <si>
    <t>Comentarios</t>
  </si>
  <si>
    <t>BID/MIF %</t>
  </si>
  <si>
    <t>$ BID/MIF</t>
  </si>
  <si>
    <t>Local / Otro %</t>
  </si>
  <si>
    <t>$ LOCAL</t>
  </si>
  <si>
    <t>Bienes</t>
  </si>
  <si>
    <t>1.4</t>
  </si>
  <si>
    <t xml:space="preserve"> Desarrollar competencias en gestión, administración y competencias tecnicas (incluyendo identificación del equipamento adecuado) y educación financiera</t>
  </si>
  <si>
    <t>COT2</t>
  </si>
  <si>
    <t>1.4.1</t>
  </si>
  <si>
    <t>equipamiento (computador, impresora)</t>
  </si>
  <si>
    <t>CP</t>
  </si>
  <si>
    <t>ex post</t>
  </si>
  <si>
    <t>1.6</t>
  </si>
  <si>
    <t>3.1.1</t>
  </si>
  <si>
    <t>Profesional encargado de definir las comunas y conseguir compromisos municipales</t>
  </si>
  <si>
    <t>3.3</t>
  </si>
  <si>
    <t>Profesional encargado de conformación e implementación</t>
  </si>
  <si>
    <t>TDR25</t>
  </si>
  <si>
    <t>4.4.6</t>
  </si>
  <si>
    <t>4.3.2</t>
  </si>
  <si>
    <t>Prevención de riesgo</t>
    <phoneticPr fontId="32" type="noConversion"/>
  </si>
  <si>
    <t>Coordinación empresa</t>
  </si>
  <si>
    <t>TDR35</t>
  </si>
  <si>
    <t>5.5</t>
  </si>
  <si>
    <t>Asesoría Técnica Recicladores</t>
  </si>
  <si>
    <t>EE</t>
  </si>
  <si>
    <t>5.6</t>
  </si>
  <si>
    <t>Asesor Metodológico</t>
  </si>
  <si>
    <t>BJ</t>
  </si>
  <si>
    <t>TDR33</t>
  </si>
  <si>
    <t>5.7</t>
  </si>
  <si>
    <t>Asistente administrativo</t>
    <phoneticPr fontId="0" type="noConversion"/>
  </si>
  <si>
    <t>AR</t>
    <phoneticPr fontId="0" type="noConversion"/>
  </si>
  <si>
    <t>N/A</t>
    <phoneticPr fontId="0" type="noConversion"/>
  </si>
  <si>
    <t>TDR34</t>
  </si>
  <si>
    <t>5.8</t>
  </si>
  <si>
    <t>Asesor evaluación</t>
  </si>
  <si>
    <t>Evaluación</t>
  </si>
  <si>
    <t>5.9</t>
  </si>
  <si>
    <t>3.2.1</t>
  </si>
  <si>
    <t>TDR13</t>
  </si>
  <si>
    <t>3.3.2</t>
  </si>
  <si>
    <t xml:space="preserve">Fortalecer el conocimiento técnico de las organizaciones con visitas técnicas a otras experiencias reconocidas  </t>
  </si>
  <si>
    <t>COT6</t>
  </si>
  <si>
    <t>1.8.1</t>
  </si>
  <si>
    <t>Estudio diversificación</t>
  </si>
  <si>
    <t>2.2</t>
  </si>
  <si>
    <t>Sensibilizar empresas generadoras de residuos solidos reciclables (posibles proveedoras de material)</t>
  </si>
  <si>
    <t>2.2.1</t>
  </si>
  <si>
    <t>Fondo  equipamiento organización</t>
  </si>
  <si>
    <t>Equipamiento</t>
  </si>
  <si>
    <t>COT5</t>
  </si>
  <si>
    <t>1.6.4</t>
  </si>
  <si>
    <t>Chaqueta recicladores</t>
  </si>
  <si>
    <t>1.6.5</t>
  </si>
  <si>
    <t>Georreferenciación</t>
    <phoneticPr fontId="32" type="noConversion"/>
  </si>
  <si>
    <t>Eliminado</t>
    <phoneticPr fontId="32" type="noConversion"/>
  </si>
  <si>
    <t>eliminado</t>
    <phoneticPr fontId="32" type="noConversion"/>
  </si>
  <si>
    <t>Difusión</t>
  </si>
  <si>
    <t>Difusión</t>
    <phoneticPr fontId="32" type="noConversion"/>
  </si>
  <si>
    <t>Plan municipal</t>
    <phoneticPr fontId="32" type="noConversion"/>
  </si>
  <si>
    <t>5.13</t>
    <phoneticPr fontId="32" type="noConversion"/>
  </si>
  <si>
    <t>Apoyo terreno</t>
    <phoneticPr fontId="32" type="noConversion"/>
  </si>
  <si>
    <t>viaje</t>
    <phoneticPr fontId="0" type="noConversion"/>
  </si>
  <si>
    <t>COT 11</t>
    <phoneticPr fontId="16" type="noConversion"/>
  </si>
  <si>
    <t>1.8.2</t>
    <phoneticPr fontId="16" type="noConversion"/>
  </si>
  <si>
    <t>Pasaje viaje técnico Taller Lima -Capacitación IRR</t>
    <phoneticPr fontId="16" type="noConversion"/>
  </si>
  <si>
    <t>CD</t>
    <phoneticPr fontId="16" type="noConversion"/>
  </si>
  <si>
    <t>Viaje</t>
    <phoneticPr fontId="16" type="noConversion"/>
  </si>
  <si>
    <t>ex post</t>
    <phoneticPr fontId="16" type="noConversion"/>
  </si>
  <si>
    <t>Contratado/terminado</t>
  </si>
  <si>
    <t>1.9</t>
  </si>
  <si>
    <t>Evento difusión Formación Recicladores</t>
  </si>
  <si>
    <t>1.9.1</t>
  </si>
  <si>
    <t xml:space="preserve">Alimentación </t>
  </si>
  <si>
    <t>Ex post</t>
  </si>
  <si>
    <t>1.9.2</t>
  </si>
  <si>
    <t>Arriendo salas y equipos</t>
  </si>
  <si>
    <t>Consultorias</t>
  </si>
  <si>
    <t>1.1</t>
  </si>
  <si>
    <t>TDR 1</t>
    <phoneticPr fontId="32" type="noConversion"/>
  </si>
  <si>
    <t>Item</t>
    <phoneticPr fontId="32" type="noConversion"/>
  </si>
  <si>
    <t>Monto</t>
    <phoneticPr fontId="32" type="noConversion"/>
  </si>
  <si>
    <t>Consultor</t>
    <phoneticPr fontId="32" type="noConversion"/>
  </si>
  <si>
    <t>Estado</t>
    <phoneticPr fontId="32" type="noConversion"/>
  </si>
  <si>
    <t>Ciescoop</t>
    <phoneticPr fontId="32" type="noConversion"/>
  </si>
  <si>
    <t>Contratado</t>
    <phoneticPr fontId="32" type="noConversion"/>
  </si>
  <si>
    <t>País: CHILE</t>
  </si>
  <si>
    <t>Agencia Ejecutora (AE): Casa de la Paz                                                Sector Privado</t>
  </si>
  <si>
    <t>Número del Proyecto: CH-M1055</t>
  </si>
  <si>
    <t>Nombre del Proyecto: Reciclaje Inclusivo: Gobierno, empresas y recicladores (CH-M1055)</t>
  </si>
  <si>
    <t xml:space="preserve"> </t>
  </si>
  <si>
    <t>Fortalecer el conocimiento de los funcionarios públicos  con visitas a (y de) otras experiencias reconocidas  (se trabajará junto con 1.10, serán los mismos resultados)</t>
  </si>
  <si>
    <t>3.6.1</t>
  </si>
  <si>
    <t>3.2</t>
  </si>
  <si>
    <t>1.5</t>
  </si>
  <si>
    <t>1.5.1</t>
  </si>
  <si>
    <t>tecnico</t>
  </si>
  <si>
    <t>TDR 6</t>
  </si>
  <si>
    <t>1.6.9</t>
  </si>
  <si>
    <t>2.5</t>
  </si>
  <si>
    <t>Instalación de Centros de acopio (no pecunario)</t>
  </si>
  <si>
    <t>N/A</t>
  </si>
  <si>
    <t>1.6.6</t>
  </si>
  <si>
    <t>TDR7</t>
  </si>
  <si>
    <t>2.1.1</t>
  </si>
  <si>
    <t>SBCC</t>
  </si>
  <si>
    <t>4.2</t>
  </si>
  <si>
    <t>Realizar una caracterización de los recicladores en las 3 comunas seleccionadas</t>
  </si>
  <si>
    <t>TDR16</t>
  </si>
  <si>
    <t>4.2.1</t>
  </si>
  <si>
    <t>libro linea base</t>
  </si>
  <si>
    <t>4.3</t>
  </si>
  <si>
    <t>1.4.2 - 1.6.7 - 1.6.8 - 2.2.1</t>
  </si>
  <si>
    <t>Se realiza en TDR5</t>
  </si>
  <si>
    <t>Se realiza en TDR1</t>
  </si>
  <si>
    <t>1.1-1.2.1 - 1.2.2 - 1.3</t>
  </si>
  <si>
    <t>Se realiza en TDR4</t>
  </si>
  <si>
    <t>TDR8</t>
  </si>
  <si>
    <t>2.8</t>
  </si>
  <si>
    <t>TDR4</t>
  </si>
  <si>
    <t>TDR10</t>
  </si>
  <si>
    <t>Libre</t>
  </si>
  <si>
    <t>TDR11</t>
  </si>
  <si>
    <t>TDR12</t>
  </si>
  <si>
    <t>Pendiente contratación</t>
  </si>
  <si>
    <t>impresión caracterizacion</t>
  </si>
  <si>
    <t>Edicion, diseño</t>
  </si>
  <si>
    <t>Planes municipales</t>
  </si>
  <si>
    <t>TDR17</t>
  </si>
  <si>
    <t>4.4.4 - 4.4.8</t>
  </si>
  <si>
    <t>Edición y diagración LB</t>
  </si>
  <si>
    <t>Alimentación, sala, materiales</t>
  </si>
  <si>
    <t>1.3</t>
  </si>
  <si>
    <t>Pasajes y Viaticos 2 recicladores por comuna, 2 técnicos</t>
  </si>
  <si>
    <t>viaje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</si>
  <si>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</si>
  <si>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</si>
  <si>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</si>
  <si>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</si>
  <si>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</si>
  <si>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</si>
  <si>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</si>
  <si>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</si>
  <si>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</si>
  <si>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</si>
  <si>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</si>
  <si>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</si>
  <si>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</si>
  <si>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</si>
  <si>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</si>
  <si>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</si>
  <si>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</si>
  <si>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</si>
  <si>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</si>
  <si>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</si>
  <si>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</si>
  <si>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5.13</t>
  </si>
  <si>
    <t>5.16</t>
  </si>
  <si>
    <t>6.1</t>
  </si>
  <si>
    <t xml:space="preserve">Programa de Liderazgo, Desarrollo Personal y Fortalecimiento Organizacional </t>
  </si>
  <si>
    <t>Acompañamiento Recicladores</t>
  </si>
  <si>
    <t>Asesor Comercial para el desarrollo delo Negocio, Administración de Centros de Acopio, Patios de Reciclaje y Puntos de Acopio</t>
  </si>
  <si>
    <t xml:space="preserve">Elaboración y Seguimiento Planes de Negocio, Planes de Gestión Comercial </t>
  </si>
  <si>
    <t xml:space="preserve">1.7.1 - 1.7.2 - 1.7.3 - 1.2.2 </t>
  </si>
  <si>
    <t>Acceso a Financiamiento</t>
  </si>
  <si>
    <t>Capacitación Equipamiento</t>
  </si>
  <si>
    <t xml:space="preserve">Prevención de riesgos centro de Valorización </t>
  </si>
  <si>
    <t>Estudio de Cadenas de Valor</t>
  </si>
  <si>
    <t>Capacitación Empresas Generadoras</t>
  </si>
  <si>
    <t>Capacitar en la gestión, funcionamiento y uso de infraestructura de los centros de acopio</t>
  </si>
  <si>
    <t>COT3</t>
  </si>
  <si>
    <t>1.6.1</t>
  </si>
  <si>
    <t>1.6.2</t>
  </si>
  <si>
    <t>Credencial y tarjetas de presentación</t>
  </si>
  <si>
    <t>COT4</t>
  </si>
  <si>
    <t>1.6.3</t>
  </si>
  <si>
    <t>Cartel para carro</t>
  </si>
  <si>
    <t>COT 4</t>
  </si>
  <si>
    <t>Instalación de Puntos de acopio (no pecunario)</t>
  </si>
  <si>
    <t>Si</t>
  </si>
  <si>
    <t>Servicios distintos a Consultoria</t>
  </si>
  <si>
    <t>1.2</t>
  </si>
  <si>
    <t xml:space="preserve"> Elaborar e implementar planes de las organizaciones de recicladores (a nivel comunal) que incluya la definición de una estrategia de recolección</t>
  </si>
  <si>
    <t>TDR31</t>
  </si>
  <si>
    <t>1.2.1</t>
  </si>
  <si>
    <t>Coordinación y Logistica 3 Talleres Planes Comunales</t>
  </si>
  <si>
    <t>CD</t>
  </si>
  <si>
    <t>1.8</t>
  </si>
  <si>
    <t>Georreferenciar Logística de Recolección Materiales Reciclables</t>
  </si>
  <si>
    <t>Coordinación Mesa Empresa</t>
  </si>
  <si>
    <t>Estudio Caracterización de Marcas</t>
  </si>
  <si>
    <t>Acompañamiento Muncipios Para Proyectos de Inversión</t>
  </si>
  <si>
    <t>Diseño de Planes Municipales</t>
  </si>
  <si>
    <t>Diagnóstico, elaboración y Seguimiento de Planes Municipales</t>
  </si>
  <si>
    <t>Capacitacion Funcionarios Municipales</t>
  </si>
  <si>
    <t>Sensibilización Comunidad</t>
  </si>
  <si>
    <t>Edicion Diagramción Línea de Base</t>
  </si>
  <si>
    <t>Elaboración Video</t>
  </si>
  <si>
    <t>Logistica y Facilitación de Seminario</t>
  </si>
  <si>
    <t>Línea Gráfica y Pagina Web</t>
  </si>
  <si>
    <t>Pasaje y viaticos Seminario</t>
  </si>
  <si>
    <t>Componente 1:  Fortalecimiento de la gestión comercial de los recicladores</t>
  </si>
  <si>
    <t>Componente 2:  Generación de vínculos comerciales con el sector privado (empresas y sociedad civil)</t>
  </si>
  <si>
    <t>Componente 3: Fortalecimiento de las municipalidades para contribuir a un sistema de reciclaje que involucre a los recicladores y a la comunidad</t>
  </si>
  <si>
    <t>Componente 4: Gestión del conocimiento, monitoroeo y comunicación estratégica.</t>
  </si>
  <si>
    <t>Sistematización Proyecto</t>
  </si>
  <si>
    <t>Apoyo Técnico Caracterización Recicladores</t>
  </si>
  <si>
    <t>Coordinador Caracterización Reciclaje</t>
  </si>
  <si>
    <t>Plan comunicacional</t>
  </si>
  <si>
    <t>Producción Seminario</t>
  </si>
  <si>
    <t>Plan Gestión del Conocimiento</t>
  </si>
  <si>
    <t>Sistema Registro monitoreo</t>
  </si>
  <si>
    <t>SD</t>
    <phoneticPr fontId="32" type="noConversion"/>
  </si>
  <si>
    <t xml:space="preserve"> Investigary validar  posibles alternativas para desarrollar un sistema de trazabilidad </t>
    <phoneticPr fontId="32" type="noConversion"/>
  </si>
  <si>
    <t>2.6.1 - 2.7.1</t>
    <phoneticPr fontId="32" type="noConversion"/>
  </si>
  <si>
    <t>2.6</t>
    <phoneticPr fontId="32" type="noConversion"/>
  </si>
  <si>
    <t>2.7</t>
    <phoneticPr fontId="32" type="noConversion"/>
  </si>
  <si>
    <t>Monto límite para revisión ex post de adquisiciones:</t>
  </si>
  <si>
    <t>Bienes y servicios (monto en U$S):591.940,00</t>
  </si>
  <si>
    <t>Consultorias (monto en U$S):687.710,00</t>
  </si>
  <si>
    <t>No. Item</t>
  </si>
  <si>
    <t>Ref. POA</t>
  </si>
  <si>
    <t>Descripción de las adquisiciones (1)</t>
  </si>
  <si>
    <t>Resp</t>
  </si>
  <si>
    <t>valorizado</t>
  </si>
  <si>
    <t>Comunicaciones</t>
  </si>
  <si>
    <t>Sociologo</t>
  </si>
  <si>
    <t>Reemplazado por F19</t>
  </si>
  <si>
    <t>Aporte funcionarios municipales</t>
  </si>
  <si>
    <t>Funcionarios municipales</t>
  </si>
  <si>
    <t>estado</t>
  </si>
  <si>
    <t>5.14</t>
  </si>
  <si>
    <t>2.3.1</t>
  </si>
  <si>
    <t>2.4.1</t>
  </si>
  <si>
    <t xml:space="preserve">         </t>
  </si>
  <si>
    <t>por implementar</t>
  </si>
  <si>
    <t>TDR2</t>
  </si>
  <si>
    <t>Pasajes y Viaticos 1 para funcionarios municipales y tecnicos del proyecto</t>
  </si>
  <si>
    <t>Reemplazado</t>
  </si>
  <si>
    <t>eliminado</t>
  </si>
  <si>
    <t xml:space="preserve">TDR5 </t>
  </si>
  <si>
    <t>TDR3</t>
  </si>
  <si>
    <t>Rev. MAYO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</si>
</sst>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(* #,##0_);_(* \(#,##0\);_(* &quot;-&quot;??_);_(@_)"/>
    <numFmt numFmtId="167" formatCode="_-* #,##0.000_-;\-* #,##0.000_-;_-* &quot;-&quot;??_-;_-@_-"/>
  </numFmts>
  <fonts count="4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b/>
      <u/>
      <vertAlign val="superscript"/>
      <sz val="10"/>
      <name val="Calibri"/>
      <family val="2"/>
    </font>
    <font>
      <sz val="8"/>
      <name val="Verdana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4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sz val="14"/>
      <color indexed="9"/>
      <name val="Calibri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8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/>
    <xf numFmtId="0" fontId="6" fillId="0" borderId="7" xfId="0" applyFont="1" applyFill="1" applyBorder="1" applyAlignment="1"/>
    <xf numFmtId="0" fontId="5" fillId="0" borderId="7" xfId="0" applyFont="1" applyBorder="1" applyAlignment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2" xfId="0" applyFont="1" applyFill="1" applyBorder="1" applyAlignment="1">
      <alignment horizontal="left"/>
    </xf>
    <xf numFmtId="0" fontId="9" fillId="0" borderId="0" xfId="0" applyFont="1"/>
    <xf numFmtId="0" fontId="5" fillId="0" borderId="15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 applyFill="1" applyBorder="1"/>
    <xf numFmtId="0" fontId="6" fillId="0" borderId="16" xfId="0" applyFont="1" applyBorder="1"/>
    <xf numFmtId="0" fontId="6" fillId="0" borderId="18" xfId="0" applyFont="1" applyBorder="1"/>
    <xf numFmtId="0" fontId="6" fillId="0" borderId="18" xfId="0" applyFont="1" applyFill="1" applyBorder="1"/>
    <xf numFmtId="0" fontId="6" fillId="0" borderId="19" xfId="0" applyFont="1" applyBorder="1"/>
    <xf numFmtId="0" fontId="10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3" fillId="0" borderId="0" xfId="0" applyFont="1"/>
    <xf numFmtId="0" fontId="15" fillId="0" borderId="0" xfId="0" applyFont="1"/>
    <xf numFmtId="0" fontId="16" fillId="0" borderId="20" xfId="0" applyFont="1" applyFill="1" applyBorder="1"/>
    <xf numFmtId="0" fontId="18" fillId="0" borderId="0" xfId="0" applyFont="1"/>
    <xf numFmtId="0" fontId="5" fillId="3" borderId="20" xfId="0" applyFont="1" applyFill="1" applyBorder="1"/>
    <xf numFmtId="0" fontId="19" fillId="0" borderId="20" xfId="0" applyFont="1" applyBorder="1"/>
    <xf numFmtId="0" fontId="19" fillId="0" borderId="20" xfId="0" applyFont="1" applyFill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19" fillId="0" borderId="0" xfId="0" applyFont="1"/>
    <xf numFmtId="0" fontId="10" fillId="3" borderId="0" xfId="0" applyFont="1" applyFill="1"/>
    <xf numFmtId="0" fontId="20" fillId="3" borderId="20" xfId="0" applyFont="1" applyFill="1" applyBorder="1" applyAlignment="1">
      <alignment wrapText="1"/>
    </xf>
    <xf numFmtId="43" fontId="20" fillId="3" borderId="20" xfId="1" applyNumberFormat="1" applyFont="1" applyFill="1" applyBorder="1" applyAlignment="1">
      <alignment wrapText="1"/>
    </xf>
    <xf numFmtId="9" fontId="6" fillId="3" borderId="20" xfId="3" applyNumberFormat="1" applyFont="1" applyFill="1" applyBorder="1"/>
    <xf numFmtId="17" fontId="6" fillId="3" borderId="20" xfId="0" applyNumberFormat="1" applyFont="1" applyFill="1" applyBorder="1"/>
    <xf numFmtId="0" fontId="6" fillId="3" borderId="20" xfId="0" applyFont="1" applyFill="1" applyBorder="1" applyAlignment="1">
      <alignment horizontal="center"/>
    </xf>
    <xf numFmtId="0" fontId="0" fillId="3" borderId="0" xfId="0" applyFill="1"/>
    <xf numFmtId="0" fontId="18" fillId="3" borderId="0" xfId="0" applyFont="1" applyFill="1"/>
    <xf numFmtId="43" fontId="21" fillId="3" borderId="20" xfId="1" applyNumberFormat="1" applyFont="1" applyFill="1" applyBorder="1" applyAlignment="1">
      <alignment wrapText="1"/>
    </xf>
    <xf numFmtId="9" fontId="5" fillId="3" borderId="20" xfId="3" applyNumberFormat="1" applyFont="1" applyFill="1" applyBorder="1"/>
    <xf numFmtId="0" fontId="5" fillId="3" borderId="13" xfId="0" applyFont="1" applyFill="1" applyBorder="1"/>
    <xf numFmtId="0" fontId="19" fillId="3" borderId="0" xfId="0" applyFont="1" applyFill="1"/>
    <xf numFmtId="0" fontId="6" fillId="3" borderId="21" xfId="0" applyFont="1" applyFill="1" applyBorder="1"/>
    <xf numFmtId="0" fontId="15" fillId="3" borderId="0" xfId="0" applyFont="1" applyFill="1"/>
    <xf numFmtId="0" fontId="16" fillId="3" borderId="20" xfId="0" applyFont="1" applyFill="1" applyBorder="1"/>
    <xf numFmtId="0" fontId="16" fillId="3" borderId="21" xfId="0" applyFont="1" applyFill="1" applyBorder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/>
    <xf numFmtId="0" fontId="6" fillId="4" borderId="21" xfId="0" applyFont="1" applyFill="1" applyBorder="1"/>
    <xf numFmtId="0" fontId="6" fillId="5" borderId="21" xfId="0" applyFont="1" applyFill="1" applyBorder="1"/>
    <xf numFmtId="0" fontId="6" fillId="3" borderId="24" xfId="0" applyFont="1" applyFill="1" applyBorder="1"/>
    <xf numFmtId="0" fontId="6" fillId="6" borderId="21" xfId="0" applyFont="1" applyFill="1" applyBorder="1"/>
    <xf numFmtId="0" fontId="13" fillId="3" borderId="0" xfId="0" applyFont="1" applyFill="1"/>
    <xf numFmtId="0" fontId="23" fillId="3" borderId="0" xfId="0" applyFont="1" applyFill="1"/>
    <xf numFmtId="0" fontId="20" fillId="0" borderId="20" xfId="0" applyFont="1" applyFill="1" applyBorder="1" applyAlignment="1">
      <alignment wrapText="1"/>
    </xf>
    <xf numFmtId="0" fontId="6" fillId="4" borderId="24" xfId="0" applyFont="1" applyFill="1" applyBorder="1"/>
    <xf numFmtId="0" fontId="17" fillId="0" borderId="24" xfId="0" applyFont="1" applyBorder="1"/>
    <xf numFmtId="0" fontId="23" fillId="0" borderId="0" xfId="0" applyFont="1"/>
    <xf numFmtId="0" fontId="6" fillId="0" borderId="15" xfId="0" applyFont="1" applyBorder="1"/>
    <xf numFmtId="9" fontId="6" fillId="0" borderId="28" xfId="3" applyNumberFormat="1" applyFont="1" applyBorder="1"/>
    <xf numFmtId="165" fontId="5" fillId="0" borderId="29" xfId="0" applyNumberFormat="1" applyFont="1" applyBorder="1" applyAlignment="1"/>
    <xf numFmtId="9" fontId="6" fillId="0" borderId="30" xfId="3" applyNumberFormat="1" applyFont="1" applyBorder="1"/>
    <xf numFmtId="0" fontId="6" fillId="0" borderId="28" xfId="0" applyFont="1" applyBorder="1"/>
    <xf numFmtId="0" fontId="6" fillId="0" borderId="31" xfId="0" applyFont="1" applyBorder="1"/>
    <xf numFmtId="0" fontId="6" fillId="0" borderId="36" xfId="0" applyFont="1" applyBorder="1"/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3" fontId="21" fillId="0" borderId="29" xfId="1" applyNumberFormat="1" applyFont="1" applyBorder="1" applyAlignment="1">
      <alignment wrapText="1"/>
    </xf>
    <xf numFmtId="0" fontId="5" fillId="0" borderId="29" xfId="0" applyFont="1" applyBorder="1" applyAlignment="1"/>
    <xf numFmtId="0" fontId="5" fillId="0" borderId="29" xfId="0" applyFont="1" applyFill="1" applyBorder="1" applyAlignment="1"/>
    <xf numFmtId="0" fontId="6" fillId="0" borderId="29" xfId="0" applyFont="1" applyBorder="1" applyAlignment="1"/>
    <xf numFmtId="0" fontId="6" fillId="0" borderId="37" xfId="0" applyFont="1" applyBorder="1"/>
    <xf numFmtId="0" fontId="24" fillId="0" borderId="0" xfId="0" applyFont="1"/>
    <xf numFmtId="0" fontId="25" fillId="0" borderId="32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43" fontId="26" fillId="0" borderId="29" xfId="1" applyNumberFormat="1" applyFont="1" applyBorder="1" applyAlignment="1">
      <alignment wrapText="1"/>
    </xf>
    <xf numFmtId="0" fontId="27" fillId="0" borderId="29" xfId="0" applyFont="1" applyBorder="1" applyAlignment="1"/>
    <xf numFmtId="0" fontId="27" fillId="0" borderId="29" xfId="0" applyFont="1" applyFill="1" applyBorder="1" applyAlignment="1"/>
    <xf numFmtId="166" fontId="27" fillId="0" borderId="29" xfId="0" applyNumberFormat="1" applyFont="1" applyBorder="1" applyAlignment="1"/>
    <xf numFmtId="167" fontId="27" fillId="0" borderId="29" xfId="0" applyNumberFormat="1" applyFont="1" applyBorder="1" applyAlignment="1"/>
    <xf numFmtId="0" fontId="25" fillId="0" borderId="29" xfId="0" applyFont="1" applyBorder="1" applyAlignment="1"/>
    <xf numFmtId="0" fontId="25" fillId="0" borderId="37" xfId="0" applyFont="1" applyBorder="1"/>
    <xf numFmtId="0" fontId="28" fillId="0" borderId="0" xfId="0" applyFont="1"/>
    <xf numFmtId="43" fontId="27" fillId="0" borderId="29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42" fontId="10" fillId="0" borderId="0" xfId="2" applyNumberFormat="1" applyFont="1"/>
    <xf numFmtId="42" fontId="10" fillId="0" borderId="0" xfId="2" applyNumberFormat="1" applyFont="1" applyFill="1"/>
    <xf numFmtId="0" fontId="0" fillId="0" borderId="0" xfId="0" applyFill="1"/>
    <xf numFmtId="0" fontId="5" fillId="0" borderId="35" xfId="0" applyFont="1" applyBorder="1" applyAlignment="1"/>
    <xf numFmtId="0" fontId="5" fillId="0" borderId="29" xfId="0" applyFont="1" applyBorder="1" applyAlignment="1"/>
    <xf numFmtId="0" fontId="6" fillId="0" borderId="29" xfId="0" applyFont="1" applyBorder="1" applyAlignment="1"/>
    <xf numFmtId="0" fontId="6" fillId="7" borderId="20" xfId="0" applyFont="1" applyFill="1" applyBorder="1"/>
    <xf numFmtId="43" fontId="0" fillId="0" borderId="0" xfId="0" applyNumberFormat="1"/>
    <xf numFmtId="0" fontId="6" fillId="6" borderId="13" xfId="0" applyFont="1" applyFill="1" applyBorder="1" applyAlignment="1">
      <alignment wrapText="1"/>
    </xf>
    <xf numFmtId="0" fontId="6" fillId="6" borderId="13" xfId="0" applyFont="1" applyFill="1" applyBorder="1"/>
    <xf numFmtId="0" fontId="6" fillId="9" borderId="21" xfId="0" applyFont="1" applyFill="1" applyBorder="1"/>
    <xf numFmtId="43" fontId="0" fillId="0" borderId="0" xfId="0" applyNumberFormat="1"/>
    <xf numFmtId="43" fontId="6" fillId="0" borderId="0" xfId="0" applyNumberFormat="1" applyFont="1" applyBorder="1"/>
    <xf numFmtId="0" fontId="6" fillId="0" borderId="20" xfId="0" applyFont="1" applyFill="1" applyBorder="1"/>
    <xf numFmtId="43" fontId="20" fillId="0" borderId="20" xfId="1" applyNumberFormat="1" applyFont="1" applyFill="1" applyBorder="1" applyAlignment="1">
      <alignment wrapText="1"/>
    </xf>
    <xf numFmtId="9" fontId="6" fillId="0" borderId="20" xfId="3" applyNumberFormat="1" applyFont="1" applyFill="1" applyBorder="1"/>
    <xf numFmtId="17" fontId="6" fillId="0" borderId="20" xfId="0" applyNumberFormat="1" applyFont="1" applyFill="1" applyBorder="1"/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/>
    <xf numFmtId="43" fontId="21" fillId="0" borderId="20" xfId="1" applyNumberFormat="1" applyFont="1" applyFill="1" applyBorder="1" applyAlignment="1">
      <alignment wrapText="1"/>
    </xf>
    <xf numFmtId="9" fontId="5" fillId="0" borderId="20" xfId="3" applyNumberFormat="1" applyFont="1" applyFill="1" applyBorder="1"/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0" fillId="0" borderId="6" xfId="0" applyFont="1" applyFill="1" applyBorder="1" applyAlignment="1">
      <alignment wrapText="1"/>
    </xf>
    <xf numFmtId="9" fontId="6" fillId="0" borderId="6" xfId="3" applyNumberFormat="1" applyFont="1" applyFill="1" applyBorder="1"/>
    <xf numFmtId="17" fontId="6" fillId="0" borderId="6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/>
    </xf>
    <xf numFmtId="43" fontId="16" fillId="0" borderId="20" xfId="1" applyNumberFormat="1" applyFont="1" applyFill="1" applyBorder="1" applyAlignment="1">
      <alignment wrapText="1"/>
    </xf>
    <xf numFmtId="0" fontId="16" fillId="0" borderId="20" xfId="0" applyFont="1" applyFill="1" applyBorder="1" applyAlignment="1">
      <alignment horizontal="center"/>
    </xf>
    <xf numFmtId="17" fontId="20" fillId="0" borderId="20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2" fontId="20" fillId="0" borderId="20" xfId="0" applyNumberFormat="1" applyFont="1" applyFill="1" applyBorder="1" applyAlignment="1">
      <alignment wrapText="1"/>
    </xf>
    <xf numFmtId="165" fontId="6" fillId="0" borderId="6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wrapText="1"/>
    </xf>
    <xf numFmtId="164" fontId="33" fillId="0" borderId="29" xfId="2" applyFont="1" applyBorder="1" applyAlignment="1"/>
    <xf numFmtId="0" fontId="20" fillId="0" borderId="20" xfId="0" applyFont="1" applyBorder="1" applyAlignment="1">
      <alignment wrapText="1"/>
    </xf>
    <xf numFmtId="9" fontId="6" fillId="0" borderId="20" xfId="3" applyNumberFormat="1" applyFont="1" applyFill="1" applyBorder="1"/>
    <xf numFmtId="43" fontId="21" fillId="0" borderId="33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0" borderId="0" xfId="0" applyAlignment="1">
      <alignment wrapText="1"/>
    </xf>
    <xf numFmtId="0" fontId="35" fillId="0" borderId="20" xfId="0" applyFont="1" applyFill="1" applyBorder="1" applyAlignment="1">
      <alignment wrapText="1"/>
    </xf>
    <xf numFmtId="43" fontId="34" fillId="0" borderId="20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4" fillId="0" borderId="6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9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9" fillId="3" borderId="0" xfId="0" applyFont="1" applyFill="1"/>
    <xf numFmtId="0" fontId="34" fillId="0" borderId="20" xfId="0" applyFont="1" applyFill="1" applyBorder="1" applyAlignment="1">
      <alignment wrapText="1"/>
    </xf>
    <xf numFmtId="9" fontId="38" fillId="0" borderId="20" xfId="3" applyNumberFormat="1" applyFont="1" applyFill="1" applyBorder="1"/>
    <xf numFmtId="17" fontId="38" fillId="0" borderId="20" xfId="0" applyNumberFormat="1" applyFont="1" applyFill="1" applyBorder="1"/>
    <xf numFmtId="0" fontId="38" fillId="0" borderId="20" xfId="0" applyFont="1" applyFill="1" applyBorder="1" applyAlignment="1">
      <alignment horizontal="center"/>
    </xf>
    <xf numFmtId="0" fontId="38" fillId="3" borderId="21" xfId="0" applyFont="1" applyFill="1" applyBorder="1"/>
    <xf numFmtId="0" fontId="37" fillId="3" borderId="0" xfId="0" applyFont="1" applyFill="1"/>
    <xf numFmtId="0" fontId="40" fillId="0" borderId="20" xfId="0" applyFont="1" applyFill="1" applyBorder="1" applyAlignment="1">
      <alignment vertical="top" wrapText="1"/>
    </xf>
    <xf numFmtId="43" fontId="41" fillId="0" borderId="20" xfId="1" applyNumberFormat="1" applyFont="1" applyFill="1" applyBorder="1" applyAlignment="1">
      <alignment wrapText="1"/>
    </xf>
    <xf numFmtId="0" fontId="40" fillId="0" borderId="20" xfId="0" applyFont="1" applyFill="1" applyBorder="1"/>
    <xf numFmtId="0" fontId="40" fillId="0" borderId="20" xfId="0" applyFont="1" applyFill="1" applyBorder="1" applyAlignment="1">
      <alignment horizontal="center"/>
    </xf>
    <xf numFmtId="0" fontId="38" fillId="13" borderId="21" xfId="0" applyFont="1" applyFill="1" applyBorder="1"/>
    <xf numFmtId="0" fontId="34" fillId="3" borderId="20" xfId="0" applyFont="1" applyFill="1" applyBorder="1" applyAlignment="1">
      <alignment wrapText="1"/>
    </xf>
    <xf numFmtId="9" fontId="38" fillId="3" borderId="20" xfId="3" applyNumberFormat="1" applyFont="1" applyFill="1" applyBorder="1"/>
    <xf numFmtId="43" fontId="34" fillId="3" borderId="20" xfId="1" applyNumberFormat="1" applyFont="1" applyFill="1" applyBorder="1" applyAlignment="1">
      <alignment wrapText="1"/>
    </xf>
    <xf numFmtId="17" fontId="38" fillId="3" borderId="20" xfId="0" applyNumberFormat="1" applyFont="1" applyFill="1" applyBorder="1"/>
    <xf numFmtId="0" fontId="38" fillId="3" borderId="20" xfId="0" applyFont="1" applyFill="1" applyBorder="1" applyAlignment="1">
      <alignment horizontal="center"/>
    </xf>
    <xf numFmtId="9" fontId="40" fillId="0" borderId="20" xfId="3" applyNumberFormat="1" applyFont="1" applyFill="1" applyBorder="1"/>
    <xf numFmtId="43" fontId="16" fillId="14" borderId="20" xfId="1" applyNumberFormat="1" applyFont="1" applyFill="1" applyBorder="1" applyAlignment="1">
      <alignment wrapText="1"/>
    </xf>
    <xf numFmtId="0" fontId="16" fillId="14" borderId="20" xfId="0" applyFont="1" applyFill="1" applyBorder="1"/>
    <xf numFmtId="0" fontId="16" fillId="14" borderId="20" xfId="0" applyFont="1" applyFill="1" applyBorder="1" applyAlignment="1">
      <alignment horizontal="center"/>
    </xf>
    <xf numFmtId="0" fontId="16" fillId="14" borderId="21" xfId="0" applyFont="1" applyFill="1" applyBorder="1"/>
    <xf numFmtId="0" fontId="16" fillId="14" borderId="25" xfId="0" applyFont="1" applyFill="1" applyBorder="1"/>
    <xf numFmtId="0" fontId="16" fillId="14" borderId="20" xfId="0" applyFont="1" applyFill="1" applyBorder="1" applyAlignment="1">
      <alignment wrapText="1"/>
    </xf>
    <xf numFmtId="9" fontId="16" fillId="14" borderId="20" xfId="3" applyNumberFormat="1" applyFont="1" applyFill="1" applyBorder="1"/>
    <xf numFmtId="43" fontId="20" fillId="14" borderId="20" xfId="1" applyNumberFormat="1" applyFont="1" applyFill="1" applyBorder="1" applyAlignment="1">
      <alignment wrapText="1"/>
    </xf>
    <xf numFmtId="0" fontId="16" fillId="14" borderId="26" xfId="0" applyFont="1" applyFill="1" applyBorder="1" applyAlignment="1">
      <alignment wrapText="1"/>
    </xf>
    <xf numFmtId="0" fontId="42" fillId="3" borderId="0" xfId="0" applyFont="1" applyFill="1"/>
    <xf numFmtId="0" fontId="40" fillId="3" borderId="21" xfId="0" applyFont="1" applyFill="1" applyBorder="1"/>
    <xf numFmtId="0" fontId="43" fillId="3" borderId="0" xfId="0" applyFont="1" applyFill="1"/>
    <xf numFmtId="0" fontId="44" fillId="3" borderId="0" xfId="0" applyFont="1" applyFill="1"/>
    <xf numFmtId="0" fontId="37" fillId="0" borderId="0" xfId="0" applyFont="1" applyFill="1"/>
    <xf numFmtId="0" fontId="38" fillId="0" borderId="12" xfId="0" applyFont="1" applyFill="1" applyBorder="1" applyAlignment="1">
      <alignment horizontal="center"/>
    </xf>
    <xf numFmtId="0" fontId="38" fillId="8" borderId="13" xfId="0" applyFont="1" applyFill="1" applyBorder="1"/>
    <xf numFmtId="43" fontId="45" fillId="3" borderId="23" xfId="1" applyNumberFormat="1" applyFont="1" applyFill="1" applyBorder="1" applyAlignment="1">
      <alignment wrapText="1"/>
    </xf>
    <xf numFmtId="0" fontId="20" fillId="14" borderId="27" xfId="0" applyFont="1" applyFill="1" applyBorder="1" applyAlignment="1">
      <alignment wrapText="1"/>
    </xf>
    <xf numFmtId="0" fontId="21" fillId="14" borderId="27" xfId="0" applyFont="1" applyFill="1" applyBorder="1" applyAlignment="1">
      <alignment wrapText="1"/>
    </xf>
    <xf numFmtId="0" fontId="21" fillId="3" borderId="20" xfId="0" applyFont="1" applyFill="1" applyBorder="1"/>
    <xf numFmtId="0" fontId="34" fillId="0" borderId="20" xfId="0" applyFont="1" applyFill="1" applyBorder="1"/>
    <xf numFmtId="0" fontId="21" fillId="0" borderId="20" xfId="0" applyFont="1" applyFill="1" applyBorder="1"/>
    <xf numFmtId="0" fontId="20" fillId="0" borderId="20" xfId="0" applyFont="1" applyFill="1" applyBorder="1"/>
    <xf numFmtId="0" fontId="20" fillId="0" borderId="25" xfId="0" applyFont="1" applyFill="1" applyBorder="1"/>
    <xf numFmtId="0" fontId="21" fillId="3" borderId="25" xfId="0" applyFont="1" applyFill="1" applyBorder="1"/>
    <xf numFmtId="0" fontId="34" fillId="3" borderId="25" xfId="0" applyFont="1" applyFill="1" applyBorder="1"/>
    <xf numFmtId="0" fontId="20" fillId="3" borderId="25" xfId="0" applyFont="1" applyFill="1" applyBorder="1"/>
    <xf numFmtId="0" fontId="21" fillId="0" borderId="25" xfId="0" applyFont="1" applyFill="1" applyBorder="1"/>
    <xf numFmtId="0" fontId="20" fillId="14" borderId="25" xfId="0" applyFont="1" applyFill="1" applyBorder="1"/>
    <xf numFmtId="0" fontId="20" fillId="0" borderId="4" xfId="0" applyFont="1" applyFill="1" applyBorder="1"/>
    <xf numFmtId="0" fontId="34" fillId="0" borderId="25" xfId="0" applyFont="1" applyFill="1" applyBorder="1"/>
    <xf numFmtId="0" fontId="41" fillId="0" borderId="25" xfId="0" applyFont="1" applyFill="1" applyBorder="1"/>
    <xf numFmtId="0" fontId="47" fillId="3" borderId="0" xfId="0" applyFont="1" applyFill="1"/>
    <xf numFmtId="0" fontId="21" fillId="14" borderId="25" xfId="0" applyFont="1" applyFill="1" applyBorder="1"/>
    <xf numFmtId="0" fontId="21" fillId="0" borderId="20" xfId="0" applyFont="1" applyFill="1" applyBorder="1" applyAlignment="1">
      <alignment vertical="top" wrapText="1"/>
    </xf>
    <xf numFmtId="0" fontId="22" fillId="3" borderId="0" xfId="0" applyFont="1" applyFill="1"/>
    <xf numFmtId="0" fontId="21" fillId="0" borderId="20" xfId="0" applyFont="1" applyFill="1" applyBorder="1" applyAlignment="1">
      <alignment wrapText="1"/>
    </xf>
    <xf numFmtId="0" fontId="22" fillId="0" borderId="20" xfId="0" applyFont="1" applyFill="1" applyBorder="1" applyAlignment="1">
      <alignment horizontal="left" wrapText="1"/>
    </xf>
    <xf numFmtId="0" fontId="21" fillId="13" borderId="20" xfId="0" applyFont="1" applyFill="1" applyBorder="1" applyAlignment="1">
      <alignment wrapText="1"/>
    </xf>
    <xf numFmtId="0" fontId="34" fillId="13" borderId="20" xfId="0" applyFont="1" applyFill="1" applyBorder="1" applyAlignment="1">
      <alignment wrapText="1"/>
    </xf>
    <xf numFmtId="0" fontId="20" fillId="13" borderId="20" xfId="0" applyFont="1" applyFill="1" applyBorder="1" applyAlignment="1">
      <alignment wrapText="1"/>
    </xf>
    <xf numFmtId="0" fontId="20" fillId="13" borderId="27" xfId="0" applyFont="1" applyFill="1" applyBorder="1" applyAlignment="1">
      <alignment wrapText="1"/>
    </xf>
    <xf numFmtId="0" fontId="21" fillId="13" borderId="27" xfId="0" applyFont="1" applyFill="1" applyBorder="1" applyAlignment="1">
      <alignment wrapText="1"/>
    </xf>
    <xf numFmtId="0" fontId="34" fillId="13" borderId="27" xfId="0" applyFont="1" applyFill="1" applyBorder="1" applyAlignment="1">
      <alignment wrapText="1"/>
    </xf>
    <xf numFmtId="0" fontId="21" fillId="13" borderId="20" xfId="0" applyFont="1" applyFill="1" applyBorder="1" applyAlignment="1">
      <alignment vertical="top" wrapText="1"/>
    </xf>
    <xf numFmtId="0" fontId="41" fillId="13" borderId="27" xfId="0" applyFont="1" applyFill="1" applyBorder="1" applyAlignment="1">
      <alignment wrapText="1"/>
    </xf>
    <xf numFmtId="0" fontId="20" fillId="13" borderId="20" xfId="0" applyFont="1" applyFill="1" applyBorder="1" applyAlignment="1">
      <alignment vertical="top" wrapText="1"/>
    </xf>
    <xf numFmtId="0" fontId="20" fillId="13" borderId="5" xfId="0" applyFont="1" applyFill="1" applyBorder="1" applyAlignment="1">
      <alignment vertical="top" wrapText="1"/>
    </xf>
    <xf numFmtId="0" fontId="20" fillId="13" borderId="4" xfId="0" applyFont="1" applyFill="1" applyBorder="1" applyAlignment="1">
      <alignment wrapText="1"/>
    </xf>
    <xf numFmtId="0" fontId="20" fillId="16" borderId="20" xfId="0" applyFont="1" applyFill="1" applyBorder="1"/>
    <xf numFmtId="0" fontId="20" fillId="16" borderId="20" xfId="0" applyFont="1" applyFill="1" applyBorder="1" applyAlignment="1">
      <alignment wrapText="1"/>
    </xf>
    <xf numFmtId="0" fontId="21" fillId="16" borderId="20" xfId="0" applyFont="1" applyFill="1" applyBorder="1" applyAlignment="1">
      <alignment wrapText="1"/>
    </xf>
    <xf numFmtId="43" fontId="16" fillId="16" borderId="20" xfId="1" applyNumberFormat="1" applyFont="1" applyFill="1" applyBorder="1" applyAlignment="1">
      <alignment wrapText="1"/>
    </xf>
    <xf numFmtId="0" fontId="16" fillId="16" borderId="20" xfId="0" applyFont="1" applyFill="1" applyBorder="1"/>
    <xf numFmtId="43" fontId="36" fillId="16" borderId="20" xfId="1" applyNumberFormat="1" applyFont="1" applyFill="1" applyBorder="1" applyAlignment="1">
      <alignment wrapText="1"/>
    </xf>
    <xf numFmtId="0" fontId="16" fillId="16" borderId="20" xfId="0" applyFont="1" applyFill="1" applyBorder="1" applyAlignment="1">
      <alignment horizontal="center"/>
    </xf>
    <xf numFmtId="0" fontId="16" fillId="16" borderId="21" xfId="0" applyFont="1" applyFill="1" applyBorder="1"/>
    <xf numFmtId="0" fontId="11" fillId="15" borderId="25" xfId="0" applyFont="1" applyFill="1" applyBorder="1"/>
    <xf numFmtId="0" fontId="19" fillId="13" borderId="20" xfId="0" applyFont="1" applyFill="1" applyBorder="1"/>
    <xf numFmtId="0" fontId="21" fillId="0" borderId="20" xfId="0" applyFont="1" applyBorder="1" applyAlignment="1">
      <alignment wrapText="1"/>
    </xf>
    <xf numFmtId="0" fontId="21" fillId="3" borderId="20" xfId="0" applyFont="1" applyFill="1" applyBorder="1" applyAlignment="1">
      <alignment wrapText="1"/>
    </xf>
    <xf numFmtId="0" fontId="20" fillId="16" borderId="27" xfId="0" applyFont="1" applyFill="1" applyBorder="1" applyAlignment="1">
      <alignment wrapText="1"/>
    </xf>
    <xf numFmtId="0" fontId="46" fillId="14" borderId="20" xfId="0" applyFont="1" applyFill="1" applyBorder="1" applyAlignment="1">
      <alignment horizontal="left" wrapText="1"/>
    </xf>
    <xf numFmtId="0" fontId="35" fillId="13" borderId="27" xfId="0" applyFont="1" applyFill="1" applyBorder="1" applyAlignment="1">
      <alignment wrapText="1"/>
    </xf>
    <xf numFmtId="43" fontId="35" fillId="0" borderId="20" xfId="1" applyNumberFormat="1" applyFont="1" applyFill="1" applyBorder="1" applyAlignment="1">
      <alignment wrapText="1"/>
    </xf>
    <xf numFmtId="9" fontId="48" fillId="0" borderId="20" xfId="3" applyNumberFormat="1" applyFont="1" applyFill="1" applyBorder="1"/>
    <xf numFmtId="17" fontId="48" fillId="0" borderId="20" xfId="0" applyNumberFormat="1" applyFont="1" applyFill="1" applyBorder="1"/>
    <xf numFmtId="0" fontId="48" fillId="0" borderId="20" xfId="0" applyFont="1" applyFill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41" fillId="0" borderId="20" xfId="0" applyFont="1" applyFill="1" applyBorder="1" applyAlignment="1">
      <alignment vertical="top" wrapText="1"/>
    </xf>
    <xf numFmtId="0" fontId="19" fillId="15" borderId="0" xfId="0" applyFont="1" applyFill="1"/>
    <xf numFmtId="0" fontId="11" fillId="15" borderId="27" xfId="0" applyFont="1" applyFill="1" applyBorder="1" applyAlignment="1">
      <alignment wrapText="1"/>
    </xf>
    <xf numFmtId="0" fontId="11" fillId="15" borderId="20" xfId="0" applyFont="1" applyFill="1" applyBorder="1" applyAlignment="1">
      <alignment wrapText="1"/>
    </xf>
    <xf numFmtId="43" fontId="11" fillId="15" borderId="20" xfId="1" applyNumberFormat="1" applyFont="1" applyFill="1" applyBorder="1" applyAlignment="1">
      <alignment wrapText="1"/>
    </xf>
    <xf numFmtId="0" fontId="11" fillId="15" borderId="20" xfId="0" applyFont="1" applyFill="1" applyBorder="1"/>
    <xf numFmtId="0" fontId="11" fillId="15" borderId="20" xfId="0" applyFont="1" applyFill="1" applyBorder="1" applyAlignment="1">
      <alignment horizontal="center"/>
    </xf>
    <xf numFmtId="0" fontId="11" fillId="15" borderId="21" xfId="0" applyFont="1" applyFill="1" applyBorder="1"/>
    <xf numFmtId="0" fontId="19" fillId="15" borderId="25" xfId="0" applyFont="1" applyFill="1" applyBorder="1"/>
    <xf numFmtId="0" fontId="19" fillId="15" borderId="27" xfId="0" applyFont="1" applyFill="1" applyBorder="1" applyAlignment="1">
      <alignment wrapText="1"/>
    </xf>
    <xf numFmtId="0" fontId="19" fillId="15" borderId="20" xfId="0" applyFont="1" applyFill="1" applyBorder="1" applyAlignment="1">
      <alignment wrapText="1"/>
    </xf>
    <xf numFmtId="43" fontId="19" fillId="15" borderId="20" xfId="1" applyNumberFormat="1" applyFont="1" applyFill="1" applyBorder="1" applyAlignment="1">
      <alignment wrapText="1"/>
    </xf>
    <xf numFmtId="0" fontId="19" fillId="15" borderId="20" xfId="0" applyFont="1" applyFill="1" applyBorder="1"/>
    <xf numFmtId="0" fontId="19" fillId="15" borderId="20" xfId="0" applyFont="1" applyFill="1" applyBorder="1" applyAlignment="1">
      <alignment horizontal="center"/>
    </xf>
    <xf numFmtId="0" fontId="19" fillId="15" borderId="21" xfId="0" applyFont="1" applyFill="1" applyBorder="1"/>
    <xf numFmtId="0" fontId="19" fillId="17" borderId="25" xfId="0" applyFont="1" applyFill="1" applyBorder="1"/>
    <xf numFmtId="0" fontId="19" fillId="17" borderId="26" xfId="0" applyFont="1" applyFill="1" applyBorder="1" applyAlignment="1">
      <alignment wrapText="1"/>
    </xf>
    <xf numFmtId="0" fontId="19" fillId="17" borderId="20" xfId="0" applyFont="1" applyFill="1" applyBorder="1" applyAlignment="1">
      <alignment wrapText="1"/>
    </xf>
    <xf numFmtId="43" fontId="19" fillId="17" borderId="20" xfId="1" applyNumberFormat="1" applyFont="1" applyFill="1" applyBorder="1" applyAlignment="1">
      <alignment wrapText="1"/>
    </xf>
    <xf numFmtId="0" fontId="19" fillId="17" borderId="20" xfId="0" applyFont="1" applyFill="1" applyBorder="1"/>
    <xf numFmtId="0" fontId="19" fillId="17" borderId="21" xfId="0" applyFont="1" applyFill="1" applyBorder="1"/>
    <xf numFmtId="0" fontId="19" fillId="15" borderId="20" xfId="0" applyFont="1" applyFill="1" applyBorder="1" applyAlignment="1">
      <alignment horizontal="left" wrapText="1"/>
    </xf>
    <xf numFmtId="0" fontId="2" fillId="15" borderId="4" xfId="0" applyFont="1" applyFill="1" applyBorder="1"/>
    <xf numFmtId="0" fontId="2" fillId="15" borderId="5" xfId="0" applyFont="1" applyFill="1" applyBorder="1" applyAlignment="1">
      <alignment vertical="top" wrapText="1"/>
    </xf>
    <xf numFmtId="9" fontId="11" fillId="15" borderId="20" xfId="3" applyNumberFormat="1" applyFont="1" applyFill="1" applyBorder="1"/>
    <xf numFmtId="43" fontId="2" fillId="15" borderId="20" xfId="1" applyNumberFormat="1" applyFont="1" applyFill="1" applyBorder="1" applyAlignment="1">
      <alignment wrapText="1"/>
    </xf>
    <xf numFmtId="2" fontId="11" fillId="15" borderId="20" xfId="0" applyNumberFormat="1" applyFont="1" applyFill="1" applyBorder="1" applyAlignment="1">
      <alignment wrapText="1"/>
    </xf>
    <xf numFmtId="0" fontId="11" fillId="15" borderId="20" xfId="0" applyFont="1" applyFill="1" applyBorder="1" applyAlignment="1">
      <alignment horizontal="center" wrapText="1"/>
    </xf>
    <xf numFmtId="0" fontId="11" fillId="15" borderId="24" xfId="0" applyFont="1" applyFill="1" applyBorder="1"/>
    <xf numFmtId="0" fontId="21" fillId="14" borderId="20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wrapText="1"/>
    </xf>
    <xf numFmtId="0" fontId="5" fillId="0" borderId="17" xfId="0" applyFont="1" applyBorder="1"/>
    <xf numFmtId="0" fontId="29" fillId="0" borderId="32" xfId="0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horizontal="left" vertical="top" wrapText="1"/>
    </xf>
    <xf numFmtId="0" fontId="29" fillId="0" borderId="37" xfId="0" applyFont="1" applyBorder="1" applyAlignment="1">
      <alignment horizontal="left" vertical="top" wrapText="1"/>
    </xf>
    <xf numFmtId="0" fontId="30" fillId="0" borderId="32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wrapText="1"/>
    </xf>
    <xf numFmtId="0" fontId="29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29" xfId="0" applyFont="1" applyFill="1" applyBorder="1" applyAlignment="1"/>
    <xf numFmtId="0" fontId="5" fillId="0" borderId="34" xfId="0" applyFont="1" applyBorder="1" applyAlignment="1"/>
    <xf numFmtId="0" fontId="11" fillId="2" borderId="4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Fill="1" applyBorder="1" applyAlignment="1"/>
    <xf numFmtId="0" fontId="7" fillId="0" borderId="8" xfId="0" applyFont="1" applyFill="1" applyBorder="1" applyAlignment="1"/>
    <xf numFmtId="0" fontId="8" fillId="0" borderId="8" xfId="0" applyFont="1" applyFill="1" applyBorder="1" applyAlignment="1"/>
    <xf numFmtId="0" fontId="8" fillId="2" borderId="9" xfId="0" applyFont="1" applyFill="1" applyBorder="1" applyAlignment="1"/>
    <xf numFmtId="0" fontId="0" fillId="0" borderId="0" xfId="0" applyAlignment="1">
      <alignment wrapText="1"/>
    </xf>
  </cellXfs>
  <cellStyles count="4">
    <cellStyle name="Comma" xfId="1" builtinId="3"/>
    <cellStyle name="Currency [0]" xfId="2" builtinId="7"/>
    <cellStyle name="Normal" xfId="0" builtinId="0"/>
    <cellStyle name="Percent" xfId="3" builtinId="5"/>
  </cellStyles>
  <dxfs count="3">
    <dxf>
      <fill>
        <patternFill>
          <bgColor indexed="5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CDP-240B/Downloads/C/E/FOMIN/adaptad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138">
          <cell r="G138">
            <v>26564400</v>
          </cell>
        </row>
        <row r="142">
          <cell r="G142">
            <v>1316000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abSelected="1" topLeftCell="B1" zoomScale="75" zoomScaleNormal="75" workbookViewId="0">
      <pane xSplit="4" ySplit="9" topLeftCell="F10" activePane="bottomRight" state="frozen"/>
      <selection activeCell="B1" sqref="B1"/>
      <selection pane="topRight" activeCell="F1" sqref="F1"/>
      <selection pane="bottomLeft" activeCell="B10" sqref="B10"/>
      <selection pane="bottomRight" activeCell="K14" sqref="K14"/>
    </sheetView>
  </sheetViews>
  <sheetFormatPr defaultColWidth="9.140625" defaultRowHeight="15" x14ac:dyDescent="0.25"/>
  <cols>
    <col min="1" max="1" width="2" hidden="1" customWidth="1"/>
    <col min="2" max="2" width="9.42578125" customWidth="1"/>
    <col min="3" max="3" width="7.28515625" customWidth="1"/>
    <col min="4" max="4" width="6.7109375" style="142" customWidth="1"/>
    <col min="5" max="5" width="44.42578125" customWidth="1"/>
    <col min="6" max="6" width="17.7109375" customWidth="1"/>
    <col min="7" max="7" width="7.42578125" customWidth="1"/>
    <col min="8" max="8" width="17.42578125" style="98" customWidth="1"/>
    <col min="9" max="9" width="7.42578125" customWidth="1"/>
    <col min="10" max="10" width="9.42578125" customWidth="1"/>
    <col min="11" max="11" width="17.7109375" customWidth="1"/>
    <col min="12" max="12" width="6.7109375" customWidth="1"/>
    <col min="13" max="13" width="17.85546875" customWidth="1"/>
    <col min="14" max="14" width="17.28515625" customWidth="1"/>
    <col min="15" max="15" width="9.85546875" customWidth="1"/>
    <col min="16" max="16" width="29" customWidth="1"/>
  </cols>
  <sheetData>
    <row r="1" spans="1:19" ht="15.75" thickBot="1" x14ac:dyDescent="0.3">
      <c r="C1" s="1"/>
      <c r="D1" s="144"/>
      <c r="E1" s="1"/>
      <c r="F1" s="2"/>
      <c r="G1" s="1"/>
      <c r="H1" s="3"/>
      <c r="I1" s="1"/>
      <c r="J1" s="4"/>
      <c r="K1" s="4"/>
      <c r="L1">
        <v>470</v>
      </c>
      <c r="N1" s="4" t="s">
        <v>207</v>
      </c>
      <c r="O1" s="4"/>
      <c r="P1" s="4"/>
    </row>
    <row r="2" spans="1:19" ht="15.75" x14ac:dyDescent="0.25">
      <c r="C2" s="300" t="s">
        <v>208</v>
      </c>
      <c r="D2" s="301"/>
      <c r="E2" s="302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3"/>
    </row>
    <row r="3" spans="1:19" x14ac:dyDescent="0.25">
      <c r="C3" s="304" t="s">
        <v>312</v>
      </c>
      <c r="D3" s="305"/>
      <c r="E3" s="306"/>
      <c r="F3" s="306"/>
      <c r="G3" s="306"/>
      <c r="H3" s="5"/>
      <c r="I3" s="6" t="s">
        <v>313</v>
      </c>
      <c r="J3" s="7"/>
      <c r="K3" s="7"/>
      <c r="L3" s="7"/>
      <c r="M3" s="7"/>
      <c r="N3" s="7"/>
      <c r="O3" s="7"/>
      <c r="P3" s="8"/>
    </row>
    <row r="4" spans="1:19" x14ac:dyDescent="0.25">
      <c r="C4" s="307" t="s">
        <v>314</v>
      </c>
      <c r="D4" s="308"/>
      <c r="E4" s="309"/>
      <c r="F4" s="309"/>
      <c r="G4" s="309"/>
      <c r="H4" s="9"/>
      <c r="I4" s="310" t="s">
        <v>315</v>
      </c>
      <c r="J4" s="311"/>
      <c r="K4" s="311"/>
      <c r="L4" s="311"/>
      <c r="M4" s="311"/>
      <c r="N4" s="311"/>
      <c r="O4" s="311"/>
      <c r="P4" s="312"/>
    </row>
    <row r="5" spans="1:19" x14ac:dyDescent="0.25">
      <c r="C5" s="313">
        <v>12</v>
      </c>
      <c r="D5" s="314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</row>
    <row r="6" spans="1:19" x14ac:dyDescent="0.25">
      <c r="A6" s="10" t="s">
        <v>316</v>
      </c>
      <c r="B6" s="10"/>
      <c r="C6" s="11" t="s">
        <v>443</v>
      </c>
      <c r="D6" s="145"/>
      <c r="E6" s="12"/>
      <c r="F6" s="13" t="s">
        <v>444</v>
      </c>
      <c r="G6" s="14"/>
      <c r="H6" s="15"/>
      <c r="I6" s="14"/>
      <c r="J6" s="14"/>
      <c r="K6" s="14"/>
      <c r="L6" s="12" t="s">
        <v>445</v>
      </c>
      <c r="M6" s="12"/>
      <c r="N6" s="14"/>
      <c r="O6" s="14"/>
      <c r="P6" s="16"/>
    </row>
    <row r="7" spans="1:19" x14ac:dyDescent="0.25">
      <c r="C7" s="270" t="s">
        <v>468</v>
      </c>
      <c r="D7" s="146"/>
      <c r="E7" s="17"/>
      <c r="F7" s="17"/>
      <c r="G7" s="17"/>
      <c r="H7" s="18"/>
      <c r="I7" s="17"/>
      <c r="J7" s="17"/>
      <c r="K7" s="17"/>
      <c r="L7" s="17"/>
      <c r="M7" s="17"/>
      <c r="N7" s="17"/>
      <c r="O7" s="17"/>
      <c r="P7" s="19"/>
    </row>
    <row r="8" spans="1:19" s="24" customFormat="1" ht="24.75" customHeight="1" x14ac:dyDescent="0.25">
      <c r="A8" s="20"/>
      <c r="B8" s="20"/>
      <c r="C8" s="295" t="s">
        <v>446</v>
      </c>
      <c r="D8" s="295" t="s">
        <v>447</v>
      </c>
      <c r="E8" s="287" t="s">
        <v>448</v>
      </c>
      <c r="F8" s="286" t="s">
        <v>218</v>
      </c>
      <c r="G8" s="286" t="s">
        <v>219</v>
      </c>
      <c r="H8" s="21"/>
      <c r="I8" s="286" t="s">
        <v>220</v>
      </c>
      <c r="J8" s="286" t="s">
        <v>221</v>
      </c>
      <c r="K8" s="286"/>
      <c r="L8" s="286"/>
      <c r="M8" s="22"/>
      <c r="N8" s="287" t="s">
        <v>222</v>
      </c>
      <c r="O8" s="286" t="s">
        <v>223</v>
      </c>
      <c r="P8" s="289" t="s">
        <v>224</v>
      </c>
      <c r="Q8" s="23"/>
      <c r="R8" s="23"/>
      <c r="S8" s="23"/>
    </row>
    <row r="9" spans="1:19" ht="37.5" customHeight="1" x14ac:dyDescent="0.25">
      <c r="A9" s="25"/>
      <c r="B9" s="25"/>
      <c r="C9" s="296"/>
      <c r="D9" s="296"/>
      <c r="E9" s="288"/>
      <c r="F9" s="287"/>
      <c r="G9" s="287"/>
      <c r="H9" s="26" t="s">
        <v>50</v>
      </c>
      <c r="I9" s="287"/>
      <c r="J9" s="22" t="s">
        <v>225</v>
      </c>
      <c r="K9" s="22" t="s">
        <v>226</v>
      </c>
      <c r="L9" s="22" t="s">
        <v>227</v>
      </c>
      <c r="M9" s="27" t="s">
        <v>228</v>
      </c>
      <c r="N9" s="288"/>
      <c r="O9" s="287"/>
      <c r="P9" s="290"/>
      <c r="Q9" s="28"/>
      <c r="R9" s="28"/>
      <c r="S9" s="28"/>
    </row>
    <row r="10" spans="1:19" s="29" customFormat="1" ht="27" x14ac:dyDescent="0.3">
      <c r="C10" s="253">
        <v>1</v>
      </c>
      <c r="D10" s="254"/>
      <c r="E10" s="255" t="s">
        <v>427</v>
      </c>
      <c r="F10" s="256">
        <f>SUM(F11:F39)</f>
        <v>353725</v>
      </c>
      <c r="G10" s="256"/>
      <c r="H10" s="256"/>
      <c r="I10" s="256"/>
      <c r="J10" s="256"/>
      <c r="K10" s="256">
        <f>SUM(K11:K39)</f>
        <v>173125</v>
      </c>
      <c r="L10" s="256"/>
      <c r="M10" s="256">
        <f>SUM(M11:M39)</f>
        <v>180600</v>
      </c>
      <c r="N10" s="257"/>
      <c r="O10" s="257"/>
      <c r="P10" s="258"/>
    </row>
    <row r="11" spans="1:19" s="30" customFormat="1" ht="18.75" x14ac:dyDescent="0.3">
      <c r="B11" s="173"/>
      <c r="C11" s="173"/>
      <c r="D11" s="177"/>
      <c r="E11" s="220" t="s">
        <v>229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2"/>
    </row>
    <row r="12" spans="1:19" s="38" customFormat="1" ht="36.75" hidden="1" x14ac:dyDescent="0.25">
      <c r="A12" s="32"/>
      <c r="B12" s="188"/>
      <c r="C12" s="188"/>
      <c r="D12" s="207" t="s">
        <v>230</v>
      </c>
      <c r="E12" s="228" t="s">
        <v>231</v>
      </c>
      <c r="F12" s="35"/>
      <c r="G12" s="34"/>
      <c r="H12" s="35"/>
      <c r="I12" s="34"/>
      <c r="J12" s="227"/>
      <c r="K12" s="34"/>
      <c r="L12" s="227"/>
      <c r="M12" s="34"/>
      <c r="N12" s="36"/>
      <c r="O12" s="37"/>
      <c r="P12" s="36"/>
    </row>
    <row r="13" spans="1:19" s="45" customFormat="1" hidden="1" x14ac:dyDescent="0.25">
      <c r="A13" s="39"/>
      <c r="B13" s="189" t="s">
        <v>232</v>
      </c>
      <c r="C13" s="189" t="s">
        <v>304</v>
      </c>
      <c r="D13" s="208" t="s">
        <v>233</v>
      </c>
      <c r="E13" s="152" t="s">
        <v>234</v>
      </c>
      <c r="F13" s="141"/>
      <c r="G13" s="152"/>
      <c r="H13" s="152"/>
      <c r="I13" s="152"/>
      <c r="J13" s="153"/>
      <c r="K13" s="141">
        <f t="shared" ref="K13:K28" si="0">+F13*J13</f>
        <v>0</v>
      </c>
      <c r="L13" s="153">
        <v>0</v>
      </c>
      <c r="M13" s="141">
        <f t="shared" ref="M13:M33" si="1">+F13*L13</f>
        <v>0</v>
      </c>
      <c r="N13" s="154"/>
      <c r="O13" s="155"/>
      <c r="P13" s="102" t="s">
        <v>55</v>
      </c>
    </row>
    <row r="14" spans="1:19" s="50" customFormat="1" ht="24.75" x14ac:dyDescent="0.25">
      <c r="A14" s="46"/>
      <c r="B14" s="190"/>
      <c r="C14" s="190"/>
      <c r="D14" s="207" t="s">
        <v>237</v>
      </c>
      <c r="E14" s="205" t="s">
        <v>395</v>
      </c>
      <c r="F14" s="115"/>
      <c r="G14" s="114"/>
      <c r="H14" s="114"/>
      <c r="I14" s="114"/>
      <c r="J14" s="116"/>
      <c r="K14" s="115">
        <f t="shared" si="0"/>
        <v>0</v>
      </c>
      <c r="L14" s="116"/>
      <c r="M14" s="115">
        <f t="shared" si="1"/>
        <v>0</v>
      </c>
      <c r="N14" s="114"/>
      <c r="O14" s="117"/>
      <c r="P14" s="49"/>
    </row>
    <row r="15" spans="1:19" s="45" customFormat="1" ht="24.75" x14ac:dyDescent="0.25">
      <c r="A15" s="39"/>
      <c r="B15" s="191" t="s">
        <v>396</v>
      </c>
      <c r="C15" s="191" t="s">
        <v>407</v>
      </c>
      <c r="D15" s="209" t="s">
        <v>397</v>
      </c>
      <c r="E15" s="63" t="s">
        <v>161</v>
      </c>
      <c r="F15" s="110">
        <v>6000</v>
      </c>
      <c r="G15" s="63" t="s">
        <v>7</v>
      </c>
      <c r="H15" s="63" t="s">
        <v>284</v>
      </c>
      <c r="I15" s="63" t="s">
        <v>236</v>
      </c>
      <c r="J15" s="111">
        <v>1</v>
      </c>
      <c r="K15" s="110">
        <f t="shared" si="0"/>
        <v>6000</v>
      </c>
      <c r="L15" s="111"/>
      <c r="M15" s="110">
        <f t="shared" si="1"/>
        <v>0</v>
      </c>
      <c r="N15" s="112">
        <v>42339</v>
      </c>
      <c r="O15" s="118"/>
      <c r="P15" s="104" t="s">
        <v>164</v>
      </c>
    </row>
    <row r="16" spans="1:19" s="45" customFormat="1" x14ac:dyDescent="0.25">
      <c r="A16" s="39"/>
      <c r="B16" s="191" t="s">
        <v>396</v>
      </c>
      <c r="C16" s="191" t="s">
        <v>358</v>
      </c>
      <c r="D16" s="209" t="s">
        <v>398</v>
      </c>
      <c r="E16" s="63" t="s">
        <v>399</v>
      </c>
      <c r="F16" s="110">
        <v>600</v>
      </c>
      <c r="G16" s="63" t="s">
        <v>7</v>
      </c>
      <c r="H16" s="63" t="s">
        <v>284</v>
      </c>
      <c r="I16" s="63" t="s">
        <v>236</v>
      </c>
      <c r="J16" s="111">
        <v>1</v>
      </c>
      <c r="K16" s="110">
        <f t="shared" si="0"/>
        <v>600</v>
      </c>
      <c r="L16" s="111"/>
      <c r="M16" s="110">
        <f t="shared" si="1"/>
        <v>0</v>
      </c>
      <c r="N16" s="112">
        <v>42064</v>
      </c>
      <c r="O16" s="113"/>
      <c r="P16" s="60" t="s">
        <v>162</v>
      </c>
    </row>
    <row r="17" spans="1:16" s="45" customFormat="1" hidden="1" x14ac:dyDescent="0.25">
      <c r="A17" s="39"/>
      <c r="B17" s="189" t="s">
        <v>400</v>
      </c>
      <c r="C17" s="189"/>
      <c r="D17" s="208" t="s">
        <v>401</v>
      </c>
      <c r="E17" s="152" t="s">
        <v>402</v>
      </c>
      <c r="F17" s="141">
        <v>0</v>
      </c>
      <c r="G17" s="152" t="s">
        <v>235</v>
      </c>
      <c r="H17" s="152" t="s">
        <v>283</v>
      </c>
      <c r="I17" s="152" t="s">
        <v>236</v>
      </c>
      <c r="J17" s="153">
        <v>1</v>
      </c>
      <c r="K17" s="141">
        <f t="shared" si="0"/>
        <v>0</v>
      </c>
      <c r="L17" s="153"/>
      <c r="M17" s="141">
        <f t="shared" si="1"/>
        <v>0</v>
      </c>
      <c r="N17" s="182"/>
      <c r="O17" s="183"/>
      <c r="P17" s="184" t="s">
        <v>453</v>
      </c>
    </row>
    <row r="18" spans="1:16" s="45" customFormat="1" x14ac:dyDescent="0.25">
      <c r="A18" s="39"/>
      <c r="B18" s="191" t="s">
        <v>403</v>
      </c>
      <c r="C18" s="191" t="s">
        <v>230</v>
      </c>
      <c r="D18" s="209" t="s">
        <v>401</v>
      </c>
      <c r="E18" s="63" t="s">
        <v>274</v>
      </c>
      <c r="F18" s="110">
        <v>18000</v>
      </c>
      <c r="G18" s="63" t="s">
        <v>235</v>
      </c>
      <c r="H18" s="63" t="s">
        <v>275</v>
      </c>
      <c r="I18" s="63" t="s">
        <v>201</v>
      </c>
      <c r="J18" s="111">
        <v>1</v>
      </c>
      <c r="K18" s="110">
        <f t="shared" si="0"/>
        <v>18000</v>
      </c>
      <c r="L18" s="111">
        <v>0</v>
      </c>
      <c r="M18" s="110">
        <f t="shared" si="1"/>
        <v>0</v>
      </c>
      <c r="N18" s="112">
        <v>42309</v>
      </c>
      <c r="O18" s="118"/>
      <c r="P18" s="105" t="s">
        <v>162</v>
      </c>
    </row>
    <row r="19" spans="1:16" s="45" customFormat="1" x14ac:dyDescent="0.25">
      <c r="A19" s="39"/>
      <c r="B19" s="191" t="s">
        <v>276</v>
      </c>
      <c r="C19" s="191" t="s">
        <v>320</v>
      </c>
      <c r="D19" s="209" t="s">
        <v>277</v>
      </c>
      <c r="E19" s="63" t="s">
        <v>278</v>
      </c>
      <c r="F19" s="110">
        <v>2400</v>
      </c>
      <c r="G19" s="63" t="s">
        <v>7</v>
      </c>
      <c r="H19" s="63" t="s">
        <v>284</v>
      </c>
      <c r="I19" s="63" t="s">
        <v>236</v>
      </c>
      <c r="J19" s="111">
        <v>1</v>
      </c>
      <c r="K19" s="110">
        <f t="shared" si="0"/>
        <v>2400</v>
      </c>
      <c r="L19" s="111">
        <v>0</v>
      </c>
      <c r="M19" s="110">
        <f t="shared" si="1"/>
        <v>0</v>
      </c>
      <c r="N19" s="112">
        <v>42064</v>
      </c>
      <c r="O19" s="118"/>
      <c r="P19" s="105" t="s">
        <v>165</v>
      </c>
    </row>
    <row r="20" spans="1:16" s="45" customFormat="1" x14ac:dyDescent="0.25">
      <c r="A20" s="39"/>
      <c r="B20" s="192"/>
      <c r="C20" s="192" t="s">
        <v>237</v>
      </c>
      <c r="D20" s="210" t="s">
        <v>279</v>
      </c>
      <c r="E20" s="63" t="s">
        <v>326</v>
      </c>
      <c r="F20" s="110">
        <v>80000</v>
      </c>
      <c r="G20" s="63" t="s">
        <v>327</v>
      </c>
      <c r="H20" s="63" t="s">
        <v>284</v>
      </c>
      <c r="I20" s="63" t="s">
        <v>236</v>
      </c>
      <c r="J20" s="111">
        <v>0</v>
      </c>
      <c r="K20" s="110">
        <f t="shared" si="0"/>
        <v>0</v>
      </c>
      <c r="L20" s="111">
        <v>1</v>
      </c>
      <c r="M20" s="110">
        <f t="shared" si="1"/>
        <v>80000</v>
      </c>
      <c r="N20" s="112">
        <v>42156</v>
      </c>
      <c r="O20" s="113"/>
      <c r="P20" s="106" t="s">
        <v>163</v>
      </c>
    </row>
    <row r="21" spans="1:16" s="45" customFormat="1" x14ac:dyDescent="0.25">
      <c r="A21" s="39"/>
      <c r="B21" s="192"/>
      <c r="C21" s="192" t="s">
        <v>213</v>
      </c>
      <c r="D21" s="210" t="s">
        <v>328</v>
      </c>
      <c r="E21" s="63" t="s">
        <v>404</v>
      </c>
      <c r="F21" s="110">
        <v>100000</v>
      </c>
      <c r="G21" s="63" t="s">
        <v>327</v>
      </c>
      <c r="H21" s="63" t="s">
        <v>284</v>
      </c>
      <c r="I21" s="63" t="s">
        <v>236</v>
      </c>
      <c r="J21" s="111">
        <v>0</v>
      </c>
      <c r="K21" s="110">
        <f t="shared" si="0"/>
        <v>0</v>
      </c>
      <c r="L21" s="111">
        <v>1</v>
      </c>
      <c r="M21" s="110">
        <f t="shared" si="1"/>
        <v>100000</v>
      </c>
      <c r="N21" s="112">
        <v>41760</v>
      </c>
      <c r="O21" s="113" t="s">
        <v>405</v>
      </c>
      <c r="P21" s="106" t="s">
        <v>163</v>
      </c>
    </row>
    <row r="22" spans="1:16" s="52" customFormat="1" ht="18.75" x14ac:dyDescent="0.3">
      <c r="B22" s="218"/>
      <c r="C22" s="218"/>
      <c r="D22" s="219"/>
      <c r="E22" s="220" t="s">
        <v>406</v>
      </c>
      <c r="F22" s="221"/>
      <c r="G22" s="222"/>
      <c r="H22" s="222"/>
      <c r="I22" s="222"/>
      <c r="J22" s="222"/>
      <c r="K22" s="223">
        <f t="shared" si="0"/>
        <v>0</v>
      </c>
      <c r="L22" s="222"/>
      <c r="M22" s="221">
        <f t="shared" si="1"/>
        <v>0</v>
      </c>
      <c r="N22" s="222"/>
      <c r="O22" s="224"/>
      <c r="P22" s="225"/>
    </row>
    <row r="23" spans="1:16" s="50" customFormat="1" ht="36.75" hidden="1" x14ac:dyDescent="0.25">
      <c r="A23" s="46"/>
      <c r="B23" s="193"/>
      <c r="C23" s="193"/>
      <c r="D23" s="211" t="s">
        <v>407</v>
      </c>
      <c r="E23" s="229" t="s">
        <v>408</v>
      </c>
      <c r="F23" s="115"/>
      <c r="G23" s="33"/>
      <c r="H23" s="33"/>
      <c r="I23" s="33"/>
      <c r="J23" s="33"/>
      <c r="K23" s="47">
        <f t="shared" si="0"/>
        <v>0</v>
      </c>
      <c r="L23" s="33"/>
      <c r="M23" s="47">
        <f t="shared" si="1"/>
        <v>0</v>
      </c>
      <c r="N23" s="33"/>
      <c r="O23" s="55"/>
      <c r="P23" s="56"/>
    </row>
    <row r="24" spans="1:16" s="45" customFormat="1" ht="25.5" hidden="1" customHeight="1" x14ac:dyDescent="0.25">
      <c r="A24" s="39"/>
      <c r="B24" s="194"/>
      <c r="C24" s="194"/>
      <c r="D24" s="212" t="s">
        <v>410</v>
      </c>
      <c r="E24" s="163" t="s">
        <v>411</v>
      </c>
      <c r="F24" s="141"/>
      <c r="G24" s="163"/>
      <c r="H24" s="163"/>
      <c r="I24" s="163"/>
      <c r="J24" s="164">
        <v>0</v>
      </c>
      <c r="K24" s="165" t="s">
        <v>460</v>
      </c>
      <c r="L24" s="164">
        <v>1</v>
      </c>
      <c r="M24" s="165">
        <f t="shared" si="1"/>
        <v>0</v>
      </c>
      <c r="N24" s="166"/>
      <c r="O24" s="167"/>
      <c r="P24" s="156" t="s">
        <v>340</v>
      </c>
    </row>
    <row r="25" spans="1:16" s="50" customFormat="1" ht="24.75" hidden="1" x14ac:dyDescent="0.25">
      <c r="A25" s="46"/>
      <c r="B25" s="193"/>
      <c r="C25" s="193"/>
      <c r="D25" s="210" t="s">
        <v>413</v>
      </c>
      <c r="E25" s="229" t="s">
        <v>267</v>
      </c>
      <c r="F25" s="115"/>
      <c r="G25" s="33"/>
      <c r="H25" s="33"/>
      <c r="I25" s="33"/>
      <c r="J25" s="48"/>
      <c r="K25" s="47">
        <f t="shared" si="0"/>
        <v>0</v>
      </c>
      <c r="L25" s="48"/>
      <c r="M25" s="47">
        <f t="shared" si="1"/>
        <v>0</v>
      </c>
      <c r="N25" s="33"/>
      <c r="O25" s="55"/>
      <c r="P25" s="56"/>
    </row>
    <row r="26" spans="1:16" s="45" customFormat="1" ht="24.75" hidden="1" x14ac:dyDescent="0.25">
      <c r="A26" s="39"/>
      <c r="B26" s="194" t="s">
        <v>268</v>
      </c>
      <c r="C26" s="194"/>
      <c r="D26" s="212" t="s">
        <v>269</v>
      </c>
      <c r="E26" s="163" t="s">
        <v>359</v>
      </c>
      <c r="F26" s="141"/>
      <c r="G26" s="163" t="s">
        <v>235</v>
      </c>
      <c r="H26" s="163" t="s">
        <v>360</v>
      </c>
      <c r="I26" s="163" t="s">
        <v>236</v>
      </c>
      <c r="J26" s="164">
        <v>1</v>
      </c>
      <c r="K26" s="165">
        <f t="shared" si="0"/>
        <v>0</v>
      </c>
      <c r="L26" s="164"/>
      <c r="M26" s="165">
        <f t="shared" si="1"/>
        <v>0</v>
      </c>
      <c r="N26" s="166">
        <v>42491</v>
      </c>
      <c r="O26" s="167"/>
      <c r="P26" s="51" t="s">
        <v>192</v>
      </c>
    </row>
    <row r="27" spans="1:16" s="45" customFormat="1" ht="24.75" x14ac:dyDescent="0.25">
      <c r="A27" s="39"/>
      <c r="B27" s="195"/>
      <c r="C27" s="195" t="s">
        <v>413</v>
      </c>
      <c r="D27" s="210" t="s">
        <v>269</v>
      </c>
      <c r="E27" s="40" t="s">
        <v>189</v>
      </c>
      <c r="F27" s="110">
        <v>4000</v>
      </c>
      <c r="G27" s="40" t="s">
        <v>190</v>
      </c>
      <c r="H27" s="40" t="s">
        <v>191</v>
      </c>
      <c r="I27" s="40" t="s">
        <v>236</v>
      </c>
      <c r="J27" s="42">
        <v>1</v>
      </c>
      <c r="K27" s="41">
        <f t="shared" si="0"/>
        <v>4000</v>
      </c>
      <c r="L27" s="42"/>
      <c r="M27" s="41">
        <f t="shared" si="1"/>
        <v>0</v>
      </c>
      <c r="N27" s="43"/>
      <c r="O27" s="44"/>
      <c r="P27" s="105" t="s">
        <v>165</v>
      </c>
    </row>
    <row r="28" spans="1:16" s="45" customFormat="1" x14ac:dyDescent="0.25">
      <c r="A28" s="39"/>
      <c r="B28" s="192" t="s">
        <v>289</v>
      </c>
      <c r="C28" s="192" t="s">
        <v>296</v>
      </c>
      <c r="D28" s="210" t="s">
        <v>290</v>
      </c>
      <c r="E28" s="63" t="s">
        <v>291</v>
      </c>
      <c r="F28" s="110">
        <v>1000</v>
      </c>
      <c r="G28" s="63" t="s">
        <v>292</v>
      </c>
      <c r="H28" s="63" t="s">
        <v>293</v>
      </c>
      <c r="I28" s="63" t="s">
        <v>294</v>
      </c>
      <c r="J28" s="111">
        <v>1</v>
      </c>
      <c r="K28" s="110">
        <f t="shared" si="0"/>
        <v>1000</v>
      </c>
      <c r="L28" s="111"/>
      <c r="M28" s="41">
        <f t="shared" si="1"/>
        <v>0</v>
      </c>
      <c r="N28" s="112">
        <v>41791</v>
      </c>
      <c r="O28" s="113"/>
      <c r="P28" s="57" t="s">
        <v>295</v>
      </c>
    </row>
    <row r="29" spans="1:16" s="50" customFormat="1" x14ac:dyDescent="0.25">
      <c r="A29" s="46"/>
      <c r="B29" s="196"/>
      <c r="C29" s="196"/>
      <c r="D29" s="210" t="s">
        <v>296</v>
      </c>
      <c r="E29" s="205" t="s">
        <v>297</v>
      </c>
      <c r="F29" s="115"/>
      <c r="G29" s="114"/>
      <c r="H29" s="114"/>
      <c r="I29" s="114"/>
      <c r="J29" s="116"/>
      <c r="K29" s="115"/>
      <c r="L29" s="116"/>
      <c r="M29" s="41">
        <f t="shared" si="1"/>
        <v>0</v>
      </c>
      <c r="N29" s="112">
        <v>41791</v>
      </c>
      <c r="O29" s="119"/>
      <c r="P29" s="51"/>
    </row>
    <row r="30" spans="1:16" s="50" customFormat="1" x14ac:dyDescent="0.25">
      <c r="A30" s="46"/>
      <c r="B30" s="192"/>
      <c r="C30" s="192" t="s">
        <v>361</v>
      </c>
      <c r="D30" s="209" t="s">
        <v>298</v>
      </c>
      <c r="E30" s="191" t="s">
        <v>299</v>
      </c>
      <c r="F30" s="110">
        <v>1700</v>
      </c>
      <c r="G30" s="109" t="s">
        <v>412</v>
      </c>
      <c r="H30" s="132" t="s">
        <v>283</v>
      </c>
      <c r="I30" s="109" t="s">
        <v>300</v>
      </c>
      <c r="J30" s="133">
        <v>1</v>
      </c>
      <c r="K30" s="110">
        <v>1700</v>
      </c>
      <c r="L30" s="133"/>
      <c r="M30" s="41">
        <f t="shared" si="1"/>
        <v>0</v>
      </c>
      <c r="N30" s="112">
        <v>41913</v>
      </c>
      <c r="O30" s="113"/>
      <c r="P30" s="57" t="s">
        <v>295</v>
      </c>
    </row>
    <row r="31" spans="1:16" s="50" customFormat="1" x14ac:dyDescent="0.25">
      <c r="A31" s="46"/>
      <c r="B31" s="192"/>
      <c r="C31" s="192" t="s">
        <v>362</v>
      </c>
      <c r="D31" s="209" t="s">
        <v>301</v>
      </c>
      <c r="E31" s="191" t="s">
        <v>302</v>
      </c>
      <c r="F31" s="110">
        <v>1100</v>
      </c>
      <c r="G31" s="109" t="s">
        <v>412</v>
      </c>
      <c r="H31" s="132" t="s">
        <v>283</v>
      </c>
      <c r="I31" s="109" t="s">
        <v>236</v>
      </c>
      <c r="J31" s="133">
        <v>1</v>
      </c>
      <c r="K31" s="110">
        <v>1100</v>
      </c>
      <c r="L31" s="133"/>
      <c r="M31" s="41">
        <f t="shared" si="1"/>
        <v>0</v>
      </c>
      <c r="N31" s="112">
        <v>41913</v>
      </c>
      <c r="O31" s="113"/>
      <c r="P31" s="57" t="s">
        <v>295</v>
      </c>
    </row>
    <row r="32" spans="1:16" s="52" customFormat="1" ht="18.75" x14ac:dyDescent="0.3">
      <c r="B32" s="197"/>
      <c r="C32" s="197"/>
      <c r="D32" s="230"/>
      <c r="E32" s="267" t="s">
        <v>303</v>
      </c>
      <c r="F32" s="169"/>
      <c r="G32" s="170"/>
      <c r="H32" s="170"/>
      <c r="I32" s="170"/>
      <c r="J32" s="170"/>
      <c r="K32" s="169">
        <f>+F32*J32</f>
        <v>0</v>
      </c>
      <c r="L32" s="170"/>
      <c r="M32" s="176">
        <f t="shared" si="1"/>
        <v>0</v>
      </c>
      <c r="N32" s="170"/>
      <c r="O32" s="171"/>
      <c r="P32" s="172"/>
    </row>
    <row r="33" spans="1:16" s="52" customFormat="1" ht="52.5" customHeight="1" x14ac:dyDescent="0.3">
      <c r="B33" s="192" t="s">
        <v>199</v>
      </c>
      <c r="C33" s="192" t="s">
        <v>363</v>
      </c>
      <c r="D33" s="210" t="s">
        <v>341</v>
      </c>
      <c r="E33" s="268" t="s">
        <v>385</v>
      </c>
      <c r="F33" s="110">
        <v>69564</v>
      </c>
      <c r="G33" s="110" t="s">
        <v>200</v>
      </c>
      <c r="H33" s="110" t="s">
        <v>203</v>
      </c>
      <c r="I33" s="110" t="s">
        <v>201</v>
      </c>
      <c r="J33" s="121">
        <v>1</v>
      </c>
      <c r="K33" s="110">
        <f>+F33*J33</f>
        <v>69564</v>
      </c>
      <c r="L33" s="53"/>
      <c r="M33" s="41">
        <f t="shared" si="1"/>
        <v>0</v>
      </c>
      <c r="N33" s="112">
        <v>41699</v>
      </c>
      <c r="O33" s="113" t="s">
        <v>405</v>
      </c>
      <c r="P33" s="58" t="s">
        <v>202</v>
      </c>
    </row>
    <row r="34" spans="1:16" s="45" customFormat="1" x14ac:dyDescent="0.25">
      <c r="A34" s="39"/>
      <c r="B34" s="192" t="s">
        <v>204</v>
      </c>
      <c r="C34" s="198" t="s">
        <v>364</v>
      </c>
      <c r="D34" s="210" t="s">
        <v>205</v>
      </c>
      <c r="E34" s="268" t="s">
        <v>386</v>
      </c>
      <c r="F34" s="110">
        <v>10441</v>
      </c>
      <c r="G34" s="120" t="s">
        <v>200</v>
      </c>
      <c r="H34" s="120" t="s">
        <v>206</v>
      </c>
      <c r="I34" s="120" t="s">
        <v>236</v>
      </c>
      <c r="J34" s="121">
        <v>1</v>
      </c>
      <c r="K34" s="110">
        <f>+F34*J34</f>
        <v>10441</v>
      </c>
      <c r="L34" s="121">
        <v>0</v>
      </c>
      <c r="M34" s="110">
        <f>+F34*L34</f>
        <v>0</v>
      </c>
      <c r="N34" s="122">
        <v>41640</v>
      </c>
      <c r="O34" s="123"/>
      <c r="P34" s="57" t="s">
        <v>295</v>
      </c>
    </row>
    <row r="35" spans="1:16" s="45" customFormat="1" ht="47.25" customHeight="1" x14ac:dyDescent="0.25">
      <c r="A35" s="39"/>
      <c r="B35" s="192" t="s">
        <v>466</v>
      </c>
      <c r="C35" s="192" t="s">
        <v>365</v>
      </c>
      <c r="D35" s="210" t="s">
        <v>338</v>
      </c>
      <c r="E35" s="268" t="s">
        <v>387</v>
      </c>
      <c r="F35" s="110">
        <v>30000</v>
      </c>
      <c r="G35" s="63" t="s">
        <v>212</v>
      </c>
      <c r="H35" s="63" t="s">
        <v>104</v>
      </c>
      <c r="I35" s="63" t="s">
        <v>236</v>
      </c>
      <c r="J35" s="133">
        <v>1</v>
      </c>
      <c r="K35" s="110">
        <f>+F35*J35</f>
        <v>30000</v>
      </c>
      <c r="L35" s="133"/>
      <c r="M35" s="110"/>
      <c r="N35" s="112">
        <v>42125</v>
      </c>
      <c r="O35" s="113" t="s">
        <v>405</v>
      </c>
      <c r="P35" s="60" t="s">
        <v>211</v>
      </c>
    </row>
    <row r="36" spans="1:16" s="52" customFormat="1" ht="46.5" customHeight="1" x14ac:dyDescent="0.25">
      <c r="B36" s="192" t="s">
        <v>345</v>
      </c>
      <c r="C36" s="192" t="s">
        <v>366</v>
      </c>
      <c r="D36" s="210" t="s">
        <v>389</v>
      </c>
      <c r="E36" s="268" t="s">
        <v>388</v>
      </c>
      <c r="F36" s="110">
        <v>24000</v>
      </c>
      <c r="G36" s="63" t="s">
        <v>200</v>
      </c>
      <c r="H36" s="63" t="s">
        <v>0</v>
      </c>
      <c r="I36" s="63" t="s">
        <v>236</v>
      </c>
      <c r="J36" s="133">
        <v>1</v>
      </c>
      <c r="K36" s="110">
        <f t="shared" ref="K36" si="2">+F36*J36</f>
        <v>24000</v>
      </c>
      <c r="L36" s="133">
        <v>0</v>
      </c>
      <c r="M36" s="110">
        <f>+F36*L36</f>
        <v>0</v>
      </c>
      <c r="N36" s="126">
        <v>42064</v>
      </c>
      <c r="O36" s="113" t="s">
        <v>405</v>
      </c>
      <c r="P36" s="60" t="s">
        <v>211</v>
      </c>
    </row>
    <row r="37" spans="1:16" s="50" customFormat="1" ht="24.75" x14ac:dyDescent="0.25">
      <c r="A37" s="46"/>
      <c r="B37" s="192" t="s">
        <v>462</v>
      </c>
      <c r="C37" s="196" t="s">
        <v>367</v>
      </c>
      <c r="D37" s="210" t="s">
        <v>321</v>
      </c>
      <c r="E37" s="269" t="s">
        <v>390</v>
      </c>
      <c r="F37" s="110">
        <v>3000</v>
      </c>
      <c r="G37" s="63" t="s">
        <v>212</v>
      </c>
      <c r="H37" s="63" t="s">
        <v>116</v>
      </c>
      <c r="I37" s="63" t="s">
        <v>236</v>
      </c>
      <c r="J37" s="133">
        <v>1</v>
      </c>
      <c r="K37" s="110">
        <f>+F37*J37</f>
        <v>3000</v>
      </c>
      <c r="L37" s="133">
        <v>0</v>
      </c>
      <c r="M37" s="110">
        <f>+F37*L37</f>
        <v>0</v>
      </c>
      <c r="N37" s="112">
        <v>42125</v>
      </c>
      <c r="O37" s="113"/>
      <c r="P37" s="60" t="s">
        <v>211</v>
      </c>
    </row>
    <row r="38" spans="1:16" s="52" customFormat="1" ht="21.75" customHeight="1" x14ac:dyDescent="0.25">
      <c r="B38" s="192" t="s">
        <v>467</v>
      </c>
      <c r="C38" s="192" t="s">
        <v>368</v>
      </c>
      <c r="D38" s="210" t="s">
        <v>398</v>
      </c>
      <c r="E38" s="269" t="s">
        <v>391</v>
      </c>
      <c r="F38" s="110">
        <v>600</v>
      </c>
      <c r="G38" s="63" t="s">
        <v>212</v>
      </c>
      <c r="H38" s="63" t="s">
        <v>322</v>
      </c>
      <c r="I38" s="63" t="s">
        <v>236</v>
      </c>
      <c r="J38" s="133">
        <v>0</v>
      </c>
      <c r="K38" s="110">
        <f>+F38*J38</f>
        <v>0</v>
      </c>
      <c r="L38" s="133">
        <v>1</v>
      </c>
      <c r="M38" s="110">
        <f>+F38*L38</f>
        <v>600</v>
      </c>
      <c r="N38" s="112">
        <v>42156</v>
      </c>
      <c r="O38" s="113"/>
      <c r="P38" s="60" t="s">
        <v>211</v>
      </c>
    </row>
    <row r="39" spans="1:16" s="52" customFormat="1" ht="18" x14ac:dyDescent="0.25">
      <c r="B39" s="192" t="s">
        <v>323</v>
      </c>
      <c r="C39" s="192" t="s">
        <v>369</v>
      </c>
      <c r="D39" s="210" t="s">
        <v>324</v>
      </c>
      <c r="E39" s="269" t="s">
        <v>392</v>
      </c>
      <c r="F39" s="110">
        <v>1320</v>
      </c>
      <c r="G39" s="63" t="s">
        <v>212</v>
      </c>
      <c r="H39" s="63" t="s">
        <v>245</v>
      </c>
      <c r="I39" s="63" t="s">
        <v>327</v>
      </c>
      <c r="J39" s="133">
        <v>1</v>
      </c>
      <c r="K39" s="110">
        <f>+F39*J39</f>
        <v>1320</v>
      </c>
      <c r="L39" s="133"/>
      <c r="M39" s="110">
        <f>+F39*L39</f>
        <v>0</v>
      </c>
      <c r="N39" s="112">
        <v>42156</v>
      </c>
      <c r="O39" s="113"/>
      <c r="P39" s="60" t="s">
        <v>211</v>
      </c>
    </row>
    <row r="40" spans="1:16" s="61" customFormat="1" ht="39" customHeight="1" x14ac:dyDescent="0.3">
      <c r="B40" s="239"/>
      <c r="C40" s="226">
        <v>2</v>
      </c>
      <c r="D40" s="240"/>
      <c r="E40" s="259" t="s">
        <v>428</v>
      </c>
      <c r="F40" s="249">
        <f>SUM(F41:F57)</f>
        <v>29200</v>
      </c>
      <c r="G40" s="249"/>
      <c r="H40" s="249"/>
      <c r="I40" s="249"/>
      <c r="J40" s="249"/>
      <c r="K40" s="249">
        <f>SUM(K41:K57)</f>
        <v>29200</v>
      </c>
      <c r="L40" s="242"/>
      <c r="M40" s="242">
        <f>SUM(M41:M56)</f>
        <v>0</v>
      </c>
      <c r="N40" s="243"/>
      <c r="O40" s="244"/>
      <c r="P40" s="245"/>
    </row>
    <row r="41" spans="1:16" s="52" customFormat="1" ht="18.75" x14ac:dyDescent="0.3">
      <c r="B41" s="197"/>
      <c r="C41" s="197"/>
      <c r="D41" s="186"/>
      <c r="E41" s="231" t="s">
        <v>406</v>
      </c>
      <c r="F41" s="169"/>
      <c r="G41" s="170"/>
      <c r="H41" s="170"/>
      <c r="I41" s="170"/>
      <c r="J41" s="170"/>
      <c r="K41" s="169">
        <f>+F41*J41</f>
        <v>0</v>
      </c>
      <c r="L41" s="170"/>
      <c r="M41" s="169">
        <f>+F41*L41</f>
        <v>0</v>
      </c>
      <c r="N41" s="170"/>
      <c r="O41" s="171"/>
      <c r="P41" s="172"/>
    </row>
    <row r="42" spans="1:16" s="50" customFormat="1" ht="48.75" hidden="1" x14ac:dyDescent="0.25">
      <c r="A42" s="46"/>
      <c r="B42" s="196"/>
      <c r="C42" s="196"/>
      <c r="D42" s="210" t="s">
        <v>325</v>
      </c>
      <c r="E42" s="229" t="s">
        <v>121</v>
      </c>
      <c r="F42" s="115"/>
      <c r="G42" s="114"/>
      <c r="H42" s="114"/>
      <c r="I42" s="114"/>
      <c r="J42" s="114"/>
      <c r="K42" s="115">
        <f>+F42*J42</f>
        <v>0</v>
      </c>
      <c r="L42" s="114"/>
      <c r="M42" s="115">
        <f>+F42*L42</f>
        <v>0</v>
      </c>
      <c r="N42" s="114"/>
      <c r="O42" s="119"/>
      <c r="P42" s="56"/>
    </row>
    <row r="43" spans="1:16" s="45" customFormat="1" hidden="1" x14ac:dyDescent="0.25">
      <c r="A43" s="39"/>
      <c r="B43" s="199" t="s">
        <v>122</v>
      </c>
      <c r="C43" s="199"/>
      <c r="D43" s="212" t="s">
        <v>123</v>
      </c>
      <c r="E43" s="152" t="s">
        <v>124</v>
      </c>
      <c r="F43" s="141"/>
      <c r="G43" s="152"/>
      <c r="H43" s="152"/>
      <c r="I43" s="152"/>
      <c r="J43" s="153">
        <v>1</v>
      </c>
      <c r="K43" s="141">
        <f>+F43*J43</f>
        <v>0</v>
      </c>
      <c r="L43" s="153">
        <v>0</v>
      </c>
      <c r="M43" s="141">
        <f>+F43*L43</f>
        <v>0</v>
      </c>
      <c r="N43" s="154"/>
      <c r="O43" s="155"/>
      <c r="P43" s="51" t="s">
        <v>105</v>
      </c>
    </row>
    <row r="44" spans="1:16" s="45" customFormat="1" hidden="1" x14ac:dyDescent="0.25">
      <c r="A44" s="39"/>
      <c r="B44" s="199" t="s">
        <v>122</v>
      </c>
      <c r="C44" s="199"/>
      <c r="D44" s="212" t="s">
        <v>125</v>
      </c>
      <c r="E44" s="152" t="s">
        <v>126</v>
      </c>
      <c r="F44" s="141"/>
      <c r="G44" s="152"/>
      <c r="H44" s="152"/>
      <c r="I44" s="152"/>
      <c r="J44" s="153">
        <v>1</v>
      </c>
      <c r="K44" s="141">
        <f>+F44*J44</f>
        <v>0</v>
      </c>
      <c r="L44" s="153">
        <v>0</v>
      </c>
      <c r="M44" s="141">
        <f>+F44*L44</f>
        <v>0</v>
      </c>
      <c r="N44" s="154"/>
      <c r="O44" s="155"/>
      <c r="P44" s="51" t="s">
        <v>105</v>
      </c>
    </row>
    <row r="45" spans="1:16" s="181" customFormat="1" ht="48.75" x14ac:dyDescent="0.25">
      <c r="A45" s="39"/>
      <c r="B45" s="192"/>
      <c r="C45" s="192"/>
      <c r="D45" s="210" t="s">
        <v>325</v>
      </c>
      <c r="E45" s="229" t="s">
        <v>137</v>
      </c>
      <c r="F45" s="110"/>
      <c r="G45" s="63"/>
      <c r="H45" s="63"/>
      <c r="I45" s="63"/>
      <c r="J45" s="133"/>
      <c r="K45" s="110"/>
      <c r="L45" s="133"/>
      <c r="M45" s="110"/>
      <c r="N45" s="112"/>
      <c r="O45" s="113"/>
      <c r="P45" s="51"/>
    </row>
    <row r="46" spans="1:16" s="181" customFormat="1" x14ac:dyDescent="0.25">
      <c r="A46" s="39"/>
      <c r="B46" s="192"/>
      <c r="C46" s="192" t="s">
        <v>127</v>
      </c>
      <c r="D46" s="210" t="s">
        <v>138</v>
      </c>
      <c r="E46" s="206" t="s">
        <v>357</v>
      </c>
      <c r="F46" s="110">
        <v>1200</v>
      </c>
      <c r="G46" s="63" t="s">
        <v>235</v>
      </c>
      <c r="H46" s="63"/>
      <c r="I46" s="63" t="s">
        <v>236</v>
      </c>
      <c r="J46" s="133">
        <v>1</v>
      </c>
      <c r="K46" s="110">
        <f t="shared" ref="K46:K57" si="3">+F46*J46</f>
        <v>1200</v>
      </c>
      <c r="L46" s="133">
        <v>0</v>
      </c>
      <c r="M46" s="110">
        <f t="shared" ref="M46:M57" si="4">+F46*L46</f>
        <v>0</v>
      </c>
      <c r="N46" s="112">
        <v>42156</v>
      </c>
      <c r="O46" s="113"/>
      <c r="P46" s="60" t="s">
        <v>461</v>
      </c>
    </row>
    <row r="47" spans="1:16" s="52" customFormat="1" ht="18.75" x14ac:dyDescent="0.3">
      <c r="B47" s="197"/>
      <c r="C47" s="197"/>
      <c r="D47" s="186"/>
      <c r="E47" s="231" t="s">
        <v>303</v>
      </c>
      <c r="F47" s="169"/>
      <c r="G47" s="170"/>
      <c r="H47" s="170"/>
      <c r="I47" s="170"/>
      <c r="J47" s="170"/>
      <c r="K47" s="169">
        <f t="shared" si="3"/>
        <v>0</v>
      </c>
      <c r="L47" s="170"/>
      <c r="M47" s="169">
        <f t="shared" si="4"/>
        <v>0</v>
      </c>
      <c r="N47" s="170"/>
      <c r="O47" s="171"/>
      <c r="P47" s="172"/>
    </row>
    <row r="48" spans="1:16" s="52" customFormat="1" ht="24.75" x14ac:dyDescent="0.25">
      <c r="B48" s="192" t="s">
        <v>329</v>
      </c>
      <c r="C48" s="192" t="s">
        <v>271</v>
      </c>
      <c r="D48" s="210" t="s">
        <v>330</v>
      </c>
      <c r="E48" s="229" t="s">
        <v>393</v>
      </c>
      <c r="F48" s="110">
        <v>5500</v>
      </c>
      <c r="G48" s="63" t="s">
        <v>331</v>
      </c>
      <c r="H48" s="63" t="s">
        <v>270</v>
      </c>
      <c r="I48" s="63" t="s">
        <v>236</v>
      </c>
      <c r="J48" s="111">
        <v>1</v>
      </c>
      <c r="K48" s="110">
        <f t="shared" si="3"/>
        <v>5500</v>
      </c>
      <c r="L48" s="111">
        <v>0</v>
      </c>
      <c r="M48" s="110">
        <f t="shared" si="4"/>
        <v>0</v>
      </c>
      <c r="N48" s="112">
        <v>41579</v>
      </c>
      <c r="O48" s="113"/>
      <c r="P48" s="57" t="s">
        <v>295</v>
      </c>
    </row>
    <row r="49" spans="1:16" s="52" customFormat="1" ht="24.75" x14ac:dyDescent="0.25">
      <c r="B49" s="192" t="s">
        <v>343</v>
      </c>
      <c r="C49" s="192" t="s">
        <v>198</v>
      </c>
      <c r="D49" s="210" t="s">
        <v>459</v>
      </c>
      <c r="E49" s="229" t="s">
        <v>394</v>
      </c>
      <c r="F49" s="110">
        <v>4500</v>
      </c>
      <c r="G49" s="63" t="s">
        <v>200</v>
      </c>
      <c r="H49" s="63" t="s">
        <v>17</v>
      </c>
      <c r="I49" s="63" t="s">
        <v>236</v>
      </c>
      <c r="J49" s="111">
        <v>1</v>
      </c>
      <c r="K49" s="110">
        <f t="shared" si="3"/>
        <v>4500</v>
      </c>
      <c r="L49" s="111">
        <v>0</v>
      </c>
      <c r="M49" s="110">
        <f t="shared" si="4"/>
        <v>0</v>
      </c>
      <c r="N49" s="112">
        <v>42064</v>
      </c>
      <c r="O49" s="113"/>
      <c r="P49" s="60" t="s">
        <v>461</v>
      </c>
    </row>
    <row r="50" spans="1:16" s="50" customFormat="1" ht="24" hidden="1" x14ac:dyDescent="0.25">
      <c r="A50" s="46"/>
      <c r="B50" s="200"/>
      <c r="C50" s="200"/>
      <c r="D50" s="212" t="s">
        <v>271</v>
      </c>
      <c r="E50" s="238" t="s">
        <v>272</v>
      </c>
      <c r="F50" s="159"/>
      <c r="G50" s="160"/>
      <c r="H50" s="160"/>
      <c r="I50" s="160"/>
      <c r="J50" s="160"/>
      <c r="K50" s="159">
        <f t="shared" si="3"/>
        <v>0</v>
      </c>
      <c r="L50" s="160"/>
      <c r="M50" s="159">
        <f t="shared" si="4"/>
        <v>0</v>
      </c>
      <c r="N50" s="160"/>
      <c r="O50" s="161"/>
      <c r="P50" s="162" t="s">
        <v>342</v>
      </c>
    </row>
    <row r="51" spans="1:16" s="45" customFormat="1" ht="24.75" hidden="1" x14ac:dyDescent="0.25">
      <c r="A51" s="39"/>
      <c r="B51" s="199" t="s">
        <v>343</v>
      </c>
      <c r="C51" s="199"/>
      <c r="D51" s="212" t="s">
        <v>273</v>
      </c>
      <c r="E51" s="152" t="s">
        <v>195</v>
      </c>
      <c r="F51" s="141"/>
      <c r="G51" s="152"/>
      <c r="H51" s="152"/>
      <c r="I51" s="152"/>
      <c r="J51" s="153">
        <v>1</v>
      </c>
      <c r="K51" s="141">
        <f t="shared" si="3"/>
        <v>0</v>
      </c>
      <c r="L51" s="153">
        <v>0</v>
      </c>
      <c r="M51" s="141">
        <f t="shared" si="4"/>
        <v>0</v>
      </c>
      <c r="N51" s="154"/>
      <c r="O51" s="155"/>
      <c r="P51" s="162" t="s">
        <v>339</v>
      </c>
    </row>
    <row r="52" spans="1:16" s="50" customFormat="1" ht="24.75" x14ac:dyDescent="0.25">
      <c r="A52" s="46"/>
      <c r="B52" s="192" t="s">
        <v>62</v>
      </c>
      <c r="C52" s="192" t="s">
        <v>197</v>
      </c>
      <c r="D52" s="210" t="s">
        <v>458</v>
      </c>
      <c r="E52" s="229" t="s">
        <v>414</v>
      </c>
      <c r="F52" s="110">
        <v>4000</v>
      </c>
      <c r="G52" s="63" t="s">
        <v>212</v>
      </c>
      <c r="H52" s="63" t="s">
        <v>280</v>
      </c>
      <c r="I52" s="63" t="s">
        <v>236</v>
      </c>
      <c r="J52" s="111">
        <v>1</v>
      </c>
      <c r="K52" s="110">
        <f t="shared" si="3"/>
        <v>4000</v>
      </c>
      <c r="L52" s="111">
        <v>0</v>
      </c>
      <c r="M52" s="110">
        <f t="shared" si="4"/>
        <v>0</v>
      </c>
      <c r="N52" s="112">
        <v>42125</v>
      </c>
      <c r="O52" s="113"/>
      <c r="P52" s="60" t="s">
        <v>211</v>
      </c>
    </row>
    <row r="53" spans="1:16" s="52" customFormat="1" ht="18" x14ac:dyDescent="0.25">
      <c r="B53" s="192" t="s">
        <v>346</v>
      </c>
      <c r="C53" s="192" t="s">
        <v>325</v>
      </c>
      <c r="D53" s="210" t="s">
        <v>138</v>
      </c>
      <c r="E53" s="229" t="s">
        <v>415</v>
      </c>
      <c r="F53" s="110">
        <v>2000</v>
      </c>
      <c r="G53" s="63" t="s">
        <v>200</v>
      </c>
      <c r="H53" s="63" t="s">
        <v>139</v>
      </c>
      <c r="I53" s="63" t="s">
        <v>236</v>
      </c>
      <c r="J53" s="111">
        <v>1</v>
      </c>
      <c r="K53" s="110">
        <f t="shared" si="3"/>
        <v>2000</v>
      </c>
      <c r="L53" s="111">
        <v>0</v>
      </c>
      <c r="M53" s="110">
        <f t="shared" si="4"/>
        <v>0</v>
      </c>
      <c r="N53" s="112">
        <v>42064</v>
      </c>
      <c r="O53" s="113"/>
      <c r="P53" s="60" t="s">
        <v>211</v>
      </c>
    </row>
    <row r="54" spans="1:16" s="50" customFormat="1" ht="48" hidden="1" x14ac:dyDescent="0.25">
      <c r="A54" s="46"/>
      <c r="B54" s="200"/>
      <c r="C54" s="200"/>
      <c r="D54" s="212" t="s">
        <v>325</v>
      </c>
      <c r="E54" s="238" t="s">
        <v>137</v>
      </c>
      <c r="F54" s="159"/>
      <c r="G54" s="160"/>
      <c r="H54" s="160"/>
      <c r="I54" s="160"/>
      <c r="J54" s="160"/>
      <c r="K54" s="159">
        <f t="shared" si="3"/>
        <v>0</v>
      </c>
      <c r="L54" s="160"/>
      <c r="M54" s="159">
        <f t="shared" si="4"/>
        <v>0</v>
      </c>
      <c r="N54" s="160"/>
      <c r="O54" s="161"/>
      <c r="P54" s="60" t="s">
        <v>465</v>
      </c>
    </row>
    <row r="55" spans="1:16" s="45" customFormat="1" hidden="1" x14ac:dyDescent="0.25">
      <c r="A55" s="39"/>
      <c r="B55" s="199"/>
      <c r="C55" s="199"/>
      <c r="D55" s="212" t="s">
        <v>140</v>
      </c>
      <c r="E55" s="152" t="s">
        <v>141</v>
      </c>
      <c r="F55" s="141"/>
      <c r="G55" s="152"/>
      <c r="H55" s="152"/>
      <c r="I55" s="152"/>
      <c r="J55" s="153">
        <v>1</v>
      </c>
      <c r="K55" s="141">
        <f t="shared" si="3"/>
        <v>0</v>
      </c>
      <c r="L55" s="153">
        <v>0</v>
      </c>
      <c r="M55" s="141">
        <f t="shared" si="4"/>
        <v>0</v>
      </c>
      <c r="N55" s="154"/>
      <c r="O55" s="155"/>
      <c r="P55" s="60" t="s">
        <v>465</v>
      </c>
    </row>
    <row r="56" spans="1:16" s="50" customFormat="1" ht="24.75" x14ac:dyDescent="0.25">
      <c r="A56" s="46"/>
      <c r="B56" s="192" t="s">
        <v>34</v>
      </c>
      <c r="C56" s="192" t="s">
        <v>441</v>
      </c>
      <c r="D56" s="232" t="s">
        <v>440</v>
      </c>
      <c r="E56" s="229" t="s">
        <v>439</v>
      </c>
      <c r="F56" s="233">
        <v>8000</v>
      </c>
      <c r="G56" s="140" t="s">
        <v>438</v>
      </c>
      <c r="H56" s="140"/>
      <c r="I56" s="140"/>
      <c r="J56" s="234">
        <v>1</v>
      </c>
      <c r="K56" s="233">
        <f>+F56*J56</f>
        <v>8000</v>
      </c>
      <c r="L56" s="234">
        <v>0</v>
      </c>
      <c r="M56" s="233">
        <f>+F56*L56</f>
        <v>0</v>
      </c>
      <c r="N56" s="235"/>
      <c r="O56" s="236"/>
      <c r="P56" s="60" t="s">
        <v>211</v>
      </c>
    </row>
    <row r="57" spans="1:16" s="45" customFormat="1" ht="21.75" customHeight="1" x14ac:dyDescent="0.25">
      <c r="A57" s="39"/>
      <c r="B57" s="237"/>
      <c r="C57" s="192" t="s">
        <v>442</v>
      </c>
      <c r="D57" s="210" t="s">
        <v>344</v>
      </c>
      <c r="E57" s="229" t="s">
        <v>416</v>
      </c>
      <c r="F57" s="110">
        <v>4000</v>
      </c>
      <c r="G57" s="63" t="s">
        <v>212</v>
      </c>
      <c r="H57" s="63"/>
      <c r="I57" s="63"/>
      <c r="J57" s="111">
        <v>1</v>
      </c>
      <c r="K57" s="110">
        <f t="shared" si="3"/>
        <v>4000</v>
      </c>
      <c r="L57" s="111">
        <v>0</v>
      </c>
      <c r="M57" s="110">
        <f t="shared" si="4"/>
        <v>0</v>
      </c>
      <c r="N57" s="112">
        <v>42278</v>
      </c>
      <c r="O57" s="113"/>
      <c r="P57" s="60" t="s">
        <v>211</v>
      </c>
    </row>
    <row r="58" spans="1:16" s="61" customFormat="1" ht="52.5" x14ac:dyDescent="0.3">
      <c r="B58" s="239"/>
      <c r="C58" s="246">
        <v>3</v>
      </c>
      <c r="D58" s="247"/>
      <c r="E58" s="248" t="s">
        <v>429</v>
      </c>
      <c r="F58" s="249">
        <f>SUM(F59:F71)</f>
        <v>30000</v>
      </c>
      <c r="G58" s="249"/>
      <c r="H58" s="249"/>
      <c r="I58" s="249"/>
      <c r="J58" s="249"/>
      <c r="K58" s="249">
        <f>SUM(K59:K71)</f>
        <v>22000</v>
      </c>
      <c r="L58" s="249"/>
      <c r="M58" s="249">
        <f>SUM(M59:M71)</f>
        <v>8000</v>
      </c>
      <c r="N58" s="250"/>
      <c r="O58" s="251"/>
      <c r="P58" s="252"/>
    </row>
    <row r="59" spans="1:16" s="52" customFormat="1" ht="18.75" x14ac:dyDescent="0.3">
      <c r="B59" s="197"/>
      <c r="C59" s="197"/>
      <c r="D59" s="186"/>
      <c r="E59" s="231" t="s">
        <v>406</v>
      </c>
      <c r="F59" s="169"/>
      <c r="G59" s="174"/>
      <c r="H59" s="174"/>
      <c r="I59" s="174"/>
      <c r="J59" s="175"/>
      <c r="K59" s="169">
        <f>+F59*J59</f>
        <v>0</v>
      </c>
      <c r="L59" s="175"/>
      <c r="M59" s="169">
        <f>+F59*L59</f>
        <v>0</v>
      </c>
      <c r="N59" s="170"/>
      <c r="O59" s="171"/>
      <c r="P59" s="172"/>
    </row>
    <row r="60" spans="1:16" s="50" customFormat="1" ht="60.75" customHeight="1" x14ac:dyDescent="0.25">
      <c r="A60" s="46"/>
      <c r="B60" s="196"/>
      <c r="C60" s="196"/>
      <c r="D60" s="210" t="s">
        <v>95</v>
      </c>
      <c r="E60" s="229" t="s">
        <v>96</v>
      </c>
      <c r="F60" s="115"/>
      <c r="G60" s="114"/>
      <c r="H60" s="114"/>
      <c r="I60" s="114"/>
      <c r="J60" s="114"/>
      <c r="K60" s="115">
        <f>+F60*J60</f>
        <v>0</v>
      </c>
      <c r="L60" s="114"/>
      <c r="M60" s="115">
        <f>+F60*L60</f>
        <v>0</v>
      </c>
      <c r="N60" s="114"/>
      <c r="O60" s="161"/>
      <c r="P60" s="56"/>
    </row>
    <row r="61" spans="1:16" s="45" customFormat="1" ht="24.75" x14ac:dyDescent="0.25">
      <c r="A61" s="46"/>
      <c r="B61" s="192"/>
      <c r="C61" s="192" t="s">
        <v>95</v>
      </c>
      <c r="D61" s="210" t="s">
        <v>238</v>
      </c>
      <c r="E61" s="63" t="s">
        <v>239</v>
      </c>
      <c r="F61" s="110">
        <v>2000</v>
      </c>
      <c r="G61" s="63"/>
      <c r="H61" s="63"/>
      <c r="I61" s="63" t="s">
        <v>236</v>
      </c>
      <c r="J61" s="133">
        <v>0</v>
      </c>
      <c r="K61" s="110">
        <f t="shared" ref="K61:K66" si="5">+F61*J61</f>
        <v>0</v>
      </c>
      <c r="L61" s="133">
        <v>1</v>
      </c>
      <c r="M61" s="110">
        <f>+F61*L61</f>
        <v>2000</v>
      </c>
      <c r="N61" s="112"/>
      <c r="O61" s="155"/>
      <c r="P61" s="57" t="s">
        <v>295</v>
      </c>
    </row>
    <row r="62" spans="1:16" s="50" customFormat="1" ht="60" hidden="1" x14ac:dyDescent="0.25">
      <c r="A62" s="46"/>
      <c r="B62" s="199"/>
      <c r="C62" s="199"/>
      <c r="D62" s="212" t="s">
        <v>240</v>
      </c>
      <c r="E62" s="158" t="s">
        <v>214</v>
      </c>
      <c r="F62" s="159"/>
      <c r="G62" s="160"/>
      <c r="H62" s="160"/>
      <c r="I62" s="160"/>
      <c r="J62" s="160"/>
      <c r="K62" s="159">
        <f t="shared" si="5"/>
        <v>0</v>
      </c>
      <c r="L62" s="160"/>
      <c r="M62" s="159">
        <f t="shared" ref="M62:M66" si="6">+F62*L62</f>
        <v>0</v>
      </c>
      <c r="N62" s="160"/>
      <c r="O62" s="161"/>
      <c r="P62" s="56"/>
    </row>
    <row r="63" spans="1:16" s="45" customFormat="1" hidden="1" x14ac:dyDescent="0.25">
      <c r="A63" s="39"/>
      <c r="B63" s="199" t="s">
        <v>215</v>
      </c>
      <c r="C63" s="199"/>
      <c r="D63" s="212" t="s">
        <v>216</v>
      </c>
      <c r="E63" s="152" t="s">
        <v>299</v>
      </c>
      <c r="F63" s="141"/>
      <c r="G63" s="152"/>
      <c r="H63" s="152"/>
      <c r="I63" s="152"/>
      <c r="J63" s="153">
        <v>0</v>
      </c>
      <c r="K63" s="141">
        <f t="shared" si="5"/>
        <v>0</v>
      </c>
      <c r="L63" s="153">
        <v>1</v>
      </c>
      <c r="M63" s="141">
        <f t="shared" si="6"/>
        <v>0</v>
      </c>
      <c r="N63" s="154"/>
      <c r="O63" s="155"/>
      <c r="P63" s="51" t="s">
        <v>281</v>
      </c>
    </row>
    <row r="64" spans="1:16" s="50" customFormat="1" ht="68.25" customHeight="1" x14ac:dyDescent="0.25">
      <c r="A64" s="46"/>
      <c r="B64" s="192"/>
      <c r="C64" s="192"/>
      <c r="D64" s="210" t="s">
        <v>217</v>
      </c>
      <c r="E64" s="229" t="s">
        <v>317</v>
      </c>
      <c r="F64" s="115"/>
      <c r="G64" s="114"/>
      <c r="H64" s="114"/>
      <c r="I64" s="114"/>
      <c r="J64" s="114"/>
      <c r="K64" s="115">
        <f t="shared" si="5"/>
        <v>0</v>
      </c>
      <c r="L64" s="114"/>
      <c r="M64" s="115">
        <f t="shared" si="6"/>
        <v>0</v>
      </c>
      <c r="N64" s="114"/>
      <c r="O64" s="119"/>
      <c r="P64" s="56"/>
    </row>
    <row r="65" spans="1:16" s="45" customFormat="1" ht="27" customHeight="1" x14ac:dyDescent="0.25">
      <c r="A65" s="39"/>
      <c r="B65" s="192" t="s">
        <v>268</v>
      </c>
      <c r="C65" s="192" t="s">
        <v>319</v>
      </c>
      <c r="D65" s="210" t="s">
        <v>318</v>
      </c>
      <c r="E65" s="63" t="s">
        <v>463</v>
      </c>
      <c r="F65" s="110">
        <v>5000</v>
      </c>
      <c r="G65" s="63" t="s">
        <v>412</v>
      </c>
      <c r="H65" s="63" t="s">
        <v>288</v>
      </c>
      <c r="I65" s="63" t="s">
        <v>236</v>
      </c>
      <c r="J65" s="111">
        <v>1</v>
      </c>
      <c r="K65" s="110">
        <f t="shared" si="5"/>
        <v>5000</v>
      </c>
      <c r="L65" s="111">
        <v>0</v>
      </c>
      <c r="M65" s="110">
        <f t="shared" si="6"/>
        <v>0</v>
      </c>
      <c r="N65" s="112">
        <v>42217</v>
      </c>
      <c r="O65" s="113"/>
      <c r="P65" s="60" t="s">
        <v>211</v>
      </c>
    </row>
    <row r="66" spans="1:16" s="52" customFormat="1" ht="18.75" x14ac:dyDescent="0.3">
      <c r="B66" s="197"/>
      <c r="C66" s="197"/>
      <c r="D66" s="186"/>
      <c r="E66" s="231" t="s">
        <v>303</v>
      </c>
      <c r="F66" s="169"/>
      <c r="G66" s="170"/>
      <c r="H66" s="170"/>
      <c r="I66" s="170"/>
      <c r="J66" s="170"/>
      <c r="K66" s="169">
        <f t="shared" si="5"/>
        <v>0</v>
      </c>
      <c r="L66" s="170"/>
      <c r="M66" s="169">
        <f t="shared" si="6"/>
        <v>0</v>
      </c>
      <c r="N66" s="170"/>
      <c r="O66" s="171"/>
      <c r="P66" s="172"/>
    </row>
    <row r="67" spans="1:16" s="52" customFormat="1" ht="30.75" customHeight="1" x14ac:dyDescent="0.25">
      <c r="B67" s="192" t="s">
        <v>348</v>
      </c>
      <c r="C67" s="192" t="s">
        <v>240</v>
      </c>
      <c r="D67" s="210" t="s">
        <v>264</v>
      </c>
      <c r="E67" s="229" t="s">
        <v>417</v>
      </c>
      <c r="F67" s="110">
        <v>4000</v>
      </c>
      <c r="G67" s="63" t="s">
        <v>212</v>
      </c>
      <c r="H67" s="63"/>
      <c r="I67" s="63" t="s">
        <v>236</v>
      </c>
      <c r="J67" s="111">
        <v>1</v>
      </c>
      <c r="K67" s="110">
        <f>+F67*J67</f>
        <v>4000</v>
      </c>
      <c r="L67" s="111">
        <v>0</v>
      </c>
      <c r="M67" s="110">
        <f>+F67*L67</f>
        <v>0</v>
      </c>
      <c r="N67" s="126">
        <v>42156</v>
      </c>
      <c r="O67" s="113"/>
      <c r="P67" s="60" t="s">
        <v>211</v>
      </c>
    </row>
    <row r="68" spans="1:16" s="52" customFormat="1" ht="22.5" customHeight="1" x14ac:dyDescent="0.25">
      <c r="B68" s="192" t="s">
        <v>349</v>
      </c>
      <c r="C68" s="192" t="s">
        <v>118</v>
      </c>
      <c r="D68" s="210" t="s">
        <v>266</v>
      </c>
      <c r="E68" s="229" t="s">
        <v>418</v>
      </c>
      <c r="F68" s="110">
        <v>1000</v>
      </c>
      <c r="G68" s="63" t="s">
        <v>200</v>
      </c>
      <c r="H68" s="63"/>
      <c r="I68" s="63" t="s">
        <v>236</v>
      </c>
      <c r="J68" s="111">
        <v>0</v>
      </c>
      <c r="K68" s="110">
        <f>+F68*J68</f>
        <v>0</v>
      </c>
      <c r="L68" s="111">
        <v>1</v>
      </c>
      <c r="M68" s="110">
        <f>+F68*L68</f>
        <v>1000</v>
      </c>
      <c r="N68" s="112">
        <v>42095</v>
      </c>
      <c r="O68" s="113"/>
      <c r="P68" s="58" t="s">
        <v>202</v>
      </c>
    </row>
    <row r="69" spans="1:16" s="50" customFormat="1" ht="24.75" x14ac:dyDescent="0.25">
      <c r="A69" s="46"/>
      <c r="B69" s="192" t="s">
        <v>265</v>
      </c>
      <c r="C69" s="196" t="s">
        <v>120</v>
      </c>
      <c r="D69" s="210" t="s">
        <v>119</v>
      </c>
      <c r="E69" s="229" t="s">
        <v>419</v>
      </c>
      <c r="F69" s="110">
        <v>4000</v>
      </c>
      <c r="G69" s="63" t="s">
        <v>200</v>
      </c>
      <c r="H69" s="63" t="s">
        <v>285</v>
      </c>
      <c r="I69" s="63" t="s">
        <v>236</v>
      </c>
      <c r="J69" s="111">
        <v>0</v>
      </c>
      <c r="K69" s="110">
        <f>+F69*J69</f>
        <v>0</v>
      </c>
      <c r="L69" s="111">
        <v>1</v>
      </c>
      <c r="M69" s="110">
        <f>+F69*L69</f>
        <v>4000</v>
      </c>
      <c r="N69" s="112">
        <v>42156</v>
      </c>
      <c r="O69" s="113"/>
      <c r="P69" s="60" t="s">
        <v>350</v>
      </c>
    </row>
    <row r="70" spans="1:16" s="52" customFormat="1" ht="18" x14ac:dyDescent="0.25">
      <c r="B70" s="192" t="s">
        <v>176</v>
      </c>
      <c r="C70" s="192" t="s">
        <v>217</v>
      </c>
      <c r="D70" s="210" t="s">
        <v>177</v>
      </c>
      <c r="E70" s="229" t="s">
        <v>420</v>
      </c>
      <c r="F70" s="110">
        <v>2000</v>
      </c>
      <c r="G70" s="63" t="s">
        <v>212</v>
      </c>
      <c r="H70" s="63" t="s">
        <v>178</v>
      </c>
      <c r="I70" s="63" t="s">
        <v>236</v>
      </c>
      <c r="J70" s="111">
        <v>0.5</v>
      </c>
      <c r="K70" s="110">
        <f>+F70*J70</f>
        <v>1000</v>
      </c>
      <c r="L70" s="111">
        <v>0.5</v>
      </c>
      <c r="M70" s="110">
        <f>+F70*L70</f>
        <v>1000</v>
      </c>
      <c r="N70" s="112">
        <v>42156</v>
      </c>
      <c r="O70" s="113"/>
      <c r="P70" s="58" t="s">
        <v>202</v>
      </c>
    </row>
    <row r="71" spans="1:16" s="52" customFormat="1" ht="18" x14ac:dyDescent="0.25">
      <c r="B71" s="192" t="s">
        <v>180</v>
      </c>
      <c r="C71" s="192" t="s">
        <v>179</v>
      </c>
      <c r="D71" s="210" t="s">
        <v>181</v>
      </c>
      <c r="E71" s="229" t="s">
        <v>421</v>
      </c>
      <c r="F71" s="110">
        <v>12000</v>
      </c>
      <c r="G71" s="63" t="s">
        <v>331</v>
      </c>
      <c r="H71" s="63" t="s">
        <v>182</v>
      </c>
      <c r="I71" s="63" t="s">
        <v>236</v>
      </c>
      <c r="J71" s="111">
        <v>1</v>
      </c>
      <c r="K71" s="110">
        <f>+F71*J71</f>
        <v>12000</v>
      </c>
      <c r="L71" s="111">
        <v>0</v>
      </c>
      <c r="M71" s="110">
        <f>+F71*L71</f>
        <v>0</v>
      </c>
      <c r="N71" s="112">
        <v>42125</v>
      </c>
      <c r="O71" s="113" t="s">
        <v>405</v>
      </c>
      <c r="P71" s="60" t="s">
        <v>211</v>
      </c>
    </row>
    <row r="72" spans="1:16" s="61" customFormat="1" ht="27" x14ac:dyDescent="0.3">
      <c r="A72" s="239"/>
      <c r="B72" s="246"/>
      <c r="C72" s="247">
        <v>4</v>
      </c>
      <c r="D72" s="248"/>
      <c r="E72" s="249" t="s">
        <v>430</v>
      </c>
      <c r="F72" s="249">
        <f>SUM(F73:F99)</f>
        <v>113830</v>
      </c>
      <c r="G72" s="249"/>
      <c r="H72" s="249"/>
      <c r="I72" s="249"/>
      <c r="J72" s="249"/>
      <c r="K72" s="249">
        <f>SUM(K73:K99)</f>
        <v>113830</v>
      </c>
      <c r="L72" s="249"/>
      <c r="M72" s="250">
        <f>SUM(M73:M99)</f>
        <v>0</v>
      </c>
      <c r="N72" s="251"/>
      <c r="O72" s="252"/>
      <c r="P72" s="239"/>
    </row>
    <row r="73" spans="1:16" s="52" customFormat="1" ht="18.75" x14ac:dyDescent="0.3">
      <c r="B73" s="202"/>
      <c r="C73" s="202"/>
      <c r="D73" s="187"/>
      <c r="E73" s="231" t="s">
        <v>229</v>
      </c>
      <c r="F73" s="169"/>
      <c r="G73" s="170"/>
      <c r="H73" s="170"/>
      <c r="I73" s="170"/>
      <c r="J73" s="170"/>
      <c r="K73" s="169">
        <f t="shared" ref="K73:K78" si="7">+F73*J73</f>
        <v>0</v>
      </c>
      <c r="L73" s="170"/>
      <c r="M73" s="169">
        <f t="shared" ref="M73:M78" si="8">+F73*L73</f>
        <v>0</v>
      </c>
      <c r="N73" s="170"/>
      <c r="O73" s="171"/>
      <c r="P73" s="172"/>
    </row>
    <row r="74" spans="1:16" s="50" customFormat="1" ht="30.75" customHeight="1" x14ac:dyDescent="0.25">
      <c r="A74" s="46"/>
      <c r="B74" s="203"/>
      <c r="C74" s="203"/>
      <c r="D74" s="213" t="s">
        <v>183</v>
      </c>
      <c r="E74" s="229" t="s">
        <v>184</v>
      </c>
      <c r="F74" s="115"/>
      <c r="G74" s="114"/>
      <c r="H74" s="114"/>
      <c r="I74" s="114"/>
      <c r="J74" s="114"/>
      <c r="K74" s="115">
        <f t="shared" si="7"/>
        <v>0</v>
      </c>
      <c r="L74" s="114"/>
      <c r="M74" s="115">
        <f t="shared" si="8"/>
        <v>0</v>
      </c>
      <c r="N74" s="114"/>
      <c r="O74" s="119"/>
      <c r="P74" s="56"/>
    </row>
    <row r="75" spans="1:16" s="45" customFormat="1" x14ac:dyDescent="0.25">
      <c r="A75" s="39"/>
      <c r="B75" s="192" t="s">
        <v>185</v>
      </c>
      <c r="C75" s="196" t="s">
        <v>92</v>
      </c>
      <c r="D75" s="211" t="s">
        <v>186</v>
      </c>
      <c r="E75" s="63" t="s">
        <v>187</v>
      </c>
      <c r="F75" s="110">
        <v>3500</v>
      </c>
      <c r="G75" s="63" t="s">
        <v>235</v>
      </c>
      <c r="H75" s="63" t="s">
        <v>188</v>
      </c>
      <c r="I75" s="63" t="s">
        <v>236</v>
      </c>
      <c r="J75" s="111">
        <v>1</v>
      </c>
      <c r="K75" s="110">
        <f t="shared" si="7"/>
        <v>3500</v>
      </c>
      <c r="L75" s="111">
        <v>0</v>
      </c>
      <c r="M75" s="110">
        <f t="shared" si="8"/>
        <v>0</v>
      </c>
      <c r="N75" s="126">
        <v>42156</v>
      </c>
      <c r="O75" s="113"/>
      <c r="P75" s="60" t="s">
        <v>211</v>
      </c>
    </row>
    <row r="76" spans="1:16" s="45" customFormat="1" ht="24.75" x14ac:dyDescent="0.25">
      <c r="A76" s="39"/>
      <c r="B76" s="196"/>
      <c r="C76" s="201"/>
      <c r="D76" s="211" t="s">
        <v>332</v>
      </c>
      <c r="E76" s="229" t="s">
        <v>333</v>
      </c>
      <c r="F76" s="115"/>
      <c r="G76" s="114"/>
      <c r="H76" s="114"/>
      <c r="I76" s="114"/>
      <c r="J76" s="114"/>
      <c r="K76" s="115">
        <f t="shared" si="7"/>
        <v>0</v>
      </c>
      <c r="L76" s="114"/>
      <c r="M76" s="115">
        <f t="shared" si="8"/>
        <v>0</v>
      </c>
      <c r="N76" s="114"/>
      <c r="O76" s="119"/>
      <c r="P76" s="56"/>
    </row>
    <row r="77" spans="1:16" s="45" customFormat="1" x14ac:dyDescent="0.25">
      <c r="A77" s="39"/>
      <c r="B77" s="192"/>
      <c r="C77" s="196" t="s">
        <v>332</v>
      </c>
      <c r="D77" s="210" t="s">
        <v>335</v>
      </c>
      <c r="E77" s="63" t="s">
        <v>351</v>
      </c>
      <c r="F77" s="110">
        <v>4000</v>
      </c>
      <c r="G77" s="63" t="s">
        <v>235</v>
      </c>
      <c r="H77" s="63" t="s">
        <v>336</v>
      </c>
      <c r="I77" s="63" t="s">
        <v>236</v>
      </c>
      <c r="J77" s="133">
        <v>1</v>
      </c>
      <c r="K77" s="141">
        <f t="shared" si="7"/>
        <v>4000</v>
      </c>
      <c r="L77" s="133">
        <v>0</v>
      </c>
      <c r="M77" s="110">
        <f t="shared" si="8"/>
        <v>0</v>
      </c>
      <c r="N77" s="126">
        <v>42125</v>
      </c>
      <c r="O77" s="113" t="s">
        <v>405</v>
      </c>
      <c r="P77" s="60" t="s">
        <v>211</v>
      </c>
    </row>
    <row r="78" spans="1:16" s="52" customFormat="1" ht="18.75" x14ac:dyDescent="0.3">
      <c r="B78" s="197"/>
      <c r="C78" s="197"/>
      <c r="D78" s="186"/>
      <c r="E78" s="231" t="s">
        <v>406</v>
      </c>
      <c r="F78" s="169"/>
      <c r="G78" s="170"/>
      <c r="H78" s="170"/>
      <c r="I78" s="170"/>
      <c r="J78" s="170"/>
      <c r="K78" s="169">
        <f t="shared" si="7"/>
        <v>0</v>
      </c>
      <c r="L78" s="170"/>
      <c r="M78" s="169">
        <f t="shared" si="8"/>
        <v>0</v>
      </c>
      <c r="N78" s="170"/>
      <c r="O78" s="171"/>
      <c r="P78" s="172"/>
    </row>
    <row r="79" spans="1:16" s="52" customFormat="1" ht="18.75" x14ac:dyDescent="0.3">
      <c r="B79" s="192"/>
      <c r="C79" s="192"/>
      <c r="D79" s="210"/>
      <c r="E79" s="229" t="s">
        <v>422</v>
      </c>
      <c r="F79" s="124"/>
      <c r="G79" s="31"/>
      <c r="H79" s="31"/>
      <c r="I79" s="31"/>
      <c r="J79" s="31"/>
      <c r="K79" s="124"/>
      <c r="L79" s="31"/>
      <c r="M79" s="124"/>
      <c r="N79" s="31"/>
      <c r="O79" s="125"/>
      <c r="P79" s="54"/>
    </row>
    <row r="80" spans="1:16" s="50" customFormat="1" ht="24.75" x14ac:dyDescent="0.25">
      <c r="A80" s="46"/>
      <c r="B80" s="196"/>
      <c r="C80" s="196"/>
      <c r="D80" s="211" t="s">
        <v>332</v>
      </c>
      <c r="E80" s="229" t="s">
        <v>333</v>
      </c>
      <c r="F80" s="115"/>
      <c r="G80" s="114"/>
      <c r="H80" s="114"/>
      <c r="I80" s="114"/>
      <c r="J80" s="114"/>
      <c r="K80" s="115">
        <f t="shared" ref="K80:K86" si="9">+F80*J80</f>
        <v>0</v>
      </c>
      <c r="L80" s="114"/>
      <c r="M80" s="115">
        <f t="shared" ref="M80:M86" si="10">+F80*L80</f>
        <v>0</v>
      </c>
      <c r="N80" s="114"/>
      <c r="O80" s="119"/>
      <c r="P80" s="56"/>
    </row>
    <row r="81" spans="1:16" s="45" customFormat="1" ht="14.25" customHeight="1" x14ac:dyDescent="0.25">
      <c r="A81" s="39"/>
      <c r="B81" s="192" t="s">
        <v>334</v>
      </c>
      <c r="C81" s="192" t="s">
        <v>337</v>
      </c>
      <c r="D81" s="210" t="s">
        <v>335</v>
      </c>
      <c r="E81" s="63" t="s">
        <v>352</v>
      </c>
      <c r="F81" s="110">
        <v>3500</v>
      </c>
      <c r="G81" s="63" t="s">
        <v>200</v>
      </c>
      <c r="H81" s="63" t="s">
        <v>336</v>
      </c>
      <c r="I81" s="63" t="s">
        <v>236</v>
      </c>
      <c r="J81" s="111">
        <v>1</v>
      </c>
      <c r="K81" s="141">
        <f t="shared" si="9"/>
        <v>3500</v>
      </c>
      <c r="L81" s="111">
        <v>0</v>
      </c>
      <c r="M81" s="110">
        <f t="shared" si="10"/>
        <v>0</v>
      </c>
      <c r="N81" s="126">
        <v>42095</v>
      </c>
      <c r="O81" s="113" t="s">
        <v>405</v>
      </c>
      <c r="P81" s="60" t="s">
        <v>211</v>
      </c>
    </row>
    <row r="82" spans="1:16" s="50" customFormat="1" ht="48" hidden="1" x14ac:dyDescent="0.25">
      <c r="A82" s="46"/>
      <c r="B82" s="200"/>
      <c r="C82" s="200"/>
      <c r="D82" s="214" t="s">
        <v>337</v>
      </c>
      <c r="E82" s="238" t="s">
        <v>193</v>
      </c>
      <c r="F82" s="159"/>
      <c r="G82" s="160"/>
      <c r="H82" s="160"/>
      <c r="I82" s="160"/>
      <c r="J82" s="160"/>
      <c r="K82" s="159">
        <f t="shared" si="9"/>
        <v>0</v>
      </c>
      <c r="L82" s="160"/>
      <c r="M82" s="159">
        <f t="shared" si="10"/>
        <v>0</v>
      </c>
      <c r="N82" s="160"/>
      <c r="O82" s="161"/>
      <c r="P82" s="56"/>
    </row>
    <row r="83" spans="1:16" s="45" customFormat="1" hidden="1" x14ac:dyDescent="0.25">
      <c r="A83" s="39"/>
      <c r="B83" s="199" t="s">
        <v>194</v>
      </c>
      <c r="C83" s="199" t="s">
        <v>183</v>
      </c>
      <c r="D83" s="212" t="s">
        <v>128</v>
      </c>
      <c r="E83" s="152" t="s">
        <v>129</v>
      </c>
      <c r="F83" s="141"/>
      <c r="G83" s="152"/>
      <c r="H83" s="152"/>
      <c r="I83" s="152" t="s">
        <v>236</v>
      </c>
      <c r="J83" s="153">
        <v>1</v>
      </c>
      <c r="K83" s="141">
        <f t="shared" si="9"/>
        <v>0</v>
      </c>
      <c r="L83" s="153">
        <v>0</v>
      </c>
      <c r="M83" s="141">
        <f t="shared" si="10"/>
        <v>0</v>
      </c>
      <c r="N83" s="152"/>
      <c r="O83" s="155"/>
      <c r="P83" s="51" t="s">
        <v>282</v>
      </c>
    </row>
    <row r="84" spans="1:16" s="52" customFormat="1" ht="18" x14ac:dyDescent="0.25">
      <c r="B84" s="192" t="s">
        <v>354</v>
      </c>
      <c r="C84" s="192" t="s">
        <v>144</v>
      </c>
      <c r="D84" s="210" t="s">
        <v>130</v>
      </c>
      <c r="E84" s="229" t="s">
        <v>423</v>
      </c>
      <c r="F84" s="110">
        <v>3000</v>
      </c>
      <c r="G84" s="63" t="s">
        <v>212</v>
      </c>
      <c r="H84" s="63"/>
      <c r="I84" s="63" t="s">
        <v>236</v>
      </c>
      <c r="J84" s="133">
        <v>1</v>
      </c>
      <c r="K84" s="110">
        <f t="shared" si="9"/>
        <v>3000</v>
      </c>
      <c r="L84" s="133"/>
      <c r="M84" s="110">
        <f t="shared" si="10"/>
        <v>0</v>
      </c>
      <c r="N84" s="112"/>
      <c r="O84" s="113"/>
      <c r="P84" s="60" t="s">
        <v>211</v>
      </c>
    </row>
    <row r="85" spans="1:16" s="180" customFormat="1" ht="24" hidden="1" x14ac:dyDescent="0.25">
      <c r="A85" s="178"/>
      <c r="B85" s="200"/>
      <c r="C85" s="200"/>
      <c r="D85" s="214" t="s">
        <v>183</v>
      </c>
      <c r="E85" s="238" t="s">
        <v>184</v>
      </c>
      <c r="F85" s="159"/>
      <c r="G85" s="160"/>
      <c r="H85" s="160"/>
      <c r="I85" s="160"/>
      <c r="J85" s="168"/>
      <c r="K85" s="159">
        <f t="shared" si="9"/>
        <v>0</v>
      </c>
      <c r="L85" s="168"/>
      <c r="M85" s="159">
        <f t="shared" si="10"/>
        <v>0</v>
      </c>
      <c r="N85" s="160"/>
      <c r="O85" s="161"/>
      <c r="P85" s="179"/>
    </row>
    <row r="86" spans="1:16" s="157" customFormat="1" hidden="1" x14ac:dyDescent="0.25">
      <c r="A86" s="151"/>
      <c r="B86" s="199"/>
      <c r="C86" s="199" t="s">
        <v>370</v>
      </c>
      <c r="D86" s="212" t="s">
        <v>130</v>
      </c>
      <c r="E86" s="152" t="s">
        <v>131</v>
      </c>
      <c r="F86" s="141"/>
      <c r="G86" s="152" t="s">
        <v>235</v>
      </c>
      <c r="H86" s="152"/>
      <c r="I86" s="152" t="s">
        <v>236</v>
      </c>
      <c r="J86" s="153">
        <v>1</v>
      </c>
      <c r="K86" s="141">
        <f t="shared" si="9"/>
        <v>0</v>
      </c>
      <c r="L86" s="153">
        <v>0</v>
      </c>
      <c r="M86" s="141">
        <f t="shared" si="10"/>
        <v>0</v>
      </c>
      <c r="N86" s="154">
        <v>42125</v>
      </c>
      <c r="O86" s="155"/>
      <c r="P86" s="156" t="s">
        <v>464</v>
      </c>
    </row>
    <row r="87" spans="1:16" s="52" customFormat="1" ht="18" x14ac:dyDescent="0.25">
      <c r="B87" s="192" t="s">
        <v>132</v>
      </c>
      <c r="C87" s="192" t="s">
        <v>371</v>
      </c>
      <c r="D87" s="210" t="s">
        <v>133</v>
      </c>
      <c r="E87" s="229" t="s">
        <v>424</v>
      </c>
      <c r="F87" s="110">
        <v>6000</v>
      </c>
      <c r="G87" s="63" t="s">
        <v>212</v>
      </c>
      <c r="H87" s="63" t="s">
        <v>134</v>
      </c>
      <c r="I87" s="63" t="s">
        <v>236</v>
      </c>
      <c r="J87" s="111">
        <v>1</v>
      </c>
      <c r="K87" s="110">
        <f t="shared" ref="K87:K88" si="11">+F87*J87</f>
        <v>6000</v>
      </c>
      <c r="L87" s="111">
        <v>0</v>
      </c>
      <c r="M87" s="110">
        <f t="shared" ref="M87:M88" si="12">+F87*L87</f>
        <v>0</v>
      </c>
      <c r="N87" s="127"/>
      <c r="O87" s="113"/>
      <c r="P87" s="60" t="s">
        <v>211</v>
      </c>
    </row>
    <row r="88" spans="1:16" s="52" customFormat="1" ht="24.75" x14ac:dyDescent="0.25">
      <c r="B88" s="192" t="s">
        <v>135</v>
      </c>
      <c r="C88" s="192" t="s">
        <v>372</v>
      </c>
      <c r="D88" s="210" t="s">
        <v>355</v>
      </c>
      <c r="E88" s="229" t="s">
        <v>425</v>
      </c>
      <c r="F88" s="110">
        <v>8000</v>
      </c>
      <c r="G88" s="63" t="s">
        <v>212</v>
      </c>
      <c r="H88" s="63" t="s">
        <v>136</v>
      </c>
      <c r="I88" s="63"/>
      <c r="J88" s="111">
        <v>1</v>
      </c>
      <c r="K88" s="110">
        <f t="shared" si="11"/>
        <v>8000</v>
      </c>
      <c r="L88" s="111">
        <v>0</v>
      </c>
      <c r="M88" s="110">
        <f t="shared" si="12"/>
        <v>0</v>
      </c>
      <c r="N88" s="112">
        <v>42064</v>
      </c>
      <c r="O88" s="113"/>
      <c r="P88" s="60" t="s">
        <v>211</v>
      </c>
    </row>
    <row r="89" spans="1:16" s="52" customFormat="1" ht="24.75" x14ac:dyDescent="0.25">
      <c r="B89" s="192"/>
      <c r="C89" s="192" t="s">
        <v>373</v>
      </c>
      <c r="D89" s="210" t="s">
        <v>90</v>
      </c>
      <c r="E89" s="229" t="s">
        <v>426</v>
      </c>
      <c r="F89" s="110">
        <v>5500</v>
      </c>
      <c r="G89" s="63" t="s">
        <v>235</v>
      </c>
      <c r="H89" s="63" t="s">
        <v>91</v>
      </c>
      <c r="I89" s="63" t="s">
        <v>236</v>
      </c>
      <c r="J89" s="111">
        <v>1</v>
      </c>
      <c r="K89" s="110">
        <f t="shared" ref="K89:K99" si="13">+F89*J89</f>
        <v>5500</v>
      </c>
      <c r="L89" s="111">
        <v>0</v>
      </c>
      <c r="M89" s="110">
        <f>+F89*L89</f>
        <v>0</v>
      </c>
      <c r="N89" s="127"/>
      <c r="O89" s="113"/>
      <c r="P89" s="60" t="s">
        <v>211</v>
      </c>
    </row>
    <row r="90" spans="1:16" s="45" customFormat="1" x14ac:dyDescent="0.25">
      <c r="A90" s="39"/>
      <c r="B90" s="192"/>
      <c r="C90" s="192" t="s">
        <v>374</v>
      </c>
      <c r="D90" s="210" t="s">
        <v>42</v>
      </c>
      <c r="E90" s="63" t="s">
        <v>43</v>
      </c>
      <c r="F90" s="110">
        <v>500</v>
      </c>
      <c r="G90" s="63" t="s">
        <v>292</v>
      </c>
      <c r="H90" s="63" t="s">
        <v>44</v>
      </c>
      <c r="I90" s="63" t="s">
        <v>294</v>
      </c>
      <c r="J90" s="111">
        <v>1</v>
      </c>
      <c r="K90" s="110">
        <f t="shared" si="13"/>
        <v>500</v>
      </c>
      <c r="L90" s="111"/>
      <c r="M90" s="110"/>
      <c r="N90" s="112">
        <v>41791</v>
      </c>
      <c r="O90" s="113"/>
      <c r="P90" s="57" t="s">
        <v>295</v>
      </c>
    </row>
    <row r="91" spans="1:16" s="52" customFormat="1" ht="24.75" customHeight="1" x14ac:dyDescent="0.25">
      <c r="B91" s="192" t="s">
        <v>93</v>
      </c>
      <c r="C91" s="192" t="s">
        <v>375</v>
      </c>
      <c r="D91" s="210" t="s">
        <v>94</v>
      </c>
      <c r="E91" s="229" t="s">
        <v>437</v>
      </c>
      <c r="F91" s="110">
        <v>6000</v>
      </c>
      <c r="G91" s="63" t="s">
        <v>209</v>
      </c>
      <c r="H91" s="63" t="s">
        <v>36</v>
      </c>
      <c r="I91" s="63" t="s">
        <v>201</v>
      </c>
      <c r="J91" s="111">
        <v>1</v>
      </c>
      <c r="K91" s="110">
        <f t="shared" si="13"/>
        <v>6000</v>
      </c>
      <c r="L91" s="111">
        <v>0</v>
      </c>
      <c r="M91" s="110">
        <f t="shared" ref="M91:M99" si="14">+F91*L91</f>
        <v>0</v>
      </c>
      <c r="N91" s="112">
        <v>42125</v>
      </c>
      <c r="O91" s="113" t="s">
        <v>405</v>
      </c>
      <c r="P91" s="60" t="s">
        <v>211</v>
      </c>
    </row>
    <row r="92" spans="1:16" s="52" customFormat="1" ht="18.75" x14ac:dyDescent="0.3">
      <c r="B92" s="197"/>
      <c r="C92" s="197"/>
      <c r="D92" s="186"/>
      <c r="E92" s="231" t="s">
        <v>303</v>
      </c>
      <c r="F92" s="169"/>
      <c r="G92" s="170"/>
      <c r="H92" s="170"/>
      <c r="I92" s="170"/>
      <c r="J92" s="170"/>
      <c r="K92" s="169">
        <f t="shared" si="13"/>
        <v>0</v>
      </c>
      <c r="L92" s="170"/>
      <c r="M92" s="169">
        <f t="shared" si="14"/>
        <v>0</v>
      </c>
      <c r="N92" s="170"/>
      <c r="O92" s="171"/>
      <c r="P92" s="172"/>
    </row>
    <row r="93" spans="1:16" s="52" customFormat="1" ht="18" x14ac:dyDescent="0.25">
      <c r="B93" s="192" t="s">
        <v>37</v>
      </c>
      <c r="C93" s="192" t="s">
        <v>376</v>
      </c>
      <c r="D93" s="210" t="s">
        <v>38</v>
      </c>
      <c r="E93" s="229" t="s">
        <v>431</v>
      </c>
      <c r="F93" s="110">
        <v>10000</v>
      </c>
      <c r="G93" s="63" t="s">
        <v>212</v>
      </c>
      <c r="H93" s="63"/>
      <c r="I93" s="63" t="s">
        <v>201</v>
      </c>
      <c r="J93" s="111">
        <v>1</v>
      </c>
      <c r="K93" s="110">
        <f t="shared" si="13"/>
        <v>10000</v>
      </c>
      <c r="L93" s="111">
        <v>0</v>
      </c>
      <c r="M93" s="110">
        <f t="shared" si="14"/>
        <v>0</v>
      </c>
      <c r="N93" s="112">
        <v>42156</v>
      </c>
      <c r="O93" s="113" t="s">
        <v>405</v>
      </c>
      <c r="P93" s="60" t="s">
        <v>211</v>
      </c>
    </row>
    <row r="94" spans="1:16" s="52" customFormat="1" ht="27" customHeight="1" x14ac:dyDescent="0.25">
      <c r="B94" s="192" t="s">
        <v>39</v>
      </c>
      <c r="C94" s="192" t="s">
        <v>377</v>
      </c>
      <c r="D94" s="210" t="s">
        <v>40</v>
      </c>
      <c r="E94" s="229" t="s">
        <v>432</v>
      </c>
      <c r="F94" s="110">
        <v>12100</v>
      </c>
      <c r="G94" s="63" t="s">
        <v>200</v>
      </c>
      <c r="H94" s="63" t="s">
        <v>41</v>
      </c>
      <c r="I94" s="63" t="s">
        <v>201</v>
      </c>
      <c r="J94" s="111">
        <v>1</v>
      </c>
      <c r="K94" s="110">
        <f t="shared" si="13"/>
        <v>12100</v>
      </c>
      <c r="L94" s="111">
        <v>0</v>
      </c>
      <c r="M94" s="110">
        <f t="shared" si="14"/>
        <v>0</v>
      </c>
      <c r="N94" s="112">
        <v>41640</v>
      </c>
      <c r="O94" s="113" t="s">
        <v>405</v>
      </c>
      <c r="P94" s="57" t="s">
        <v>295</v>
      </c>
    </row>
    <row r="95" spans="1:16" s="52" customFormat="1" ht="18" x14ac:dyDescent="0.25">
      <c r="B95" s="192" t="s">
        <v>45</v>
      </c>
      <c r="C95" s="192" t="s">
        <v>378</v>
      </c>
      <c r="D95" s="210" t="s">
        <v>46</v>
      </c>
      <c r="E95" s="229" t="s">
        <v>433</v>
      </c>
      <c r="F95" s="110">
        <v>13230</v>
      </c>
      <c r="G95" s="63" t="s">
        <v>200</v>
      </c>
      <c r="H95" s="63" t="s">
        <v>47</v>
      </c>
      <c r="I95" s="63"/>
      <c r="J95" s="111">
        <v>1</v>
      </c>
      <c r="K95" s="110">
        <f t="shared" si="13"/>
        <v>13230</v>
      </c>
      <c r="L95" s="111">
        <v>0</v>
      </c>
      <c r="M95" s="110">
        <f t="shared" si="14"/>
        <v>0</v>
      </c>
      <c r="N95" s="112">
        <v>41487</v>
      </c>
      <c r="O95" s="113"/>
      <c r="P95" s="57" t="s">
        <v>48</v>
      </c>
    </row>
    <row r="96" spans="1:16" s="45" customFormat="1" ht="24.75" hidden="1" x14ac:dyDescent="0.25">
      <c r="A96" s="39"/>
      <c r="B96" s="199"/>
      <c r="C96" s="199"/>
      <c r="D96" s="212" t="s">
        <v>244</v>
      </c>
      <c r="E96" s="152" t="s">
        <v>241</v>
      </c>
      <c r="F96" s="141"/>
      <c r="G96" s="152"/>
      <c r="H96" s="152"/>
      <c r="I96" s="143" t="s">
        <v>236</v>
      </c>
      <c r="J96" s="153">
        <v>1</v>
      </c>
      <c r="K96" s="141">
        <f t="shared" si="13"/>
        <v>0</v>
      </c>
      <c r="L96" s="153"/>
      <c r="M96" s="141">
        <f t="shared" si="14"/>
        <v>0</v>
      </c>
      <c r="N96" s="152"/>
      <c r="O96" s="155"/>
      <c r="P96" s="51" t="s">
        <v>282</v>
      </c>
    </row>
    <row r="97" spans="1:16" s="52" customFormat="1" ht="18" x14ac:dyDescent="0.25">
      <c r="B97" s="192" t="s">
        <v>242</v>
      </c>
      <c r="C97" s="192" t="s">
        <v>379</v>
      </c>
      <c r="D97" s="210" t="s">
        <v>243</v>
      </c>
      <c r="E97" s="229" t="s">
        <v>434</v>
      </c>
      <c r="F97" s="110">
        <v>29000</v>
      </c>
      <c r="G97" s="63" t="s">
        <v>209</v>
      </c>
      <c r="H97" s="63" t="s">
        <v>142</v>
      </c>
      <c r="I97" s="63" t="s">
        <v>236</v>
      </c>
      <c r="J97" s="111">
        <v>1</v>
      </c>
      <c r="K97" s="110">
        <f t="shared" si="13"/>
        <v>29000</v>
      </c>
      <c r="L97" s="111">
        <v>0</v>
      </c>
      <c r="M97" s="110">
        <f t="shared" si="14"/>
        <v>0</v>
      </c>
      <c r="N97" s="126">
        <v>41760</v>
      </c>
      <c r="O97" s="113"/>
      <c r="P97" s="58" t="s">
        <v>202</v>
      </c>
    </row>
    <row r="98" spans="1:16" s="52" customFormat="1" ht="18" x14ac:dyDescent="0.25">
      <c r="B98" s="192" t="s">
        <v>102</v>
      </c>
      <c r="C98" s="192" t="s">
        <v>380</v>
      </c>
      <c r="D98" s="210" t="s">
        <v>143</v>
      </c>
      <c r="E98" s="229" t="s">
        <v>435</v>
      </c>
      <c r="F98" s="110">
        <v>2000</v>
      </c>
      <c r="G98" s="63" t="s">
        <v>212</v>
      </c>
      <c r="H98" s="63" t="s">
        <v>142</v>
      </c>
      <c r="I98" s="63" t="s">
        <v>236</v>
      </c>
      <c r="J98" s="111">
        <v>1</v>
      </c>
      <c r="K98" s="110">
        <f t="shared" si="13"/>
        <v>2000</v>
      </c>
      <c r="L98" s="111">
        <v>0</v>
      </c>
      <c r="M98" s="110">
        <f t="shared" si="14"/>
        <v>0</v>
      </c>
      <c r="N98" s="127"/>
      <c r="O98" s="113"/>
      <c r="P98" s="60" t="s">
        <v>211</v>
      </c>
    </row>
    <row r="99" spans="1:16" s="52" customFormat="1" ht="24.75" x14ac:dyDescent="0.25">
      <c r="B99" s="192" t="s">
        <v>145</v>
      </c>
      <c r="C99" s="192" t="s">
        <v>381</v>
      </c>
      <c r="D99" s="210" t="s">
        <v>146</v>
      </c>
      <c r="E99" s="229" t="s">
        <v>436</v>
      </c>
      <c r="F99" s="110">
        <v>7500</v>
      </c>
      <c r="G99" s="63" t="s">
        <v>212</v>
      </c>
      <c r="H99" s="63" t="s">
        <v>147</v>
      </c>
      <c r="I99" s="63" t="s">
        <v>201</v>
      </c>
      <c r="J99" s="111">
        <v>1</v>
      </c>
      <c r="K99" s="110">
        <f t="shared" si="13"/>
        <v>7500</v>
      </c>
      <c r="L99" s="111">
        <v>0</v>
      </c>
      <c r="M99" s="110">
        <f t="shared" si="14"/>
        <v>0</v>
      </c>
      <c r="N99" s="126">
        <v>42125</v>
      </c>
      <c r="O99" s="113" t="s">
        <v>405</v>
      </c>
      <c r="P99" s="60" t="s">
        <v>211</v>
      </c>
    </row>
    <row r="100" spans="1:16" s="62" customFormat="1" ht="18" x14ac:dyDescent="0.25">
      <c r="B100" s="246"/>
      <c r="C100" s="247">
        <v>5</v>
      </c>
      <c r="D100" s="248"/>
      <c r="E100" s="249" t="s">
        <v>148</v>
      </c>
      <c r="F100" s="249">
        <f>SUM(F101:F115)</f>
        <v>573558.66666666663</v>
      </c>
      <c r="G100" s="249"/>
      <c r="H100" s="249"/>
      <c r="I100" s="249"/>
      <c r="J100" s="249"/>
      <c r="K100" s="249">
        <f>SUM(K101:K115)</f>
        <v>41917.279999999999</v>
      </c>
      <c r="L100" s="249"/>
      <c r="M100" s="249">
        <f>SUM(M101:M115)</f>
        <v>531641.3866666666</v>
      </c>
      <c r="N100" s="251"/>
      <c r="O100" s="252"/>
      <c r="P100" s="239"/>
    </row>
    <row r="101" spans="1:16" s="45" customFormat="1" x14ac:dyDescent="0.25">
      <c r="A101" s="39"/>
      <c r="B101" s="198" t="s">
        <v>149</v>
      </c>
      <c r="C101" s="198" t="s">
        <v>150</v>
      </c>
      <c r="D101" s="215" t="s">
        <v>150</v>
      </c>
      <c r="E101" s="63" t="s">
        <v>151</v>
      </c>
      <c r="F101" s="110">
        <v>179126</v>
      </c>
      <c r="G101" s="63" t="s">
        <v>200</v>
      </c>
      <c r="H101" s="63" t="s">
        <v>152</v>
      </c>
      <c r="I101" s="63" t="s">
        <v>327</v>
      </c>
      <c r="J101" s="111">
        <v>0</v>
      </c>
      <c r="K101" s="110">
        <f t="shared" ref="K101:K115" si="15">+F101*J101</f>
        <v>0</v>
      </c>
      <c r="L101" s="111">
        <v>1</v>
      </c>
      <c r="M101" s="110">
        <f>+F101*L101</f>
        <v>179126</v>
      </c>
      <c r="N101" s="128"/>
      <c r="O101" s="129">
        <f>N101/3/12</f>
        <v>0</v>
      </c>
      <c r="P101" s="58" t="s">
        <v>202</v>
      </c>
    </row>
    <row r="102" spans="1:16" s="45" customFormat="1" x14ac:dyDescent="0.25">
      <c r="A102" s="39"/>
      <c r="B102" s="198" t="s">
        <v>409</v>
      </c>
      <c r="C102" s="198" t="s">
        <v>153</v>
      </c>
      <c r="D102" s="215" t="s">
        <v>153</v>
      </c>
      <c r="E102" s="63" t="s">
        <v>74</v>
      </c>
      <c r="F102" s="110">
        <v>83433</v>
      </c>
      <c r="G102" s="63" t="s">
        <v>200</v>
      </c>
      <c r="H102" s="63" t="s">
        <v>154</v>
      </c>
      <c r="I102" s="63" t="s">
        <v>327</v>
      </c>
      <c r="J102" s="111">
        <v>0</v>
      </c>
      <c r="K102" s="110">
        <f t="shared" si="15"/>
        <v>0</v>
      </c>
      <c r="L102" s="111">
        <v>1</v>
      </c>
      <c r="M102" s="110">
        <f>+F102*L102</f>
        <v>83433</v>
      </c>
      <c r="N102" s="128"/>
      <c r="O102" s="129">
        <f t="shared" ref="O102:O107" si="16">N102/3/12</f>
        <v>0</v>
      </c>
      <c r="P102" s="58" t="s">
        <v>202</v>
      </c>
    </row>
    <row r="103" spans="1:16" s="45" customFormat="1" x14ac:dyDescent="0.25">
      <c r="A103" s="39"/>
      <c r="B103" s="198" t="s">
        <v>155</v>
      </c>
      <c r="C103" s="198" t="s">
        <v>156</v>
      </c>
      <c r="D103" s="215" t="s">
        <v>156</v>
      </c>
      <c r="E103" s="63" t="s">
        <v>157</v>
      </c>
      <c r="F103" s="110">
        <v>78894</v>
      </c>
      <c r="G103" s="63" t="s">
        <v>200</v>
      </c>
      <c r="H103" s="63" t="s">
        <v>158</v>
      </c>
      <c r="I103" s="63" t="s">
        <v>327</v>
      </c>
      <c r="J103" s="111">
        <v>0</v>
      </c>
      <c r="K103" s="110">
        <f t="shared" si="15"/>
        <v>0</v>
      </c>
      <c r="L103" s="111">
        <v>1</v>
      </c>
      <c r="M103" s="110">
        <f t="shared" ref="M103:M121" si="17">+F103*L103</f>
        <v>78894</v>
      </c>
      <c r="N103" s="128"/>
      <c r="O103" s="129">
        <f t="shared" si="16"/>
        <v>0</v>
      </c>
      <c r="P103" s="58" t="s">
        <v>202</v>
      </c>
    </row>
    <row r="104" spans="1:16" s="45" customFormat="1" x14ac:dyDescent="0.25">
      <c r="A104" s="39"/>
      <c r="B104" s="198" t="s">
        <v>159</v>
      </c>
      <c r="C104" s="198" t="s">
        <v>160</v>
      </c>
      <c r="D104" s="215" t="s">
        <v>160</v>
      </c>
      <c r="E104" s="63" t="s">
        <v>246</v>
      </c>
      <c r="F104" s="110">
        <v>23205</v>
      </c>
      <c r="G104" s="63" t="s">
        <v>200</v>
      </c>
      <c r="H104" s="63" t="s">
        <v>196</v>
      </c>
      <c r="I104" s="63" t="s">
        <v>327</v>
      </c>
      <c r="J104" s="111">
        <v>0</v>
      </c>
      <c r="K104" s="110">
        <f t="shared" si="15"/>
        <v>0</v>
      </c>
      <c r="L104" s="111">
        <v>1</v>
      </c>
      <c r="M104" s="110">
        <f t="shared" si="17"/>
        <v>23205</v>
      </c>
      <c r="N104" s="128"/>
      <c r="O104" s="129">
        <f t="shared" si="16"/>
        <v>0</v>
      </c>
      <c r="P104" s="58" t="s">
        <v>202</v>
      </c>
    </row>
    <row r="105" spans="1:16" s="45" customFormat="1" x14ac:dyDescent="0.25">
      <c r="A105" s="39"/>
      <c r="B105" s="198" t="s">
        <v>247</v>
      </c>
      <c r="C105" s="198" t="s">
        <v>248</v>
      </c>
      <c r="D105" s="215" t="s">
        <v>248</v>
      </c>
      <c r="E105" s="63" t="s">
        <v>249</v>
      </c>
      <c r="F105" s="110">
        <f>+[1]Hoja1!$G$138/470</f>
        <v>56520</v>
      </c>
      <c r="G105" s="63" t="s">
        <v>200</v>
      </c>
      <c r="H105" s="63" t="s">
        <v>250</v>
      </c>
      <c r="I105" s="63" t="s">
        <v>327</v>
      </c>
      <c r="J105" s="111">
        <v>0</v>
      </c>
      <c r="K105" s="110">
        <f t="shared" si="15"/>
        <v>0</v>
      </c>
      <c r="L105" s="133">
        <v>1</v>
      </c>
      <c r="M105" s="110">
        <f t="shared" si="17"/>
        <v>56520</v>
      </c>
      <c r="N105" s="128"/>
      <c r="O105" s="129">
        <f t="shared" si="16"/>
        <v>0</v>
      </c>
      <c r="P105" s="58" t="s">
        <v>202</v>
      </c>
    </row>
    <row r="106" spans="1:16" s="45" customFormat="1" x14ac:dyDescent="0.25">
      <c r="A106" s="39"/>
      <c r="B106" s="198" t="s">
        <v>82</v>
      </c>
      <c r="C106" s="198" t="s">
        <v>251</v>
      </c>
      <c r="D106" s="215" t="s">
        <v>251</v>
      </c>
      <c r="E106" s="140" t="s">
        <v>252</v>
      </c>
      <c r="F106" s="110">
        <v>11412</v>
      </c>
      <c r="G106" s="63" t="s">
        <v>200</v>
      </c>
      <c r="H106" s="63" t="s">
        <v>253</v>
      </c>
      <c r="I106" s="63" t="s">
        <v>327</v>
      </c>
      <c r="J106" s="111">
        <v>0</v>
      </c>
      <c r="K106" s="110">
        <f t="shared" si="15"/>
        <v>0</v>
      </c>
      <c r="L106" s="111">
        <v>1</v>
      </c>
      <c r="M106" s="110">
        <f t="shared" si="17"/>
        <v>11412</v>
      </c>
      <c r="N106" s="128"/>
      <c r="O106" s="129">
        <f t="shared" si="16"/>
        <v>0</v>
      </c>
      <c r="P106" s="58" t="s">
        <v>202</v>
      </c>
    </row>
    <row r="107" spans="1:16" s="45" customFormat="1" x14ac:dyDescent="0.25">
      <c r="A107" s="39"/>
      <c r="B107" s="198" t="s">
        <v>254</v>
      </c>
      <c r="C107" s="198" t="s">
        <v>255</v>
      </c>
      <c r="D107" s="216" t="s">
        <v>255</v>
      </c>
      <c r="E107" s="120" t="s">
        <v>256</v>
      </c>
      <c r="F107" s="110">
        <v>21326</v>
      </c>
      <c r="G107" s="63" t="s">
        <v>212</v>
      </c>
      <c r="H107" s="120" t="s">
        <v>257</v>
      </c>
      <c r="I107" s="120" t="s">
        <v>258</v>
      </c>
      <c r="J107" s="121">
        <v>0.78</v>
      </c>
      <c r="K107" s="110">
        <f t="shared" si="15"/>
        <v>16634.28</v>
      </c>
      <c r="L107" s="121">
        <v>0.22</v>
      </c>
      <c r="M107" s="110">
        <f t="shared" si="17"/>
        <v>4691.72</v>
      </c>
      <c r="N107" s="128"/>
      <c r="O107" s="129">
        <f t="shared" si="16"/>
        <v>0</v>
      </c>
      <c r="P107" s="60" t="s">
        <v>211</v>
      </c>
    </row>
    <row r="108" spans="1:16" s="45" customFormat="1" x14ac:dyDescent="0.25">
      <c r="A108" s="39"/>
      <c r="B108" s="198" t="s">
        <v>259</v>
      </c>
      <c r="C108" s="198" t="s">
        <v>260</v>
      </c>
      <c r="D108" s="216" t="s">
        <v>260</v>
      </c>
      <c r="E108" s="120" t="s">
        <v>261</v>
      </c>
      <c r="F108" s="110">
        <v>6000</v>
      </c>
      <c r="G108" s="120" t="s">
        <v>209</v>
      </c>
      <c r="H108" s="120" t="s">
        <v>262</v>
      </c>
      <c r="I108" s="63" t="s">
        <v>236</v>
      </c>
      <c r="J108" s="121">
        <v>1</v>
      </c>
      <c r="K108" s="110">
        <f t="shared" si="15"/>
        <v>6000</v>
      </c>
      <c r="L108" s="121">
        <v>0</v>
      </c>
      <c r="M108" s="110">
        <f t="shared" si="17"/>
        <v>0</v>
      </c>
      <c r="N108" s="128"/>
      <c r="O108" s="123"/>
      <c r="P108" s="60" t="s">
        <v>211</v>
      </c>
    </row>
    <row r="109" spans="1:16" s="45" customFormat="1" x14ac:dyDescent="0.25">
      <c r="A109" s="39"/>
      <c r="B109" s="198"/>
      <c r="C109" s="198" t="s">
        <v>263</v>
      </c>
      <c r="D109" s="216" t="s">
        <v>263</v>
      </c>
      <c r="E109" s="63" t="s">
        <v>166</v>
      </c>
      <c r="F109" s="110">
        <f>+[1]Hoja1!$G$142/470</f>
        <v>2800</v>
      </c>
      <c r="G109" s="63" t="s">
        <v>412</v>
      </c>
      <c r="H109" s="63"/>
      <c r="I109" s="63" t="s">
        <v>236</v>
      </c>
      <c r="J109" s="111">
        <v>1</v>
      </c>
      <c r="K109" s="110">
        <f t="shared" si="15"/>
        <v>2800</v>
      </c>
      <c r="L109" s="111">
        <v>0</v>
      </c>
      <c r="M109" s="110">
        <f t="shared" si="17"/>
        <v>0</v>
      </c>
      <c r="N109" s="126">
        <v>42064</v>
      </c>
      <c r="O109" s="123"/>
      <c r="P109" s="60" t="s">
        <v>211</v>
      </c>
    </row>
    <row r="110" spans="1:16" s="45" customFormat="1" x14ac:dyDescent="0.25">
      <c r="A110" s="39"/>
      <c r="B110" s="198"/>
      <c r="C110" s="198" t="s">
        <v>167</v>
      </c>
      <c r="D110" s="216" t="s">
        <v>167</v>
      </c>
      <c r="E110" s="63" t="s">
        <v>168</v>
      </c>
      <c r="F110" s="110">
        <v>4050</v>
      </c>
      <c r="G110" s="63" t="s">
        <v>412</v>
      </c>
      <c r="H110" s="63"/>
      <c r="I110" s="63" t="s">
        <v>236</v>
      </c>
      <c r="J110" s="111">
        <v>0</v>
      </c>
      <c r="K110" s="110">
        <f t="shared" si="15"/>
        <v>0</v>
      </c>
      <c r="L110" s="111">
        <v>1</v>
      </c>
      <c r="M110" s="110">
        <f t="shared" si="17"/>
        <v>4050</v>
      </c>
      <c r="N110" s="128"/>
      <c r="O110" s="130"/>
      <c r="P110" s="58" t="s">
        <v>202</v>
      </c>
    </row>
    <row r="111" spans="1:16" x14ac:dyDescent="0.25">
      <c r="A111" s="25"/>
      <c r="B111" s="198" t="s">
        <v>71</v>
      </c>
      <c r="C111" s="198" t="s">
        <v>169</v>
      </c>
      <c r="D111" s="216" t="s">
        <v>169</v>
      </c>
      <c r="E111" s="63" t="s">
        <v>56</v>
      </c>
      <c r="F111" s="110">
        <v>6383</v>
      </c>
      <c r="G111" s="63" t="s">
        <v>200</v>
      </c>
      <c r="H111" s="63" t="s">
        <v>170</v>
      </c>
      <c r="I111" s="63" t="s">
        <v>236</v>
      </c>
      <c r="J111" s="111">
        <v>0</v>
      </c>
      <c r="K111" s="110">
        <f t="shared" si="15"/>
        <v>0</v>
      </c>
      <c r="L111" s="111">
        <v>1</v>
      </c>
      <c r="M111" s="110">
        <f t="shared" si="17"/>
        <v>6383</v>
      </c>
      <c r="N111" s="128"/>
      <c r="O111" s="130"/>
      <c r="P111" s="58" t="s">
        <v>202</v>
      </c>
    </row>
    <row r="112" spans="1:16" x14ac:dyDescent="0.25">
      <c r="A112" s="25"/>
      <c r="B112" s="198"/>
      <c r="C112" s="198" t="s">
        <v>171</v>
      </c>
      <c r="D112" s="216" t="s">
        <v>171</v>
      </c>
      <c r="E112" s="63" t="s">
        <v>172</v>
      </c>
      <c r="F112" s="110">
        <v>30000</v>
      </c>
      <c r="G112" s="63" t="s">
        <v>412</v>
      </c>
      <c r="H112" s="63" t="s">
        <v>173</v>
      </c>
      <c r="I112" s="63" t="s">
        <v>236</v>
      </c>
      <c r="J112" s="111">
        <v>0.25</v>
      </c>
      <c r="K112" s="110">
        <f>+F112*J112</f>
        <v>7500</v>
      </c>
      <c r="L112" s="111">
        <v>0.75</v>
      </c>
      <c r="M112" s="110">
        <f>+F112*L112</f>
        <v>22500</v>
      </c>
      <c r="N112" s="128"/>
      <c r="O112" s="130"/>
      <c r="P112" s="58" t="s">
        <v>202</v>
      </c>
    </row>
    <row r="113" spans="1:16" x14ac:dyDescent="0.25">
      <c r="A113" s="25"/>
      <c r="B113" s="198" t="s">
        <v>67</v>
      </c>
      <c r="C113" s="198" t="s">
        <v>382</v>
      </c>
      <c r="D113" s="216" t="s">
        <v>286</v>
      </c>
      <c r="E113" s="63" t="s">
        <v>287</v>
      </c>
      <c r="F113" s="110">
        <v>8983</v>
      </c>
      <c r="G113" s="63" t="s">
        <v>212</v>
      </c>
      <c r="H113" s="63" t="s">
        <v>452</v>
      </c>
      <c r="I113" s="63" t="s">
        <v>236</v>
      </c>
      <c r="J113" s="111">
        <v>1</v>
      </c>
      <c r="K113" s="110">
        <f t="shared" si="15"/>
        <v>8983</v>
      </c>
      <c r="L113" s="111">
        <v>0</v>
      </c>
      <c r="M113" s="110">
        <f t="shared" si="17"/>
        <v>0</v>
      </c>
      <c r="N113" s="128"/>
      <c r="O113" s="130"/>
      <c r="P113" s="60" t="s">
        <v>211</v>
      </c>
    </row>
    <row r="114" spans="1:16" x14ac:dyDescent="0.25">
      <c r="A114" s="25"/>
      <c r="B114" s="198"/>
      <c r="C114" s="198" t="s">
        <v>457</v>
      </c>
      <c r="D114" s="216" t="s">
        <v>457</v>
      </c>
      <c r="E114" s="140" t="s">
        <v>451</v>
      </c>
      <c r="F114" s="110">
        <v>14760</v>
      </c>
      <c r="G114" s="63" t="s">
        <v>200</v>
      </c>
      <c r="H114" s="63"/>
      <c r="I114" s="63" t="s">
        <v>236</v>
      </c>
      <c r="J114" s="133">
        <v>0</v>
      </c>
      <c r="K114" s="110">
        <f t="shared" si="15"/>
        <v>0</v>
      </c>
      <c r="L114" s="133">
        <v>1</v>
      </c>
      <c r="M114" s="110">
        <f t="shared" si="17"/>
        <v>14760</v>
      </c>
      <c r="N114" s="128"/>
      <c r="O114" s="130"/>
      <c r="P114" s="58" t="s">
        <v>202</v>
      </c>
    </row>
    <row r="115" spans="1:16" ht="24.75" x14ac:dyDescent="0.25">
      <c r="A115" s="25"/>
      <c r="B115" s="198"/>
      <c r="C115" s="198" t="s">
        <v>383</v>
      </c>
      <c r="D115" s="216"/>
      <c r="E115" s="63" t="s">
        <v>454</v>
      </c>
      <c r="F115" s="110">
        <f>28000000/600</f>
        <v>46666.666666666664</v>
      </c>
      <c r="G115" s="63" t="s">
        <v>200</v>
      </c>
      <c r="H115" s="63" t="s">
        <v>455</v>
      </c>
      <c r="I115" s="63" t="s">
        <v>236</v>
      </c>
      <c r="J115" s="133">
        <v>0</v>
      </c>
      <c r="K115" s="110">
        <f t="shared" si="15"/>
        <v>0</v>
      </c>
      <c r="L115" s="133">
        <v>1</v>
      </c>
      <c r="M115" s="110">
        <f t="shared" si="17"/>
        <v>46666.666666666664</v>
      </c>
      <c r="N115" s="128"/>
      <c r="O115" s="130"/>
      <c r="P115" s="58" t="s">
        <v>202</v>
      </c>
    </row>
    <row r="116" spans="1:16" s="62" customFormat="1" ht="18" x14ac:dyDescent="0.25">
      <c r="B116" s="246"/>
      <c r="C116" s="247"/>
      <c r="D116" s="248" t="s">
        <v>174</v>
      </c>
      <c r="E116" s="249" t="s">
        <v>175</v>
      </c>
      <c r="F116" s="249">
        <f>SUM(F117:F120)</f>
        <v>45000</v>
      </c>
      <c r="G116" s="249"/>
      <c r="H116" s="249"/>
      <c r="I116" s="249"/>
      <c r="J116" s="249"/>
      <c r="K116" s="249">
        <f>SUM(K117:K120)</f>
        <v>45000</v>
      </c>
      <c r="L116" s="249">
        <v>0</v>
      </c>
      <c r="M116" s="249">
        <f t="shared" si="17"/>
        <v>0</v>
      </c>
      <c r="N116" s="251"/>
      <c r="O116" s="252"/>
      <c r="P116" s="239"/>
    </row>
    <row r="117" spans="1:16" s="45" customFormat="1" x14ac:dyDescent="0.25">
      <c r="A117" s="39"/>
      <c r="B117" s="198" t="s">
        <v>106</v>
      </c>
      <c r="C117" s="198" t="s">
        <v>384</v>
      </c>
      <c r="D117" s="217" t="s">
        <v>1</v>
      </c>
      <c r="E117" s="63" t="s">
        <v>107</v>
      </c>
      <c r="F117" s="110">
        <v>15000</v>
      </c>
      <c r="G117" s="63" t="s">
        <v>200</v>
      </c>
      <c r="H117" s="63"/>
      <c r="I117" s="63" t="s">
        <v>201</v>
      </c>
      <c r="J117" s="111">
        <v>1</v>
      </c>
      <c r="K117" s="110">
        <f t="shared" ref="K117:K121" si="18">+F117*J117</f>
        <v>15000</v>
      </c>
      <c r="L117" s="111">
        <v>0</v>
      </c>
      <c r="M117" s="110">
        <f t="shared" si="17"/>
        <v>0</v>
      </c>
      <c r="N117" s="128"/>
      <c r="O117" s="130" t="s">
        <v>210</v>
      </c>
      <c r="P117" s="64" t="s">
        <v>48</v>
      </c>
    </row>
    <row r="118" spans="1:16" s="45" customFormat="1" ht="18.75" x14ac:dyDescent="0.3">
      <c r="A118" s="39"/>
      <c r="B118" s="198" t="s">
        <v>60</v>
      </c>
      <c r="C118" s="198" t="s">
        <v>57</v>
      </c>
      <c r="D118" s="217" t="s">
        <v>57</v>
      </c>
      <c r="E118" s="63" t="s">
        <v>108</v>
      </c>
      <c r="F118" s="110">
        <v>14000</v>
      </c>
      <c r="G118" s="63" t="s">
        <v>212</v>
      </c>
      <c r="H118" s="63"/>
      <c r="I118" s="63" t="s">
        <v>327</v>
      </c>
      <c r="J118" s="111">
        <v>1</v>
      </c>
      <c r="K118" s="110">
        <f t="shared" si="18"/>
        <v>14000</v>
      </c>
      <c r="L118" s="111">
        <v>0</v>
      </c>
      <c r="M118" s="110">
        <f t="shared" si="17"/>
        <v>0</v>
      </c>
      <c r="N118" s="128"/>
      <c r="O118" s="130"/>
      <c r="P118" s="65" t="s">
        <v>109</v>
      </c>
    </row>
    <row r="119" spans="1:16" s="45" customFormat="1" ht="18.75" x14ac:dyDescent="0.3">
      <c r="A119" s="39"/>
      <c r="B119" s="204"/>
      <c r="C119" s="198" t="s">
        <v>58</v>
      </c>
      <c r="D119" s="217" t="s">
        <v>58</v>
      </c>
      <c r="E119" s="63" t="s">
        <v>110</v>
      </c>
      <c r="F119" s="110">
        <v>14000</v>
      </c>
      <c r="G119" s="63" t="s">
        <v>212</v>
      </c>
      <c r="H119" s="63"/>
      <c r="I119" s="63" t="s">
        <v>327</v>
      </c>
      <c r="J119" s="111">
        <v>1</v>
      </c>
      <c r="K119" s="110">
        <f t="shared" si="18"/>
        <v>14000</v>
      </c>
      <c r="L119" s="111">
        <v>0</v>
      </c>
      <c r="M119" s="110">
        <f t="shared" si="17"/>
        <v>0</v>
      </c>
      <c r="N119" s="128"/>
      <c r="O119" s="130"/>
      <c r="P119" s="65" t="s">
        <v>109</v>
      </c>
    </row>
    <row r="120" spans="1:16" s="45" customFormat="1" x14ac:dyDescent="0.25">
      <c r="A120" s="39"/>
      <c r="B120" s="204"/>
      <c r="C120" s="198" t="s">
        <v>59</v>
      </c>
      <c r="D120" s="217" t="s">
        <v>59</v>
      </c>
      <c r="E120" s="63" t="s">
        <v>111</v>
      </c>
      <c r="F120" s="110">
        <v>2000</v>
      </c>
      <c r="G120" s="63" t="s">
        <v>200</v>
      </c>
      <c r="H120" s="63"/>
      <c r="I120" s="63" t="s">
        <v>236</v>
      </c>
      <c r="J120" s="111">
        <v>1</v>
      </c>
      <c r="K120" s="110">
        <f t="shared" si="18"/>
        <v>2000</v>
      </c>
      <c r="L120" s="111">
        <v>0</v>
      </c>
      <c r="M120" s="110">
        <f t="shared" si="17"/>
        <v>0</v>
      </c>
      <c r="N120" s="128"/>
      <c r="O120" s="130"/>
      <c r="P120" s="59"/>
    </row>
    <row r="121" spans="1:16" s="66" customFormat="1" ht="18.75" thickBot="1" x14ac:dyDescent="0.3">
      <c r="B121" s="239"/>
      <c r="C121" s="260">
        <v>8</v>
      </c>
      <c r="D121" s="261"/>
      <c r="E121" s="241" t="s">
        <v>112</v>
      </c>
      <c r="F121" s="242">
        <v>21167</v>
      </c>
      <c r="G121" s="241"/>
      <c r="H121" s="241"/>
      <c r="I121" s="241"/>
      <c r="J121" s="262">
        <v>1</v>
      </c>
      <c r="K121" s="242">
        <f t="shared" si="18"/>
        <v>21167</v>
      </c>
      <c r="L121" s="262"/>
      <c r="M121" s="263">
        <f t="shared" si="17"/>
        <v>0</v>
      </c>
      <c r="N121" s="264"/>
      <c r="O121" s="265"/>
      <c r="P121" s="266"/>
    </row>
    <row r="122" spans="1:16" ht="15.75" thickBot="1" x14ac:dyDescent="0.3">
      <c r="A122" s="25"/>
      <c r="B122" s="25"/>
      <c r="C122" s="67"/>
      <c r="D122" s="147"/>
      <c r="F122" s="98"/>
      <c r="G122" s="14"/>
      <c r="H122" s="15"/>
      <c r="I122" s="14"/>
      <c r="J122" s="68"/>
      <c r="K122" s="69">
        <f>+K10+K40+K58+K72+K100+K116+K121</f>
        <v>446239.28</v>
      </c>
      <c r="L122" s="70"/>
      <c r="M122" s="69">
        <f>+M10+M40+M58+M72+M100+M116+M121</f>
        <v>720241.3866666666</v>
      </c>
      <c r="N122" s="108">
        <f>+M122-M20-M21</f>
        <v>540241.3866666666</v>
      </c>
      <c r="O122" s="71"/>
      <c r="P122" s="72"/>
    </row>
    <row r="123" spans="1:16" ht="19.5" thickBot="1" x14ac:dyDescent="0.35">
      <c r="A123" s="25"/>
      <c r="B123" s="25"/>
      <c r="C123" s="291" t="s">
        <v>113</v>
      </c>
      <c r="D123" s="292"/>
      <c r="E123" s="292"/>
      <c r="F123" s="134">
        <f>+K122+M122</f>
        <v>1166480.6666666665</v>
      </c>
      <c r="G123" s="293" t="s">
        <v>114</v>
      </c>
      <c r="H123" s="293"/>
      <c r="I123" s="293"/>
      <c r="J123" s="294"/>
      <c r="K123" s="185">
        <v>435885</v>
      </c>
      <c r="M123" s="100"/>
      <c r="N123" s="101"/>
      <c r="O123" s="99"/>
      <c r="P123" s="73"/>
    </row>
    <row r="124" spans="1:16" ht="15.75" thickBot="1" x14ac:dyDescent="0.3">
      <c r="A124" s="25"/>
      <c r="B124" s="25"/>
      <c r="C124" s="74"/>
      <c r="D124" s="148"/>
      <c r="E124" s="75" t="s">
        <v>115</v>
      </c>
      <c r="F124" s="76">
        <v>1250850</v>
      </c>
      <c r="G124" s="77"/>
      <c r="H124" s="78"/>
      <c r="I124" s="77"/>
      <c r="J124" s="77"/>
      <c r="K124" s="103"/>
      <c r="L124" s="77"/>
      <c r="M124" s="107"/>
      <c r="N124" s="79"/>
      <c r="O124" s="79"/>
      <c r="P124" s="80"/>
    </row>
    <row r="125" spans="1:16" s="91" customFormat="1" ht="15.75" thickBot="1" x14ac:dyDescent="0.3">
      <c r="A125" s="81"/>
      <c r="B125" s="81"/>
      <c r="C125" s="82"/>
      <c r="D125" s="149"/>
      <c r="E125" s="83"/>
      <c r="F125" s="84">
        <f>SUM(F11:F112)</f>
        <v>1776492.6666666665</v>
      </c>
      <c r="G125" s="85"/>
      <c r="H125" s="86"/>
      <c r="I125" s="85"/>
      <c r="J125" s="85"/>
      <c r="K125" s="87">
        <f>SUM(K10:K121)</f>
        <v>871311.56</v>
      </c>
      <c r="L125" s="85"/>
      <c r="M125" s="88"/>
      <c r="N125" s="131"/>
      <c r="O125" s="89"/>
      <c r="P125" s="90"/>
    </row>
    <row r="126" spans="1:16" s="91" customFormat="1" ht="15.75" thickBot="1" x14ac:dyDescent="0.3">
      <c r="A126" s="81"/>
      <c r="B126" s="81"/>
      <c r="C126" s="82"/>
      <c r="D126" s="149"/>
      <c r="E126" s="83"/>
      <c r="F126" s="84"/>
      <c r="G126" s="92"/>
      <c r="H126" s="86"/>
      <c r="I126" s="85"/>
      <c r="J126" s="85"/>
      <c r="K126" s="87">
        <v>683000</v>
      </c>
      <c r="L126" s="85"/>
      <c r="M126" s="85">
        <v>691293</v>
      </c>
      <c r="N126" s="89"/>
      <c r="O126" s="89"/>
      <c r="P126" s="90"/>
    </row>
    <row r="127" spans="1:16" ht="15.75" thickBot="1" x14ac:dyDescent="0.3">
      <c r="A127" s="25"/>
      <c r="B127" s="25"/>
      <c r="C127" s="271" t="s">
        <v>88</v>
      </c>
      <c r="D127" s="272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7"/>
    </row>
    <row r="128" spans="1:16" ht="15.75" thickBot="1" x14ac:dyDescent="0.3">
      <c r="A128" s="25"/>
      <c r="B128" s="25"/>
      <c r="C128" s="297" t="s">
        <v>89</v>
      </c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9"/>
    </row>
    <row r="129" spans="1:16" ht="30" customHeight="1" thickBot="1" x14ac:dyDescent="0.3">
      <c r="A129" s="25"/>
      <c r="B129" s="25"/>
      <c r="C129" s="271" t="s">
        <v>117</v>
      </c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3"/>
    </row>
    <row r="130" spans="1:16" ht="15.75" thickBot="1" x14ac:dyDescent="0.3">
      <c r="A130" s="25"/>
      <c r="B130" s="25"/>
      <c r="C130" s="274" t="s">
        <v>35</v>
      </c>
      <c r="D130" s="275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7"/>
    </row>
    <row r="131" spans="1:16" ht="15.75" thickBot="1" x14ac:dyDescent="0.3">
      <c r="A131" s="25"/>
      <c r="B131" s="25"/>
      <c r="C131" s="278" t="s">
        <v>53</v>
      </c>
      <c r="D131" s="279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1"/>
    </row>
    <row r="132" spans="1:16" ht="16.5" thickBot="1" x14ac:dyDescent="0.3">
      <c r="A132" s="25"/>
      <c r="B132" s="25"/>
      <c r="C132" s="282" t="s">
        <v>54</v>
      </c>
      <c r="D132" s="283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5"/>
    </row>
    <row r="133" spans="1:16" x14ac:dyDescent="0.25">
      <c r="A133" s="25"/>
      <c r="B133" s="25"/>
      <c r="C133" s="1"/>
      <c r="D133" s="144"/>
      <c r="E133" s="93"/>
      <c r="F133" s="93"/>
      <c r="G133" s="93"/>
      <c r="H133" s="94"/>
      <c r="I133" s="93"/>
      <c r="J133" s="93"/>
      <c r="K133" s="93"/>
      <c r="L133" s="93"/>
      <c r="M133" s="93"/>
      <c r="N133" s="93"/>
      <c r="O133" s="93"/>
      <c r="P133" s="93"/>
    </row>
    <row r="134" spans="1:16" x14ac:dyDescent="0.25">
      <c r="A134" s="25"/>
      <c r="B134" s="25"/>
      <c r="C134" s="25"/>
      <c r="D134" s="150"/>
      <c r="E134" s="25"/>
      <c r="F134" s="25"/>
      <c r="G134" s="25"/>
      <c r="H134" s="95"/>
      <c r="I134" s="25"/>
      <c r="J134" s="25"/>
      <c r="K134" s="25"/>
      <c r="L134" s="25"/>
      <c r="M134" s="25"/>
      <c r="N134" s="25"/>
      <c r="O134" s="25"/>
      <c r="P134" s="25"/>
    </row>
    <row r="135" spans="1:16" x14ac:dyDescent="0.25">
      <c r="A135" s="25"/>
      <c r="B135" s="25"/>
      <c r="C135" s="25"/>
      <c r="D135" s="150"/>
      <c r="E135" s="25"/>
      <c r="F135" s="25"/>
      <c r="G135" s="25"/>
      <c r="H135" s="95"/>
      <c r="I135" s="25"/>
      <c r="J135" s="25"/>
      <c r="K135" s="32"/>
      <c r="L135" s="25"/>
      <c r="M135" s="25"/>
      <c r="N135" s="25"/>
      <c r="O135" s="25"/>
      <c r="P135" s="25"/>
    </row>
    <row r="136" spans="1:16" x14ac:dyDescent="0.25">
      <c r="A136" s="25"/>
      <c r="B136" s="25"/>
      <c r="C136" s="25"/>
      <c r="D136" s="150"/>
      <c r="E136" s="25"/>
      <c r="F136" s="96"/>
      <c r="G136" s="96"/>
      <c r="H136" s="97"/>
      <c r="I136" s="96"/>
      <c r="J136" s="96"/>
      <c r="K136" s="96"/>
      <c r="L136" s="96"/>
      <c r="M136" s="96"/>
      <c r="N136" s="25"/>
      <c r="O136" s="25"/>
      <c r="P136" s="25"/>
    </row>
    <row r="137" spans="1:16" x14ac:dyDescent="0.25">
      <c r="A137" s="25"/>
      <c r="B137" s="25"/>
      <c r="C137" s="25"/>
      <c r="D137" s="150"/>
      <c r="E137" s="25"/>
      <c r="F137" s="96"/>
      <c r="G137" s="25"/>
      <c r="H137" s="95"/>
      <c r="I137" s="25"/>
      <c r="J137" s="25"/>
      <c r="K137" s="96"/>
      <c r="L137" s="25"/>
      <c r="M137" s="96"/>
      <c r="N137" s="25"/>
      <c r="O137" s="25"/>
      <c r="P137" s="25"/>
    </row>
    <row r="138" spans="1:16" x14ac:dyDescent="0.25">
      <c r="A138" s="25"/>
      <c r="B138" s="25"/>
      <c r="C138" s="25"/>
      <c r="D138" s="150"/>
      <c r="E138" s="25"/>
      <c r="F138" s="25"/>
      <c r="G138" s="25"/>
      <c r="H138" s="95"/>
      <c r="I138" s="25"/>
      <c r="J138" s="25"/>
      <c r="K138" s="25"/>
      <c r="L138" s="25"/>
      <c r="M138" s="25"/>
      <c r="N138" s="25"/>
      <c r="O138" s="25"/>
      <c r="P138" s="25"/>
    </row>
    <row r="139" spans="1:16" x14ac:dyDescent="0.25">
      <c r="A139" s="25"/>
      <c r="B139" s="25"/>
      <c r="C139" s="25"/>
      <c r="D139" s="150"/>
      <c r="E139" s="25"/>
      <c r="F139" s="25"/>
      <c r="G139" s="25"/>
      <c r="H139" s="95"/>
      <c r="I139" s="25"/>
      <c r="J139" s="25"/>
      <c r="K139" s="25"/>
      <c r="L139" s="25"/>
      <c r="M139" s="25"/>
      <c r="N139" s="25"/>
      <c r="O139" s="25"/>
      <c r="P139" s="25"/>
    </row>
    <row r="140" spans="1:16" x14ac:dyDescent="0.25">
      <c r="A140" s="25"/>
      <c r="B140" s="25"/>
      <c r="C140" s="25"/>
      <c r="D140" s="150"/>
      <c r="E140" s="25"/>
      <c r="F140" s="25"/>
      <c r="G140" s="25"/>
      <c r="H140" s="95"/>
      <c r="I140" s="25"/>
      <c r="J140" s="25"/>
      <c r="K140" s="96"/>
      <c r="L140" s="25"/>
      <c r="M140" s="25"/>
      <c r="N140" s="25"/>
      <c r="O140" s="25"/>
      <c r="P140" s="25"/>
    </row>
    <row r="141" spans="1:16" x14ac:dyDescent="0.25">
      <c r="A141" s="25"/>
      <c r="B141" s="25"/>
      <c r="C141" s="25"/>
      <c r="D141" s="150"/>
      <c r="E141" s="25"/>
      <c r="F141" s="25"/>
      <c r="G141" s="25"/>
      <c r="H141" s="95"/>
      <c r="I141" s="25"/>
      <c r="J141" s="25"/>
      <c r="K141" s="25"/>
      <c r="L141" s="25"/>
      <c r="M141" s="25"/>
      <c r="N141" s="25"/>
      <c r="O141" s="25"/>
      <c r="P141" s="25"/>
    </row>
    <row r="142" spans="1:16" x14ac:dyDescent="0.25">
      <c r="A142" s="25"/>
      <c r="B142" s="25"/>
      <c r="C142" s="25"/>
      <c r="D142" s="150"/>
      <c r="E142" s="25"/>
      <c r="F142" s="25"/>
      <c r="G142" s="25"/>
      <c r="H142" s="95"/>
      <c r="I142" s="25"/>
      <c r="J142" s="25"/>
      <c r="K142" s="25"/>
      <c r="L142" s="25"/>
      <c r="M142" s="25"/>
      <c r="N142" s="25"/>
      <c r="O142" s="25"/>
      <c r="P142" s="25"/>
    </row>
    <row r="143" spans="1:16" x14ac:dyDescent="0.25">
      <c r="A143" s="25"/>
      <c r="B143" s="25"/>
      <c r="C143" s="25"/>
      <c r="D143" s="150"/>
      <c r="E143" s="25"/>
      <c r="F143" s="25"/>
      <c r="G143" s="25"/>
      <c r="H143" s="95"/>
      <c r="I143" s="25"/>
      <c r="J143" s="25"/>
      <c r="K143" s="25"/>
      <c r="L143" s="25"/>
      <c r="M143" s="25"/>
      <c r="N143" s="25"/>
      <c r="O143" s="25"/>
      <c r="P143" s="25"/>
    </row>
    <row r="144" spans="1:16" x14ac:dyDescent="0.25">
      <c r="A144" s="25"/>
      <c r="B144" s="25"/>
      <c r="C144" s="25"/>
      <c r="D144" s="150"/>
      <c r="E144" s="25"/>
      <c r="F144" s="25"/>
      <c r="G144" s="25"/>
      <c r="H144" s="95"/>
      <c r="I144" s="25"/>
      <c r="J144" s="25"/>
      <c r="K144" s="25"/>
      <c r="L144" s="25"/>
      <c r="M144" s="25"/>
      <c r="N144" s="25"/>
      <c r="O144" s="25"/>
      <c r="P144" s="25"/>
    </row>
    <row r="145" spans="1:16" x14ac:dyDescent="0.25">
      <c r="A145" s="25"/>
      <c r="B145" s="25"/>
      <c r="C145" s="25"/>
      <c r="D145" s="150"/>
      <c r="E145" s="25"/>
      <c r="F145" s="25"/>
      <c r="G145" s="25"/>
      <c r="H145" s="95"/>
      <c r="I145" s="25"/>
      <c r="J145" s="25"/>
      <c r="K145" s="25"/>
      <c r="L145" s="25"/>
      <c r="M145" s="25"/>
      <c r="N145" s="25"/>
      <c r="O145" s="25"/>
      <c r="P145" s="25"/>
    </row>
    <row r="146" spans="1:16" x14ac:dyDescent="0.25">
      <c r="A146" s="25"/>
      <c r="B146" s="25"/>
      <c r="C146" s="25"/>
      <c r="D146" s="150"/>
      <c r="E146" s="25"/>
      <c r="F146" s="25"/>
      <c r="G146" s="25"/>
      <c r="H146" s="95"/>
      <c r="I146" s="25"/>
      <c r="J146" s="25"/>
      <c r="K146" s="25"/>
      <c r="L146" s="25"/>
      <c r="M146" s="25"/>
      <c r="N146" s="25"/>
      <c r="O146" s="25"/>
      <c r="P146" s="25"/>
    </row>
    <row r="147" spans="1:16" x14ac:dyDescent="0.25">
      <c r="A147" s="25"/>
      <c r="B147" s="25"/>
      <c r="C147" s="25"/>
      <c r="D147" s="150"/>
      <c r="E147" s="25"/>
      <c r="F147" s="25"/>
      <c r="G147" s="25"/>
      <c r="H147" s="95"/>
      <c r="I147" s="25"/>
      <c r="J147" s="25"/>
      <c r="K147" s="25"/>
      <c r="L147" s="25"/>
      <c r="M147" s="25"/>
      <c r="N147" s="25"/>
      <c r="O147" s="25"/>
      <c r="P147" s="25"/>
    </row>
    <row r="148" spans="1:16" x14ac:dyDescent="0.25">
      <c r="A148" s="25"/>
      <c r="B148" s="25"/>
      <c r="C148" s="25"/>
      <c r="D148" s="150"/>
      <c r="E148" s="25"/>
      <c r="F148" s="25"/>
      <c r="G148" s="25"/>
      <c r="H148" s="95"/>
      <c r="I148" s="25"/>
      <c r="J148" s="25"/>
      <c r="K148" s="25"/>
      <c r="L148" s="25"/>
      <c r="M148" s="25"/>
      <c r="N148" s="25"/>
      <c r="O148" s="25"/>
      <c r="P148" s="25"/>
    </row>
    <row r="149" spans="1:16" x14ac:dyDescent="0.25">
      <c r="A149" s="25"/>
      <c r="B149" s="25"/>
      <c r="C149" s="25"/>
      <c r="D149" s="150"/>
      <c r="E149" s="25"/>
      <c r="F149" s="25"/>
      <c r="G149" s="25"/>
      <c r="H149" s="95"/>
      <c r="I149" s="25"/>
      <c r="J149" s="25"/>
      <c r="K149" s="25"/>
      <c r="L149" s="25"/>
      <c r="M149" s="25"/>
      <c r="N149" s="25"/>
      <c r="O149" s="25"/>
      <c r="P149" s="25"/>
    </row>
    <row r="150" spans="1:16" x14ac:dyDescent="0.25">
      <c r="A150" s="25"/>
      <c r="B150" s="25"/>
      <c r="C150" s="25"/>
      <c r="D150" s="150"/>
      <c r="E150" s="25"/>
      <c r="F150" s="25"/>
      <c r="G150" s="25"/>
      <c r="H150" s="95"/>
      <c r="I150" s="25"/>
      <c r="J150" s="25"/>
      <c r="K150" s="25"/>
      <c r="L150" s="25"/>
      <c r="M150" s="25"/>
      <c r="N150" s="25"/>
      <c r="O150" s="25"/>
      <c r="P150" s="25"/>
    </row>
    <row r="151" spans="1:16" x14ac:dyDescent="0.25">
      <c r="A151" s="25"/>
      <c r="B151" s="25"/>
      <c r="C151" s="25"/>
      <c r="D151" s="150"/>
      <c r="E151" s="25"/>
      <c r="F151" s="25"/>
      <c r="G151" s="25"/>
      <c r="H151" s="95"/>
      <c r="I151" s="25"/>
      <c r="J151" s="25"/>
      <c r="K151" s="25"/>
      <c r="L151" s="25"/>
      <c r="M151" s="25"/>
      <c r="N151" s="25"/>
      <c r="O151" s="25"/>
      <c r="P151" s="25"/>
    </row>
    <row r="152" spans="1:16" x14ac:dyDescent="0.25">
      <c r="A152" s="25"/>
      <c r="B152" s="25"/>
      <c r="C152" s="25"/>
      <c r="D152" s="150"/>
      <c r="E152" s="25"/>
      <c r="F152" s="25"/>
      <c r="G152" s="25"/>
      <c r="H152" s="95"/>
      <c r="I152" s="25"/>
      <c r="J152" s="25"/>
      <c r="K152" s="25"/>
      <c r="L152" s="25"/>
      <c r="M152" s="25"/>
      <c r="N152" s="25"/>
      <c r="O152" s="25"/>
      <c r="P152" s="25"/>
    </row>
    <row r="153" spans="1:16" x14ac:dyDescent="0.25">
      <c r="A153" s="25"/>
      <c r="B153" s="25"/>
      <c r="C153" s="25"/>
      <c r="D153" s="150"/>
      <c r="E153" s="25"/>
      <c r="F153" s="25"/>
      <c r="G153" s="25"/>
      <c r="H153" s="95"/>
      <c r="I153" s="25"/>
      <c r="J153" s="25"/>
      <c r="K153" s="25"/>
      <c r="L153" s="25"/>
      <c r="M153" s="25"/>
      <c r="N153" s="25"/>
      <c r="O153" s="25"/>
      <c r="P153" s="25"/>
    </row>
    <row r="154" spans="1:16" x14ac:dyDescent="0.25">
      <c r="A154" s="25"/>
      <c r="B154" s="25"/>
      <c r="C154" s="25"/>
      <c r="D154" s="150"/>
      <c r="E154" s="25"/>
      <c r="F154" s="25"/>
      <c r="G154" s="25"/>
      <c r="H154" s="95"/>
      <c r="I154" s="25"/>
      <c r="J154" s="25"/>
      <c r="K154" s="25"/>
      <c r="L154" s="25"/>
      <c r="M154" s="25"/>
      <c r="N154" s="25"/>
      <c r="O154" s="25"/>
      <c r="P154" s="25"/>
    </row>
    <row r="155" spans="1:16" x14ac:dyDescent="0.25">
      <c r="A155" s="25"/>
      <c r="B155" s="25"/>
      <c r="C155" s="25"/>
      <c r="D155" s="150"/>
      <c r="E155" s="25"/>
      <c r="F155" s="25"/>
      <c r="G155" s="25"/>
      <c r="H155" s="95"/>
      <c r="I155" s="25"/>
      <c r="J155" s="25"/>
      <c r="K155" s="25"/>
      <c r="L155" s="25"/>
      <c r="M155" s="25"/>
      <c r="N155" s="25"/>
      <c r="O155" s="25"/>
      <c r="P155" s="25"/>
    </row>
    <row r="156" spans="1:16" x14ac:dyDescent="0.25">
      <c r="A156" s="25"/>
      <c r="B156" s="25"/>
      <c r="C156" s="25"/>
      <c r="D156" s="150"/>
      <c r="E156" s="25"/>
      <c r="F156" s="25"/>
      <c r="G156" s="25"/>
      <c r="H156" s="95"/>
      <c r="I156" s="25"/>
      <c r="J156" s="25"/>
      <c r="K156" s="25"/>
      <c r="L156" s="25"/>
      <c r="M156" s="25"/>
      <c r="N156" s="25"/>
      <c r="O156" s="25"/>
      <c r="P156" s="25"/>
    </row>
    <row r="157" spans="1:16" x14ac:dyDescent="0.25">
      <c r="A157" s="25"/>
      <c r="B157" s="25"/>
      <c r="C157" s="25"/>
      <c r="D157" s="150"/>
      <c r="E157" s="25"/>
      <c r="F157" s="25"/>
      <c r="G157" s="25"/>
      <c r="H157" s="95"/>
      <c r="I157" s="25"/>
      <c r="J157" s="25"/>
      <c r="K157" s="25"/>
      <c r="L157" s="25"/>
      <c r="M157" s="25"/>
      <c r="N157" s="25"/>
      <c r="O157" s="25"/>
      <c r="P157" s="25"/>
    </row>
    <row r="158" spans="1:16" x14ac:dyDescent="0.25">
      <c r="A158" s="25"/>
      <c r="B158" s="25"/>
      <c r="C158" s="25"/>
      <c r="D158" s="150"/>
      <c r="E158" s="25"/>
      <c r="F158" s="25"/>
      <c r="G158" s="25"/>
      <c r="H158" s="95"/>
      <c r="I158" s="25"/>
      <c r="J158" s="25"/>
      <c r="K158" s="25"/>
      <c r="L158" s="25"/>
      <c r="M158" s="25"/>
      <c r="N158" s="25"/>
      <c r="O158" s="25"/>
      <c r="P158" s="25"/>
    </row>
    <row r="159" spans="1:16" x14ac:dyDescent="0.25">
      <c r="A159" s="25"/>
      <c r="B159" s="25"/>
      <c r="C159" s="25"/>
      <c r="D159" s="150"/>
      <c r="E159" s="25"/>
      <c r="F159" s="25"/>
      <c r="G159" s="25"/>
      <c r="H159" s="95"/>
      <c r="I159" s="25"/>
      <c r="J159" s="25"/>
      <c r="K159" s="25"/>
      <c r="L159" s="25"/>
      <c r="M159" s="25"/>
      <c r="N159" s="25"/>
      <c r="O159" s="25"/>
      <c r="P159" s="25"/>
    </row>
    <row r="160" spans="1:16" x14ac:dyDescent="0.25">
      <c r="A160" s="25"/>
      <c r="B160" s="25"/>
      <c r="C160" s="25"/>
      <c r="D160" s="150"/>
      <c r="E160" s="25"/>
      <c r="F160" s="25"/>
      <c r="G160" s="25"/>
      <c r="H160" s="95"/>
      <c r="I160" s="25"/>
      <c r="J160" s="25"/>
      <c r="K160" s="25"/>
      <c r="L160" s="25"/>
      <c r="M160" s="25"/>
      <c r="N160" s="25"/>
      <c r="O160" s="25"/>
      <c r="P160" s="25"/>
    </row>
    <row r="161" spans="1:16" x14ac:dyDescent="0.25">
      <c r="A161" s="25"/>
      <c r="B161" s="25"/>
      <c r="C161" s="25"/>
      <c r="D161" s="150"/>
      <c r="E161" s="25"/>
      <c r="F161" s="25"/>
      <c r="G161" s="25"/>
      <c r="H161" s="95"/>
      <c r="I161" s="25"/>
      <c r="J161" s="25"/>
      <c r="K161" s="25"/>
      <c r="L161" s="25"/>
      <c r="M161" s="25"/>
      <c r="N161" s="25"/>
      <c r="O161" s="25"/>
      <c r="P161" s="25"/>
    </row>
    <row r="162" spans="1:16" x14ac:dyDescent="0.25">
      <c r="A162" s="25"/>
      <c r="B162" s="25"/>
      <c r="C162" s="25"/>
      <c r="D162" s="150"/>
      <c r="E162" s="25"/>
      <c r="F162" s="25"/>
      <c r="G162" s="25"/>
      <c r="H162" s="95"/>
      <c r="I162" s="25"/>
      <c r="J162" s="25"/>
      <c r="K162" s="25"/>
      <c r="L162" s="25"/>
      <c r="M162" s="25"/>
      <c r="N162" s="25"/>
      <c r="O162" s="25"/>
      <c r="P162" s="25"/>
    </row>
    <row r="163" spans="1:16" x14ac:dyDescent="0.25">
      <c r="A163" s="25"/>
      <c r="B163" s="25"/>
      <c r="C163" s="25"/>
      <c r="D163" s="150"/>
      <c r="E163" s="25"/>
      <c r="F163" s="25"/>
      <c r="G163" s="25"/>
      <c r="H163" s="95"/>
      <c r="I163" s="25"/>
      <c r="J163" s="25"/>
      <c r="K163" s="25"/>
      <c r="L163" s="25"/>
      <c r="M163" s="25"/>
      <c r="N163" s="25"/>
      <c r="O163" s="25"/>
      <c r="P163" s="25"/>
    </row>
    <row r="164" spans="1:16" x14ac:dyDescent="0.25">
      <c r="A164" s="25"/>
      <c r="B164" s="25"/>
      <c r="C164" s="25"/>
      <c r="D164" s="150"/>
      <c r="E164" s="25"/>
      <c r="F164" s="25"/>
      <c r="G164" s="25"/>
      <c r="H164" s="95"/>
      <c r="I164" s="25"/>
      <c r="J164" s="25"/>
      <c r="K164" s="25"/>
      <c r="L164" s="25"/>
      <c r="M164" s="25"/>
      <c r="N164" s="25"/>
      <c r="O164" s="25"/>
      <c r="P164" s="25"/>
    </row>
    <row r="165" spans="1:16" x14ac:dyDescent="0.25">
      <c r="A165" s="25"/>
      <c r="B165" s="25"/>
      <c r="C165" s="25"/>
      <c r="D165" s="150"/>
      <c r="E165" s="25"/>
      <c r="F165" s="25"/>
      <c r="G165" s="25"/>
      <c r="H165" s="95"/>
      <c r="I165" s="25"/>
      <c r="J165" s="25"/>
      <c r="K165" s="25"/>
      <c r="L165" s="25"/>
      <c r="M165" s="25"/>
      <c r="N165" s="25"/>
      <c r="O165" s="25"/>
      <c r="P165" s="25"/>
    </row>
    <row r="166" spans="1:16" x14ac:dyDescent="0.25">
      <c r="A166" s="25"/>
      <c r="B166" s="25"/>
      <c r="C166" s="25"/>
      <c r="D166" s="150"/>
      <c r="E166" s="25"/>
      <c r="F166" s="25"/>
      <c r="G166" s="25"/>
      <c r="H166" s="95"/>
      <c r="I166" s="25"/>
      <c r="J166" s="25"/>
      <c r="K166" s="25"/>
      <c r="L166" s="25"/>
      <c r="M166" s="25"/>
      <c r="N166" s="25"/>
      <c r="O166" s="25"/>
      <c r="P166" s="25"/>
    </row>
    <row r="167" spans="1:16" x14ac:dyDescent="0.25">
      <c r="A167" s="25"/>
      <c r="B167" s="25"/>
      <c r="C167" s="25"/>
      <c r="D167" s="150"/>
      <c r="E167" s="25"/>
      <c r="F167" s="25"/>
      <c r="G167" s="25"/>
      <c r="H167" s="95"/>
      <c r="I167" s="25"/>
      <c r="J167" s="25"/>
      <c r="K167" s="25"/>
      <c r="L167" s="25"/>
      <c r="M167" s="25"/>
      <c r="N167" s="25"/>
      <c r="O167" s="25"/>
      <c r="P167" s="25"/>
    </row>
    <row r="168" spans="1:16" x14ac:dyDescent="0.25">
      <c r="A168" s="25"/>
      <c r="B168" s="25"/>
      <c r="C168" s="25"/>
      <c r="D168" s="150"/>
      <c r="E168" s="25"/>
      <c r="F168" s="25"/>
      <c r="G168" s="25"/>
      <c r="H168" s="95"/>
      <c r="I168" s="25"/>
      <c r="J168" s="25"/>
      <c r="K168" s="25"/>
      <c r="L168" s="25"/>
      <c r="M168" s="25"/>
      <c r="N168" s="25"/>
      <c r="O168" s="25"/>
      <c r="P168" s="25"/>
    </row>
    <row r="169" spans="1:16" x14ac:dyDescent="0.25">
      <c r="A169" s="25"/>
      <c r="B169" s="25"/>
      <c r="C169" s="25"/>
      <c r="D169" s="150"/>
      <c r="E169" s="25"/>
      <c r="F169" s="25"/>
      <c r="G169" s="25"/>
      <c r="H169" s="95"/>
      <c r="I169" s="25"/>
      <c r="J169" s="25"/>
      <c r="K169" s="25"/>
      <c r="L169" s="25"/>
      <c r="M169" s="25"/>
      <c r="N169" s="25"/>
      <c r="O169" s="25"/>
      <c r="P169" s="25"/>
    </row>
    <row r="170" spans="1:16" x14ac:dyDescent="0.25">
      <c r="A170" s="25"/>
      <c r="B170" s="25"/>
      <c r="C170" s="25"/>
      <c r="D170" s="150"/>
      <c r="E170" s="25"/>
      <c r="F170" s="25"/>
      <c r="G170" s="25"/>
      <c r="H170" s="95"/>
      <c r="I170" s="25"/>
      <c r="J170" s="25"/>
      <c r="K170" s="25"/>
      <c r="L170" s="25"/>
      <c r="M170" s="25"/>
      <c r="N170" s="25"/>
      <c r="O170" s="25"/>
      <c r="P170" s="25"/>
    </row>
    <row r="171" spans="1:16" x14ac:dyDescent="0.25">
      <c r="A171" s="25"/>
      <c r="B171" s="25"/>
      <c r="C171" s="25"/>
      <c r="D171" s="150"/>
      <c r="E171" s="25"/>
      <c r="F171" s="25"/>
      <c r="G171" s="25"/>
      <c r="H171" s="95"/>
      <c r="I171" s="25"/>
      <c r="J171" s="25"/>
      <c r="K171" s="25"/>
      <c r="L171" s="25"/>
      <c r="M171" s="25"/>
      <c r="N171" s="25"/>
      <c r="O171" s="25"/>
      <c r="P171" s="25"/>
    </row>
    <row r="172" spans="1:16" x14ac:dyDescent="0.25">
      <c r="A172" s="25"/>
      <c r="B172" s="25"/>
      <c r="C172" s="25"/>
      <c r="D172" s="150"/>
      <c r="E172" s="25"/>
      <c r="F172" s="25"/>
      <c r="G172" s="25"/>
      <c r="H172" s="95"/>
      <c r="I172" s="25"/>
      <c r="J172" s="25"/>
      <c r="K172" s="25"/>
      <c r="L172" s="25"/>
      <c r="M172" s="25"/>
      <c r="N172" s="25"/>
      <c r="O172" s="25"/>
      <c r="P172" s="25"/>
    </row>
    <row r="173" spans="1:16" x14ac:dyDescent="0.25">
      <c r="A173" s="25"/>
      <c r="B173" s="25"/>
      <c r="C173" s="25"/>
      <c r="D173" s="150"/>
      <c r="E173" s="25"/>
      <c r="F173" s="25"/>
      <c r="G173" s="25"/>
      <c r="H173" s="95"/>
      <c r="I173" s="25"/>
      <c r="J173" s="25"/>
      <c r="K173" s="25"/>
      <c r="L173" s="25"/>
      <c r="M173" s="25"/>
      <c r="N173" s="25"/>
      <c r="O173" s="25"/>
      <c r="P173" s="25"/>
    </row>
    <row r="174" spans="1:16" x14ac:dyDescent="0.25">
      <c r="A174" s="25"/>
      <c r="B174" s="25"/>
      <c r="C174" s="25"/>
      <c r="D174" s="150"/>
      <c r="E174" s="25"/>
      <c r="F174" s="25"/>
      <c r="G174" s="25"/>
      <c r="H174" s="95"/>
      <c r="I174" s="25"/>
      <c r="J174" s="25"/>
      <c r="K174" s="25"/>
      <c r="L174" s="25"/>
      <c r="M174" s="25"/>
      <c r="N174" s="25"/>
      <c r="O174" s="25"/>
      <c r="P174" s="25"/>
    </row>
    <row r="175" spans="1:16" x14ac:dyDescent="0.25">
      <c r="A175" s="25"/>
      <c r="B175" s="25"/>
      <c r="C175" s="25"/>
      <c r="D175" s="150"/>
      <c r="E175" s="25"/>
      <c r="F175" s="25"/>
      <c r="G175" s="25"/>
      <c r="H175" s="95"/>
      <c r="I175" s="25"/>
      <c r="J175" s="25"/>
      <c r="K175" s="25"/>
      <c r="L175" s="25"/>
      <c r="M175" s="25"/>
      <c r="N175" s="25"/>
      <c r="O175" s="25"/>
      <c r="P175" s="25"/>
    </row>
    <row r="176" spans="1:16" x14ac:dyDescent="0.25">
      <c r="A176" s="25"/>
      <c r="B176" s="25"/>
      <c r="C176" s="25"/>
      <c r="D176" s="150"/>
      <c r="E176" s="25"/>
      <c r="F176" s="25"/>
      <c r="G176" s="25"/>
      <c r="H176" s="95"/>
      <c r="I176" s="25"/>
      <c r="J176" s="25"/>
      <c r="K176" s="25"/>
      <c r="L176" s="25"/>
      <c r="M176" s="25"/>
      <c r="N176" s="25"/>
      <c r="O176" s="25"/>
      <c r="P176" s="25"/>
    </row>
    <row r="177" spans="1:16" x14ac:dyDescent="0.25">
      <c r="A177" s="25"/>
      <c r="B177" s="25"/>
      <c r="C177" s="25"/>
      <c r="D177" s="150"/>
      <c r="E177" s="25"/>
      <c r="F177" s="25"/>
      <c r="G177" s="25"/>
      <c r="H177" s="95"/>
      <c r="I177" s="25"/>
      <c r="J177" s="25"/>
      <c r="K177" s="25"/>
      <c r="L177" s="25"/>
      <c r="M177" s="25"/>
      <c r="N177" s="25"/>
      <c r="O177" s="25"/>
      <c r="P177" s="25"/>
    </row>
    <row r="178" spans="1:16" x14ac:dyDescent="0.25">
      <c r="A178" s="25"/>
      <c r="B178" s="25"/>
      <c r="C178" s="25"/>
      <c r="D178" s="150"/>
      <c r="E178" s="25"/>
      <c r="F178" s="25"/>
      <c r="G178" s="25"/>
      <c r="H178" s="95"/>
      <c r="I178" s="25"/>
      <c r="J178" s="25"/>
      <c r="K178" s="25"/>
      <c r="L178" s="25"/>
      <c r="M178" s="25"/>
      <c r="N178" s="25"/>
      <c r="O178" s="25"/>
      <c r="P178" s="25"/>
    </row>
    <row r="179" spans="1:16" x14ac:dyDescent="0.25">
      <c r="A179" s="25"/>
      <c r="B179" s="25"/>
      <c r="C179" s="25"/>
      <c r="D179" s="150"/>
      <c r="E179" s="25"/>
      <c r="F179" s="25"/>
      <c r="G179" s="25"/>
      <c r="H179" s="95"/>
      <c r="I179" s="25"/>
      <c r="J179" s="25"/>
      <c r="K179" s="25"/>
      <c r="L179" s="25"/>
      <c r="M179" s="25"/>
      <c r="N179" s="25"/>
      <c r="O179" s="25"/>
      <c r="P179" s="25"/>
    </row>
    <row r="180" spans="1:16" x14ac:dyDescent="0.25">
      <c r="A180" s="25"/>
      <c r="B180" s="25"/>
      <c r="C180" s="25"/>
      <c r="D180" s="150"/>
      <c r="E180" s="25"/>
      <c r="F180" s="25"/>
      <c r="G180" s="25"/>
      <c r="H180" s="95"/>
      <c r="I180" s="25"/>
      <c r="J180" s="25"/>
      <c r="K180" s="25"/>
      <c r="L180" s="25"/>
      <c r="M180" s="25"/>
      <c r="N180" s="25"/>
      <c r="O180" s="25"/>
      <c r="P180" s="25"/>
    </row>
    <row r="181" spans="1:16" x14ac:dyDescent="0.25">
      <c r="A181" s="25"/>
      <c r="B181" s="25"/>
      <c r="C181" s="25"/>
      <c r="D181" s="150"/>
      <c r="E181" s="25"/>
      <c r="F181" s="25"/>
      <c r="G181" s="25"/>
      <c r="H181" s="95"/>
      <c r="I181" s="25"/>
      <c r="J181" s="25"/>
      <c r="K181" s="25"/>
      <c r="L181" s="25"/>
      <c r="M181" s="25"/>
      <c r="N181" s="25"/>
      <c r="O181" s="25"/>
      <c r="P181" s="25"/>
    </row>
    <row r="182" spans="1:16" x14ac:dyDescent="0.25">
      <c r="A182" s="25"/>
      <c r="B182" s="25"/>
      <c r="C182" s="25"/>
      <c r="D182" s="150"/>
      <c r="E182" s="25"/>
      <c r="F182" s="25"/>
      <c r="G182" s="25"/>
      <c r="H182" s="95"/>
      <c r="I182" s="25"/>
      <c r="J182" s="25"/>
      <c r="K182" s="25"/>
      <c r="L182" s="25"/>
      <c r="M182" s="25"/>
      <c r="N182" s="25"/>
      <c r="O182" s="25"/>
      <c r="P182" s="25"/>
    </row>
    <row r="183" spans="1:16" x14ac:dyDescent="0.25">
      <c r="A183" s="25"/>
      <c r="B183" s="25"/>
      <c r="C183" s="25"/>
      <c r="D183" s="150"/>
      <c r="E183" s="25"/>
      <c r="F183" s="25"/>
      <c r="G183" s="25"/>
      <c r="H183" s="95"/>
      <c r="I183" s="25"/>
      <c r="J183" s="25"/>
      <c r="K183" s="25"/>
      <c r="L183" s="25"/>
      <c r="M183" s="25"/>
      <c r="N183" s="25"/>
      <c r="O183" s="25"/>
      <c r="P183" s="25"/>
    </row>
    <row r="184" spans="1:16" x14ac:dyDescent="0.25">
      <c r="A184" s="25"/>
      <c r="B184" s="25"/>
      <c r="C184" s="25"/>
      <c r="D184" s="150"/>
      <c r="E184" s="25"/>
      <c r="F184" s="25"/>
      <c r="G184" s="25"/>
      <c r="H184" s="95"/>
      <c r="I184" s="25"/>
      <c r="J184" s="25"/>
      <c r="K184" s="25"/>
      <c r="L184" s="25"/>
      <c r="M184" s="25"/>
      <c r="N184" s="25"/>
      <c r="O184" s="25"/>
      <c r="P184" s="25"/>
    </row>
    <row r="185" spans="1:16" x14ac:dyDescent="0.25">
      <c r="A185" s="25"/>
      <c r="B185" s="25"/>
      <c r="C185" s="25"/>
      <c r="D185" s="150"/>
      <c r="E185" s="25"/>
      <c r="F185" s="25"/>
      <c r="G185" s="25"/>
      <c r="H185" s="95"/>
      <c r="I185" s="25"/>
      <c r="J185" s="25"/>
      <c r="K185" s="25"/>
      <c r="L185" s="25"/>
      <c r="M185" s="25"/>
      <c r="N185" s="25"/>
      <c r="O185" s="25"/>
      <c r="P185" s="25"/>
    </row>
    <row r="186" spans="1:16" x14ac:dyDescent="0.25">
      <c r="A186" s="25"/>
      <c r="B186" s="25"/>
      <c r="C186" s="25"/>
      <c r="D186" s="150"/>
      <c r="E186" s="25"/>
      <c r="F186" s="25"/>
      <c r="G186" s="25"/>
      <c r="H186" s="95"/>
      <c r="I186" s="25"/>
      <c r="J186" s="25"/>
      <c r="K186" s="25"/>
      <c r="L186" s="25"/>
      <c r="M186" s="25"/>
      <c r="N186" s="25"/>
      <c r="O186" s="25"/>
      <c r="P186" s="25"/>
    </row>
    <row r="187" spans="1:16" x14ac:dyDescent="0.25">
      <c r="A187" s="25"/>
      <c r="B187" s="25"/>
      <c r="C187" s="25"/>
      <c r="D187" s="150"/>
      <c r="E187" s="25"/>
      <c r="F187" s="25"/>
      <c r="G187" s="25"/>
      <c r="H187" s="95"/>
      <c r="I187" s="25"/>
      <c r="J187" s="25"/>
      <c r="K187" s="25"/>
      <c r="L187" s="25"/>
      <c r="M187" s="25"/>
      <c r="N187" s="25"/>
      <c r="O187" s="25"/>
      <c r="P187" s="25"/>
    </row>
    <row r="188" spans="1:16" x14ac:dyDescent="0.25">
      <c r="A188" s="25"/>
      <c r="B188" s="25"/>
      <c r="C188" s="25"/>
      <c r="D188" s="150"/>
      <c r="E188" s="25"/>
      <c r="F188" s="25"/>
      <c r="G188" s="25"/>
      <c r="H188" s="95"/>
      <c r="I188" s="25"/>
      <c r="J188" s="25"/>
      <c r="K188" s="25"/>
      <c r="L188" s="25"/>
      <c r="M188" s="25"/>
      <c r="N188" s="25"/>
      <c r="O188" s="25"/>
      <c r="P188" s="25"/>
    </row>
    <row r="189" spans="1:16" x14ac:dyDescent="0.25">
      <c r="A189" s="25"/>
      <c r="B189" s="25"/>
      <c r="C189" s="25"/>
      <c r="D189" s="150"/>
      <c r="E189" s="25"/>
      <c r="F189" s="25"/>
      <c r="G189" s="25"/>
      <c r="H189" s="95"/>
      <c r="I189" s="25"/>
      <c r="J189" s="25"/>
      <c r="K189" s="25"/>
      <c r="L189" s="25"/>
      <c r="M189" s="25"/>
      <c r="N189" s="25"/>
      <c r="O189" s="25"/>
      <c r="P189" s="25"/>
    </row>
  </sheetData>
  <autoFilter ref="A9:S132"/>
  <mergeCells count="23">
    <mergeCell ref="C127:P127"/>
    <mergeCell ref="C128:P128"/>
    <mergeCell ref="C2:P2"/>
    <mergeCell ref="C3:G3"/>
    <mergeCell ref="C4:G4"/>
    <mergeCell ref="I4:P4"/>
    <mergeCell ref="C5:P5"/>
    <mergeCell ref="C129:P129"/>
    <mergeCell ref="C130:P130"/>
    <mergeCell ref="C131:P131"/>
    <mergeCell ref="C132:P132"/>
    <mergeCell ref="I8:I9"/>
    <mergeCell ref="J8:L8"/>
    <mergeCell ref="N8:N9"/>
    <mergeCell ref="O8:O9"/>
    <mergeCell ref="P8:P9"/>
    <mergeCell ref="C123:E123"/>
    <mergeCell ref="G123:J123"/>
    <mergeCell ref="C8:C9"/>
    <mergeCell ref="D8:D9"/>
    <mergeCell ref="E8:E9"/>
    <mergeCell ref="F8:F9"/>
    <mergeCell ref="G8:G9"/>
  </mergeCells>
  <phoneticPr fontId="32" type="noConversion"/>
  <conditionalFormatting sqref="C127:P132 P133:P1048576 P94:P99 P76 P85:P86 P73:P74 P78:P80 P66:P70 P82:P83 P88:P90 P92 P58:P64 C5:P5 I4:P4 C2:P2 P1 P3 P117:P126 P6:P55 O72 O100 O116 P101:P115">
    <cfRule type="cellIs" dxfId="2" priority="0" stopIfTrue="1" operator="equal">
      <formula>"eliminado"</formula>
    </cfRule>
    <cfRule type="cellIs" dxfId="1" priority="0" stopIfTrue="1" operator="equal">
      <formula>"reemplazado"</formula>
    </cfRule>
    <cfRule type="cellIs" dxfId="0" priority="0" stopIfTrue="1" operator="equal">
      <formula>"En ejecución"</formula>
    </cfRule>
  </conditionalFormatting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="90" zoomScalePageLayoutView="90" workbookViewId="0">
      <selection activeCell="K75" sqref="K75"/>
    </sheetView>
  </sheetViews>
  <sheetFormatPr defaultColWidth="11.42578125" defaultRowHeight="15" x14ac:dyDescent="0.25"/>
  <cols>
    <col min="1" max="1" width="6.7109375" style="135" bestFit="1" customWidth="1"/>
    <col min="2" max="3" width="6.42578125" style="135" customWidth="1"/>
    <col min="4" max="4" width="7.140625" style="139" customWidth="1"/>
    <col min="5" max="5" width="7" style="135" customWidth="1"/>
    <col min="6" max="6" width="7.42578125" style="135" customWidth="1"/>
    <col min="7" max="7" width="19.42578125" style="135" customWidth="1"/>
    <col min="8" max="9" width="10.42578125" style="135" customWidth="1"/>
    <col min="10" max="10" width="16.7109375" style="135" customWidth="1"/>
    <col min="11" max="16384" width="11.42578125" style="135"/>
  </cols>
  <sheetData>
    <row r="1" spans="1:10" x14ac:dyDescent="0.25">
      <c r="B1" s="135" t="s">
        <v>306</v>
      </c>
      <c r="E1" s="317" t="s">
        <v>307</v>
      </c>
      <c r="F1" s="317"/>
      <c r="G1" s="135" t="s">
        <v>52</v>
      </c>
      <c r="H1" s="135" t="s">
        <v>308</v>
      </c>
      <c r="I1" s="135" t="s">
        <v>309</v>
      </c>
      <c r="J1" s="135" t="s">
        <v>49</v>
      </c>
    </row>
    <row r="2" spans="1:10" ht="15.75" customHeight="1" x14ac:dyDescent="0.25">
      <c r="C2" s="135" t="s">
        <v>449</v>
      </c>
      <c r="D2" s="139" t="s">
        <v>456</v>
      </c>
      <c r="E2" s="135" t="s">
        <v>22</v>
      </c>
      <c r="F2" s="135" t="s">
        <v>23</v>
      </c>
    </row>
    <row r="3" spans="1:10" ht="60" x14ac:dyDescent="0.25">
      <c r="A3" s="135" t="s">
        <v>305</v>
      </c>
      <c r="B3" s="135" t="str">
        <f>+'Anexo 2 PA Ajustado'!D33</f>
        <v>1.1-1.2.1 - 1.2.2 - 1.3</v>
      </c>
      <c r="C3" s="138" t="s">
        <v>152</v>
      </c>
      <c r="D3" s="138"/>
      <c r="E3" s="135">
        <f>+'Anexo 2 PA Ajustado'!F33</f>
        <v>69564</v>
      </c>
      <c r="G3" s="135" t="s">
        <v>8</v>
      </c>
      <c r="H3" s="135" t="s">
        <v>310</v>
      </c>
      <c r="I3" s="135" t="s">
        <v>311</v>
      </c>
    </row>
    <row r="4" spans="1:10" ht="30" x14ac:dyDescent="0.25">
      <c r="A4" s="135" t="str">
        <f>+'Anexo 2 PA Ajustado'!B37</f>
        <v>TDR2</v>
      </c>
      <c r="B4" s="135" t="str">
        <f>+'Anexo 2 PA Ajustado'!D37</f>
        <v>1.5.1</v>
      </c>
      <c r="C4" s="138" t="s">
        <v>154</v>
      </c>
      <c r="D4" s="138"/>
      <c r="E4" s="135">
        <f>+'Anexo 2 PA Ajustado'!K37</f>
        <v>3000</v>
      </c>
      <c r="G4" s="135" t="s">
        <v>10</v>
      </c>
    </row>
    <row r="5" spans="1:10" x14ac:dyDescent="0.25">
      <c r="A5" s="135" t="str">
        <f>+'Anexo 2 PA Ajustado'!B38</f>
        <v>TDR3</v>
      </c>
      <c r="B5" s="135" t="str">
        <f>+'Anexo 2 PA Ajustado'!D38</f>
        <v>1.6.2</v>
      </c>
      <c r="F5" s="136">
        <v>600</v>
      </c>
      <c r="G5" s="135" t="s">
        <v>11</v>
      </c>
      <c r="J5" s="135" t="s">
        <v>450</v>
      </c>
    </row>
    <row r="6" spans="1:10" ht="60" x14ac:dyDescent="0.25">
      <c r="A6" s="135" t="str">
        <f>+'Anexo 2 PA Ajustado'!B36</f>
        <v>TDR4</v>
      </c>
      <c r="B6" s="135" t="str">
        <f>+'Anexo 2 PA Ajustado'!D36</f>
        <v xml:space="preserve">1.7.1 - 1.7.2 - 1.7.3 - 1.2.2 </v>
      </c>
      <c r="C6" s="138" t="s">
        <v>152</v>
      </c>
      <c r="D6" s="138"/>
      <c r="E6" s="135">
        <f>+'Anexo 2 PA Ajustado'!F36</f>
        <v>24000</v>
      </c>
      <c r="G6" s="135" t="s">
        <v>0</v>
      </c>
    </row>
    <row r="7" spans="1:10" ht="60" x14ac:dyDescent="0.25">
      <c r="A7" s="135" t="str">
        <f>+'Anexo 2 PA Ajustado'!B35</f>
        <v xml:space="preserve">TDR5 </v>
      </c>
      <c r="B7" s="135" t="str">
        <f>+'Anexo 2 PA Ajustado'!D35</f>
        <v>1.4.2 - 1.6.7 - 1.6.8 - 2.2.1</v>
      </c>
      <c r="C7" s="138" t="s">
        <v>152</v>
      </c>
      <c r="D7" s="138"/>
      <c r="E7" s="135">
        <f>+'Anexo 2 PA Ajustado'!F35</f>
        <v>30000</v>
      </c>
      <c r="G7" s="135" t="s">
        <v>87</v>
      </c>
    </row>
    <row r="8" spans="1:10" ht="30" x14ac:dyDescent="0.25">
      <c r="A8" s="135" t="s">
        <v>12</v>
      </c>
      <c r="B8" s="135" t="str">
        <f>+'Anexo 2 PA Ajustado'!D39</f>
        <v>1.6.9</v>
      </c>
      <c r="C8" s="135" t="s">
        <v>154</v>
      </c>
      <c r="E8" s="135">
        <f>+'Anexo 2 PA Ajustado'!F39</f>
        <v>1320</v>
      </c>
      <c r="G8" s="135" t="s">
        <v>13</v>
      </c>
    </row>
    <row r="9" spans="1:10" ht="30" x14ac:dyDescent="0.25">
      <c r="A9" s="135" t="str">
        <f>+'Anexo 2 PA Ajustado'!B48</f>
        <v>TDR7</v>
      </c>
      <c r="B9" s="135" t="str">
        <f>+'Anexo 2 PA Ajustado'!D48</f>
        <v>2.1.1</v>
      </c>
      <c r="C9" s="137"/>
      <c r="D9" s="137"/>
      <c r="E9" s="135">
        <f>+'Anexo 2 PA Ajustado'!F48</f>
        <v>5500</v>
      </c>
      <c r="G9" s="135" t="s">
        <v>14</v>
      </c>
      <c r="H9" s="135" t="s">
        <v>15</v>
      </c>
      <c r="I9" s="135" t="s">
        <v>16</v>
      </c>
    </row>
    <row r="10" spans="1:10" ht="30" x14ac:dyDescent="0.25">
      <c r="A10" s="135" t="str">
        <f>+'Anexo 2 PA Ajustado'!B51</f>
        <v>TDR8</v>
      </c>
      <c r="B10" s="135" t="str">
        <f>+'Anexo 2 PA Ajustado'!D51</f>
        <v>2.2.1</v>
      </c>
      <c r="C10" s="138" t="s">
        <v>158</v>
      </c>
      <c r="D10" s="138"/>
      <c r="E10" s="135">
        <f>+'Anexo 2 PA Ajustado'!F51</f>
        <v>0</v>
      </c>
      <c r="G10" s="135" t="s">
        <v>18</v>
      </c>
    </row>
    <row r="11" spans="1:10" x14ac:dyDescent="0.25">
      <c r="A11" s="135" t="str">
        <f>+'Anexo 2 PA Ajustado'!B52</f>
        <v>TDR9</v>
      </c>
      <c r="B11" s="135" t="str">
        <f>+'Anexo 2 PA Ajustado'!D52</f>
        <v>2.3.1</v>
      </c>
      <c r="C11" s="135" t="s">
        <v>158</v>
      </c>
      <c r="E11" s="135">
        <f>+'Anexo 2 PA Ajustado'!F52</f>
        <v>4000</v>
      </c>
      <c r="G11" s="135" t="s">
        <v>9</v>
      </c>
    </row>
    <row r="12" spans="1:10" ht="30" x14ac:dyDescent="0.25">
      <c r="A12" s="135" t="str">
        <f>+'Anexo 2 PA Ajustado'!B53</f>
        <v>TDR10</v>
      </c>
      <c r="B12" s="135" t="str">
        <f>+'Anexo 2 PA Ajustado'!D53</f>
        <v>2.5.3</v>
      </c>
      <c r="C12" s="142" t="s">
        <v>152</v>
      </c>
      <c r="D12" s="142"/>
      <c r="E12" s="135">
        <f>+'Anexo 2 PA Ajustado'!F53</f>
        <v>2000</v>
      </c>
      <c r="G12" s="135" t="s">
        <v>19</v>
      </c>
    </row>
    <row r="13" spans="1:10" x14ac:dyDescent="0.25">
      <c r="A13" s="142" t="s">
        <v>265</v>
      </c>
      <c r="C13" s="142" t="s">
        <v>347</v>
      </c>
      <c r="D13" s="142"/>
      <c r="E13" s="135">
        <f>+'Anexo 2 PA Ajustado'!F56</f>
        <v>8000</v>
      </c>
      <c r="G13" s="135" t="s">
        <v>20</v>
      </c>
    </row>
    <row r="14" spans="1:10" x14ac:dyDescent="0.25">
      <c r="A14" s="135" t="str">
        <f>+'Anexo 2 PA Ajustado'!B67</f>
        <v>TDR11</v>
      </c>
      <c r="B14" s="135" t="str">
        <f>+'Anexo 2 PA Ajustado'!D57</f>
        <v>2.8</v>
      </c>
      <c r="C14" s="142" t="s">
        <v>158</v>
      </c>
      <c r="D14" s="142"/>
      <c r="E14" s="135">
        <f>+'Anexo 2 PA Ajustado'!F57</f>
        <v>4000</v>
      </c>
      <c r="G14" s="135" t="s">
        <v>21</v>
      </c>
    </row>
    <row r="15" spans="1:10" s="142" customFormat="1" ht="45" x14ac:dyDescent="0.25">
      <c r="A15" s="142" t="str">
        <f>+'Anexo 2 PA Ajustado'!B68</f>
        <v>TDR12</v>
      </c>
      <c r="B15" s="142" t="str">
        <f>+'Anexo 2 PA Ajustado'!D68</f>
        <v>3.3.2</v>
      </c>
      <c r="E15" s="142">
        <v>1000</v>
      </c>
      <c r="F15" s="142">
        <f>+'Anexo 2 PA Ajustado'!F68</f>
        <v>1000</v>
      </c>
      <c r="G15" s="142" t="s">
        <v>353</v>
      </c>
      <c r="J15" s="135" t="s">
        <v>24</v>
      </c>
    </row>
    <row r="16" spans="1:10" ht="45" x14ac:dyDescent="0.25">
      <c r="A16" s="142" t="str">
        <f>+'Anexo 2 PA Ajustado'!B69</f>
        <v>TDR13</v>
      </c>
      <c r="B16" s="135" t="str">
        <f>+'Anexo 2 PA Ajustado'!D69</f>
        <v>3.4.1</v>
      </c>
      <c r="F16" s="135">
        <v>4000</v>
      </c>
      <c r="G16" s="135" t="s">
        <v>25</v>
      </c>
      <c r="J16" s="142" t="s">
        <v>24</v>
      </c>
    </row>
    <row r="17" spans="1:9" ht="45" x14ac:dyDescent="0.25">
      <c r="A17" s="135" t="str">
        <f>+'Anexo 2 PA Ajustado'!B70</f>
        <v>TDR14</v>
      </c>
      <c r="B17" s="135" t="str">
        <f>+'Anexo 2 PA Ajustado'!D70</f>
        <v>3.5.1</v>
      </c>
      <c r="C17" s="135" t="s">
        <v>158</v>
      </c>
      <c r="E17" s="135">
        <v>1000</v>
      </c>
      <c r="F17" s="135">
        <v>1000</v>
      </c>
      <c r="G17" s="135" t="s">
        <v>26</v>
      </c>
    </row>
    <row r="18" spans="1:9" ht="30" x14ac:dyDescent="0.25">
      <c r="A18" s="135" t="str">
        <f>+'Anexo 2 PA Ajustado'!B71</f>
        <v>TDR15</v>
      </c>
      <c r="B18" s="135" t="str">
        <f>+'Anexo 2 PA Ajustado'!D71</f>
        <v>3.7.1</v>
      </c>
      <c r="C18" s="138" t="s">
        <v>158</v>
      </c>
      <c r="D18" s="138"/>
      <c r="E18" s="135">
        <f>+'Anexo 2 PA Ajustado'!F71</f>
        <v>12000</v>
      </c>
      <c r="G18" s="135" t="s">
        <v>27</v>
      </c>
    </row>
    <row r="19" spans="1:9" ht="30" x14ac:dyDescent="0.25">
      <c r="A19" s="135" t="str">
        <f>+'Anexo 2 PA Ajustado'!B81</f>
        <v>TDR16</v>
      </c>
      <c r="B19" s="135" t="str">
        <f>+'Anexo 2 PA Ajustado'!D81</f>
        <v>4.2.1</v>
      </c>
      <c r="C19" s="138" t="s">
        <v>154</v>
      </c>
      <c r="D19" s="138"/>
      <c r="E19" s="135">
        <f>+'Anexo 2 PA Ajustado'!F81</f>
        <v>3500</v>
      </c>
      <c r="G19" s="142" t="s">
        <v>356</v>
      </c>
    </row>
    <row r="20" spans="1:9" ht="30" x14ac:dyDescent="0.25">
      <c r="A20" s="135" t="str">
        <f>+'Anexo 2 PA Ajustado'!B84</f>
        <v>TDR17</v>
      </c>
      <c r="B20" s="135" t="str">
        <f>+'Anexo 2 PA Ajustado'!D98</f>
        <v>4.4.7</v>
      </c>
      <c r="C20" s="135" t="s">
        <v>154</v>
      </c>
      <c r="E20" s="135">
        <f>+'Anexo 2 PA Ajustado'!F98</f>
        <v>2000</v>
      </c>
      <c r="G20" s="135" t="s">
        <v>103</v>
      </c>
    </row>
    <row r="21" spans="1:9" ht="45" x14ac:dyDescent="0.25">
      <c r="A21" s="135" t="str">
        <f>+'Anexo 2 PA Ajustado'!B87</f>
        <v>TDR18</v>
      </c>
      <c r="B21" s="135" t="str">
        <f>+'Anexo 2 PA Ajustado'!D87</f>
        <v>4.4.3</v>
      </c>
      <c r="C21" s="135" t="s">
        <v>154</v>
      </c>
      <c r="E21" s="135">
        <f>+'Anexo 2 PA Ajustado'!F87</f>
        <v>6000</v>
      </c>
      <c r="G21" s="135" t="s">
        <v>30</v>
      </c>
    </row>
    <row r="22" spans="1:9" ht="30" x14ac:dyDescent="0.25">
      <c r="A22" s="135" t="str">
        <f>+'Anexo 2 PA Ajustado'!B88</f>
        <v>TDR19</v>
      </c>
      <c r="B22" s="135" t="str">
        <f>+'Anexo 2 PA Ajustado'!D88</f>
        <v>4.4.4 - 4.4.8</v>
      </c>
      <c r="C22" s="138" t="s">
        <v>152</v>
      </c>
      <c r="D22" s="138"/>
      <c r="E22" s="135" t="e">
        <f>+'Anexo 2 PA Ajustado'!#REF!</f>
        <v>#REF!</v>
      </c>
      <c r="G22" s="135" t="s">
        <v>28</v>
      </c>
    </row>
    <row r="23" spans="1:9" x14ac:dyDescent="0.25">
      <c r="A23" s="135" t="e">
        <f>+'Anexo 2 PA Ajustado'!#REF!</f>
        <v>#REF!</v>
      </c>
      <c r="B23" s="135" t="e">
        <f>+'Anexo 2 PA Ajustado'!#REF!</f>
        <v>#REF!</v>
      </c>
      <c r="C23" s="138" t="s">
        <v>152</v>
      </c>
      <c r="D23" s="138"/>
      <c r="E23" s="135" t="e">
        <f>+'Anexo 2 PA Ajustado'!#REF!</f>
        <v>#REF!</v>
      </c>
      <c r="G23" s="135" t="s">
        <v>29</v>
      </c>
    </row>
    <row r="24" spans="1:9" x14ac:dyDescent="0.25">
      <c r="A24" s="135" t="str">
        <f>+'Anexo 2 PA Ajustado'!B91</f>
        <v>TDR20</v>
      </c>
      <c r="B24" s="135" t="str">
        <f>+'Anexo 2 PA Ajustado'!D91</f>
        <v>4.1.1</v>
      </c>
      <c r="C24" s="138" t="s">
        <v>154</v>
      </c>
      <c r="D24" s="138"/>
      <c r="E24" s="135">
        <f>+'Anexo 2 PA Ajustado'!F91</f>
        <v>6000</v>
      </c>
      <c r="G24" s="135" t="s">
        <v>31</v>
      </c>
    </row>
    <row r="25" spans="1:9" x14ac:dyDescent="0.25">
      <c r="A25" s="135" t="str">
        <f>+'Anexo 2 PA Ajustado'!B93</f>
        <v>TDR21</v>
      </c>
      <c r="B25" s="135" t="str">
        <f>+'Anexo 2 PA Ajustado'!D93</f>
        <v>4.1.2</v>
      </c>
      <c r="C25" s="135" t="s">
        <v>152</v>
      </c>
      <c r="E25" s="135">
        <f>+'Anexo 2 PA Ajustado'!F93</f>
        <v>10000</v>
      </c>
      <c r="G25" s="135" t="s">
        <v>32</v>
      </c>
    </row>
    <row r="27" spans="1:9" x14ac:dyDescent="0.25">
      <c r="A27" s="135" t="e">
        <f>+'Anexo 2 PA Ajustado'!#REF!</f>
        <v>#REF!</v>
      </c>
      <c r="B27" s="135" t="e">
        <f>+'Anexo 2 PA Ajustado'!#REF!</f>
        <v>#REF!</v>
      </c>
      <c r="C27" s="137"/>
      <c r="D27" s="137"/>
      <c r="E27" s="135" t="e">
        <f>+'Anexo 2 PA Ajustado'!#REF!</f>
        <v>#REF!</v>
      </c>
      <c r="G27" s="135" t="s">
        <v>99</v>
      </c>
      <c r="H27" s="135" t="s">
        <v>33</v>
      </c>
      <c r="I27" s="135" t="s">
        <v>97</v>
      </c>
    </row>
    <row r="28" spans="1:9" ht="30" x14ac:dyDescent="0.25">
      <c r="A28" s="135">
        <f>+'Anexo 2 PA Ajustado'!B90</f>
        <v>0</v>
      </c>
      <c r="B28" s="135" t="str">
        <f>+'Anexo 2 PA Ajustado'!D90</f>
        <v xml:space="preserve">4.2.4 </v>
      </c>
      <c r="C28" s="137"/>
      <c r="D28" s="137"/>
      <c r="E28" s="135">
        <f>+'Anexo 2 PA Ajustado'!F90</f>
        <v>500</v>
      </c>
      <c r="G28" s="135" t="s">
        <v>5</v>
      </c>
      <c r="H28" s="135" t="s">
        <v>33</v>
      </c>
      <c r="I28" s="135" t="s">
        <v>97</v>
      </c>
    </row>
    <row r="29" spans="1:9" ht="45" x14ac:dyDescent="0.25">
      <c r="A29" s="135" t="str">
        <f>+'Anexo 2 PA Ajustado'!B95</f>
        <v>TDR23</v>
      </c>
      <c r="B29" s="135" t="e">
        <f>+'Anexo 2 PA Ajustado'!#REF!</f>
        <v>#REF!</v>
      </c>
      <c r="C29" s="137"/>
      <c r="D29" s="137"/>
      <c r="E29" s="135">
        <f>+'Anexo 2 PA Ajustado'!F95</f>
        <v>13230</v>
      </c>
      <c r="G29" s="135" t="s">
        <v>98</v>
      </c>
      <c r="H29" s="135" t="s">
        <v>100</v>
      </c>
      <c r="I29" s="135" t="s">
        <v>97</v>
      </c>
    </row>
    <row r="34" spans="1:9" ht="30" x14ac:dyDescent="0.25">
      <c r="A34" s="135" t="str">
        <f>+'Anexo 2 PA Ajustado'!B99</f>
        <v>TDR28</v>
      </c>
      <c r="B34" s="135" t="str">
        <f>+'Anexo 2 PA Ajustado'!D99</f>
        <v>4.5.1</v>
      </c>
      <c r="C34" s="135" t="s">
        <v>152</v>
      </c>
      <c r="E34" s="135">
        <f>+'Anexo 2 PA Ajustado'!F99</f>
        <v>7500</v>
      </c>
      <c r="G34" s="135" t="s">
        <v>68</v>
      </c>
    </row>
    <row r="35" spans="1:9" ht="30" x14ac:dyDescent="0.25">
      <c r="A35" s="135" t="str">
        <f>+'Anexo 2 PA Ajustado'!B97</f>
        <v>TDR25</v>
      </c>
      <c r="B35" s="135" t="e">
        <f>+'Anexo 2 PA Ajustado'!#REF!</f>
        <v>#REF!</v>
      </c>
      <c r="C35" s="137"/>
      <c r="D35" s="137"/>
      <c r="E35" s="135">
        <f>+'Anexo 2 PA Ajustado'!F97</f>
        <v>29000</v>
      </c>
      <c r="G35" s="135" t="s">
        <v>63</v>
      </c>
      <c r="H35" s="135" t="s">
        <v>64</v>
      </c>
      <c r="I35" s="135" t="s">
        <v>65</v>
      </c>
    </row>
    <row r="36" spans="1:9" x14ac:dyDescent="0.25">
      <c r="A36" s="135" t="s">
        <v>61</v>
      </c>
      <c r="B36" s="135" t="s">
        <v>51</v>
      </c>
    </row>
    <row r="37" spans="1:9" x14ac:dyDescent="0.25">
      <c r="A37" s="135" t="s">
        <v>101</v>
      </c>
      <c r="B37" s="135" t="s">
        <v>51</v>
      </c>
    </row>
    <row r="38" spans="1:9" x14ac:dyDescent="0.25">
      <c r="A38" s="135" t="s">
        <v>66</v>
      </c>
      <c r="B38" s="135" t="s">
        <v>51</v>
      </c>
    </row>
    <row r="39" spans="1:9" x14ac:dyDescent="0.25">
      <c r="A39" s="135" t="str">
        <f>+'Anexo 2 PA Ajustado'!B113</f>
        <v>TDR27</v>
      </c>
      <c r="B39" s="135" t="str">
        <f>+'Anexo 2 PA Ajustado'!D113</f>
        <v>5.13</v>
      </c>
      <c r="E39" s="135">
        <f>+'Anexo 2 PA Ajustado'!K113</f>
        <v>8983</v>
      </c>
    </row>
    <row r="40" spans="1:9" ht="30" x14ac:dyDescent="0.25">
      <c r="A40" s="135" t="str">
        <f>+'Anexo 2 PA Ajustado'!B104</f>
        <v>TDR29</v>
      </c>
      <c r="B40" s="135" t="str">
        <f>+'Anexo 2 PA Ajustado'!D104</f>
        <v>5.4</v>
      </c>
      <c r="C40" s="137"/>
      <c r="D40" s="137"/>
      <c r="F40" s="135">
        <f>+'Anexo 2 PA Ajustado'!F104</f>
        <v>23205</v>
      </c>
      <c r="G40" s="135" t="s">
        <v>69</v>
      </c>
      <c r="I40" s="135" t="s">
        <v>70</v>
      </c>
    </row>
    <row r="41" spans="1:9" x14ac:dyDescent="0.25">
      <c r="A41" s="135" t="str">
        <f>+'Anexo 2 PA Ajustado'!B111</f>
        <v>TDR30</v>
      </c>
      <c r="B41" s="135" t="str">
        <f>+'Anexo 2 PA Ajustado'!D111</f>
        <v>5.11</v>
      </c>
      <c r="F41" s="135">
        <f>+'Anexo 2 PA Ajustado'!M111</f>
        <v>6383</v>
      </c>
      <c r="G41" s="135" t="s">
        <v>6</v>
      </c>
    </row>
    <row r="42" spans="1:9" ht="45" x14ac:dyDescent="0.25">
      <c r="A42" s="135" t="str">
        <f>+'Anexo 2 PA Ajustado'!B102</f>
        <v>TDR31</v>
      </c>
      <c r="B42" s="135" t="str">
        <f>+'Anexo 2 PA Ajustado'!D102</f>
        <v>5.2</v>
      </c>
      <c r="F42" s="135">
        <f>+'Anexo 2 PA Ajustado'!F102</f>
        <v>83433</v>
      </c>
      <c r="G42" s="135" t="s">
        <v>73</v>
      </c>
      <c r="H42" s="135" t="s">
        <v>72</v>
      </c>
    </row>
    <row r="43" spans="1:9" ht="60" x14ac:dyDescent="0.25">
      <c r="A43" s="135" t="str">
        <f>+'Anexo 2 PA Ajustado'!B106</f>
        <v>TDR32</v>
      </c>
      <c r="B43" s="135" t="str">
        <f>+'Anexo 2 PA Ajustado'!D106</f>
        <v>5.6</v>
      </c>
      <c r="F43" s="135">
        <f>+'Anexo 2 PA Ajustado'!F106</f>
        <v>11412</v>
      </c>
      <c r="G43" s="135" t="s">
        <v>83</v>
      </c>
      <c r="H43" s="135" t="s">
        <v>84</v>
      </c>
    </row>
    <row r="44" spans="1:9" ht="30" x14ac:dyDescent="0.25">
      <c r="A44" s="135" t="str">
        <f>+'Anexo 2 PA Ajustado'!B107</f>
        <v>TDR33</v>
      </c>
      <c r="B44" s="135" t="str">
        <f>+'Anexo 2 PA Ajustado'!D107</f>
        <v>5.7</v>
      </c>
      <c r="C44" s="135" t="s">
        <v>152</v>
      </c>
      <c r="E44" s="135">
        <f>+'Anexo 2 PA Ajustado'!K107</f>
        <v>16634.28</v>
      </c>
      <c r="F44" s="135">
        <f>+'Anexo 2 PA Ajustado'!M107</f>
        <v>4691.72</v>
      </c>
      <c r="G44" s="135" t="s">
        <v>75</v>
      </c>
    </row>
    <row r="45" spans="1:9" x14ac:dyDescent="0.25">
      <c r="A45" s="135" t="str">
        <f>+'Anexo 2 PA Ajustado'!B108</f>
        <v>TDR34</v>
      </c>
      <c r="B45" s="135" t="str">
        <f>+'Anexo 2 PA Ajustado'!D108</f>
        <v>5.8</v>
      </c>
      <c r="C45" s="135" t="s">
        <v>152</v>
      </c>
      <c r="E45" s="135">
        <f>+'Anexo 2 PA Ajustado'!F108</f>
        <v>6000</v>
      </c>
      <c r="G45" s="135" t="s">
        <v>76</v>
      </c>
    </row>
    <row r="46" spans="1:9" ht="30" x14ac:dyDescent="0.25">
      <c r="A46" s="135" t="str">
        <f>+'Anexo 2 PA Ajustado'!B105</f>
        <v>TDR35</v>
      </c>
      <c r="B46" s="135" t="str">
        <f>+'Anexo 2 PA Ajustado'!D105</f>
        <v>5.5</v>
      </c>
      <c r="F46" s="135">
        <f>+'Anexo 2 PA Ajustado'!M105</f>
        <v>56520</v>
      </c>
      <c r="G46" s="135" t="s">
        <v>77</v>
      </c>
      <c r="H46" s="135" t="s">
        <v>78</v>
      </c>
    </row>
    <row r="47" spans="1:9" ht="45" x14ac:dyDescent="0.25">
      <c r="A47" s="135" t="str">
        <f>+'Anexo 2 PA Ajustado'!B34</f>
        <v>TDR36</v>
      </c>
      <c r="B47" s="135" t="str">
        <f>+'Anexo 2 PA Ajustado'!D34</f>
        <v>1.1.2</v>
      </c>
      <c r="C47" s="137"/>
      <c r="D47" s="137"/>
      <c r="E47" s="135">
        <f>+'Anexo 2 PA Ajustado'!F34</f>
        <v>10441</v>
      </c>
      <c r="G47" s="135" t="s">
        <v>79</v>
      </c>
      <c r="H47" s="135" t="s">
        <v>80</v>
      </c>
      <c r="I47" s="135" t="s">
        <v>97</v>
      </c>
    </row>
    <row r="48" spans="1:9" ht="45" x14ac:dyDescent="0.25">
      <c r="A48" s="135" t="str">
        <f>+'Anexo 2 PA Ajustado'!B101</f>
        <v>TDR37</v>
      </c>
      <c r="B48" s="135" t="str">
        <f>+'Anexo 2 PA Ajustado'!D101</f>
        <v>5.1</v>
      </c>
      <c r="F48" s="135">
        <f>+'Anexo 2 PA Ajustado'!F101</f>
        <v>179126</v>
      </c>
      <c r="G48" s="135" t="s">
        <v>81</v>
      </c>
      <c r="H48" s="135" t="s">
        <v>85</v>
      </c>
    </row>
    <row r="49" spans="1:9" ht="60" x14ac:dyDescent="0.25">
      <c r="A49" s="135" t="str">
        <f>+'Anexo 2 PA Ajustado'!B103</f>
        <v>TDR38</v>
      </c>
      <c r="B49" s="135" t="str">
        <f>+'Anexo 2 PA Ajustado'!D103</f>
        <v>5.3</v>
      </c>
      <c r="F49" s="135">
        <f>+'Anexo 2 PA Ajustado'!M103</f>
        <v>78894</v>
      </c>
      <c r="G49" s="135" t="s">
        <v>73</v>
      </c>
      <c r="H49" s="135" t="s">
        <v>86</v>
      </c>
    </row>
    <row r="50" spans="1:9" ht="30" x14ac:dyDescent="0.25">
      <c r="A50" s="135" t="str">
        <f>+'Anexo 2 PA Ajustado'!B117</f>
        <v>TDR 41</v>
      </c>
      <c r="B50" s="135" t="str">
        <f>+'Anexo 2 PA Ajustado'!D117</f>
        <v>6.1</v>
      </c>
      <c r="C50" s="137"/>
      <c r="D50" s="137"/>
      <c r="E50" s="135">
        <f>+'Anexo 2 PA Ajustado'!F117</f>
        <v>15000</v>
      </c>
      <c r="G50" s="135" t="s">
        <v>2</v>
      </c>
      <c r="H50" s="135" t="s">
        <v>3</v>
      </c>
      <c r="I50" s="135" t="s">
        <v>4</v>
      </c>
    </row>
    <row r="51" spans="1:9" x14ac:dyDescent="0.25">
      <c r="A51" s="135" t="str">
        <f>+'Anexo 2 PA Ajustado'!B118</f>
        <v>TDR39</v>
      </c>
      <c r="B51" s="135" t="str">
        <f>+'Anexo 2 PA Ajustado'!D118</f>
        <v>6.2</v>
      </c>
      <c r="E51" s="135">
        <f>+'Anexo 2 PA Ajustado'!F118</f>
        <v>14000</v>
      </c>
    </row>
  </sheetData>
  <autoFilter ref="A2:J51"/>
  <mergeCells count="1">
    <mergeCell ref="E1:F1"/>
  </mergeCells>
  <phoneticPr fontId="32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CF8896E1841C842949D0F901AA0D771" ma:contentTypeVersion="6" ma:contentTypeDescription="A content type to manage public (operations) IDB documents" ma:contentTypeScope="" ma:versionID="28d57614af468b43995be6ab741f33c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0f030eb203ca362cf5a8997bcd04b6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04e1e40-5c2d-4772-8def-99c6b9ea1318}" ma:internalName="TaxCatchAll" ma:showField="CatchAllData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04e1e40-5c2d-4772-8def-99c6b9ea1318}" ma:internalName="TaxCatchAllLabel" ma:readOnly="true" ma:showField="CatchAllDataLabel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TaxKeywordTaxHTField" ma:index="55" nillable="true" ma:taxonomy="true" ma:internalName="TaxKeywordTaxHTField" ma:taxonomyFieldName="TaxKeyword" ma:displayName="Tags" ma:fieldId="{23f27201-bee3-471e-b2e7-b64fd8b7ca38}" ma:taxonomyMulti="true" ma:sspId="ae61f9b1-e23d-4f49-b3d7-56b991556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39665835</IDBDocs_x0020_Number>
    <TaxCatchAll xmlns="cdc7663a-08f0-4737-9e8c-148ce897a09c">
      <Value>14</Value>
      <Value>81</Value>
    </TaxCatchAll>
    <Issue_x0020_Date xmlns="cdc7663a-08f0-4737-9e8c-148ce897a09c" xsi:nil="true"/>
    <Phase xmlns="cdc7663a-08f0-4737-9e8c-148ce897a09c" xsi:nil="true"/>
    <SISCOR_x0020_Number xmlns="cdc7663a-08f0-4737-9e8c-148ce897a09c" xsi:nil="true"/>
    <Disclosed xmlns="cdc7663a-08f0-4737-9e8c-148ce897a09c">false</Disclosed>
    <Publication_x0020_Type xmlns="cdc7663a-08f0-4737-9e8c-148ce897a09c" xsi:nil="true"/>
    <Division_x0020_or_x0020_Unit xmlns="cdc7663a-08f0-4737-9e8c-148ce897a09c">MIF/CCH</Division_x0020_or_x0020_Unit>
    <Approval_x0020_Number xmlns="cdc7663a-08f0-4737-9e8c-148ce897a09c" xsi:nil="true"/>
    <Document_x0020_Author xmlns="cdc7663a-08f0-4737-9e8c-148ce897a09c">Carrasco, Carolina E.</Document_x0020_Author>
    <Disclosure_x0020_Activity xmlns="cdc7663a-08f0-4737-9e8c-148ce897a09c">Procurement Plan</Disclosure_x0020_Activity>
    <Fiscal_x0020_Year_x0020_IDB xmlns="cdc7663a-08f0-4737-9e8c-148ce897a09c">2015</Fiscal_x0020_Year_x0020_IDB>
    <Webtopic xmlns="cdc7663a-08f0-4737-9e8c-148ce897a09c">Pollution and Waste Management</Webtopic>
    <Other_x0020_Author xmlns="cdc7663a-08f0-4737-9e8c-148ce897a09c" xsi:nil="true"/>
    <Abstract xmlns="cdc7663a-08f0-4737-9e8c-148ce897a09c" xsi:nil="true"/>
    <Project_x0020_Number xmlns="cdc7663a-08f0-4737-9e8c-148ce897a09c">N/A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EXCEL&lt;/APPLICATION&gt;&lt;STAGE_CODE&gt;PA&lt;/STAGE_CODE&gt;&lt;USER_STAGE&gt;Procurement Plan&lt;/USER_STAGE&gt;&lt;PD_OBJ_TYPE&gt;0&lt;/PD_OBJ_TYPE&gt;&lt;MAKERECORD&gt;N&lt;/MAKERECORD&gt;&lt;PD_FILEPT_NO&gt;PO-CH-M1055-GS&lt;/PD_FILEPT_NO&gt;&lt;PD_FILE_PART&gt;113155651&lt;/PD_FILE_PART&gt;&lt;/Data&gt;</Migration_x0020_Info>
    <Operation_x0020_Type xmlns="cdc7663a-08f0-4737-9e8c-148ce897a09c" xsi:nil="true"/>
    <KP_x0020_Topics xmlns="cdc7663a-08f0-4737-9e8c-148ce897a09c" xsi:nil="true"/>
    <Record_x0020_Number xmlns="cdc7663a-08f0-4737-9e8c-148ce897a09c" xsi:nil="true"/>
    <TaxKeywordTaxHTField xmlns="cdc7663a-08f0-4737-9e8c-148ce897a09c">
      <Terms xmlns="http://schemas.microsoft.com/office/infopath/2007/PartnerControls"/>
    </TaxKeywordTaxHTField>
    <Editor1 xmlns="cdc7663a-08f0-4737-9e8c-148ce897a09c" xsi:nil="true"/>
    <Region xmlns="cdc7663a-08f0-4737-9e8c-148ce897a09c" xsi:nil="true"/>
    <Document_x0020_Language_x0020_IDB xmlns="cdc7663a-08f0-4737-9e8c-148ce897a09c">Spanish</Document_x0020_Language_x0020_IDB>
    <Identifier xmlns="cdc7663a-08f0-4737-9e8c-148ce897a09c" xsi:nil="true"/>
    <Publishing_x0020_House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Chile</TermName>
          <TermId xmlns="http://schemas.microsoft.com/office/infopath/2007/PartnerControls">0646c65c-e431-42e3-a932-0671c6b608b9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A9162524-D786-47C8-8B87-DEE657D0A492}"/>
</file>

<file path=customXml/itemProps2.xml><?xml version="1.0" encoding="utf-8"?>
<ds:datastoreItem xmlns:ds="http://schemas.openxmlformats.org/officeDocument/2006/customXml" ds:itemID="{132F68E8-5266-4898-86C3-2700D9B4F76D}"/>
</file>

<file path=customXml/itemProps3.xml><?xml version="1.0" encoding="utf-8"?>
<ds:datastoreItem xmlns:ds="http://schemas.openxmlformats.org/officeDocument/2006/customXml" ds:itemID="{C7AC374C-BC96-4335-AAED-D4B643C0A164}"/>
</file>

<file path=customXml/itemProps4.xml><?xml version="1.0" encoding="utf-8"?>
<ds:datastoreItem xmlns:ds="http://schemas.openxmlformats.org/officeDocument/2006/customXml" ds:itemID="{112F2080-33E0-4C65-B7AB-6599CA19BFE2}"/>
</file>

<file path=customXml/itemProps5.xml><?xml version="1.0" encoding="utf-8"?>
<ds:datastoreItem xmlns:ds="http://schemas.openxmlformats.org/officeDocument/2006/customXml" ds:itemID="{5C1AE1DF-2B92-4FAC-BB53-DF0FD8A67990}"/>
</file>

<file path=customXml/itemProps6.xml><?xml version="1.0" encoding="utf-8"?>
<ds:datastoreItem xmlns:ds="http://schemas.openxmlformats.org/officeDocument/2006/customXml" ds:itemID="{7B1965AE-3495-4868-A7BE-782F37318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Anexo 2 PA Ajustado</vt:lpstr>
      <vt:lpstr>Detalle TDR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JUNIO 2015</dc:title>
  <dc:creator>Alicia Arizpe</dc:creator>
  <cp:keywords/>
  <cp:lastModifiedBy>IADB</cp:lastModifiedBy>
  <cp:lastPrinted>2015-05-13T17:23:38Z</cp:lastPrinted>
  <dcterms:created xsi:type="dcterms:W3CDTF">2015-04-01T04:26:48Z</dcterms:created>
  <dcterms:modified xsi:type="dcterms:W3CDTF">2015-06-05T15:28:59Z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0x0101001A458A224826124E8B45B1D613300CFC00BCF8896E1841C842949D0F901AA0D771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7" name="Fund IDB">
    <vt:lpwstr/>
  </property>
  <property fmtid="{D5CDD505-2E9C-101B-9397-08002B2CF9AE}" pid="8" name="Country">
    <vt:lpwstr>14;#Chile|0646c65c-e431-42e3-a932-0671c6b608b9</vt:lpwstr>
  </property>
  <property fmtid="{D5CDD505-2E9C-101B-9397-08002B2CF9AE}" pid="9" name="Series_x0020_Operations_x0020_IDB">
    <vt:lpwstr/>
  </property>
  <property fmtid="{D5CDD505-2E9C-101B-9397-08002B2CF9AE}" pid="10" name="Sector IDB">
    <vt:lpwstr/>
  </property>
  <property fmtid="{D5CDD505-2E9C-101B-9397-08002B2CF9AE}" pid="11" name="Function Operations IDB">
    <vt:lpwstr>81;#IDBDocs|cca77002-e150-4b2d-ab1f-1d7a7cdcae16</vt:lpwstr>
  </property>
  <property fmtid="{D5CDD505-2E9C-101B-9397-08002B2CF9AE}" pid="14" name="From:">
    <vt:lpwstr/>
  </property>
  <property fmtid="{D5CDD505-2E9C-101B-9397-08002B2CF9AE}" pid="15" name="To:">
    <vt:lpwstr/>
  </property>
  <property fmtid="{D5CDD505-2E9C-101B-9397-08002B2CF9AE}" pid="16" name="Series Operations IDB">
    <vt:lpwstr/>
  </property>
  <property fmtid="{D5CDD505-2E9C-101B-9397-08002B2CF9AE}" pid="17" name="Sub-Sector">
    <vt:lpwstr/>
  </property>
</Properties>
</file>