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revisions/revisionLog26.xml" ContentType="application/vnd.openxmlformats-officedocument.spreadsheetml.revisionLo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userNames.xml" ContentType="application/vnd.openxmlformats-officedocument.spreadsheetml.userNames+xml"/>
  <Override PartName="/xl/revisions/revisionLog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25" yWindow="-15" windowWidth="14835" windowHeight="6030"/>
  </bookViews>
  <sheets>
    <sheet name="PA v12" sheetId="1" r:id="rId1"/>
  </sheets>
  <definedNames>
    <definedName name="_xlnm._FilterDatabase" localSheetId="0" hidden="1">'PA v12'!$L$1:$L$101</definedName>
    <definedName name="_xlnm.Print_Area" localSheetId="0">'PA v12'!$A$1:$M$101</definedName>
    <definedName name="Z_00C61AF4_44D4_46B0_A3A8_FC26749E2A66_.wvu.FilterData" localSheetId="0" hidden="1">'PA v12'!$L$1:$L$101</definedName>
    <definedName name="Z_092C9160_6E14_4AF8_B5C4_307E93384AE0_.wvu.Cols" localSheetId="0" hidden="1">'PA v12'!$N:$N</definedName>
    <definedName name="Z_092C9160_6E14_4AF8_B5C4_307E93384AE0_.wvu.FilterData" localSheetId="0" hidden="1">'PA v12'!$L$1:$L$101</definedName>
    <definedName name="Z_092C9160_6E14_4AF8_B5C4_307E93384AE0_.wvu.PrintArea" localSheetId="0" hidden="1">'PA v12'!$A$1:$M$101</definedName>
    <definedName name="Z_0EF2FA4B_8245_4B00_BF8F_DECAD63A1A5E_.wvu.FilterData" localSheetId="0" hidden="1">'PA v12'!$L$1:$L$101</definedName>
    <definedName name="Z_12A39F01_2F42_49BF_88F4_4523F1749DE5_.wvu.Cols" localSheetId="0" hidden="1">'PA v12'!$N:$N</definedName>
    <definedName name="Z_12A39F01_2F42_49BF_88F4_4523F1749DE5_.wvu.FilterData" localSheetId="0" hidden="1">'PA v12'!$L$1:$L$101</definedName>
    <definedName name="Z_12A39F01_2F42_49BF_88F4_4523F1749DE5_.wvu.PrintArea" localSheetId="0" hidden="1">'PA v12'!$A$1:$M$101</definedName>
    <definedName name="Z_185A4EAD_A58C_40CE_BCAD_E1FFC9DC7957_.wvu.Cols" localSheetId="0" hidden="1">'PA v12'!$N:$N</definedName>
    <definedName name="Z_185A4EAD_A58C_40CE_BCAD_E1FFC9DC7957_.wvu.FilterData" localSheetId="0" hidden="1">'PA v12'!$L$1:$L$101</definedName>
    <definedName name="Z_185A4EAD_A58C_40CE_BCAD_E1FFC9DC7957_.wvu.PrintArea" localSheetId="0" hidden="1">'PA v12'!$A$1:$M$101</definedName>
    <definedName name="Z_1D98DEB6_942D_4476_827B_A57F0E87C24F_.wvu.FilterData" localSheetId="0" hidden="1">'PA v12'!$L$1:$L$101</definedName>
    <definedName name="Z_1F87E231_A6EC_429A_8716_3B8A9932A8CE_.wvu.FilterData" localSheetId="0" hidden="1">'PA v12'!$L$1:$L$101</definedName>
    <definedName name="Z_2B6FA5A5_3255_457B_8722_CF252494F86C_.wvu.FilterData" localSheetId="0" hidden="1">'PA v12'!$L$1:$L$101</definedName>
    <definedName name="Z_2FF66200_3C52_4376_855F_9D601B6B3DF2_.wvu.FilterData" localSheetId="0" hidden="1">'PA v12'!$L$1:$L$101</definedName>
    <definedName name="Z_2FF66200_3C52_4376_855F_9D601B6B3DF2_.wvu.PrintArea" localSheetId="0" hidden="1">'PA v12'!$A$1:$M$101</definedName>
    <definedName name="Z_30BC8380_EBD8_4A1F_A91F_AB58AB74FC5D_.wvu.FilterData" localSheetId="0" hidden="1">'PA v12'!$L$1:$L$101</definedName>
    <definedName name="Z_3BA401F3_5DD7_4E81_81E9_6C591B319587_.wvu.FilterData" localSheetId="0" hidden="1">'PA v12'!$L$1:$L$101</definedName>
    <definedName name="Z_3D13A4B3_23A3_4C92_B791_DEA2C0BECE21_.wvu.FilterData" localSheetId="0" hidden="1">'PA v12'!$L$1:$L$101</definedName>
    <definedName name="Z_3EEA309B_903E_45A2_BA74_B3F33956AA5A_.wvu.FilterData" localSheetId="0" hidden="1">'PA v12'!$L$1:$L$101</definedName>
    <definedName name="Z_4F2603BC_C12D_4C39_92B1_5E73E64CB7E4_.wvu.FilterData" localSheetId="0" hidden="1">'PA v12'!$L$1:$L$101</definedName>
    <definedName name="Z_4F2603BC_C12D_4C39_92B1_5E73E64CB7E4_.wvu.PrintArea" localSheetId="0" hidden="1">'PA v12'!$A$1:$M$101</definedName>
    <definedName name="Z_600AD97A_52C5_43AE_82F2_5B24B4C58418_.wvu.FilterData" localSheetId="0" hidden="1">'PA v12'!$L$1:$L$101</definedName>
    <definedName name="Z_640351A4_1833_41CB_A0A9_27C71720D412_.wvu.FilterData" localSheetId="0" hidden="1">'PA v12'!$L$1:$L$101</definedName>
    <definedName name="Z_640351A4_1833_41CB_A0A9_27C71720D412_.wvu.PrintArea" localSheetId="0" hidden="1">'PA v12'!$A$1:$M$101</definedName>
    <definedName name="Z_684E74EF_C7C0_4C35_ADE0_EBEC0E1F8B8F_.wvu.FilterData" localSheetId="0" hidden="1">'PA v12'!$L$1:$L$101</definedName>
    <definedName name="Z_6F7B71B3_9E22_4E75_8EBB_492A0AD2B0F6_.wvu.FilterData" localSheetId="0" hidden="1">'PA v12'!$L$1:$L$101</definedName>
    <definedName name="Z_6F7B71B3_9E22_4E75_8EBB_492A0AD2B0F6_.wvu.PrintArea" localSheetId="0" hidden="1">'PA v12'!$A$1:$M$101</definedName>
    <definedName name="Z_73D83ABA_7B12_4179_86F5_A04F61FE2DFA_.wvu.FilterData" localSheetId="0" hidden="1">'PA v12'!$L$1:$L$101</definedName>
    <definedName name="Z_907EE763_AAE2_49C6_8BD0_67FCBD9DE8CC_.wvu.FilterData" localSheetId="0" hidden="1">'PA v12'!$L$1:$L$101</definedName>
    <definedName name="Z_98A77BF0_8B34_44F8_B4C7_F60D18632A4A_.wvu.FilterData" localSheetId="0" hidden="1">'PA v12'!$L$1:$L$101</definedName>
    <definedName name="Z_A307AA09_CC28_43A0_99CB_286A41190B9A_.wvu.FilterData" localSheetId="0" hidden="1">'PA v12'!$L$1:$L$101</definedName>
    <definedName name="Z_AD69271B_2EBB_4E56_8364_2E56A88B5DCA_.wvu.FilterData" localSheetId="0" hidden="1">'PA v12'!$L$1:$L$101</definedName>
    <definedName name="Z_AD69271B_2EBB_4E56_8364_2E56A88B5DCA_.wvu.PrintArea" localSheetId="0" hidden="1">'PA v12'!$A$1:$M$101</definedName>
    <definedName name="Z_B22ECEE7_1FA8_4E1B_82EC_044A0084C4C9_.wvu.FilterData" localSheetId="0" hidden="1">'PA v12'!$L$1:$L$101</definedName>
    <definedName name="Z_B712CAAC_2939_41FF_9F82_9EF92757A51D_.wvu.FilterData" localSheetId="0" hidden="1">'PA v12'!$L$1:$L$101</definedName>
    <definedName name="Z_BE9D6DFA_9664_424A_ABAB_F3AB4FFDA5C8_.wvu.Cols" localSheetId="0" hidden="1">'PA v12'!$N:$N</definedName>
    <definedName name="Z_BE9D6DFA_9664_424A_ABAB_F3AB4FFDA5C8_.wvu.FilterData" localSheetId="0" hidden="1">'PA v12'!$L$1:$L$101</definedName>
    <definedName name="Z_BE9D6DFA_9664_424A_ABAB_F3AB4FFDA5C8_.wvu.PrintArea" localSheetId="0" hidden="1">'PA v12'!$A$1:$M$101</definedName>
    <definedName name="Z_CE37A11A_CE52_48EB_8B5D_2EF202E46499_.wvu.FilterData" localSheetId="0" hidden="1">'PA v12'!$L$1:$L$101</definedName>
    <definedName name="Z_E6A8A259_EC9C_433F_9810_10999B1B4583_.wvu.FilterData" localSheetId="0" hidden="1">'PA v12'!$L$1:$L$101</definedName>
    <definedName name="Z_E77CAF47_7786_4A35_89D7_DE4CEA567F3E_.wvu.FilterData" localSheetId="0" hidden="1">'PA v12'!$L$1:$L$101</definedName>
    <definedName name="Z_FE24E58B_EA0A_42F3_8F28_DDED1509FCD9_.wvu.FilterData" localSheetId="0" hidden="1">'PA v12'!$L$1:$L$101</definedName>
  </definedNames>
  <calcPr calcId="145621"/>
  <customWorkbookViews>
    <customWorkbookView name="Sandra Aparecida Paineli - Modo de exibição pessoal" guid="{BE9D6DFA-9664-424A-ABAB-F3AB4FFDA5C8}" mergeInterval="0" personalView="1" maximized="1" windowWidth="1436" windowHeight="675" activeSheetId="1"/>
    <customWorkbookView name="Rosana Salete Furtado - Modo de exibição pessoal" guid="{12A39F01-2F42-49BF-88F4-4523F1749DE5}" mergeInterval="0" personalView="1" maximized="1" windowWidth="1436" windowHeight="671" activeSheetId="1"/>
    <customWorkbookView name="Oliver Christiaan Bruno Scheepmaker - Modo de exibição pessoal" guid="{AD69271B-2EBB-4E56-8364-2E56A88B5DCA}" mergeInterval="0" personalView="1" maximized="1" windowWidth="1436" windowHeight="646" activeSheetId="1"/>
    <customWorkbookView name="Raphael Vianna Telles Salgado - Modo de exibição pessoal" guid="{185A4EAD-A58C-40CE-BCAD-E1FFC9DC7957}" mergeInterval="0" personalView="1" maximized="1" windowWidth="1276" windowHeight="747" activeSheetId="1"/>
    <customWorkbookView name="Luís Eduardo Rodrigues - Modo de exibição pessoal" guid="{2FF66200-3C52-4376-855F-9D601B6B3DF2}" mergeInterval="0" personalView="1" maximized="1" windowWidth="1276" windowHeight="701" activeSheetId="1"/>
    <customWorkbookView name="fcflima - Modo de exibição pessoal" guid="{6F7B71B3-9E22-4E75-8EBB-492A0AD2B0F6}" mergeInterval="0" personalView="1" maximized="1" windowWidth="1276" windowHeight="751" activeSheetId="2" showFormulaBar="0"/>
    <customWorkbookView name="EL - Modo de exibição pessoal" guid="{4F2603BC-C12D-4C39-92B1-5E73E64CB7E4}" mergeInterval="0" personalView="1" maximized="1" windowWidth="1020" windowHeight="543" activeSheetId="2"/>
    <customWorkbookView name="mtbsilva - Modo de exibição pessoal" guid="{640351A4-1833-41CB-A0A9-27C71720D412}" mergeInterval="0" personalView="1" maximized="1" windowWidth="1276" windowHeight="730" activeSheetId="1"/>
    <customWorkbookView name="Daniele Obeid Rocha - Modo de exibição pessoal" guid="{092C9160-6E14-4AF8-B5C4-307E93384AE0}" mergeInterval="0" personalView="1" maximized="1" windowWidth="1436" windowHeight="649" activeSheetId="1"/>
  </customWorkbookViews>
</workbook>
</file>

<file path=xl/calcChain.xml><?xml version="1.0" encoding="utf-8"?>
<calcChain xmlns="http://schemas.openxmlformats.org/spreadsheetml/2006/main">
  <c r="E43" i="1" l="1"/>
  <c r="D70" i="1" l="1"/>
  <c r="D69" i="1"/>
  <c r="D68" i="1"/>
  <c r="D31" i="1" l="1"/>
  <c r="D30" i="1"/>
  <c r="E76" i="1" l="1"/>
  <c r="D29" i="1" l="1"/>
  <c r="D28" i="1"/>
  <c r="D27" i="1"/>
  <c r="D26" i="1"/>
  <c r="E74" i="1" l="1"/>
  <c r="D74" i="1" s="1"/>
  <c r="E32" i="1" l="1"/>
  <c r="D67" i="1" l="1"/>
  <c r="E59" i="1" l="1"/>
  <c r="D66" i="1"/>
  <c r="D82" i="1"/>
  <c r="D81" i="1"/>
  <c r="D42" i="1"/>
  <c r="D41" i="1"/>
  <c r="D40" i="1"/>
  <c r="D39" i="1"/>
  <c r="D25" i="1" l="1"/>
  <c r="N25" i="1"/>
  <c r="D24" i="1"/>
  <c r="E75" i="1" l="1"/>
  <c r="D75" i="1" s="1"/>
  <c r="E79" i="1"/>
  <c r="E83" i="1" l="1"/>
  <c r="D80" i="1"/>
  <c r="D65" i="1" l="1"/>
  <c r="D22" i="1"/>
  <c r="D23" i="1" l="1"/>
  <c r="D21" i="1"/>
  <c r="D14" i="1"/>
  <c r="D36" i="1"/>
  <c r="D37" i="1"/>
  <c r="D38" i="1"/>
  <c r="D62" i="1"/>
  <c r="D64" i="1"/>
  <c r="D61" i="1"/>
  <c r="D60" i="1"/>
  <c r="D63" i="1" l="1"/>
  <c r="D79" i="1" l="1"/>
  <c r="D20" i="1" l="1"/>
  <c r="D19" i="1"/>
  <c r="D18" i="1"/>
  <c r="D58" i="1" l="1"/>
  <c r="D78" i="1" l="1"/>
  <c r="D77" i="1"/>
  <c r="N83" i="1"/>
  <c r="D76" i="1"/>
  <c r="D59" i="1"/>
  <c r="D57" i="1"/>
  <c r="D56" i="1"/>
  <c r="D55" i="1"/>
  <c r="D54" i="1"/>
  <c r="D53" i="1"/>
  <c r="D52" i="1"/>
  <c r="D51" i="1"/>
  <c r="D50" i="1"/>
  <c r="D49" i="1"/>
  <c r="D48" i="1"/>
  <c r="E47" i="1"/>
  <c r="N46" i="1"/>
  <c r="E46" i="1"/>
  <c r="E71" i="1" s="1"/>
  <c r="N35" i="1"/>
  <c r="D35" i="1"/>
  <c r="D43" i="1" s="1"/>
  <c r="D17" i="1"/>
  <c r="D16" i="1"/>
  <c r="D15" i="1"/>
  <c r="N14" i="1"/>
  <c r="D47" i="1" l="1"/>
  <c r="D32" i="1"/>
  <c r="D46" i="1"/>
  <c r="D71" i="1" s="1"/>
  <c r="N71" i="1"/>
  <c r="N32" i="1"/>
  <c r="D83" i="1"/>
  <c r="N43" i="1"/>
  <c r="E84" i="1" l="1"/>
  <c r="D84" i="1"/>
</calcChain>
</file>

<file path=xl/comments1.xml><?xml version="1.0" encoding="utf-8"?>
<comments xmlns="http://schemas.openxmlformats.org/spreadsheetml/2006/main">
  <authors>
    <author>Oliver Christiaan Bruno Scheepmaker</author>
    <author>Sandra Aparecida Paineli</author>
  </authors>
  <commentList>
    <comment ref="N10" authorId="0" guid="{8DF3EEA1-ABE5-4D81-B563-0BE7F32B902B}">
      <text>
        <r>
          <rPr>
            <sz val="8"/>
            <color indexed="81"/>
            <rFont val="Tahoma"/>
            <family val="2"/>
          </rPr>
          <t xml:space="preserve">inclui os pagamento já efetuados em 2013 e o que está previsto para ser pago neste mesmo ano (inclusive RP de 2012)
</t>
        </r>
      </text>
    </comment>
    <comment ref="A51" authorId="1" guid="{8F8A8D2D-1510-406C-BB03-9A3C70DCDB75}">
      <text>
        <r>
          <rPr>
            <b/>
            <sz val="9"/>
            <color indexed="81"/>
            <rFont val="Tahoma"/>
            <family val="2"/>
          </rPr>
          <t>Sandra Aparecida Paineli: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<sst xmlns="http://schemas.openxmlformats.org/spreadsheetml/2006/main" count="438" uniqueCount="229">
  <si>
    <t>Nº</t>
  </si>
  <si>
    <t>Descrição do Contrato</t>
  </si>
  <si>
    <t>Fonte</t>
  </si>
  <si>
    <t>BID</t>
  </si>
  <si>
    <t>Local</t>
  </si>
  <si>
    <t>Datas Estimadas</t>
  </si>
  <si>
    <t>Custo</t>
  </si>
  <si>
    <t>Método</t>
  </si>
  <si>
    <t>Aquisição</t>
  </si>
  <si>
    <t>Revisão</t>
  </si>
  <si>
    <t>(1)</t>
  </si>
  <si>
    <t>(2)</t>
  </si>
  <si>
    <t>Publicação</t>
  </si>
  <si>
    <t>Término</t>
  </si>
  <si>
    <t>Status</t>
  </si>
  <si>
    <t>(3)</t>
  </si>
  <si>
    <t>EP</t>
  </si>
  <si>
    <t>SUBTOTAL DE CONSULTORIA</t>
  </si>
  <si>
    <t>(%)</t>
  </si>
  <si>
    <t>SUBTOTAL DE OBRAS</t>
  </si>
  <si>
    <t>BRASIL</t>
  </si>
  <si>
    <t>Anúncio</t>
  </si>
  <si>
    <t>Contrato</t>
  </si>
  <si>
    <t>1. SERVIÇOS DE CONSULTORIA</t>
  </si>
  <si>
    <t>3. BENS</t>
  </si>
  <si>
    <t>PERCENTUAL (%) POR FONTE</t>
  </si>
  <si>
    <t>Estimado (1000)</t>
  </si>
  <si>
    <t>Comentário</t>
  </si>
  <si>
    <t xml:space="preserve">2. OBRAS </t>
  </si>
  <si>
    <t>4. SERVIÇOS TÉCNICOS (Serviços que não São de Consultoria)</t>
  </si>
  <si>
    <t>SUBTOTAL DE  SERVIÇOS TÉCNICOS</t>
  </si>
  <si>
    <t>Notas:</t>
  </si>
  <si>
    <t>(4)</t>
  </si>
  <si>
    <t>(5)</t>
  </si>
  <si>
    <t>(6)</t>
  </si>
  <si>
    <t>VALOR TOTAL</t>
  </si>
  <si>
    <t>EXA</t>
  </si>
  <si>
    <t>EXP</t>
  </si>
  <si>
    <t>(7)</t>
  </si>
  <si>
    <t>(8)</t>
  </si>
  <si>
    <t>SUBTOTAL DE BENS</t>
  </si>
  <si>
    <t xml:space="preserve">Programa </t>
  </si>
  <si>
    <t>Produtos</t>
  </si>
  <si>
    <t>Revisão e segmentação do material didático pedagógico</t>
  </si>
  <si>
    <t>1.1</t>
  </si>
  <si>
    <t>1.2</t>
  </si>
  <si>
    <t>1.3</t>
  </si>
  <si>
    <t>1.4</t>
  </si>
  <si>
    <t>2.1</t>
  </si>
  <si>
    <t>3.1</t>
  </si>
  <si>
    <t>3.2</t>
  </si>
  <si>
    <t>3.3</t>
  </si>
  <si>
    <t>4.1</t>
  </si>
  <si>
    <t>4.2</t>
  </si>
  <si>
    <t>4.3</t>
  </si>
  <si>
    <t>4.5</t>
  </si>
  <si>
    <t>4.6</t>
  </si>
  <si>
    <t>4.7</t>
  </si>
  <si>
    <t>7.2</t>
  </si>
  <si>
    <t>8.1</t>
  </si>
  <si>
    <t>9.1</t>
  </si>
  <si>
    <t>9.2</t>
  </si>
  <si>
    <t>9.4</t>
  </si>
  <si>
    <t>9.5</t>
  </si>
  <si>
    <t>9.6</t>
  </si>
  <si>
    <t>10.2</t>
  </si>
  <si>
    <t>10.3</t>
  </si>
  <si>
    <t>11.1</t>
  </si>
  <si>
    <t>BID SBQ</t>
  </si>
  <si>
    <t>DISPENSA</t>
  </si>
  <si>
    <t>8666 TP</t>
  </si>
  <si>
    <t>BID SBQC</t>
  </si>
  <si>
    <t>BID CD</t>
  </si>
  <si>
    <t>BID SQC</t>
  </si>
  <si>
    <t>Custo Estimado (R$)</t>
  </si>
  <si>
    <t>Reforma da FAZESP Rua do Carmo</t>
  </si>
  <si>
    <t>1.5</t>
  </si>
  <si>
    <t>5.1</t>
  </si>
  <si>
    <t>10.1</t>
  </si>
  <si>
    <t>BID LPN</t>
  </si>
  <si>
    <t>Mobiliários para a FAZESP</t>
  </si>
  <si>
    <t>Equipamentos de áudio e vídeo para a FAZESP</t>
  </si>
  <si>
    <t>Softwares para edição e pós-produção de audiovisuais</t>
  </si>
  <si>
    <t xml:space="preserve">Softwares para produção de multimídia e internet </t>
  </si>
  <si>
    <t>Llicenças de softwares de escritório e outros softwares específicos de prateleira de pequeno valor (adobe acrobat, auditoria contábil, etc)</t>
  </si>
  <si>
    <t>Equipamentos de apoio de uso comum (suportes, adaptadores, etc)</t>
  </si>
  <si>
    <t>3.4</t>
  </si>
  <si>
    <t>3.6</t>
  </si>
  <si>
    <t>Projetos diversos</t>
  </si>
  <si>
    <t>CONVITE BEC</t>
  </si>
  <si>
    <t>1.16</t>
  </si>
  <si>
    <t>2.2</t>
  </si>
  <si>
    <t>2.6</t>
  </si>
  <si>
    <t>3.7</t>
  </si>
  <si>
    <t>3.8</t>
  </si>
  <si>
    <t>3.17</t>
  </si>
  <si>
    <t>3.18</t>
  </si>
  <si>
    <t>3.19</t>
  </si>
  <si>
    <t>3.20</t>
  </si>
  <si>
    <t>4.4</t>
  </si>
  <si>
    <t>4.8</t>
  </si>
  <si>
    <t>4.9</t>
  </si>
  <si>
    <t>Produção de audiovisuais para equipe interna da Fazesp</t>
  </si>
  <si>
    <t>Produção de multimídia e internet para equipe interna da Fazesp</t>
  </si>
  <si>
    <t>2.7</t>
  </si>
  <si>
    <t>n/a</t>
  </si>
  <si>
    <t>A</t>
  </si>
  <si>
    <t>P</t>
  </si>
  <si>
    <t>PE</t>
  </si>
  <si>
    <t>Contrato de Empréstimo: 2331/OC-BR</t>
  </si>
  <si>
    <t>8666 C</t>
  </si>
  <si>
    <t>Aquisição de Certificados Digitais para os equipamentos SAT-CF-e.</t>
  </si>
  <si>
    <t>desembolsos 2013 (R$)</t>
  </si>
  <si>
    <t>6.3</t>
  </si>
  <si>
    <t>Aquisição de ambiente de servidores de aplicação para desenvolvimento apropriado da solução.</t>
  </si>
  <si>
    <t>Hardware/Software de Auditoria de Sistemas</t>
  </si>
  <si>
    <t>Criação de ambientes e procedimentos favoráveis à apropriação pela organização de iniciativas inovadoras.</t>
  </si>
  <si>
    <t>Software Duplicador Forense para AIF</t>
  </si>
  <si>
    <t>11.3</t>
  </si>
  <si>
    <t>Reformulação do Portal internet da SEFAZ, englobando Arquitetura, Governança, Capacitação e Portal, pesquisa de satisfação.</t>
  </si>
  <si>
    <t>Licenças de software</t>
  </si>
  <si>
    <t>PLANO DE AQUISIÇÕES (PA)</t>
  </si>
  <si>
    <t>9.8</t>
  </si>
  <si>
    <t>9.9</t>
  </si>
  <si>
    <t>2.8</t>
  </si>
  <si>
    <t>Construção da Regional de Santos</t>
  </si>
  <si>
    <t>Construção do Posto Fiscal de Lins</t>
  </si>
  <si>
    <t>Construção do Posto Fiscal de Amparo</t>
  </si>
  <si>
    <r>
      <rPr>
        <b/>
        <sz val="10"/>
        <rFont val="Calibri"/>
        <family val="2"/>
        <scheme val="minor"/>
      </rPr>
      <t>Métodos de Aquisição</t>
    </r>
    <r>
      <rPr>
        <sz val="10"/>
        <rFont val="Calibri"/>
        <family val="2"/>
        <scheme val="minor"/>
      </rPr>
      <t>: (</t>
    </r>
    <r>
      <rPr>
        <b/>
        <sz val="10"/>
        <rFont val="Calibri"/>
        <family val="2"/>
        <scheme val="minor"/>
      </rPr>
      <t>a) BID: LPI:</t>
    </r>
    <r>
      <rPr>
        <sz val="10"/>
        <rFont val="Calibri"/>
        <family val="2"/>
        <scheme val="minor"/>
      </rPr>
      <t xml:space="preserve"> Licitação Pública Internacional; </t>
    </r>
    <r>
      <rPr>
        <b/>
        <sz val="10"/>
        <rFont val="Calibri"/>
        <family val="2"/>
        <scheme val="minor"/>
      </rPr>
      <t>LPN:</t>
    </r>
    <r>
      <rPr>
        <sz val="10"/>
        <rFont val="Calibri"/>
        <family val="2"/>
        <scheme val="minor"/>
      </rPr>
      <t xml:space="preserve"> Licitação Pública Nacional; </t>
    </r>
    <r>
      <rPr>
        <b/>
        <sz val="10"/>
        <rFont val="Calibri"/>
        <family val="2"/>
        <scheme val="minor"/>
      </rPr>
      <t>CP:</t>
    </r>
    <r>
      <rPr>
        <sz val="10"/>
        <rFont val="Calibri"/>
        <family val="2"/>
        <scheme val="minor"/>
      </rPr>
      <t xml:space="preserve"> Comparação de Preços; </t>
    </r>
    <r>
      <rPr>
        <b/>
        <sz val="10"/>
        <rFont val="Calibri"/>
        <family val="2"/>
        <scheme val="minor"/>
      </rPr>
      <t>CD:</t>
    </r>
    <r>
      <rPr>
        <sz val="10"/>
        <rFont val="Calibri"/>
        <family val="2"/>
        <scheme val="minor"/>
      </rPr>
      <t xml:space="preserve"> Contratação Direta; </t>
    </r>
    <r>
      <rPr>
        <b/>
        <sz val="10"/>
        <rFont val="Calibri"/>
        <family val="2"/>
        <scheme val="minor"/>
      </rPr>
      <t>SBQC:</t>
    </r>
    <r>
      <rPr>
        <sz val="10"/>
        <rFont val="Calibri"/>
        <family val="2"/>
        <scheme val="minor"/>
      </rPr>
      <t xml:space="preserve"> Seleção Baseada na Qualidade e Custo; </t>
    </r>
    <r>
      <rPr>
        <b/>
        <sz val="10"/>
        <rFont val="Calibri"/>
        <family val="2"/>
        <scheme val="minor"/>
      </rPr>
      <t xml:space="preserve">SQC: </t>
    </r>
    <r>
      <rPr>
        <sz val="10"/>
        <rFont val="Calibri"/>
        <family val="2"/>
        <scheme val="minor"/>
      </rPr>
      <t xml:space="preserve">Seleção Baseada nas Qualificações do Consultor; </t>
    </r>
    <r>
      <rPr>
        <b/>
        <sz val="10"/>
        <rFont val="Calibri"/>
        <family val="2"/>
        <scheme val="minor"/>
      </rPr>
      <t xml:space="preserve">SBMC: </t>
    </r>
    <r>
      <rPr>
        <sz val="10"/>
        <rFont val="Calibri"/>
        <family val="2"/>
        <scheme val="minor"/>
      </rPr>
      <t xml:space="preserve">Seleção Baseada no Menor Custo; </t>
    </r>
    <r>
      <rPr>
        <b/>
        <sz val="10"/>
        <rFont val="Calibri"/>
        <family val="2"/>
        <scheme val="minor"/>
      </rPr>
      <t xml:space="preserve">SBOF: </t>
    </r>
    <r>
      <rPr>
        <sz val="10"/>
        <rFont val="Calibri"/>
        <family val="2"/>
        <scheme val="minor"/>
      </rPr>
      <t>Seleção Baseada em Orçamento Fixo;</t>
    </r>
    <r>
      <rPr>
        <b/>
        <sz val="10"/>
        <rFont val="Calibri"/>
        <family val="2"/>
        <scheme val="minor"/>
      </rPr>
      <t xml:space="preserve"> SBQ</t>
    </r>
    <r>
      <rPr>
        <sz val="10"/>
        <rFont val="Calibri"/>
        <family val="2"/>
        <scheme val="minor"/>
      </rPr>
      <t xml:space="preserve">: Seleção Baseada na Qualidade; </t>
    </r>
    <r>
      <rPr>
        <b/>
        <sz val="10"/>
        <rFont val="Calibri"/>
        <family val="2"/>
        <scheme val="minor"/>
      </rPr>
      <t>CD:</t>
    </r>
    <r>
      <rPr>
        <sz val="10"/>
        <rFont val="Calibri"/>
        <family val="2"/>
        <scheme val="minor"/>
      </rPr>
      <t xml:space="preserve"> Contratação Direta; </t>
    </r>
    <r>
      <rPr>
        <b/>
        <sz val="10"/>
        <rFont val="Calibri"/>
        <family val="2"/>
        <scheme val="minor"/>
      </rPr>
      <t>CI:</t>
    </r>
    <r>
      <rPr>
        <sz val="10"/>
        <rFont val="Calibri"/>
        <family val="2"/>
        <scheme val="minor"/>
      </rPr>
      <t xml:space="preserve"> Consultor Individual. </t>
    </r>
    <r>
      <rPr>
        <b/>
        <sz val="10"/>
        <rFont val="Calibri"/>
        <family val="2"/>
        <scheme val="minor"/>
      </rPr>
      <t>CV</t>
    </r>
    <r>
      <rPr>
        <sz val="10"/>
        <rFont val="Calibri"/>
        <family val="2"/>
        <scheme val="minor"/>
      </rPr>
      <t>: Convênio (</t>
    </r>
    <r>
      <rPr>
        <b/>
        <sz val="10"/>
        <rFont val="Calibri"/>
        <family val="2"/>
        <scheme val="minor"/>
      </rPr>
      <t xml:space="preserve">b) Lei 8.666: C:  </t>
    </r>
    <r>
      <rPr>
        <sz val="10"/>
        <rFont val="Calibri"/>
        <family val="2"/>
        <scheme val="minor"/>
      </rPr>
      <t xml:space="preserve"> Convite; </t>
    </r>
    <r>
      <rPr>
        <b/>
        <sz val="10"/>
        <rFont val="Calibri"/>
        <family val="2"/>
        <scheme val="minor"/>
      </rPr>
      <t>TP:</t>
    </r>
    <r>
      <rPr>
        <sz val="10"/>
        <rFont val="Calibri"/>
        <family val="2"/>
        <scheme val="minor"/>
      </rPr>
      <t xml:space="preserve"> Tomada de Preço; </t>
    </r>
    <r>
      <rPr>
        <b/>
        <sz val="10"/>
        <rFont val="Calibri"/>
        <family val="2"/>
        <scheme val="minor"/>
      </rPr>
      <t>CPN:</t>
    </r>
    <r>
      <rPr>
        <sz val="10"/>
        <rFont val="Calibri"/>
        <family val="2"/>
        <scheme val="minor"/>
      </rPr>
      <t xml:space="preserve"> Concorrência Pública Nacional; </t>
    </r>
    <r>
      <rPr>
        <b/>
        <sz val="10"/>
        <rFont val="Calibri"/>
        <family val="2"/>
        <scheme val="minor"/>
      </rPr>
      <t>PE:</t>
    </r>
    <r>
      <rPr>
        <sz val="10"/>
        <rFont val="Calibri"/>
        <family val="2"/>
        <scheme val="minor"/>
      </rPr>
      <t xml:space="preserve"> Pregão Eletrônico; </t>
    </r>
    <r>
      <rPr>
        <b/>
        <sz val="10"/>
        <rFont val="Calibri"/>
        <family val="2"/>
        <scheme val="minor"/>
      </rPr>
      <t>ARP:</t>
    </r>
    <r>
      <rPr>
        <sz val="10"/>
        <rFont val="Calibri"/>
        <family val="2"/>
        <scheme val="minor"/>
      </rPr>
      <t xml:space="preserve"> Ata de Registro de Preços,</t>
    </r>
    <r>
      <rPr>
        <b/>
        <sz val="10"/>
        <rFont val="Calibri"/>
        <family val="2"/>
        <scheme val="minor"/>
      </rPr>
      <t xml:space="preserve"> PP</t>
    </r>
    <r>
      <rPr>
        <sz val="10"/>
        <rFont val="Calibri"/>
        <family val="2"/>
        <scheme val="minor"/>
      </rPr>
      <t xml:space="preserve">: Pregão Presencial,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>: Contratação Direta</t>
    </r>
  </si>
  <si>
    <r>
      <rPr>
        <b/>
        <sz val="10"/>
        <rFont val="Calibri"/>
        <family val="2"/>
        <scheme val="minor"/>
      </rPr>
      <t>Revisões BID</t>
    </r>
    <r>
      <rPr>
        <sz val="10"/>
        <rFont val="Calibri"/>
        <family val="2"/>
        <scheme val="minor"/>
      </rPr>
      <t>: EXA =</t>
    </r>
    <r>
      <rPr>
        <i/>
        <sz val="10"/>
        <rFont val="Calibri"/>
        <family val="2"/>
        <scheme val="minor"/>
      </rPr>
      <t xml:space="preserve">Ex-ante </t>
    </r>
    <r>
      <rPr>
        <sz val="10"/>
        <rFont val="Calibri"/>
        <family val="2"/>
        <scheme val="minor"/>
      </rPr>
      <t>e EXP=</t>
    </r>
    <r>
      <rPr>
        <i/>
        <sz val="10"/>
        <rFont val="Calibri"/>
        <family val="2"/>
        <scheme val="minor"/>
      </rPr>
      <t xml:space="preserve"> Ex-post</t>
    </r>
  </si>
  <si>
    <r>
      <rPr>
        <b/>
        <sz val="10"/>
        <rFont val="Calibri"/>
        <family val="2"/>
        <scheme val="minor"/>
      </rPr>
      <t>Status</t>
    </r>
    <r>
      <rPr>
        <sz val="10"/>
        <rFont val="Calibri"/>
        <family val="2"/>
        <scheme val="minor"/>
      </rPr>
      <t>: Pendente (P); Em Processo  (EP); Adjudicado (A); Cancelado (C )</t>
    </r>
  </si>
  <si>
    <r>
      <rPr>
        <b/>
        <sz val="10"/>
        <rFont val="Calibri"/>
        <family val="2"/>
        <scheme val="minor"/>
      </rPr>
      <t>Alterações:</t>
    </r>
    <r>
      <rPr>
        <sz val="10"/>
        <rFont val="Calibri"/>
        <family val="2"/>
        <scheme val="minor"/>
      </rPr>
      <t xml:space="preserve"> Indicar em vermelho as alterações feitas nas aquisições já constantes do PA</t>
    </r>
  </si>
  <si>
    <r>
      <rPr>
        <b/>
        <sz val="10"/>
        <rFont val="Calibri"/>
        <family val="2"/>
        <scheme val="minor"/>
      </rPr>
      <t>Inclusões:</t>
    </r>
    <r>
      <rPr>
        <sz val="10"/>
        <rFont val="Calibri"/>
        <family val="2"/>
        <scheme val="minor"/>
      </rPr>
      <t xml:space="preserve"> Indicar em azul as aquisições agora incluídas no PA</t>
    </r>
  </si>
  <si>
    <r>
      <rPr>
        <b/>
        <sz val="10"/>
        <rFont val="Calibri"/>
        <family val="2"/>
        <scheme val="minor"/>
      </rPr>
      <t>Cancelamentos:</t>
    </r>
    <r>
      <rPr>
        <sz val="10"/>
        <rFont val="Calibri"/>
        <family val="2"/>
        <scheme val="minor"/>
      </rPr>
      <t xml:space="preserve"> indicar em verde os cancelamentos das aquisições constantes do PA</t>
    </r>
  </si>
  <si>
    <r>
      <rPr>
        <b/>
        <sz val="10"/>
        <rFont val="Calibri"/>
        <family val="2"/>
        <scheme val="minor"/>
      </rPr>
      <t>Folha anexa</t>
    </r>
    <r>
      <rPr>
        <sz val="10"/>
        <rFont val="Calibri"/>
        <family val="2"/>
        <scheme val="minor"/>
      </rPr>
      <t>: Fazer comentários complementares ou esclarecedores , quando necessário, em folha anexa.</t>
    </r>
  </si>
  <si>
    <r>
      <rPr>
        <b/>
        <sz val="10"/>
        <rFont val="Calibri"/>
        <family val="2"/>
        <scheme val="minor"/>
      </rPr>
      <t>Histórico:</t>
    </r>
    <r>
      <rPr>
        <sz val="10"/>
        <rFont val="Calibri"/>
        <family val="2"/>
        <scheme val="minor"/>
      </rPr>
      <t xml:space="preserve"> Manter no PA todas as aquisições adjudicadas e/ou canceladas</t>
    </r>
  </si>
  <si>
    <t xml:space="preserve"> Leitores para controle de acesso às salas de aula da Fazesp</t>
  </si>
  <si>
    <t>Aquisição de Solução de Hardware Security Módulo - HSM</t>
  </si>
  <si>
    <t>Atualizado por: Sandra A. Paineli</t>
  </si>
  <si>
    <t>Elaboração de Projetos Executivos de reforma das Câmaras Julgadoras do TIT</t>
  </si>
  <si>
    <t>Aparelhos de ar condicionado</t>
  </si>
  <si>
    <t>Câmera de videoconferência para DRTC-I</t>
  </si>
  <si>
    <t>Storage de alto desempenho(2 de 1PB cada)</t>
  </si>
  <si>
    <t>Equipamentos de interconexão (20 equiptos)</t>
  </si>
  <si>
    <t>Desenvolvimento do Sistema de controle das remessas para SUFRAMA (PRODESP) - Contrato Empréstimo 4.05 (b) (v)</t>
  </si>
  <si>
    <t>PE E SRP</t>
  </si>
  <si>
    <t>Programa Minerva - GWU</t>
  </si>
  <si>
    <t>Diárias</t>
  </si>
  <si>
    <t>Passagens aéreas</t>
  </si>
  <si>
    <t>Todos</t>
  </si>
  <si>
    <t>Norma interna</t>
  </si>
  <si>
    <t>Desenvolvimento de auditoria baseada na metodologia de risco COSO para os orgaos e entidades do GESP.</t>
  </si>
  <si>
    <t>Arquitetura Corporativa e Implantação de TOGAF</t>
  </si>
  <si>
    <t>SGSI / Auditoria Externa / Certificação ISO 27001</t>
  </si>
  <si>
    <t>Análise semelhante à de custo-benefício</t>
  </si>
  <si>
    <t xml:space="preserve">Web design para o sistema ePAT. </t>
  </si>
  <si>
    <t>Implantação de um Escritório de Gestão de Projetos e de um Escritório de Gestão de Portfolios com um modelo de governança implantado</t>
  </si>
  <si>
    <t>Novo modelo de gestão estratégica dos serviços terceirizados</t>
  </si>
  <si>
    <t>Solução de visualização, análise e descoberta de dados</t>
  </si>
  <si>
    <t>Cursos de pequena e média duração, in company, conforme Plano de Capacitação</t>
  </si>
  <si>
    <t>Seminários, workshops, congressos, reuniões técnicas, oficinas, simpósios, por contratação direta ou inscrição em curso de mercado</t>
  </si>
  <si>
    <t>CD/INSCRIÇÃO</t>
  </si>
  <si>
    <t>Logística para montagem e realização de eventos (material de divulgação, infraestrutura)</t>
  </si>
  <si>
    <t>7.2 , 8.1, 10.2,  10.3, 3.1, 4.7, 4.8</t>
  </si>
  <si>
    <t>Estações de trabalho</t>
  </si>
  <si>
    <t xml:space="preserve">Servidores </t>
  </si>
  <si>
    <t>Reforma da Unidade da Escola Fazendária da Regional de Ribeirão Preto</t>
  </si>
  <si>
    <t>Reforma da Unidade da Escola Fazendária da Regional de Presidente Prudente</t>
  </si>
  <si>
    <t>Reforma da Unidade da Escola Fazendária da Regional de São José do Rio Preto</t>
  </si>
  <si>
    <t>Reforma da Unidade da Escola Fazendária da Regional de Bauru</t>
  </si>
  <si>
    <t>Smartphones, Ipads, Iphones, computador Macmini</t>
  </si>
  <si>
    <t>9.1, 9.4, 9.5, 9.8,  11.3</t>
  </si>
  <si>
    <t>Integração para a solução de comunicação unificada</t>
  </si>
  <si>
    <t>Equipamentos - aplliance, com licenciamento e roteadores wireless</t>
  </si>
  <si>
    <t xml:space="preserve">  9.4, 9.8, 9.9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</si>
  <si>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</si>
  <si>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</si>
  <si>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</si>
  <si>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</si>
  <si>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</si>
  <si>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</si>
  <si>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</si>
  <si>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</si>
  <si>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</si>
  <si>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</si>
  <si>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</si>
  <si>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</si>
  <si>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2.3</t>
  </si>
  <si>
    <t>2.4</t>
  </si>
  <si>
    <t>2.5</t>
  </si>
  <si>
    <t>3.5</t>
  </si>
  <si>
    <t>3.9</t>
  </si>
  <si>
    <t>3.10</t>
  </si>
  <si>
    <t>3.11</t>
  </si>
  <si>
    <t>3.12</t>
  </si>
  <si>
    <t>3.13</t>
  </si>
  <si>
    <t>3.14</t>
  </si>
  <si>
    <t>3.15</t>
  </si>
  <si>
    <t>3.16</t>
  </si>
  <si>
    <t>3.21</t>
  </si>
  <si>
    <t>3.22</t>
  </si>
  <si>
    <t>3.23</t>
  </si>
  <si>
    <t>3.24</t>
  </si>
  <si>
    <t>3.25</t>
  </si>
  <si>
    <t>Assessoramento e auditoria de sistemas de informação, para verificar a segurança do Sistema BEC/SP,</t>
  </si>
  <si>
    <t>SBQC</t>
  </si>
  <si>
    <t>SBQ</t>
  </si>
  <si>
    <t>Assessoramento e auditoria dos atuais modelos de estudos técnicos destinados à prestação de serviços terceirizados – CADTERC</t>
  </si>
  <si>
    <t>Maximização do desempenho nas contratações da BEC/SP</t>
  </si>
  <si>
    <t>Mapeamento dos riscos inerentes ao processo de gestão da Bolsa Eletrônica de Compras – BEC/SP</t>
  </si>
  <si>
    <t>BIS SBQC</t>
  </si>
  <si>
    <t>Melhoria da eficiência em processos administrativos (Lean Office)</t>
  </si>
  <si>
    <t>2.2, 7.2, 10.2</t>
  </si>
  <si>
    <t>1.2, 1.5, 3.4, 7.2, 7.3, 8.1, 9.1, 10.2, 10.3, 11.1, 11.2, 10.4, 11.3</t>
  </si>
  <si>
    <t>Elaborado em:  08/01/2015</t>
  </si>
  <si>
    <t>Atualização Nº: 12</t>
  </si>
  <si>
    <t xml:space="preserve">APROVADO PELO BID EM  </t>
  </si>
  <si>
    <t>Desenvolvimento sistema para gerenciamento da gestão da qualidade</t>
  </si>
  <si>
    <t>9.4, 9.8</t>
  </si>
  <si>
    <t>Sistemas de armazenamento (storages)</t>
  </si>
  <si>
    <t>9.4, 9.9</t>
  </si>
  <si>
    <t>Equipamentos de interconexão (SAN MDS 9148)</t>
  </si>
  <si>
    <t>Equipamentos  switches</t>
  </si>
  <si>
    <t>(US$ =R$ 2,6577 de 09/01/15)</t>
  </si>
  <si>
    <t>PRISM BR10821</t>
  </si>
  <si>
    <t>PRISM BRB2623</t>
  </si>
  <si>
    <t>PRISM BRB2624</t>
  </si>
  <si>
    <t>PRISM BRB2628</t>
  </si>
  <si>
    <t>PRISM BRB2622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</si>
</sst>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[$-416]mmm\-yy;@"/>
    <numFmt numFmtId="166" formatCode="_(* #,##0_);_(* \(#,##0\);_(* &quot;-&quot;??_);_(@_)"/>
    <numFmt numFmtId="167" formatCode="_(* #,##0.00_);_(* \(#,##0.00\);_(* \-??_);_(@_)"/>
    <numFmt numFmtId="168" formatCode="_-* #,##0_-;\-* #,##0_-;_-* &quot;-&quot;??_-;_-@_-"/>
    <numFmt numFmtId="169" formatCode="#,##0.000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7" fontId="2" fillId="0" borderId="0" applyFill="0" applyBorder="0" applyAlignment="0" applyProtection="0"/>
  </cellStyleXfs>
  <cellXfs count="15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8" fontId="8" fillId="0" borderId="21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9" fontId="8" fillId="0" borderId="3" xfId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9" fontId="8" fillId="0" borderId="13" xfId="1" applyFont="1" applyFill="1" applyBorder="1" applyAlignment="1">
      <alignment horizontal="center" vertical="center" wrapText="1"/>
    </xf>
    <xf numFmtId="166" fontId="8" fillId="0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13" xfId="2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168" fontId="8" fillId="0" borderId="21" xfId="2" applyNumberFormat="1" applyFont="1" applyFill="1" applyBorder="1" applyAlignment="1">
      <alignment horizontal="right" vertical="center" wrapText="1"/>
    </xf>
    <xf numFmtId="3" fontId="8" fillId="0" borderId="3" xfId="2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168" fontId="8" fillId="0" borderId="21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9" fontId="8" fillId="0" borderId="3" xfId="1" applyFont="1" applyFill="1" applyBorder="1" applyAlignment="1">
      <alignment horizontal="center" vertical="center" wrapText="1" shrinkToFit="1"/>
    </xf>
    <xf numFmtId="168" fontId="8" fillId="0" borderId="13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8" fontId="8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8" fontId="8" fillId="0" borderId="14" xfId="2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168" fontId="8" fillId="0" borderId="21" xfId="2" applyNumberFormat="1" applyFont="1" applyFill="1" applyBorder="1" applyAlignment="1">
      <alignment vertical="center"/>
    </xf>
    <xf numFmtId="3" fontId="8" fillId="0" borderId="3" xfId="4" applyNumberFormat="1" applyFont="1" applyFill="1" applyBorder="1" applyAlignment="1" applyProtection="1">
      <alignment vertical="center" wrapText="1"/>
      <protection locked="0"/>
    </xf>
    <xf numFmtId="0" fontId="8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168" fontId="7" fillId="0" borderId="21" xfId="2" applyNumberFormat="1" applyFont="1" applyBorder="1" applyAlignment="1">
      <alignment horizontal="right" vertical="center"/>
    </xf>
    <xf numFmtId="168" fontId="8" fillId="0" borderId="21" xfId="2" applyNumberFormat="1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1" fontId="8" fillId="2" borderId="11" xfId="0" applyNumberFormat="1" applyFont="1" applyFill="1" applyBorder="1" applyAlignment="1">
      <alignment horizontal="center" vertical="center"/>
    </xf>
    <xf numFmtId="168" fontId="8" fillId="0" borderId="3" xfId="2" applyNumberFormat="1" applyFont="1" applyBorder="1" applyAlignment="1">
      <alignment vertical="center"/>
    </xf>
    <xf numFmtId="168" fontId="8" fillId="0" borderId="21" xfId="2" applyNumberFormat="1" applyFont="1" applyFill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168" fontId="8" fillId="0" borderId="0" xfId="2" applyNumberFormat="1" applyFont="1" applyBorder="1" applyAlignment="1">
      <alignment vertical="center"/>
    </xf>
    <xf numFmtId="168" fontId="8" fillId="0" borderId="13" xfId="2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168" fontId="7" fillId="0" borderId="12" xfId="2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>
      <alignment horizontal="center" vertical="center" wrapText="1"/>
    </xf>
    <xf numFmtId="166" fontId="8" fillId="0" borderId="25" xfId="2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9" fontId="8" fillId="0" borderId="25" xfId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9" fontId="8" fillId="0" borderId="26" xfId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center" vertical="center"/>
    </xf>
    <xf numFmtId="165" fontId="12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4" fontId="8" fillId="0" borderId="25" xfId="2" applyNumberFormat="1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right" vertical="center" wrapText="1"/>
    </xf>
    <xf numFmtId="168" fontId="8" fillId="0" borderId="27" xfId="2" applyNumberFormat="1" applyFont="1" applyFill="1" applyBorder="1" applyAlignment="1">
      <alignment horizontal="center" vertical="center"/>
    </xf>
    <xf numFmtId="168" fontId="8" fillId="0" borderId="27" xfId="2" applyNumberFormat="1" applyFont="1" applyFill="1" applyBorder="1" applyAlignment="1">
      <alignment vertical="center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168" fontId="8" fillId="0" borderId="31" xfId="2" applyNumberFormat="1" applyFont="1" applyFill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166" fontId="8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9" fontId="8" fillId="0" borderId="25" xfId="1" applyFont="1" applyFill="1" applyBorder="1" applyAlignment="1">
      <alignment horizontal="center" vertical="center" wrapText="1" shrinkToFit="1"/>
    </xf>
    <xf numFmtId="169" fontId="7" fillId="0" borderId="11" xfId="0" applyNumberFormat="1" applyFont="1" applyBorder="1" applyAlignment="1">
      <alignment horizontal="center" vertical="center"/>
    </xf>
    <xf numFmtId="9" fontId="12" fillId="0" borderId="26" xfId="1" applyFont="1" applyFill="1" applyBorder="1" applyAlignment="1">
      <alignment horizontal="center" vertical="center" wrapText="1"/>
    </xf>
    <xf numFmtId="9" fontId="10" fillId="0" borderId="13" xfId="1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8" fontId="7" fillId="0" borderId="18" xfId="2" applyNumberFormat="1" applyFont="1" applyBorder="1" applyAlignment="1">
      <alignment horizontal="center" vertical="center" wrapText="1"/>
    </xf>
    <xf numFmtId="168" fontId="8" fillId="0" borderId="19" xfId="2" applyNumberFormat="1" applyFont="1" applyBorder="1" applyAlignment="1">
      <alignment horizontal="center" vertical="center" wrapText="1"/>
    </xf>
    <xf numFmtId="168" fontId="8" fillId="0" borderId="20" xfId="2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6">
    <cellStyle name="Normal" xfId="0" builtinId="0"/>
    <cellStyle name="Normal 2" xfId="4"/>
    <cellStyle name="Porcentagem" xfId="1" builtinId="5"/>
    <cellStyle name="Separador de milhares_PA_DPG" xfId="3"/>
    <cellStyle name="Vírgula" xfId="2" builtinId="3"/>
    <cellStyle name="Vírgula 2" xfId="5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12" Type="http://schemas.openxmlformats.org/officeDocument/2006/relationships/customXml" Target="../customXml/item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11" Type="http://schemas.openxmlformats.org/officeDocument/2006/relationships/customXml" Target="../customXml/item4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861060</xdr:colOff>
      <xdr:row>2</xdr:row>
      <xdr:rowOff>38100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801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16" Type="http://schemas.openxmlformats.org/officeDocument/2006/relationships/revisionLog" Target="revisionLog10.xml"/><Relationship Id="rId329" Type="http://schemas.openxmlformats.org/officeDocument/2006/relationships/revisionLog" Target="revisionLog21.xml"/><Relationship Id="rId311" Type="http://schemas.openxmlformats.org/officeDocument/2006/relationships/revisionLog" Target="revisionLog5.xml"/><Relationship Id="rId324" Type="http://schemas.openxmlformats.org/officeDocument/2006/relationships/revisionLog" Target="revisionLog18.xml"/><Relationship Id="rId332" Type="http://schemas.openxmlformats.org/officeDocument/2006/relationships/revisionLog" Target="revisionLog24.xml"/><Relationship Id="rId323" Type="http://schemas.openxmlformats.org/officeDocument/2006/relationships/revisionLog" Target="revisionLog17.xml"/><Relationship Id="rId310" Type="http://schemas.openxmlformats.org/officeDocument/2006/relationships/revisionLog" Target="revisionLog4.xml"/><Relationship Id="rId315" Type="http://schemas.openxmlformats.org/officeDocument/2006/relationships/revisionLog" Target="revisionLog9.xml"/><Relationship Id="rId328" Type="http://schemas.openxmlformats.org/officeDocument/2006/relationships/revisionLog" Target="revisionLog20.xml"/><Relationship Id="rId319" Type="http://schemas.openxmlformats.org/officeDocument/2006/relationships/revisionLog" Target="revisionLog13.xml"/><Relationship Id="rId331" Type="http://schemas.openxmlformats.org/officeDocument/2006/relationships/revisionLog" Target="revisionLog23.xml"/><Relationship Id="rId314" Type="http://schemas.openxmlformats.org/officeDocument/2006/relationships/revisionLog" Target="revisionLog8.xml"/><Relationship Id="rId322" Type="http://schemas.openxmlformats.org/officeDocument/2006/relationships/revisionLog" Target="revisionLog16.xml"/><Relationship Id="rId327" Type="http://schemas.openxmlformats.org/officeDocument/2006/relationships/revisionLog" Target="revisionLog2.xml"/><Relationship Id="rId330" Type="http://schemas.openxmlformats.org/officeDocument/2006/relationships/revisionLog" Target="revisionLog22.xml"/><Relationship Id="rId313" Type="http://schemas.openxmlformats.org/officeDocument/2006/relationships/revisionLog" Target="revisionLog7.xml"/><Relationship Id="rId318" Type="http://schemas.openxmlformats.org/officeDocument/2006/relationships/revisionLog" Target="revisionLog12.xml"/><Relationship Id="rId326" Type="http://schemas.openxmlformats.org/officeDocument/2006/relationships/revisionLog" Target="revisionLog1.xml"/><Relationship Id="rId309" Type="http://schemas.openxmlformats.org/officeDocument/2006/relationships/revisionLog" Target="revisionLog3.xml"/><Relationship Id="rId321" Type="http://schemas.openxmlformats.org/officeDocument/2006/relationships/revisionLog" Target="revisionLog15.xml"/><Relationship Id="rId334" Type="http://schemas.openxmlformats.org/officeDocument/2006/relationships/revisionLog" Target="revisionLog26.xml"/><Relationship Id="rId312" Type="http://schemas.openxmlformats.org/officeDocument/2006/relationships/revisionLog" Target="revisionLog6.xml"/><Relationship Id="rId317" Type="http://schemas.openxmlformats.org/officeDocument/2006/relationships/revisionLog" Target="revisionLog11.xml"/><Relationship Id="rId320" Type="http://schemas.openxmlformats.org/officeDocument/2006/relationships/revisionLog" Target="revisionLog14.xml"/><Relationship Id="rId325" Type="http://schemas.openxmlformats.org/officeDocument/2006/relationships/revisionLog" Target="revisionLog19.xml"/><Relationship Id="rId333" Type="http://schemas.openxmlformats.org/officeDocument/2006/relationships/revisionLog" Target="revisionLog2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0B99E2B-7693-4850-8FBF-F758297F67D2}" diskRevisions="1" revisionId="5223" version="2">
  <header guid="{2300E7F5-C1E4-40B8-86F6-C175AA696BB6}" dateTime="2015-01-08T09:46:36" maxSheetId="2" userName="Sandra Aparecida Paineli" r:id="rId309" minRId="4640" maxRId="4656">
    <sheetIdMap count="1">
      <sheetId val="1"/>
    </sheetIdMap>
  </header>
  <header guid="{364AA0E4-F48E-407D-BD5F-520B80E5F13B}" dateTime="2015-01-08T09:50:06" maxSheetId="2" userName="Sandra Aparecida Paineli" r:id="rId310" minRId="4661" maxRId="4668">
    <sheetIdMap count="1">
      <sheetId val="1"/>
    </sheetIdMap>
  </header>
  <header guid="{E569552B-1BDE-465D-BF43-A010CB389748}" dateTime="2015-01-08T09:52:44" maxSheetId="2" userName="Sandra Aparecida Paineli" r:id="rId311" minRId="4669" maxRId="4672">
    <sheetIdMap count="1">
      <sheetId val="1"/>
    </sheetIdMap>
  </header>
  <header guid="{AF12AADD-8854-49FA-9BA6-96E3AE77C51C}" dateTime="2015-01-08T09:57:14" maxSheetId="2" userName="Sandra Aparecida Paineli" r:id="rId312" minRId="4673" maxRId="4693">
    <sheetIdMap count="1">
      <sheetId val="1"/>
    </sheetIdMap>
  </header>
  <header guid="{6100CF8E-9FA1-4FAD-AC7E-07070AB2ECB9}" dateTime="2015-01-08T10:01:11" maxSheetId="2" userName="Sandra Aparecida Paineli" r:id="rId313" minRId="4698" maxRId="4704">
    <sheetIdMap count="1">
      <sheetId val="1"/>
    </sheetIdMap>
  </header>
  <header guid="{15FFCFA0-5CFC-4FA0-9A39-7BF28204E1DA}" dateTime="2015-01-08T10:07:01" maxSheetId="2" userName="Sandra Aparecida Paineli" r:id="rId314" minRId="4705" maxRId="4727">
    <sheetIdMap count="1">
      <sheetId val="1"/>
    </sheetIdMap>
  </header>
  <header guid="{080B0CBD-CF2C-4635-B101-64506535BC08}" dateTime="2015-01-08T10:08:17" maxSheetId="2" userName="Sandra Aparecida Paineli" r:id="rId315" minRId="4728" maxRId="4733">
    <sheetIdMap count="1">
      <sheetId val="1"/>
    </sheetIdMap>
  </header>
  <header guid="{7478CC21-11E7-41EB-BBF9-691FFF93148E}" dateTime="2015-01-08T10:10:05" maxSheetId="2" userName="Sandra Aparecida Paineli" r:id="rId316" minRId="4734" maxRId="4746">
    <sheetIdMap count="1">
      <sheetId val="1"/>
    </sheetIdMap>
  </header>
  <header guid="{D66B5D68-2F19-4FEC-B799-F14CBDDB5DD7}" dateTime="2015-01-08T10:11:45" maxSheetId="2" userName="Sandra Aparecida Paineli" r:id="rId317" minRId="4747" maxRId="4753">
    <sheetIdMap count="1">
      <sheetId val="1"/>
    </sheetIdMap>
  </header>
  <header guid="{A0DC23D5-554E-47FB-BECA-9A8EF3057FAD}" dateTime="2015-01-08T10:16:41" maxSheetId="2" userName="Sandra Aparecida Paineli" r:id="rId318" minRId="4754" maxRId="4779">
    <sheetIdMap count="1">
      <sheetId val="1"/>
    </sheetIdMap>
  </header>
  <header guid="{43B2D535-4622-4324-8046-C604953D4788}" dateTime="2015-01-08T10:31:59" maxSheetId="2" userName="Sandra Aparecida Paineli" r:id="rId319" minRId="4780" maxRId="4822">
    <sheetIdMap count="1">
      <sheetId val="1"/>
    </sheetIdMap>
  </header>
  <header guid="{7EB41AB5-38EF-43B5-971B-2C4DD6059C78}" dateTime="2015-01-12T11:53:36" maxSheetId="2" userName="Sandra Aparecida Paineli" r:id="rId320" minRId="4827" maxRId="4829">
    <sheetIdMap count="1">
      <sheetId val="1"/>
    </sheetIdMap>
  </header>
  <header guid="{DFAEF30E-B7AE-43E9-B774-9C13E2AD4736}" dateTime="2015-01-12T11:56:56" maxSheetId="2" userName="Sandra Aparecida Paineli" r:id="rId321" minRId="4834" maxRId="4837">
    <sheetIdMap count="1">
      <sheetId val="1"/>
    </sheetIdMap>
  </header>
  <header guid="{DE62A402-3C72-47DB-AA79-A47DEF578C97}" dateTime="2015-01-12T12:23:15" maxSheetId="2" userName="Sandra Aparecida Paineli" r:id="rId322" minRId="4838" maxRId="4842">
    <sheetIdMap count="1">
      <sheetId val="1"/>
    </sheetIdMap>
  </header>
  <header guid="{028F770D-3DDE-41B9-AA59-60AA220762FE}" dateTime="2015-01-12T12:39:59" maxSheetId="2" userName="Sandra Aparecida Paineli" r:id="rId323" minRId="4843" maxRId="4857">
    <sheetIdMap count="1">
      <sheetId val="1"/>
    </sheetIdMap>
  </header>
  <header guid="{2A07DCBD-1532-4008-8F7D-5E68EE5A282C}" dateTime="2015-01-12T12:43:39" maxSheetId="2" userName="Sandra Aparecida Paineli" r:id="rId324" minRId="4862" maxRId="4863">
    <sheetIdMap count="1">
      <sheetId val="1"/>
    </sheetIdMap>
  </header>
  <header guid="{0A7F90C2-6659-4741-A085-9A03574C4C32}" dateTime="2015-01-13T14:20:46" maxSheetId="2" userName="Sandra Aparecida Paineli" r:id="rId325" minRId="4864" maxRId="4865">
    <sheetIdMap count="1">
      <sheetId val="1"/>
    </sheetIdMap>
  </header>
  <header guid="{164A0B20-FB59-4970-ACC8-B728FB2F4CDC}" dateTime="2015-01-26T17:11:54" maxSheetId="2" userName="Sandra Aparecida Paineli" r:id="rId326">
    <sheetIdMap count="1">
      <sheetId val="1"/>
    </sheetIdMap>
  </header>
  <header guid="{CAAC60F1-2769-4738-8287-70CC45A321F1}" dateTime="2015-01-26T17:16:26" maxSheetId="2" userName="Sandra Aparecida Paineli" r:id="rId327" minRId="4874" maxRId="4920">
    <sheetIdMap count="1">
      <sheetId val="1"/>
    </sheetIdMap>
  </header>
  <header guid="{74622817-7778-401D-B597-011332AFEB26}" dateTime="2015-01-26T17:20:40" maxSheetId="2" userName="Sandra Aparecida Paineli" r:id="rId328" minRId="4921" maxRId="4958">
    <sheetIdMap count="1">
      <sheetId val="1"/>
    </sheetIdMap>
  </header>
  <header guid="{048B00EE-6FD0-4B53-BB60-208EAEDCF05B}" dateTime="2015-01-26T17:23:31" maxSheetId="2" userName="Sandra Aparecida Paineli" r:id="rId329" minRId="4959" maxRId="5035">
    <sheetIdMap count="1">
      <sheetId val="1"/>
    </sheetIdMap>
  </header>
  <header guid="{20D4DFFB-9573-4035-96CA-B487CEDA7BEC}" dateTime="2015-01-26T17:33:11" maxSheetId="2" userName="Sandra Aparecida Paineli" r:id="rId330" minRId="5036" maxRId="5109">
    <sheetIdMap count="1">
      <sheetId val="1"/>
    </sheetIdMap>
  </header>
  <header guid="{D1471736-9EB9-4BFA-A5EE-B9EE3555682D}" dateTime="2015-01-26T17:35:33" maxSheetId="2" userName="Sandra Aparecida Paineli" r:id="rId331" minRId="5110" maxRId="5112">
    <sheetIdMap count="1">
      <sheetId val="1"/>
    </sheetIdMap>
  </header>
  <header guid="{C3E5FE60-3A65-4B96-88FF-852185E60CFC}" dateTime="2015-01-27T14:40:03" maxSheetId="2" userName="Sandra Aparecida Paineli" r:id="rId332" minRId="5113" maxRId="5129">
    <sheetIdMap count="1">
      <sheetId val="1"/>
    </sheetIdMap>
  </header>
  <header guid="{25E6C93A-02D2-4170-B47E-D92FFEDA2346}" dateTime="2015-01-27T14:42:02" maxSheetId="2" userName="Sandra Aparecida Paineli" r:id="rId333" minRId="5130" maxRId="5176">
    <sheetIdMap count="1">
      <sheetId val="1"/>
    </sheetIdMap>
  </header>
  <header guid="{00B99E2B-7693-4850-8FBF-F758297F67D2}" dateTime="2015-01-27T14:50:24" maxSheetId="2" userName="Sandra Aparecida Paineli" r:id="rId334" minRId="5177" maxRId="522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E9D6DFA-9664-424A-ABAB-F3AB4FFDA5C8}" action="delete"/>
  <rdn rId="0" localSheetId="1" customView="1" name="Z_BE9D6DFA_9664_424A_ABAB_F3AB4FFDA5C8_.wvu.PrintArea" hidden="1" oldHidden="1">
    <formula>'PA v6'!$A$1:$M$275</formula>
    <oldFormula>'PA v6'!$A$1:$M$275</oldFormula>
  </rdn>
  <rdn rId="0" localSheetId="1" customView="1" name="Z_BE9D6DFA_9664_424A_ABAB_F3AB4FFDA5C8_.wvu.Rows" hidden="1" oldHidden="1">
    <formula>'PA v6'!$219:$219</formula>
    <oldFormula>'PA v6'!$219:$219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v6'!$L$1:$L$275</formula>
    <oldFormula>'PA v6'!$L$1:$L$275</oldFormula>
  </rdn>
  <rcv guid="{BE9D6DFA-9664-424A-ABAB-F3AB4FFDA5C8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4" sId="1" numFmtId="19">
    <oc r="J90">
      <v>41852</v>
    </oc>
    <nc r="J90">
      <v>42156</v>
    </nc>
  </rcc>
  <rcc rId="4735" sId="1" numFmtId="19">
    <oc r="K90">
      <v>42248</v>
    </oc>
    <nc r="K90">
      <v>42675</v>
    </nc>
  </rcc>
  <rcc rId="4736" sId="1" numFmtId="19">
    <oc r="J92">
      <v>41913</v>
    </oc>
    <nc r="J92">
      <v>42125</v>
    </nc>
  </rcc>
  <rcc rId="4737" sId="1" numFmtId="19">
    <oc r="K92">
      <v>42217</v>
    </oc>
    <nc r="K92">
      <v>42309</v>
    </nc>
  </rcc>
  <rcc rId="4738" sId="1" numFmtId="19">
    <oc r="J93">
      <v>42005</v>
    </oc>
    <nc r="J93">
      <v>42217</v>
    </nc>
  </rcc>
  <rcc rId="4739" sId="1" numFmtId="19">
    <oc r="K93">
      <v>42248</v>
    </oc>
    <nc r="K93">
      <v>42401</v>
    </nc>
  </rcc>
  <rcc rId="4740" sId="1" numFmtId="19">
    <oc r="J98">
      <v>41974</v>
    </oc>
    <nc r="J98">
      <v>42156</v>
    </nc>
  </rcc>
  <rcc rId="4741" sId="1" numFmtId="19">
    <oc r="K98">
      <v>42278</v>
    </oc>
    <nc r="K98">
      <v>42339</v>
    </nc>
  </rcc>
  <rcc rId="4742" sId="1" numFmtId="19">
    <oc r="J99">
      <v>42005</v>
    </oc>
    <nc r="J99">
      <v>42156</v>
    </nc>
  </rcc>
  <rcc rId="4743" sId="1" numFmtId="19">
    <oc r="K99">
      <v>42309</v>
    </oc>
    <nc r="K99">
      <v>42339</v>
    </nc>
  </rcc>
  <rcc rId="4744" sId="1" numFmtId="19">
    <oc r="J100">
      <v>42036</v>
    </oc>
    <nc r="J100">
      <v>42156</v>
    </nc>
  </rcc>
  <rcc rId="4745" sId="1" numFmtId="19">
    <oc r="J101">
      <v>42064</v>
    </oc>
    <nc r="J101">
      <v>42156</v>
    </nc>
  </rcc>
  <rcc rId="4746" sId="1" numFmtId="19">
    <oc r="K101">
      <v>42370</v>
    </oc>
    <nc r="K101">
      <v>42339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7" sId="1" numFmtId="19">
    <oc r="J125">
      <v>42005</v>
    </oc>
    <nc r="J125">
      <v>42156</v>
    </nc>
  </rcc>
  <rcc rId="4748" sId="1" numFmtId="19">
    <oc r="J124">
      <v>42005</v>
    </oc>
    <nc r="J124">
      <v>42156</v>
    </nc>
  </rcc>
  <rcc rId="4749" sId="1" numFmtId="19">
    <oc r="J129">
      <v>41944</v>
    </oc>
    <nc r="J129">
      <v>42064</v>
    </nc>
  </rcc>
  <rcc rId="4750" sId="1" numFmtId="19">
    <oc r="K129">
      <v>42248</v>
    </oc>
    <nc r="K129">
      <v>42430</v>
    </nc>
  </rcc>
  <rcc rId="4751" sId="1">
    <nc r="M129" t="inlineStr">
      <is>
        <t>Processo em tramitação</t>
      </is>
    </nc>
  </rcc>
  <rcc rId="4752" sId="1" numFmtId="19">
    <oc r="J132">
      <v>42005</v>
    </oc>
    <nc r="J132">
      <v>42156</v>
    </nc>
  </rcc>
  <rcc rId="4753" sId="1" numFmtId="19">
    <oc r="K132">
      <v>42248</v>
    </oc>
    <nc r="K132">
      <v>42522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4" sId="1" numFmtId="19">
    <oc r="J134">
      <v>42005</v>
    </oc>
    <nc r="J134">
      <v>42156</v>
    </nc>
  </rcc>
  <rcc rId="4755" sId="1" numFmtId="19">
    <oc r="K134">
      <v>42248</v>
    </oc>
    <nc r="K134">
      <v>42522</v>
    </nc>
  </rcc>
  <rcc rId="4756" sId="1" numFmtId="19">
    <oc r="J135">
      <v>42005</v>
    </oc>
    <nc r="J135">
      <v>42156</v>
    </nc>
  </rcc>
  <rcc rId="4757" sId="1" numFmtId="19">
    <oc r="K135">
      <v>42248</v>
    </oc>
    <nc r="K135">
      <v>42522</v>
    </nc>
  </rcc>
  <rcc rId="4758" sId="1" numFmtId="19">
    <oc r="J138">
      <v>42005</v>
    </oc>
    <nc r="J138">
      <v>42156</v>
    </nc>
  </rcc>
  <rcc rId="4759" sId="1" numFmtId="19">
    <oc r="K138">
      <v>42248</v>
    </oc>
    <nc r="K138">
      <v>42522</v>
    </nc>
  </rcc>
  <rcc rId="4760" sId="1" numFmtId="19">
    <oc r="J139">
      <v>42005</v>
    </oc>
    <nc r="J139">
      <v>42156</v>
    </nc>
  </rcc>
  <rcc rId="4761" sId="1" numFmtId="19">
    <oc r="K139">
      <v>42248</v>
    </oc>
    <nc r="K139">
      <v>42522</v>
    </nc>
  </rcc>
  <rcc rId="4762" sId="1" numFmtId="19">
    <oc r="J140">
      <v>42005</v>
    </oc>
    <nc r="J140">
      <v>42156</v>
    </nc>
  </rcc>
  <rcc rId="4763" sId="1" numFmtId="19">
    <oc r="K140">
      <v>42248</v>
    </oc>
    <nc r="K140">
      <v>42522</v>
    </nc>
  </rcc>
  <rcc rId="4764" sId="1" odxf="1" dxf="1" numFmtId="19">
    <oc r="J150">
      <v>41974</v>
    </oc>
    <nc r="J150">
      <v>42156</v>
    </nc>
    <odxf>
      <border outline="0">
        <bottom/>
      </border>
    </odxf>
    <ndxf>
      <border outline="0">
        <bottom style="thin">
          <color indexed="64"/>
        </bottom>
      </border>
    </ndxf>
  </rcc>
  <rcc rId="4765" sId="1" odxf="1" dxf="1" numFmtId="19">
    <oc r="K150">
      <v>42248</v>
    </oc>
    <nc r="K150">
      <v>42522</v>
    </nc>
    <odxf>
      <border outline="0">
        <bottom/>
      </border>
    </odxf>
    <ndxf>
      <border outline="0">
        <bottom style="thin">
          <color indexed="64"/>
        </bottom>
      </border>
    </ndxf>
  </rcc>
  <rcc rId="4766" sId="1" odxf="1" dxf="1" numFmtId="19">
    <oc r="J153">
      <v>41944</v>
    </oc>
    <nc r="J153">
      <v>42156</v>
    </nc>
    <odxf>
      <border outline="0">
        <bottom/>
      </border>
    </odxf>
    <ndxf>
      <border outline="0">
        <bottom style="thin">
          <color indexed="64"/>
        </bottom>
      </border>
    </ndxf>
  </rcc>
  <rcc rId="4767" sId="1" odxf="1" dxf="1" numFmtId="19">
    <oc r="K153">
      <v>42064</v>
    </oc>
    <nc r="K153">
      <v>42522</v>
    </nc>
    <odxf>
      <border outline="0">
        <bottom/>
      </border>
    </odxf>
    <ndxf>
      <border outline="0">
        <bottom style="thin">
          <color indexed="64"/>
        </bottom>
      </border>
    </ndxf>
  </rcc>
  <rcc rId="4768" sId="1" odxf="1" dxf="1" numFmtId="19">
    <oc r="J154">
      <v>41913</v>
    </oc>
    <nc r="J154">
      <v>42156</v>
    </nc>
    <odxf>
      <border outline="0">
        <bottom/>
      </border>
    </odxf>
    <ndxf>
      <border outline="0">
        <bottom style="thin">
          <color indexed="64"/>
        </bottom>
      </border>
    </ndxf>
  </rcc>
  <rcc rId="4769" sId="1" odxf="1" dxf="1" numFmtId="19">
    <oc r="K154">
      <v>42095</v>
    </oc>
    <nc r="K154">
      <v>42522</v>
    </nc>
    <odxf>
      <border outline="0">
        <bottom/>
      </border>
    </odxf>
    <ndxf>
      <border outline="0">
        <bottom style="thin">
          <color indexed="64"/>
        </bottom>
      </border>
    </ndxf>
  </rcc>
  <rcc rId="4770" sId="1" odxf="1" dxf="1" numFmtId="19">
    <oc r="J163">
      <v>41974</v>
    </oc>
    <nc r="J163">
      <v>42156</v>
    </nc>
    <odxf>
      <border outline="0">
        <bottom/>
      </border>
    </odxf>
    <ndxf>
      <border outline="0">
        <bottom style="thin">
          <color indexed="64"/>
        </bottom>
      </border>
    </ndxf>
  </rcc>
  <rcc rId="4771" sId="1" odxf="1" dxf="1" numFmtId="19">
    <oc r="K163">
      <v>42248</v>
    </oc>
    <nc r="K163">
      <v>42522</v>
    </nc>
    <odxf>
      <border outline="0">
        <bottom/>
      </border>
    </odxf>
    <ndxf>
      <border outline="0">
        <bottom style="thin">
          <color indexed="64"/>
        </bottom>
      </border>
    </ndxf>
  </rcc>
  <rcc rId="4772" sId="1" numFmtId="19">
    <oc r="J164">
      <v>41671</v>
    </oc>
    <nc r="J164">
      <v>42156</v>
    </nc>
  </rcc>
  <rcc rId="4773" sId="1" numFmtId="19">
    <oc r="K164">
      <v>42401</v>
    </oc>
    <nc r="K164">
      <v>42522</v>
    </nc>
  </rcc>
  <rcc rId="4774" sId="1" numFmtId="19">
    <oc r="J174">
      <v>42005</v>
    </oc>
    <nc r="J174">
      <v>42156</v>
    </nc>
  </rcc>
  <rcc rId="4775" sId="1" numFmtId="19">
    <oc r="K174">
      <v>42248</v>
    </oc>
    <nc r="K174">
      <v>42522</v>
    </nc>
  </rcc>
  <rcc rId="4776" sId="1" numFmtId="19">
    <oc r="J186">
      <v>42005</v>
    </oc>
    <nc r="J186">
      <v>42156</v>
    </nc>
  </rcc>
  <rcc rId="4777" sId="1" numFmtId="19">
    <oc r="K186">
      <v>42248</v>
    </oc>
    <nc r="K186">
      <v>42522</v>
    </nc>
  </rcc>
  <rcc rId="4778" sId="1" numFmtId="19">
    <oc r="J248">
      <v>41974</v>
    </oc>
    <nc r="J248">
      <v>42156</v>
    </nc>
  </rcc>
  <rcc rId="4779" sId="1" numFmtId="19">
    <oc r="K248">
      <v>42248</v>
    </oc>
    <nc r="K248">
      <v>42522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780" sId="1" ref="A165:XFD165" action="insertRow">
    <undo index="0" exp="area" ref3D="1" dr="$A$216:$XFD$21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</rrc>
  <rcc rId="4781" sId="1">
    <nc r="A165" t="inlineStr">
      <is>
        <t>3.60</t>
      </is>
    </nc>
  </rcc>
  <rcc rId="4782" sId="1">
    <nc r="B165" t="inlineStr">
      <is>
        <t>Sistemas de armazenamento (storages)</t>
      </is>
    </nc>
  </rcc>
  <rcc rId="4783" sId="1">
    <nc r="C165" t="inlineStr">
      <is>
        <t>9.4, 9.9</t>
      </is>
    </nc>
  </rcc>
  <rcc rId="4784" sId="1" endOfListFormulaUpdate="1">
    <oc r="E166">
      <f>SUM(E106:E164)</f>
    </oc>
    <nc r="E166">
      <f>SUM(E106:E165)</f>
    </nc>
  </rcc>
  <rfmt sheetId="1" sqref="D165" start="0" length="0">
    <dxf>
      <border outline="0">
        <bottom style="thin">
          <color indexed="64"/>
        </bottom>
      </border>
    </dxf>
  </rfmt>
  <rcc rId="4785" sId="1">
    <nc r="D165">
      <f>E165/E12</f>
    </nc>
  </rcc>
  <rcc rId="4786" sId="1" odxf="1" dxf="1">
    <nc r="F165" t="inlineStr">
      <is>
        <t>PE</t>
      </is>
    </nc>
    <odxf>
      <border outline="0">
        <bottom/>
      </border>
    </odxf>
    <ndxf>
      <border outline="0">
        <bottom style="thin">
          <color indexed="64"/>
        </bottom>
      </border>
    </ndxf>
  </rcc>
  <rcc rId="4787" sId="1" odxf="1" dxf="1">
    <nc r="G165" t="inlineStr">
      <is>
        <t>EXP</t>
      </is>
    </nc>
    <odxf>
      <border outline="0">
        <bottom/>
      </border>
    </odxf>
    <ndxf>
      <border outline="0">
        <bottom style="thin">
          <color indexed="64"/>
        </bottom>
      </border>
    </ndxf>
  </rcc>
  <rcc rId="4788" sId="1" odxf="1" dxf="1" numFmtId="13">
    <nc r="H165">
      <v>1</v>
    </nc>
    <odxf>
      <border outline="0">
        <bottom/>
      </border>
    </odxf>
    <ndxf>
      <border outline="0">
        <bottom style="thin">
          <color indexed="64"/>
        </bottom>
      </border>
    </ndxf>
  </rcc>
  <rcc rId="4789" sId="1" odxf="1" dxf="1" numFmtId="13">
    <nc r="I165">
      <v>0</v>
    </nc>
    <odxf>
      <border outline="0">
        <bottom/>
      </border>
    </odxf>
    <ndxf>
      <border outline="0">
        <bottom style="thin">
          <color indexed="64"/>
        </bottom>
      </border>
    </ndxf>
  </rcc>
  <rcc rId="4790" sId="1" numFmtId="19">
    <nc r="J165">
      <v>42095</v>
    </nc>
  </rcc>
  <rcc rId="4791" sId="1" numFmtId="19">
    <nc r="K165">
      <v>42430</v>
    </nc>
  </rcc>
  <rcc rId="4792" sId="1">
    <nc r="L165" t="inlineStr">
      <is>
        <t>EP</t>
      </is>
    </nc>
  </rcc>
  <rcc rId="4793" sId="1">
    <nc r="M165" t="inlineStr">
      <is>
        <t>Processo em tramitação</t>
      </is>
    </nc>
  </rcc>
  <rfmt sheetId="1" sqref="A165:M165" start="0" length="2147483647">
    <dxf>
      <font>
        <color rgb="FF0070C0"/>
      </font>
    </dxf>
  </rfmt>
  <rfmt sheetId="1" sqref="A164:M164" start="0" length="2147483647">
    <dxf>
      <font>
        <color rgb="FFFF0000"/>
      </font>
    </dxf>
  </rfmt>
  <rrc rId="4794" sId="1" ref="A166:XFD166" action="insertRow">
    <undo index="0" exp="area" ref3D="1" dr="$A$217:$XFD$21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</rrc>
  <rfmt sheetId="1" sqref="D166" start="0" length="0">
    <dxf>
      <border outline="0">
        <bottom style="thin">
          <color indexed="64"/>
        </bottom>
      </border>
    </dxf>
  </rfmt>
  <rcc rId="4795" sId="1" odxf="1" dxf="1">
    <nc r="F166" t="inlineStr">
      <is>
        <t>PE</t>
      </is>
    </nc>
    <odxf>
      <border outline="0">
        <bottom/>
      </border>
    </odxf>
    <ndxf>
      <border outline="0">
        <bottom style="thin">
          <color indexed="64"/>
        </bottom>
      </border>
    </ndxf>
  </rcc>
  <rcc rId="4796" sId="1" odxf="1" dxf="1">
    <nc r="G166" t="inlineStr">
      <is>
        <t>EXP</t>
      </is>
    </nc>
    <odxf>
      <border outline="0">
        <bottom/>
      </border>
    </odxf>
    <ndxf>
      <border outline="0">
        <bottom style="thin">
          <color indexed="64"/>
        </bottom>
      </border>
    </ndxf>
  </rcc>
  <rcc rId="4797" sId="1" odxf="1" dxf="1" numFmtId="13">
    <nc r="H166">
      <v>1</v>
    </nc>
    <odxf>
      <border outline="0">
        <bottom/>
      </border>
    </odxf>
    <ndxf>
      <border outline="0">
        <bottom style="thin">
          <color indexed="64"/>
        </bottom>
      </border>
    </ndxf>
  </rcc>
  <rcc rId="4798" sId="1" odxf="1" dxf="1" numFmtId="13">
    <nc r="I166">
      <v>0</v>
    </nc>
    <odxf>
      <border outline="0">
        <bottom/>
      </border>
    </odxf>
    <ndxf>
      <border outline="0">
        <bottom style="thin">
          <color indexed="64"/>
        </bottom>
      </border>
    </ndxf>
  </rcc>
  <rcc rId="4799" sId="1" numFmtId="19">
    <nc r="J166">
      <v>42095</v>
    </nc>
  </rcc>
  <rcc rId="4800" sId="1" numFmtId="19">
    <nc r="K166">
      <v>42430</v>
    </nc>
  </rcc>
  <rcc rId="4801" sId="1">
    <nc r="L166" t="inlineStr">
      <is>
        <t>EP</t>
      </is>
    </nc>
  </rcc>
  <rcc rId="4802" sId="1">
    <nc r="M166" t="inlineStr">
      <is>
        <t>Processo em tramitação</t>
      </is>
    </nc>
  </rcc>
  <rcc rId="4803" sId="1">
    <nc r="A166" t="inlineStr">
      <is>
        <t>3.61</t>
      </is>
    </nc>
  </rcc>
  <rcc rId="4804" sId="1">
    <nc r="B166" t="inlineStr">
      <is>
        <t>Equipamentos de interconexão (SAN MDS 9148)</t>
      </is>
    </nc>
  </rcc>
  <rcc rId="4805" sId="1" numFmtId="34">
    <nc r="E166">
      <v>320000</v>
    </nc>
  </rcc>
  <rcc rId="4806" sId="1" numFmtId="34">
    <nc r="E165">
      <v>4105000</v>
    </nc>
  </rcc>
  <rcc rId="4807" sId="1">
    <nc r="D166">
      <f>E166/E12</f>
    </nc>
  </rcc>
  <rrc rId="4808" sId="1" ref="A167:XFD167" action="insertRow">
    <undo index="0" exp="area" ref3D="1" dr="$A$218:$XFD$21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</rrc>
  <rfmt sheetId="1" sqref="D167" start="0" length="0">
    <dxf>
      <border outline="0">
        <bottom style="thin">
          <color indexed="64"/>
        </bottom>
      </border>
    </dxf>
  </rfmt>
  <rcc rId="4809" sId="1" odxf="1" dxf="1">
    <nc r="F167" t="inlineStr">
      <is>
        <t>PE</t>
      </is>
    </nc>
    <odxf>
      <border outline="0">
        <bottom/>
      </border>
    </odxf>
    <ndxf>
      <border outline="0">
        <bottom style="thin">
          <color indexed="64"/>
        </bottom>
      </border>
    </ndxf>
  </rcc>
  <rcc rId="4810" sId="1" odxf="1" dxf="1">
    <nc r="G167" t="inlineStr">
      <is>
        <t>EXP</t>
      </is>
    </nc>
    <odxf>
      <border outline="0">
        <bottom/>
      </border>
    </odxf>
    <ndxf>
      <border outline="0">
        <bottom style="thin">
          <color indexed="64"/>
        </bottom>
      </border>
    </ndxf>
  </rcc>
  <rcc rId="4811" sId="1" odxf="1" dxf="1" numFmtId="13">
    <nc r="H167">
      <v>1</v>
    </nc>
    <odxf>
      <border outline="0">
        <bottom/>
      </border>
    </odxf>
    <ndxf>
      <border outline="0">
        <bottom style="thin">
          <color indexed="64"/>
        </bottom>
      </border>
    </ndxf>
  </rcc>
  <rcc rId="4812" sId="1" odxf="1" dxf="1" numFmtId="13">
    <nc r="I167">
      <v>0</v>
    </nc>
    <odxf>
      <border outline="0">
        <bottom/>
      </border>
    </odxf>
    <ndxf>
      <border outline="0">
        <bottom style="thin">
          <color indexed="64"/>
        </bottom>
      </border>
    </ndxf>
  </rcc>
  <rcc rId="4813" sId="1" numFmtId="19">
    <nc r="J167">
      <v>42095</v>
    </nc>
  </rcc>
  <rcc rId="4814" sId="1" numFmtId="19">
    <nc r="K167">
      <v>42430</v>
    </nc>
  </rcc>
  <rcc rId="4815" sId="1">
    <nc r="L167" t="inlineStr">
      <is>
        <t>EP</t>
      </is>
    </nc>
  </rcc>
  <rcc rId="4816" sId="1">
    <nc r="M167" t="inlineStr">
      <is>
        <t>Processo em tramitação</t>
      </is>
    </nc>
  </rcc>
  <rcc rId="4817" sId="1">
    <nc r="A167" t="inlineStr">
      <is>
        <t>3.62</t>
      </is>
    </nc>
  </rcc>
  <rcc rId="4818" sId="1">
    <nc r="B167" t="inlineStr">
      <is>
        <t>Equipamentos  switches</t>
      </is>
    </nc>
  </rcc>
  <rcc rId="4819" sId="1">
    <nc r="C166" t="inlineStr">
      <is>
        <t>9.4</t>
      </is>
    </nc>
  </rcc>
  <rcc rId="4820" sId="1">
    <nc r="C167" t="inlineStr">
      <is>
        <t>9.4</t>
      </is>
    </nc>
  </rcc>
  <rcc rId="4821" sId="1">
    <nc r="D167">
      <f>E167/E12</f>
    </nc>
  </rcc>
  <rcc rId="4822" sId="1" numFmtId="34">
    <nc r="E167">
      <v>150000</v>
    </nc>
  </rcc>
  <rcv guid="{BE9D6DFA-9664-424A-ABAB-F3AB4FFDA5C8}" action="delete"/>
  <rdn rId="0" localSheetId="1" customView="1" name="Z_BE9D6DFA_9664_424A_ABAB_F3AB4FFDA5C8_.wvu.PrintArea" hidden="1" oldHidden="1">
    <formula>'PA v6'!$A$1:$M$275</formula>
    <oldFormula>'PA v6'!$A$1:$M$275</oldFormula>
  </rdn>
  <rdn rId="0" localSheetId="1" customView="1" name="Z_BE9D6DFA_9664_424A_ABAB_F3AB4FFDA5C8_.wvu.Rows" hidden="1" oldHidden="1">
    <formula>'PA v6'!$219:$219</formula>
    <oldFormula>'PA v6'!$219:$219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v6'!$L$1:$L$275</formula>
    <oldFormula>'PA v6'!$L$1:$L$275</oldFormula>
  </rdn>
  <rcv guid="{BE9D6DFA-9664-424A-ABAB-F3AB4FFDA5C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27" sId="1" numFmtId="34">
    <oc r="E165">
      <v>4105000</v>
    </oc>
    <nc r="E165">
      <v>4700000</v>
    </nc>
  </rcc>
  <rcc rId="4828" sId="1">
    <oc r="C167" t="inlineStr">
      <is>
        <t>9.4</t>
      </is>
    </oc>
    <nc r="C167" t="inlineStr">
      <is>
        <t>9.4, 9.9</t>
      </is>
    </nc>
  </rcc>
  <rcc rId="4829" sId="1" numFmtId="34">
    <oc r="E167">
      <v>150000</v>
    </oc>
    <nc r="E167">
      <v>6750000</v>
    </nc>
  </rcc>
  <rcv guid="{BE9D6DFA-9664-424A-ABAB-F3AB4FFDA5C8}" action="delete"/>
  <rdn rId="0" localSheetId="1" customView="1" name="Z_BE9D6DFA_9664_424A_ABAB_F3AB4FFDA5C8_.wvu.PrintArea" hidden="1" oldHidden="1">
    <formula>'PA v6'!$A$1:$M$275</formula>
    <oldFormula>'PA v6'!$A$1:$M$275</oldFormula>
  </rdn>
  <rdn rId="0" localSheetId="1" customView="1" name="Z_BE9D6DFA_9664_424A_ABAB_F3AB4FFDA5C8_.wvu.Rows" hidden="1" oldHidden="1">
    <formula>'PA v6'!$219:$219</formula>
    <oldFormula>'PA v6'!$219:$219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v6'!$L$1:$L$275</formula>
    <oldFormula>'PA v6'!$L$1:$L$275</oldFormula>
  </rdn>
  <rcv guid="{BE9D6DFA-9664-424A-ABAB-F3AB4FFDA5C8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4" sId="1">
    <oc r="D12" t="inlineStr">
      <is>
        <t>(US$ =R$ 2,6801 de 07/01/15)</t>
      </is>
    </oc>
    <nc r="D12" t="inlineStr">
      <is>
        <t>(US$ =R$ 2,6577 de 09/01/15)</t>
      </is>
    </nc>
  </rcc>
  <rcc rId="4835" sId="1" numFmtId="4">
    <oc r="E12">
      <v>2.6800999999999999</v>
    </oc>
    <nc r="E12">
      <v>2.6577000000000002</v>
    </nc>
  </rcc>
  <rcc rId="4836" sId="1">
    <oc r="D168">
      <f>SUM(D106:D164)</f>
    </oc>
    <nc r="D168">
      <f>SUM(D106:D167)</f>
    </nc>
  </rcc>
  <rcc rId="4837" sId="1">
    <oc r="E168">
      <f>SUM(E106:E165)</f>
    </oc>
    <nc r="E168">
      <f>SUM(E106:E167)</f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8" sId="1">
    <oc r="M109" t="inlineStr">
      <is>
        <t>SOLICITADO PRISM</t>
      </is>
    </oc>
    <nc r="M109" t="inlineStr">
      <is>
        <t>PRISM BR10819</t>
      </is>
    </nc>
  </rcc>
  <rcc rId="4839" sId="1">
    <oc r="M20" t="inlineStr">
      <is>
        <t>SOLICITADO PRISM</t>
      </is>
    </oc>
    <nc r="M20" t="inlineStr">
      <is>
        <t>PRISM BR10820</t>
      </is>
    </nc>
  </rcc>
  <rcc rId="4840" sId="1">
    <oc r="M117" t="inlineStr">
      <is>
        <t>SOLICITADO PRISM</t>
      </is>
    </oc>
    <nc r="M117" t="inlineStr">
      <is>
        <t>PRISM BRB2626</t>
      </is>
    </nc>
  </rcc>
  <rcc rId="4841" sId="1">
    <oc r="M17" t="inlineStr">
      <is>
        <t>SOLICITADO PRISM</t>
      </is>
    </oc>
    <nc r="M17" t="inlineStr">
      <is>
        <t>PRISM  BR10824</t>
      </is>
    </nc>
  </rcc>
  <rcc rId="4842" sId="1">
    <oc r="M25" t="inlineStr">
      <is>
        <t>SOLICITADO PRISM</t>
      </is>
    </oc>
    <nc r="M25" t="inlineStr">
      <is>
        <t>PRISM BR10823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3" sId="1">
    <oc r="M64" t="inlineStr">
      <is>
        <t>SOLICITADO PRISM</t>
      </is>
    </oc>
    <nc r="M64" t="inlineStr">
      <is>
        <t>PRISM BR10821</t>
      </is>
    </nc>
  </rcc>
  <rcc rId="4844" sId="1">
    <oc r="M73" t="inlineStr">
      <is>
        <t>SOLICITADO PRISM</t>
      </is>
    </oc>
    <nc r="M73" t="inlineStr">
      <is>
        <t>PRISM BR10822</t>
      </is>
    </nc>
  </rcc>
  <rcc rId="4845" sId="1">
    <oc r="M95" t="inlineStr">
      <is>
        <t>SOLICITAR PRISM</t>
      </is>
    </oc>
    <nc r="M95" t="inlineStr">
      <is>
        <t>PRISM BRB2629</t>
      </is>
    </nc>
  </rcc>
  <rcc rId="4846" sId="1">
    <oc r="M112" t="inlineStr">
      <is>
        <t>SOLICITADO PRISM</t>
      </is>
    </oc>
    <nc r="M112" t="inlineStr">
      <is>
        <t>PRISM BRB2631</t>
      </is>
    </nc>
  </rcc>
  <rcc rId="4847" sId="1">
    <oc r="M113" t="inlineStr">
      <is>
        <t>SOLICITADO PRISM</t>
      </is>
    </oc>
    <nc r="M113" t="inlineStr">
      <is>
        <t>PRISM BRB2621</t>
      </is>
    </nc>
  </rcc>
  <rcc rId="4848" sId="1">
    <oc r="M123" t="inlineStr">
      <is>
        <t>SOLICITADO PRISM</t>
      </is>
    </oc>
    <nc r="M123" t="inlineStr">
      <is>
        <t>PRISM BRB2630</t>
      </is>
    </nc>
  </rcc>
  <rcc rId="4849" sId="1">
    <oc r="M131" t="inlineStr">
      <is>
        <t>SOLICITADO PRISM</t>
      </is>
    </oc>
    <nc r="M131" t="inlineStr">
      <is>
        <t>PRISM BRB2627</t>
      </is>
    </nc>
  </rcc>
  <rcc rId="4850" sId="1">
    <oc r="M146" t="inlineStr">
      <is>
        <t>SOLICITADO PRISM</t>
      </is>
    </oc>
    <nc r="M146" t="inlineStr">
      <is>
        <t>PRISM BRB2623</t>
      </is>
    </nc>
  </rcc>
  <rcc rId="4851" sId="1">
    <oc r="M147" t="inlineStr">
      <is>
        <t>SOLICITADO PRISM</t>
      </is>
    </oc>
    <nc r="M147" t="inlineStr">
      <is>
        <t>PRISM BRB2624</t>
      </is>
    </nc>
  </rcc>
  <rcc rId="4852" sId="1">
    <oc r="M152" t="inlineStr">
      <is>
        <t>SOLICITADO PRISM</t>
      </is>
    </oc>
    <nc r="M152" t="inlineStr">
      <is>
        <t>PRISM BRB2628</t>
      </is>
    </nc>
  </rcc>
  <rcc rId="4853" sId="1" numFmtId="34">
    <oc r="E134">
      <v>600000</v>
    </oc>
    <nc r="E134">
      <v>380999.83</v>
    </nc>
  </rcc>
  <rcc rId="4854" sId="1" numFmtId="19">
    <oc r="J134">
      <v>42156</v>
    </oc>
    <nc r="J134">
      <v>41852</v>
    </nc>
  </rcc>
  <rcc rId="4855" sId="1" numFmtId="19">
    <oc r="K134">
      <v>42522</v>
    </oc>
    <nc r="K134">
      <v>41944</v>
    </nc>
  </rcc>
  <rcc rId="4856" sId="1">
    <oc r="L134" t="inlineStr">
      <is>
        <t>P</t>
      </is>
    </oc>
    <nc r="L134" t="inlineStr">
      <is>
        <t>A</t>
      </is>
    </nc>
  </rcc>
  <rcc rId="4857" sId="1">
    <nc r="M134" t="inlineStr">
      <is>
        <t>PRISM BRB2622</t>
      </is>
    </nc>
  </rcc>
  <rcv guid="{BE9D6DFA-9664-424A-ABAB-F3AB4FFDA5C8}" action="delete"/>
  <rdn rId="0" localSheetId="1" customView="1" name="Z_BE9D6DFA_9664_424A_ABAB_F3AB4FFDA5C8_.wvu.PrintArea" hidden="1" oldHidden="1">
    <formula>'PA v6'!$A$1:$M$275</formula>
    <oldFormula>'PA v6'!$A$1:$M$275</oldFormula>
  </rdn>
  <rdn rId="0" localSheetId="1" customView="1" name="Z_BE9D6DFA_9664_424A_ABAB_F3AB4FFDA5C8_.wvu.Rows" hidden="1" oldHidden="1">
    <formula>'PA v6'!$219:$219</formula>
    <oldFormula>'PA v6'!$219:$219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v6'!$L$1:$L$275</formula>
    <oldFormula>'PA v6'!$L$1:$L$275</oldFormula>
  </rdn>
  <rcv guid="{BE9D6DFA-9664-424A-ABAB-F3AB4FFDA5C8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62" sId="1">
    <oc r="M52" t="inlineStr">
      <is>
        <t>SOLICITADO PRISM</t>
      </is>
    </oc>
    <nc r="M52" t="inlineStr">
      <is>
        <t>PRISM BR10626</t>
      </is>
    </nc>
  </rcc>
  <rcc rId="4863" sId="1">
    <oc r="M50" t="inlineStr">
      <is>
        <t>SOLICITADO PRISM</t>
      </is>
    </oc>
    <nc r="M50" t="inlineStr">
      <is>
        <t>SOLICITAR PRISM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259" start="0" length="0">
    <dxf>
      <numFmt numFmtId="3" formatCode="#,##0"/>
    </dxf>
  </rfmt>
  <rcc rId="4864" sId="1" numFmtId="13">
    <oc r="I259">
      <v>0.21</v>
    </oc>
    <nc r="I259">
      <v>0.16</v>
    </nc>
  </rcc>
  <rcc rId="4865" sId="1" numFmtId="13">
    <oc r="H259">
      <v>0.79</v>
    </oc>
    <nc r="H259">
      <v>0.84</v>
    </nc>
  </rcc>
  <rcv guid="{BE9D6DFA-9664-424A-ABAB-F3AB4FFDA5C8}" action="delete"/>
  <rdn rId="0" localSheetId="1" customView="1" name="Z_BE9D6DFA_9664_424A_ABAB_F3AB4FFDA5C8_.wvu.PrintArea" hidden="1" oldHidden="1">
    <formula>'PA v6'!$A$1:$M$275</formula>
    <oldFormula>'PA v6'!$A$1:$M$275</oldFormula>
  </rdn>
  <rdn rId="0" localSheetId="1" customView="1" name="Z_BE9D6DFA_9664_424A_ABAB_F3AB4FFDA5C8_.wvu.Rows" hidden="1" oldHidden="1">
    <formula>'PA v6'!$219:$219</formula>
    <oldFormula>'PA v6'!$219:$219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v6'!$L$1:$L$275</formula>
    <oldFormula>'PA v6'!$L$1:$L$275</oldFormula>
  </rdn>
  <rcv guid="{BE9D6DFA-9664-424A-ABAB-F3AB4FFDA5C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74" sId="1" ref="A14:XFD14" action="deleteRow">
    <undo index="0" exp="area" dr="N14:N63" r="N84" sId="1"/>
    <undo index="0" exp="area" dr="E14:E83" r="E84" sId="1"/>
    <undo index="0" exp="area" dr="D14:D83" r="D84" sId="1"/>
    <undo index="0" exp="area" ref3D="1" dr="$A$219:$XFD$21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Apoio na elaboração da metodologia de trabalho e estruturação de projetos - FIA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A1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143500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4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40575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4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5" sId="1" ref="A14:XFD14" action="deleteRow">
    <undo index="0" exp="area" dr="N14:N62" r="N83" sId="1"/>
    <undo index="0" exp="area" dr="E14:E82" r="E83" sId="1"/>
    <undo index="0" exp="area" dr="D14:D82" r="D83" sId="1"/>
    <undo index="0" exp="area" ref3D="1" dr="$A$218:$XFD$21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Revisão/elaboração e validação do planejamento estratégico da Sefaz e suas áreas - FUNDAP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1.1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473700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4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41699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N14">
        <f>71055+203691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76" sId="1" ref="A14:XFD14" action="deleteRow">
    <undo index="0" exp="area" dr="N14:N61" r="N82" sId="1"/>
    <undo index="0" exp="area" dr="E14:E81" r="E82" sId="1"/>
    <undo index="0" exp="area" dr="D14:D81" r="D82" sId="1"/>
    <undo index="0" exp="area" ref3D="1" dr="$A$217:$XFD$21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Desenvolvimento da especificação de requisitos do SAT-CF-E. - FUSP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3.1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276500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4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41000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4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77" sId="1" ref="A15:XFD15" action="deleteRow">
    <undo index="0" exp="area" ref3D="1" dr="$A$216:$XFD$21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5:XFD1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5" t="inlineStr">
        <is>
          <t>1.5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Desenvolvimento de Pós validação EFD (PRODESP) - 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5" t="inlineStr">
        <is>
          <t>4.7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5">
        <f>E15/E12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5">
        <v>602110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5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5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5">
        <v>41852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5" t="inlineStr">
        <is>
          <t>PRISM BR10372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5">
        <v>515866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78" sId="1" ref="A15:XFD15" action="deleteRow">
    <undo index="0" exp="area" ref3D="1" dr="$A$215:$XFD$21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5:XFD1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5" t="inlineStr">
        <is>
          <t>1.6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Desenvolvimento teórico e aplicação prática de metodologia de apuração de custos públicos. - FIPE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5" t="inlineStr">
        <is>
          <t>6.1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5">
        <f>E15/E12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5">
        <v>5661500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5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5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5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N15">
        <f>1887164+471792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79" sId="1" ref="A16:XFD16" action="deleteRow">
    <undo index="0" exp="area" ref3D="1" dr="$A$214:$XFD$21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6:XFD1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6" t="inlineStr">
        <is>
          <t>1.8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Concepção e implantação de metodologia de fiscalização da folha de pagamento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6" t="inlineStr">
        <is>
          <t>6.2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E16/E12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6" t="inlineStr">
        <is>
          <t>Cancelado na missão de supervisão realizada em set/2014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1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0" sId="1" ref="A16:XFD16" action="deleteRow">
    <undo index="0" exp="area" ref3D="1" dr="$A$213:$XFD$21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6:XFD1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6" t="inlineStr">
        <is>
          <t>1.9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Desenvolvimento de cursos EaD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6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E16/E12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6" t="inlineStr">
        <is>
          <t>Alterado para serviço técnico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6">
        <v>457200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81" sId="1" ref="A16:XFD16" action="deleteRow">
    <undo index="0" exp="area" ref3D="1" dr="$A$212:$XFD$21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6:XFD1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6" t="inlineStr">
        <is>
          <t>1.10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Desenvolvimento da  arquitetura de informação do site BEC/SP e regras para acessibilidade web - (PRODESP) 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6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E16/E12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6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2" sId="1" ref="A16:XFD16" action="deleteRow">
    <undo index="0" exp="area" ref3D="1" dr="$A$211:$XFD$21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6:XFD1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6" t="inlineStr">
        <is>
          <t>1.11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Desenvolvimento de metodologia para apuração de valores nas compras da BEC/SP - FIPE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6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6">
        <f>E16/E12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6">
        <v>1200000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6">
        <v>40878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3" sId="1" ref="A17:XFD17" action="deleteRow">
    <undo index="0" exp="area" ref3D="1" dr="$A$210:$XFD$21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Desenvolvimento do workflow de acompanhamento de sanções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7">
        <v>923031.6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41850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PRISM BR10194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7">
        <v>429678.6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84" sId="1" ref="A17:XFD17" action="deleteRow">
    <undo index="0" exp="area" ref3D="1" dr="$A$209:$XFD$20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Desenvolvimento de sistema de gerenciamento de Registro de preços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7">
        <v>1104508.8799999999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41942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PRISM BR10376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7">
        <v>445241.59999999998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85" sId="1" ref="A17:XFD17" action="deleteRow">
    <undo index="0" exp="area" ref3D="1" dr="$A$208:$XFD$20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Desenvolvvimento e adequação sistema para ampliação da participação dos municípios na BEC/SP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6" sId="1" ref="A17:XFD17" action="deleteRow">
    <undo index="0" exp="area" ref3D="1" dr="$A$207:$XFD$20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1.16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Implementação e programação de uma rotina de backup site on line dos servidores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7" sId="1" ref="A17:XFD17" action="deleteRow">
    <undo index="0" exp="area" ref3D="1" dr="$A$206:$XFD$20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1.17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Implantação de Autenticação Segura - Desenvolvimento de Sistema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8" sId="1" ref="A17:XFD17" action="deleteRow">
    <undo index="0" exp="area" ref3D="1" dr="$A$205:$XFD$20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1.18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 xml:space="preserve">Implantação de Autenticação Segura - Emissão de certificados fornecedores e unidades gestoras 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89" sId="1" ref="A17:XFD17" action="deleteRow">
    <undo index="0" exp="area" ref3D="1" dr="$A$204:$XFD$20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1.19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Avaliação de fornecedores - Consultoria para desenvolvimento de metodologia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7">
        <v>1328954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BID SBQC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7">
        <v>41275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PRISM BR10380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7">
        <v>900000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90" sId="1" ref="A17:XFD17" action="deleteRow">
    <undo index="0" exp="area" ref3D="1" dr="$A$203:$XFD$20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1.20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Desenvolvimento do sistema para avaliação de fornecedores - (PRODESP) - Contrato Empréstimo - 4.05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1" sId="1" ref="A17:XFD17" action="deleteRow">
    <undo index="0" exp="area" ref3D="1" dr="$A$202:$XFD$20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Mapeamento e normatização das atividades do Grupo de Entidades Descentralizadas (GED)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 xml:space="preserve">7.3 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Cancelado na missão de supervisão realizada em set/2014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2" sId="1" ref="A17:XFD17" action="deleteRow">
    <undo index="0" exp="area" ref3D="1" dr="$A$201:$XFD$20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Revisão e segmentação do material didático pedagógico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8.1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Alterado para serviço técnico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3" sId="1" ref="A17:XFD17" action="deleteRow">
    <undo index="0" exp="area" ref3D="1" dr="$A$200:$XFD$20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Pesquisa para mensurar o grau de conscientização da sociedade quanto à importância do cumprimento da obrigação tributária e do acompanhamento e fiscalização do gasto público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8.1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4" sId="1" ref="A17:XFD17" action="deleteRow">
    <undo index="0" exp="area" ref3D="1" dr="$A$199:$XFD$19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Portal de Serviços Implantado: contratação de consultoria para mapeamento e integrações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8.2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7">
        <v>6312687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BID SBQ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7">
        <v>41306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PRISM BR10379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7">
        <v>782400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95" sId="1" ref="A17:XFD17" action="deleteRow">
    <undo index="0" exp="area" ref3D="1" dr="$A$198:$XFD$19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Metodologia de Desenvolvimento de Sistemas MSF e técnicas de engenharia de software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9.1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6" sId="1" ref="A17:XFD17" action="deleteRow">
    <undo index="0" exp="area" ref3D="1" dr="$A$197:$XFD$19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1.26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Implantação do processo de Gestão de Projeto TI e Gestão de Portfólio de Projeto TI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9.2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7" sId="1" ref="A17:XFD17" action="deleteRow">
    <undo index="0" exp="area" ref3D="1" dr="$A$196:$XFD$19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1.27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Implementação dos objetivos de controle COBIT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9.2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98" sId="1" ref="A17:XFD17" action="deleteRow">
    <undo index="0" exp="area" ref3D="1" dr="$A$195:$XFD$19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1.28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Implantação do programa de conscientização em Segurança da Informação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9.6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Alterado para serviço técnico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7">
        <v>180000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899" sId="1" ref="A17:XFD17" action="deleteRow">
    <undo index="0" exp="area" ref3D="1" dr="$A$194:$XFD$19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1.29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Elaboração de guia para projetos ECM  (Enterprise Content Management) / GED (Gerenciamento Eletrônico de Documentos)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9.7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Projeto 9.7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7">
        <f>17116+2280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0" sId="1" ref="A17:XFD17" action="deleteRow">
    <undo index="0" exp="area" ref3D="1" dr="$A$193:$XFD$19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1.30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Construção do Programa de Desenvolvimento Institucional - SEFAZ - FUNDAP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7" t="inlineStr">
        <is>
          <t>11.1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7">
        <v>90000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7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40817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1" sId="1" ref="A17:XFD17" action="deleteRow">
    <undo index="0" exp="area" ref3D="1" dr="$A$192:$XFD$19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1.31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Aperfeiçoamento da Gestão do Conhecimento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7" t="inlineStr">
        <is>
          <t>11.1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E17/E12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">
        <v>348480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BID SQC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7" t="inlineStr">
        <is>
          <t>EXP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7">
        <v>41365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42095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PRISM BR10374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17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02" sId="1" ref="A17:XFD17" action="deleteRow">
    <undo index="0" exp="area" ref3D="1" dr="$A$191:$XFD$19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1.32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Produção de materiais multimídia, design gráfico e conteúdo digital para curso EAD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7" t="inlineStr">
        <is>
          <t>10.3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7">
        <f>E17/E12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17" start="0" length="0">
      <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7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7" t="inlineStr">
        <is>
          <t>C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17">
        <v>58750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3" sId="1" ref="A17:XFD17" action="deleteRow">
    <undo index="0" exp="area" ref3D="1" dr="$A$190:$XFD$19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7:XFD1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7" t="inlineStr">
        <is>
          <t>1.33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Difusão e fortalecimento do Programa de Educação Fiscal nos municípios paulistas  - FUND. CEPAM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17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f>E17/E12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17">
        <v>304544.5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17" t="inlineStr">
        <is>
          <t>EXP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7">
        <v>41730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7" t="inlineStr">
        <is>
          <t>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7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17">
        <v>222317.49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4" sId="1" ref="A18:XFD18" action="deleteRow">
    <undo index="0" exp="area" ref3D="1" dr="$A$189:$XFD$18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8:XFD1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8" t="inlineStr">
        <is>
          <t>1.35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Realização de Laboratório de Implantação Piloto do SAT-CF-e. - FUSP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3.1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8">
        <f>E18/E12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8">
        <v>938640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8">
        <v>41122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8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18">
        <v>613726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5" sId="1" ref="A18:XFD18" action="deleteRow">
    <undo index="0" exp="area" ref3D="1" dr="$A$188:$XFD$18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8:XFD1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8" t="inlineStr">
        <is>
          <t>1.36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Pesquisa, desenvolvimento e especificações técnicas do SAT - FUSP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3.1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8">
        <f>E18/E12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8">
        <v>703980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18">
        <v>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6" sId="1" ref="A18:XFD18" action="deleteRow">
    <undo index="0" exp="area" ref3D="1" dr="$A$187:$XFD$18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8:XFD1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8" t="inlineStr">
        <is>
          <t>1.37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Desenvolvimento do Sistema de controle de endas de combustíveis de postos revendedores (PRODESP) - Contrato de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3.2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8">
        <f>E18/E12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8">
        <v>1547600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8">
        <v>42339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" t="inlineStr">
        <is>
          <t>SOLICITAR PRISM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8">
        <v>80000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7" sId="1" ref="A18:XFD18" action="deleteRow">
    <undo index="0" exp="area" ref3D="1" dr="$A$186:$XFD$18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8:XFD1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8" t="inlineStr">
        <is>
          <t>1.38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Integração do SAT-CFe às bombas medidoras de combustíveis. - FUSP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3.2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8">
        <f>E18/E12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8">
        <v>2989860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8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1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18">
        <v>2593703.5499999998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8" sId="1" ref="A20:XFD20" action="deleteRow">
    <undo index="0" exp="area" ref3D="1" dr="$A$185:$XFD$18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0:XFD20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0" t="inlineStr">
        <is>
          <t>1.41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Mapeamento de impactos econômicos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4.8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0">
        <f>E20/E12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0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0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20">
        <v>90000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09" sId="1" ref="A20:XFD20" action="deleteRow">
    <undo index="0" exp="area" ref3D="1" dr="$A$184:$XFD$18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0:XFD20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0" t="inlineStr">
        <is>
          <t>1.42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Desenvolvimento da Conta Fiscal do ICMS em baixa plataforma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3.8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0">
        <f>E20/E12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20">
        <v>949240.56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0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0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0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20">
        <v>41821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0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0" t="inlineStr">
        <is>
          <t>PRISM BR10381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20">
        <v>290000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10" sId="1" ref="A20:XFD20" action="deleteRow">
    <undo index="0" exp="area" ref3D="1" dr="$A$183:$XFD$18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0:XFD20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0" t="inlineStr">
        <is>
          <t>1.43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0" t="inlineStr">
        <is>
          <t>Sensibilização, diagnóstico, identificação e planejamento de iniciativa de GC;
Implantação/acompanhamento das iniciativas de GC escolhidas;
Criação de governança/processo de GC na SEFAZ.</t>
        </is>
      </nc>
      <ndxf>
        <numFmt numFmtId="3" formatCode="#,##0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20" t="inlineStr">
        <is>
          <t>11.1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0">
        <f>E20/E12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0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0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20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20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1" sId="1" ref="A21:XFD21" action="deleteRow">
    <undo index="0" exp="area" ref3D="1" dr="$A$182:$XFD$18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1:XFD2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1" t="inlineStr">
        <is>
          <t>1.45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21" t="inlineStr">
        <is>
          <t>Apoio na criação de ferramentas de avaliação/desenvolvimento de sistema informatizado - FUNDAÇÃO DOM CABRAL</t>
        </is>
      </nc>
      <ndxf>
        <numFmt numFmtId="3" formatCode="#,##0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21" t="inlineStr">
        <is>
          <t>10.4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1">
        <f>E21/E12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21">
        <v>2816000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1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1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1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21">
        <v>42064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1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2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21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2" sId="1" ref="A22:XFD22" action="deleteRow">
    <undo index="0" exp="area" ref3D="1" dr="$A$181:$XFD$18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2:XFD2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2" t="inlineStr">
        <is>
          <t>1.47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Atualização do plano de continuidade de negócios.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22" t="inlineStr">
        <is>
          <t>9.4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2">
        <f>E22/E12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2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2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22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2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22">
        <v>300000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13" sId="1" ref="A26:XFD26" action="deleteRow">
    <undo index="0" exp="area" ref3D="1" dr="$A$180:$XFD$18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Desenvolvimento do painel das informações de fiscalização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C26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26">
        <v>1522647.04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26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26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26">
        <v>42158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26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26" t="inlineStr">
        <is>
          <t>PRISM BR10520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2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4" sId="1" ref="A26:XFD26" action="deleteRow">
    <undo index="0" exp="area" ref3D="1" dr="$A$179:$XFD$17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Desenvolvimento de serviço para movimentação de dados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C26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E2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2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26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H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I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2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M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="1" sqref="N2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5" sId="1" ref="A26:XFD26" action="deleteRow">
    <undo index="0" exp="area" ref3D="1" dr="$A$178:$XFD$17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Desenvolvimento de adequação de processos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  <protection locked="0"/>
      </ndxf>
    </rcc>
    <rcc rId="0" sId="1" dxf="1">
      <nc r="C26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E2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2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26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H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I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2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M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="1" sqref="N2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6" sId="1" ref="A26:XFD26" action="deleteRow">
    <undo index="0" exp="area" ref3D="1" dr="$A$177:$XFD$17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Implantação de um sistema de gestão de conteúdo digital corporativo (Enterprise Content Management – ECM),</t>
        </is>
      </nc>
      <ndxf>
        <fill>
          <patternFill patternType="none">
            <bgColor indexed="6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9.7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2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2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6" t="inlineStr">
        <is>
          <t>Projeto 9.7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2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7" sId="1" ref="A26:XFD26" action="deleteRow">
    <undo index="0" exp="area" ref3D="1" dr="$A$176:$XFD$17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1.56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Desenvolvimento do Sistema da Conta Fiscal do Parcelamento do ITCMD (PRODESP) - Contrato Empréstimo 4.05 (b) (v)</t>
        </is>
      </nc>
      <ndxf>
        <fill>
          <patternFill patternType="none">
            <bgColor indexed="65"/>
          </patternFill>
        </fill>
        <alignment wrapText="1" readingOrder="0"/>
      </ndxf>
    </rcc>
    <rcc rId="0" sId="1" dxf="1">
      <nc r="C26" t="inlineStr">
        <is>
          <t>4.2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26">
        <v>925999.2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26" t="inlineStr">
        <is>
          <t>EXA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26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6" t="inlineStr">
        <is>
          <t>PRISM BR10382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26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18" sId="1" ref="A26:XFD26" action="deleteRow">
    <undo index="0" exp="area" ref3D="1" dr="$A$175:$XFD$17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6:XFD2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26" t="inlineStr">
        <is>
          <t>1.57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Desenvolvimento do módulo de importações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3.6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6">
        <f>E26/E12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26">
        <v>863900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26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26">
        <v>42401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6" t="inlineStr">
        <is>
          <t>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2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26">
        <v>343911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19" sId="1" ref="A30:XFD30" action="deleteRow">
    <undo index="0" exp="area" ref3D="1" dr="$A$174:$XFD$17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30:XFD30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30" t="inlineStr">
        <is>
          <t>1.62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 t="inlineStr">
        <is>
          <t>Elaboração de Projetos Executivos de reforma da Fazesp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10.1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30">
        <f>E30/E12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30">
        <v>291566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SQC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30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30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30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0">
        <v>41426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30">
        <v>41730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30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30" t="inlineStr">
        <is>
          <t>PRISM BR10373</t>
        </is>
      </nc>
      <n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0">
        <f>107000/8*5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20" sId="1" ref="A31:XFD31" action="deleteRow">
    <undo index="0" exp="area" ref3D="1" dr="$A$173:$XFD$17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31:XFD3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31" t="inlineStr">
        <is>
          <t>1.64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 xml:space="preserve">Gastos Projeto Integração Nacional - PMAE - FONTE BNDES 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31" t="inlineStr">
        <is>
          <t>4.5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31">
        <f>E31/E12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31">
        <f>646749+971703+4758930+559545+3269001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31" t="inlineStr">
        <is>
          <t>8666 INEXIG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G31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31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31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31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31">
        <v>41609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31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31" t="inlineStr">
        <is>
          <t>Contratos Microsoft e IMESP - reconhecimento de Contrapartida do Projeto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31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</rr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21" sId="1" ref="A40:XFD40" action="deleteRow">
    <undo index="0" exp="area" dr="N40:N42" r="N56" sId="1"/>
    <undo index="0" exp="area" dr="E40:E55" r="E56" sId="1"/>
    <undo index="0" exp="area" dr="D40:D55" r="D56" sId="1"/>
    <undo index="0" exp="area" ref3D="1" dr="$A$172:$XFD$17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0:XFD40" start="0" length="0">
      <dxf>
        <font>
          <sz val="10"/>
          <color auto="1"/>
        </font>
        <alignment vertical="center" readingOrder="0"/>
      </dxf>
    </rfmt>
    <rcc rId="0" sId="1" dxf="1">
      <nc r="A40" t="inlineStr">
        <is>
          <t>2.1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 t="inlineStr">
        <is>
          <t>Construção de prédio de 11.254m², composto de 6 pavimentos, em terreno próprio da Fazenda - DRTC-I (projeto executivo concluído) - transferir a unidade da DRTC-I para local mais apropriado, desvinculando-a do prédio Sede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40" t="inlineStr">
        <is>
          <t>1.5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>
        <f>E40/E12</f>
      </nc>
      <ndxf>
        <numFmt numFmtId="3" formatCode="#,##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0">
        <v>19010985.82</v>
      </nc>
      <ndxf>
        <numFmt numFmtId="3" formatCode="#,##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BID LPN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0" t="inlineStr">
        <is>
          <t>EXP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0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0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40">
        <v>40664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0">
        <v>41609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0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0" t="inlineStr">
        <is>
          <t>PRISM BRB2465</t>
        </is>
      </nc>
      <ndxf>
        <numFmt numFmtId="13" formatCode="0%"/>
        <alignment horizontal="center" wrapText="1" shrinkToFi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0">
        <f>9795255.92+391220.1</f>
      </nc>
      <ndxf>
        <numFmt numFmtId="169" formatCode="_-* #,##0_-;\-* #,##0_-;_-* &quot;-&quot;??_-;_-@_-"/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22" sId="1" ref="A41:XFD41" action="deleteRow">
    <undo index="0" exp="area" dr="N40:N41" r="N55" sId="1"/>
    <undo index="0" exp="area" ref3D="1" dr="$A$171:$XFD$17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1:XFD4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1" t="inlineStr">
        <is>
          <t>2.3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Reformas unidades da Escola Fazendária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41" t="inlineStr">
        <is>
          <t>10.1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41" start="0" length="0">
      <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4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1" t="inlineStr">
        <is>
          <t>Detalhado nos itens  2.12, 2.13, 2.14 e 2.15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41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3" sId="1" ref="A42:XFD42" action="deleteRow">
    <undo index="0" exp="area" ref3D="1" dr="$A$170:$XFD$17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2:XFD4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2" t="inlineStr">
        <is>
          <t>2.5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Construção do Posto Fiscal de São José do Rio Pardo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42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42">
        <f>E42/E12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4">
      <nc r="E42">
        <v>1155801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42" t="inlineStr">
        <is>
          <t>BID LPN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42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4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J42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42">
        <v>42005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4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42" t="inlineStr">
        <is>
          <t>PRISM BRB2460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42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4" sId="1" ref="A44:XFD44" action="deleteRow">
    <undo index="0" exp="area" ref3D="1" dr="$A$169:$XFD$16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4:XFD4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4" t="inlineStr">
        <is>
          <t>2.8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Construção do Posto Fiscal de Mogi das Cruzes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44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D44" start="0" length="0">
      <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E44" start="0" length="0">
      <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44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44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4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I4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4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4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44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4" t="inlineStr">
        <is>
          <t xml:space="preserve">Contratação de obra substituída pelo PF de Suzano 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44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5" sId="1" ref="A45:XFD45" action="deleteRow">
    <undo index="0" exp="area" ref3D="1" dr="$A$168:$XFD$16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5:XFD4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5" t="inlineStr">
        <is>
          <t>2.10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Modernização do Data Center da SEFAZ - UGE 200143 - DTI - 2013/2014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45" t="inlineStr">
        <is>
          <t>9.9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45">
        <f>E45/E12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45">
        <f>7182227.95+670222.07+230732.19+145031.66+615285.83+99926.12+549362.3</f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45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5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45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45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5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45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45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45" t="inlineStr">
        <is>
          <t>Valor total do contrato R$ 12.900.000,00  Reembolso conforme cláusula 3.03 das Disp. Esp.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45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6" sId="1" ref="A45:XFD45" action="deleteRow">
    <undo index="0" exp="area" ref3D="1" dr="$A$167:$XFD$16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5:XFD4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5" t="inlineStr">
        <is>
          <t>2.11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Construção da regional de Guarulhos - UGE 200147 - DSAC - 2011/2014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45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45">
        <f>E45/E12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45">
        <f>187673.9+93132.2+197830.74+272471.17+355541.6+116589.4+621314.58+801995.23+438100.57+639676.64+258064.84</f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45" t="inlineStr">
        <is>
          <t>8666 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45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45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45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5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45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45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45" t="inlineStr">
        <is>
          <t>Valor total do contrato R$ 11.974.231,54  Reembolso conforme cláusula 3.03 das Disp. Esp.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45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7" sId="1" ref="A49:XFD49" action="deleteRow">
    <undo index="0" exp="area" dr="E40:E49" r="E50" sId="1"/>
    <undo index="0" exp="area" dr="D40:D49" r="D50" sId="1"/>
    <undo index="0" exp="area" ref3D="1" dr="$A$166:$XFD$16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9:XFD4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9" t="inlineStr">
        <is>
          <t>2.16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Gastos Projeto Integração Nacional - PMAE - FONTE BNDES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49" t="inlineStr">
        <is>
          <t>4.5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49">
        <f>E49/E12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4">
      <nc r="E49">
        <v>4380719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49" t="inlineStr">
        <is>
          <t>8666 INEXIG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G4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4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4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4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49">
        <v>41609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49" t="inlineStr">
        <is>
          <t>Contrato ACECO - Valor total do contrato R$ 4.544.309 - reconhecimento de Contrapartida do Projeto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49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8" sId="1" ref="A52:XFD52" action="deleteRow">
    <undo index="0" exp="area" dr="N52:N90" r="N114" sId="1"/>
    <undo index="0" exp="area" dr="E52:E113" r="E114" sId="1"/>
    <undo index="0" exp="area" dr="D52:D113" r="D114" sId="1"/>
    <undo index="0" exp="area" ref3D="1" dr="$A$165:$XFD$16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2:XFD5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2" t="inlineStr">
        <is>
          <t>3.1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Mobiliários (mesas, longarinas de 10 lugares, armários, estantes, arquivos de aço e divisórias)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1.5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2">
        <f>E52/E12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2">
        <f>644930+19384+8755+236124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2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2">
        <v>41730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52" t="inlineStr">
        <is>
          <t>PRISM BRB2461 E BRB2462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52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29" sId="1" ref="A52:XFD52" action="deleteRow">
    <undo index="0" exp="area" dr="N52:N89" r="N113" sId="1"/>
    <undo index="0" exp="area" dr="E52:E112" r="E113" sId="1"/>
    <undo index="0" exp="area" dr="D52:D112" r="D113" sId="1"/>
    <undo index="0" exp="area" ref3D="1" dr="$A$164:$XFD$16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2:XFD5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2" t="inlineStr">
        <is>
          <t>3.2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Equipamentos de informática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 xml:space="preserve"> 7.2, 7.3, 7.4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2">
        <f>E52/E12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2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2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2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0" sId="1" ref="A52:XFD52" action="deleteRow">
    <undo index="0" exp="area" dr="N52:N88" r="N112" sId="1"/>
    <undo index="0" exp="area" dr="E52:E111" r="E112" sId="1"/>
    <undo index="0" exp="area" dr="D52:D111" r="D112" sId="1"/>
    <undo index="0" exp="area" ref3D="1" dr="$A$163:$XFD$16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2:XFD5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2" t="inlineStr">
        <is>
          <t>3.3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 xml:space="preserve">Aquisição de solução de  Data Mining 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3.4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2">
        <f>E52/E12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52">
        <v>970000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2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52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2">
        <v>41944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52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2" t="inlineStr">
        <is>
          <t>PRISM BR10587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2">
        <f>178452+12417.51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31" sId="1" ref="A53:XFD53" action="deleteRow">
    <undo index="0" exp="area" ref3D="1" dr="$A$162:$XFD$16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3:XFD5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3" t="inlineStr">
        <is>
          <t>3.5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Licenças de softwares ferramenta ACD Auditor - ACD SOFTWARE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3.4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3">
        <f>E53/E12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53">
        <v>7861.58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3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3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53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3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3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2" sId="1" ref="A53:XFD53" action="deleteRow">
    <undo index="0" exp="area" ref3D="1" dr="$A$161:$XFD$16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3:XFD5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3" t="inlineStr">
        <is>
          <t>3.6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Atualização de Licenças software para investigação forense - APURA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3.4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3">
        <f>E53/E12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53">
        <v>201600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3" t="inlineStr">
        <is>
          <t>EXA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3">
        <v>41609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53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53" t="inlineStr">
        <is>
          <t>PRISM BRB2329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53">
        <v>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33" sId="1" ref="A55:XFD55" action="deleteRow">
    <undo index="0" exp="area" ref3D="1" dr="$A$160:$XFD$16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5:XFD5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5" t="inlineStr">
        <is>
          <t>3.9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 xml:space="preserve">Notebooks e maletas 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5">
        <f>E55/E12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5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5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4" sId="1" ref="A55:XFD55" action="deleteRow">
    <undo index="0" exp="area" ref3D="1" dr="$A$159:$XFD$15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5:XFD5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5" t="inlineStr">
        <is>
          <t>3.10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Impressoras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7.3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5">
        <f>E55/E12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5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5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5" sId="1" ref="A55:XFD55" action="deleteRow">
    <undo index="0" exp="area" ref3D="1" dr="$A$158:$XFD$15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5:XFD5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5" t="inlineStr">
        <is>
          <t>3.11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Scanners e microcomputadores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7.4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5">
        <f>E55/E12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5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5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5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6" sId="1" ref="A56:XFD56" action="deleteRow">
    <undo index="0" exp="area" ref3D="1" dr="$A$157:$XFD$15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6:XFD5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6" t="inlineStr">
        <is>
          <t>3.13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Hardware de chaveamento de site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9.4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6">
        <f>E56/E12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6" start="0" length="0">
      <dxf>
        <numFmt numFmtId="169" formatCode="_-* #,##0_-;\-* #,##0_-;_-* &quot;-&quot;??_-;_-@_-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7" sId="1" ref="A56:XFD56" action="deleteRow">
    <undo index="0" exp="area" ref3D="1" dr="$A$156:$XFD$15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6:XFD5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6" t="inlineStr">
        <is>
          <t>3.14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Software de Apoio para Implantação de Arquitetura Coorporativa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9.5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6">
        <f>E56/E12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5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5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56">
        <v>30000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38" sId="1" ref="A58:XFD58" action="deleteRow">
    <undo index="0" exp="area" ref3D="1" dr="$A$155:$XFD$15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8:XFD5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8" t="inlineStr">
        <is>
          <t>3.17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Suporte para caixas de som para unidades da FAZESP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8" t="inlineStr">
        <is>
          <t>10.1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8">
        <f>E58/E12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58">
        <v>36606.67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 t="inlineStr">
        <is>
          <t>CONVITE BEC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58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8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58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5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righ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39" sId="1" ref="A63:XFD63" action="deleteRow">
    <undo index="0" exp="area" ref3D="1" dr="$A$154:$XFD$15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63:XFD6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63" t="inlineStr">
        <is>
          <t>3.23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Aquisição de scaners de alto desempenho para digitalização de impressos e documentos - ePAT (fase 2).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5.1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63">
        <f>E63/E12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63">
        <v>1312857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63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6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6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63">
        <v>41456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63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63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63" t="inlineStr">
        <is>
          <t>PRISM BR10375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63">
        <v>1312857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40" sId="1" ref="A67:XFD67" action="deleteRow">
    <undo index="0" exp="area" ref3D="1" dr="$A$153:$XFD$15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67:XFD6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67" t="inlineStr">
        <is>
          <t>3.28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Aquisição de ambiente completo para desenvolvimento apropriado da solução.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3.1, 3.2, 3.3, 4.9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6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6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6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6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6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67">
        <v>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41" sId="1" ref="A69:XFD69" action="deleteRow">
    <undo index="0" exp="area" ref3D="1" dr="$A$152:$XFD$15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69:XFD6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69" t="inlineStr">
        <is>
          <t>3.31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Software de Análise de Vínculos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3.4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69">
        <f>E69/E12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69">
        <v>1100000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6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6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69">
        <v>41671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69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69" t="inlineStr">
        <is>
          <t>PRISM BRB2449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69">
        <v>1000000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42" sId="1" ref="A69:XFD69" action="deleteRow">
    <undo index="0" exp="area" ref3D="1" dr="$A$151:$XFD$15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69:XFD6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69" t="inlineStr">
        <is>
          <t>3.32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Aquisição de ambiente completo para desenvolvimento apropriado da solução.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4.1, 4.2, 4.5, 4.6, 4.7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6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6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6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6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9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6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69">
        <v>5520000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43" sId="1" ref="A72:XFD72" action="deleteRow">
    <undo index="0" exp="area" ref3D="1" dr="$A$150:$XFD$15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2:XFD7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2" t="inlineStr">
        <is>
          <t>3.36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72" t="inlineStr">
        <is>
          <t xml:space="preserve">Equipamentos Servidores </t>
        </is>
      </nc>
      <ndxf>
        <numFmt numFmtId="3" formatCode="#,##0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72" t="inlineStr">
        <is>
          <t>9.8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2">
        <f>E72/E12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7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72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7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72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4" sId="1" ref="A72:XFD72" action="deleteRow">
    <undo index="0" exp="area" ref3D="1" dr="$A$149:$XFD$14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2:XFD7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2" t="inlineStr">
        <is>
          <t>3.37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72" t="inlineStr">
        <is>
          <t>Licenças de Software Citrix</t>
        </is>
      </nc>
      <ndxf>
        <numFmt numFmtId="3" formatCode="#,##0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72" t="inlineStr">
        <is>
          <t>9.8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2">
        <f>E72/E12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72">
        <v>3410000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72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7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7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72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72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72" t="inlineStr">
        <is>
          <t>PRISM BRB2448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72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5" sId="1" ref="A72:XFD72" action="deleteRow">
    <undo index="0" exp="area" ref3D="1" dr="$A$148:$XFD$14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2:XFD7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2" t="inlineStr">
        <is>
          <t>3.38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B72" t="inlineStr">
        <is>
          <t>Solução de controle de acesso a redes</t>
        </is>
      </nc>
      <ndxf>
        <numFmt numFmtId="3" formatCode="#,##0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72" t="inlineStr">
        <is>
          <t>9.8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2">
        <f>E72/E12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72">
        <v>1870000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72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7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7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72">
        <v>41671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72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72" t="inlineStr">
        <is>
          <t>PRISM BRB2396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72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6" sId="1" ref="A72:XFD72" action="deleteRow">
    <undo index="0" exp="area" dr="N52:N72" r="N96" sId="1"/>
    <undo index="0" exp="area" ref3D="1" dr="$A$147:$XFD$14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2:XFD7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2" t="inlineStr">
        <is>
          <t>3.39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Software de Auditoria Digital Contábil e Fiscal - SISTEMAS ESPERTOS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4.8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2">
        <f>E72/E12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72">
        <v>1680000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2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7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7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72">
        <v>41487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72">
        <v>41944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7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72" t="inlineStr">
        <is>
          <t>PRISM BRB2446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72">
        <v>1500000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47" sId="1" ref="A72:XFD72" action="deleteRow">
    <undo index="0" exp="area" ref3D="1" dr="$A$146:$XFD$14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2:XFD7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2" t="inlineStr">
        <is>
          <t>3.40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Solução de Mascaramento de Dados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2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2">
        <f>E72/E12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72">
        <v>1494000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2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2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J72">
        <v>41699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2">
        <v>42248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2" t="inlineStr">
        <is>
          <t>PRISM BRB2447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72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8" sId="1" ref="A74:XFD74" action="deleteRow">
    <undo index="0" exp="area" ref3D="1" dr="$A$145:$XFD$14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4:XFD7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4" t="inlineStr">
        <is>
          <t>3.43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Software para movimentação de dados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4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D74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E74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74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H7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I7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7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7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74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M74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="1" sqref="N74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49" sId="1" ref="A74:XFD74" action="deleteRow">
    <undo index="0" exp="area" ref3D="1" dr="$A$144:$XFD$14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4:XFD7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4" t="inlineStr">
        <is>
          <t>3.44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Estações de trabalho para desenvolvimento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4" t="inlineStr">
        <is>
          <t>3.7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4">
        <f>E74/E12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E74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74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H7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="1" sqref="I74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7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74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L74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="1" sqref="M74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="1" sqref="N74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0" sId="1" ref="A75:XFD75" action="deleteRow">
    <undo index="0" exp="area" ref3D="1" dr="$A$143:$XFD$14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5:XFD7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5" t="inlineStr">
        <is>
          <t>3.46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Aquisição de Solução Integrada de Planejamento Estratégico, Gestão de Portfólio, Getão de Projetos e Gestão de Demandas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1.2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75">
        <f>E75/E12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75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5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5" start="0" length="0">
      <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7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75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5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75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75" t="inlineStr">
        <is>
          <t>Aterado para serviços de consultoria (projeto 9.2)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75">
        <v>300000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51" sId="1" ref="A78:XFD78" action="deleteRow">
    <undo index="0" exp="area" ref3D="1" dr="$A$142:$XFD$14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Equipamentos e material permanente - UGE 200143 - DTI - 2014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78">
        <v>7682072.9500000002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2" sId="1" ref="A78:XFD78" action="deleteRow">
    <undo index="0" exp="area" ref3D="1" dr="$A$141:$XFD$14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Equipamentos e material permanente - UGE 200147 - DSAC - 2014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1.5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78">
        <v>1465401.53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3" sId="1" ref="A78:XFD78" action="deleteRow">
    <undo index="0" exp="area" ref3D="1" dr="$A$140:$XFD$14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Equipamentos de informática  e aparelhos eletro-eletrônicos  - 2011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78">
        <f>9098113.6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4" sId="1" ref="A78:XFD78" action="deleteRow">
    <undo index="0" exp="area" ref3D="1" dr="$A$139:$XFD$13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Equipamentos de informática   - 2012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78">
        <f>31234406.11-12000000-9104651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5" sId="1" ref="A78:XFD78" action="deleteRow">
    <undo index="0" exp="area" ref3D="1" dr="$A$138:$XFD$13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Sistemas de armazenamento (storages) - 2012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78">
        <f>6000000+6000000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6" sId="1" ref="A78:XFD78" action="deleteRow">
    <undo index="0" exp="area" ref3D="1" dr="$A$137:$XFD$13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Servidores High-End - 2012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E78">
        <f>4552325.72+4552325.72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7" sId="1" ref="A78:XFD78" action="deleteRow">
    <undo index="0" exp="area" ref3D="1" dr="$A$136:$XFD$13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Equipamentos de informática  e aparelhos eletro-eletrônicos 2013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78">
        <v>11871944.609999999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58" sId="1" ref="A78:XFD78" action="deleteRow">
    <undo index="0" exp="area" ref3D="1" dr="$A$135:$XFD$13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78:XFD7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78" t="inlineStr">
        <is>
          <t>3.57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Material permanente  - 2013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78" t="inlineStr">
        <is>
          <t>9.9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D78">
        <f>E78/E12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34">
      <nc r="E78">
        <v>8748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7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78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H7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7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7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78">
        <v>41883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7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78" t="inlineStr">
        <is>
          <t>Diversos certames realizados por pregão eletrônico. Reembolso conforme cláusula 3.03 do Contrato 2331-OC/BR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78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59" sId="1" ref="A86:XFD86" action="deleteRow">
    <undo index="0" exp="area" dr="N86:N162" r="N172" sId="1"/>
    <undo index="0" exp="area" dr="E86:E171" r="E172" sId="1"/>
    <undo index="0" exp="area" dr="D86:D171" r="D172" sId="1"/>
    <undo index="0" exp="area" ref3D="1" dr="$A$134:$XFD$13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alignment vertical="center" readingOrder="0"/>
      </dxf>
    </rfmt>
    <rcc rId="0" sId="1" dxf="1">
      <nc r="A86" t="inlineStr">
        <is>
          <t>4.1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Serviços p/ publicação de "Manifestação de interesse em jornal de grande circulação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A1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6">
        <v>128730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PE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6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6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6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6">
        <v>41030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6">
        <v>41487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6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6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6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0" sId="1" ref="A86:XFD86" action="deleteRow">
    <undo index="0" exp="area" dr="N86:N161" r="N171" sId="1"/>
    <undo index="0" exp="area" dr="E86:E170" r="E171" sId="1"/>
    <undo index="0" exp="area" dr="D86:D170" r="D171" sId="1"/>
    <undo index="0" exp="area" ref3D="1" dr="$A$133:$XFD$13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alignment vertical="center" readingOrder="0"/>
      </dxf>
    </rfmt>
    <rcc rId="0" sId="1" dxf="1">
      <nc r="A86" t="inlineStr">
        <is>
          <t>4.2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Auditoria externa independente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A1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6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6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6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6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6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6" t="inlineStr">
        <is>
          <t>Alterado para consultoria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6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1" sId="1" ref="A86:XFD86" action="deleteRow">
    <undo index="0" exp="area" dr="N86:N160" r="N170" sId="1"/>
    <undo index="0" exp="area" dr="E86:E169" r="E170" sId="1"/>
    <undo index="0" exp="area" dr="D86:D169" r="D170" sId="1"/>
    <undo index="0" exp="area" ref3D="1" dr="$A$132:$XFD$13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alignment vertical="center" readingOrder="0"/>
      </dxf>
    </rfmt>
    <rcc rId="0" sId="1" dxf="1">
      <nc r="A86" t="inlineStr">
        <is>
          <t>4.3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Curso de "MS Project" para líderes dos projetos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A1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6">
        <v>14900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PE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6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6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6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6">
        <v>40483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6">
        <v>40544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6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6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6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2" sId="1" ref="A86:XFD86" action="deleteRow">
    <undo index="0" exp="area" dr="N86:N159" r="N169" sId="1"/>
    <undo index="0" exp="area" dr="E86:E168" r="E169" sId="1"/>
    <undo index="0" exp="area" dr="D86:D168" r="D169" sId="1"/>
    <undo index="0" exp="area" ref3D="1" dr="$A$131:$XFD$13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alignment vertical="center" readingOrder="0"/>
      </dxf>
    </rfmt>
    <rcc rId="0" sId="1" dxf="1">
      <nc r="A86" t="inlineStr">
        <is>
          <t>4.4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Serviços de buffet para treinamento "Políticas de Aquisições", ministrado pelo BID dias 04 e 05/10/2011 na SEFAZ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 t="inlineStr">
        <is>
          <t>A1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6">
        <v>4242.6000000000004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SRP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6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6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6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 t="inlineStr">
        <is>
          <t>n/a</t>
        </is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6">
        <v>40817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6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6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6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3" sId="1" ref="A86:XFD86" action="deleteRow">
    <undo index="0" exp="area" dr="N86:N158" r="N168" sId="1"/>
    <undo index="0" exp="area" dr="E86:E167" r="E168" sId="1"/>
    <undo index="0" exp="area" dr="D86:D167" r="D168" sId="1"/>
    <undo index="0" exp="area" ref3D="1" dr="$A$130:$XFD$13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6" t="inlineStr">
        <is>
          <t>4.5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Inscrições em Seminários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6" t="inlineStr">
        <is>
          <t>1.1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6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6" t="inlineStr">
        <is>
          <t>Projeto 1.1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86">
        <v>8000</v>
      </nc>
      <n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64" sId="1" ref="A86:XFD86" action="deleteRow">
    <undo index="0" exp="area" dr="N86:N157" r="N167" sId="1"/>
    <undo index="0" exp="area" dr="E86:E166" r="E167" sId="1"/>
    <undo index="0" exp="area" dr="D86:D166" r="D167" sId="1"/>
    <undo index="0" exp="area" ref3D="1" dr="$A$129:$XFD$12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6:XFD8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6" t="inlineStr">
        <is>
          <t>4.6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Cursos relacionados ao planejamento estratégico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6" t="inlineStr">
        <is>
          <t>1.1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6">
        <f>E86/E12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6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6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6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6" t="inlineStr">
        <is>
          <t>Projeto 1.1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6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5" sId="1" ref="A87:XFD87" action="deleteRow">
    <undo index="0" exp="area" ref3D="1" dr="$A$128:$XFD$12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7:XFD8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7" t="inlineStr">
        <is>
          <t>4.8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Workshop "Elaboração de Indicadores de Processos"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7" t="inlineStr">
        <is>
          <t>1.3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7">
        <f>E87/E12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7">
        <v>8000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7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7">
        <v>40513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7" t="inlineStr">
        <is>
          <t>A</t>
        </is>
      </nc>
      <ndxf>
        <font>
          <b/>
          <sz val="10"/>
          <color auto="1"/>
        </font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7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6" sId="1" ref="A87:XFD87" action="deleteRow">
    <undo index="0" exp="area" ref3D="1" dr="$A$127:$XFD$12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7:XFD8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7" t="inlineStr">
        <is>
          <t>4.9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Curso  "Gestão de Riscos"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7" t="inlineStr">
        <is>
          <t>1.4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7">
        <f>E87/E12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7">
        <v>8000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INEXIGIBILIDADE</t>
        </is>
      </nc>
      <ndxf>
        <font>
          <sz val="8"/>
          <color auto="1"/>
        </font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7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7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7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7">
        <v>40452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7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7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7" sId="1" ref="A87:XFD87" action="deleteRow">
    <undo index="0" exp="area" ref3D="1" dr="$A$126:$XFD$12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7:XFD8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7" t="inlineStr">
        <is>
          <t>4.10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Cursos para atendentes (técnicas de atendimento ao público e desenvolvimento de competências gerais e específicas)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7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7">
        <f>E87/E12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7" t="inlineStr">
        <is>
          <t xml:space="preserve">Consolidado no item 4.7 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7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8" sId="1" ref="A87:XFD87" action="deleteRow">
    <undo index="0" exp="area" ref3D="1" dr="$A$125:$XFD$12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7:XFD8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7" t="inlineStr">
        <is>
          <t>4.11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Identificação visual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7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7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69" sId="1" ref="A87:XFD87" action="deleteRow">
    <undo index="0" exp="area" ref3D="1" dr="$A$124:$XFD$12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7:XFD87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7" t="inlineStr">
        <is>
          <t>4.12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Cursos relacionados a benchmarking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7" t="inlineStr">
        <is>
          <t>2.1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7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7" t="inlineStr">
        <is>
          <t>C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7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7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0" sId="1" ref="A88:XFD88" action="deleteRow">
    <undo index="0" exp="area" ref3D="1" dr="$A$123:$XFD$12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8:XFD8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8" t="inlineStr">
        <is>
          <t>4.14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Cursos para Inteligência Fiscal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8" t="inlineStr">
        <is>
          <t>3.4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8">
        <f>E88/E12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8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8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8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8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8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8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1" sId="1" ref="A88:XFD88" action="deleteRow">
    <undo index="0" exp="area" ref3D="1" dr="$A$122:$XFD$12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8:XFD8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8" t="inlineStr">
        <is>
          <t>4.15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Capacitação em Data-Mining - FIA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8" t="inlineStr">
        <is>
          <t>3.4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8">
        <f>E88/E12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8">
        <v>622000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8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8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8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88">
        <v>435400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72" sId="1" ref="A88:XFD88" action="deleteRow">
    <undo index="0" exp="area" ref3D="1" dr="$A$121:$XFD$12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8:XFD8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8" t="inlineStr">
        <is>
          <t>4.16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Serviços de buffet para apresentação sistema taxas - 28/09/2011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 t="inlineStr">
        <is>
          <t>4.3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8">
        <f>E88/E12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8">
        <v>3022.5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8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8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8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8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3" sId="1" ref="A88:XFD88" action="deleteRow">
    <undo index="0" exp="area" ref3D="1" dr="$A$120:$XFD$12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8:XFD8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8" t="inlineStr">
        <is>
          <t>4.17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Serviços de buffet para a reunião de trabalho do GT-48- de 28/06 a 01/07/2011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8" t="inlineStr">
        <is>
          <t>4.7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8">
        <f>E88/E12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8">
        <v>6599.6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8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8">
        <v>40725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8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8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4" sId="1" ref="A88:XFD88" action="deleteRow">
    <undo index="0" exp="area" ref3D="1" dr="$A$119:$XFD$11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8:XFD8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8" t="inlineStr">
        <is>
          <t>4.18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Serviços de buffet para a reunião técnica da CAT de 12 a 14/09/2011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8" t="inlineStr">
        <is>
          <t>4.8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8">
        <f>E88/E12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8">
        <v>7071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8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8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8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8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8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5" sId="1" ref="A89:XFD89" action="deleteRow">
    <undo index="0" exp="area" ref3D="1" dr="$A$118:$XFD$11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Material de divulgação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4.19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6" sId="1" ref="A89:XFD89" action="deleteRow">
    <undo index="0" exp="area" ref3D="1" dr="$A$117:$XFD$11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 de webdesign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7" sId="1" ref="A89:XFD89" action="deleteRow">
    <undo index="0" exp="area" ref3D="1" dr="$A$116:$XFD$11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Especialização em gestão de sistemas de informação.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8" sId="1" ref="A89:XFD89" action="deleteRow">
    <undo index="0" exp="area" ref3D="1" dr="$A$115:$XFD$11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Formação dos tutores para os Cursos na Modalidade Ensino à Distância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79" sId="1" ref="A89:XFD89" action="deleteRow">
    <undo index="0" exp="area" ref3D="1" dr="$A$114:$XFD$11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Seminário "Registros de Preços; Dispensa de Licitação; Contratação Direta ( 08 a 10/08/2011)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5282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40756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0" sId="1" ref="A89:XFD89" action="deleteRow">
    <undo index="0" exp="area" ref3D="1" dr="$A$113:$XFD$11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Seminário "Contratos Administrativos - Sanções e Penalidades".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2450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40695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1" sId="1" ref="A89:XFD89" action="deleteRow">
    <undo index="0" exp="area" ref3D="1" dr="$A$112:$XFD$11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 xml:space="preserve">Seminário Nacional "Fórum de Compras e Supply Chain"  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2998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40756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2" sId="1" ref="A89:XFD89" action="deleteRow">
    <undo index="0" exp="area" ref3D="1" dr="$A$111:$XFD$11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Capacitações para pessoal interno da CEDC relativos ao acompanhamento das entidades descentralizadas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 xml:space="preserve">Consolidado no item 4.7 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3" sId="1" ref="A89:XFD89" action="deleteRow">
    <undo index="0" exp="area" ref3D="1" dr="$A$110:$XFD$11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Capacitações  para servidores das entidades descentralizadas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4" sId="1" ref="A89:XFD89" action="deleteRow">
    <undo index="0" exp="area" ref3D="1" dr="$A$109:$XFD$10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4.29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Seminário "Como Negociar e Implementar a Participação nos Lucros e Resultados"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5940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40695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5" sId="1" ref="A89:XFD89" action="deleteRow">
    <undo index="0" exp="area" ref3D="1" dr="$A$108:$XFD$10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Cursos relacionados tecnologia da informação para gestão eletrônica de documentos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Projeto 7.4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6" sId="1" ref="A89:XFD89" action="deleteRow">
    <undo index="0" exp="area" ref3D="1" dr="$A$107:$XFD$10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Cursos relacionados a gestão de documentos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Projeto 7.4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7" sId="1" ref="A89:XFD89" action="deleteRow">
    <undo index="0" exp="area" ref3D="1" dr="$A$106:$XFD$10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Cursos de mapeamento e modelagem de processos.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7.4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Projeto 7.4 concluído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8" sId="1" ref="A89:XFD89" action="deleteRow">
    <undo index="0" exp="area" ref3D="1" dr="$A$105:$XFD$10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Criação de identidade visual do Programa de Educação Fiscal para a Cidadania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8.1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3400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9">
        <v>40603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40817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89" sId="1" ref="A89:XFD89" action="deleteRow">
    <undo index="0" exp="area" ref3D="1" dr="$A$104:$XFD$10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Logística para eventos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 t="inlineStr">
        <is>
          <t>Consolidado no item 4.19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89">
        <v>10000</v>
      </nc>
      <n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90" sId="1" ref="A89:XFD89" action="deleteRow">
    <undo index="0" exp="area" ref3D="1" dr="$A$103:$XFD$10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Materiais de Apoio (pasta/ bloco/ caneta/ crachá/ calendário de mesa/ Banners e cartazes/ Folders)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 t="inlineStr">
        <is>
          <t>Consolidado no item 4.19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1" sId="1" ref="A89:XFD89" action="deleteRow">
    <undo index="0" exp="area" ref3D="1" dr="$A$102:$XFD$10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Serviços gráficos para impressão de cartilhas e manuais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52900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9">
        <v>40513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40544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2" sId="1" ref="A89:XFD89" action="deleteRow">
    <undo index="0" exp="area" ref3D="1" dr="$A$101:$XFD$10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Impressão de manuais de capacitação e kits pedagógicos para professores das redes de ensino(cartilhas de Educação Fiscal, vídeos, etc.)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 t="inlineStr">
        <is>
          <t>Consolidado no item 4.19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3" sId="1" ref="A89:XFD89" action="deleteRow">
    <undo index="0" exp="area" ref3D="1" dr="$A$100:$XFD$10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Elaboração de cartilha infantil para Educação Fiscal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8000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40909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4" sId="1" ref="A89:XFD89" action="deleteRow">
    <undo index="0" exp="area" ref3D="1" dr="$A$99:$XFD$9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4.39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Logística para montagem de eventos de disseminação do programa de Educação Fiscal para a Cidadania (Fazenda vai à Praia, etc)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9" t="inlineStr">
        <is>
          <t>Consolidado no item 4.19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5" sId="1" ref="A89:XFD89" action="deleteRow">
    <undo index="0" exp="area" ref3D="1" dr="$A$98:$XFD$98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Contratação de cursos direcionados para o tema "Educação Fiscal para a Cidadania"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6" sId="1" ref="A89:XFD89" action="deleteRow">
    <undo index="0" exp="area" ref3D="1" dr="$A$97:$XFD$97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Seminário Nacional "Gestão Estratégica em Portais Corporativos e Intranets" 10/10/2011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8.2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8000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40817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7" sId="1" ref="A89:XFD89" action="deleteRow">
    <undo index="0" exp="area" ref3D="1" dr="$A$96:$XFD$96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 "Análise de Pontos de Função"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9.1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27000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9">
        <v>41030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41091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8" sId="1" ref="A89:XFD89" action="deleteRow">
    <undo index="0" exp="area" ref3D="1" dr="$A$95:$XFD$95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Cursos na área de TI (Tecnologia da informação) para padronização da metodologia de desenvolvimento de sistemas e melhoria no entendimento e especificação das demandas de desenvolvimento de novos sistemas.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9.1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999" sId="1" ref="A89:XFD89" action="deleteRow">
    <undo index="0" exp="area" ref3D="1" dr="$A$94:$XFD$94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 de Arquitetura Corporativa e TOGAF (incluindo certificação) e capacitação das equipes do DTI nos novos instrumentos normativos e processos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9.5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64400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9">
        <v>40756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40940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0" sId="1" ref="A89:XFD89" action="deleteRow">
    <undo index="0" exp="area" ref3D="1" dr="$A$93:$XFD$93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Elaboração de Projetos Executivos de reforma da Fazesp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10.1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Alterado para consultoria</t>
        </is>
      </nc>
      <n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89">
        <f>107000/8*5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01" sId="1" ref="A89:XFD89" action="deleteRow">
    <undo index="0" exp="area" ref3D="1" dr="$A$92:$XFD$92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Contratação de cursos direcionados para a equipe interna da Escola Fazendária e colaboradores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89">
        <v>144000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02" sId="1" ref="A89:XFD89" action="deleteRow">
    <undo index="0" exp="area" ref3D="1" dr="$A$91:$XFD$91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4.47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 "Assessoria em Gestão de Pessoas e Capacitação por Competências"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45360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40725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3" sId="1" ref="A89:XFD89" action="deleteRow">
    <undo index="0" exp="area" ref3D="1" dr="$A$90:$XFD$90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alignment vertical="center" readingOrder="0"/>
      </dxf>
    </rfmt>
    <rcc rId="0" sId="1" dxf="1">
      <nc r="A89" t="inlineStr">
        <is>
          <t>4.48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Congresso "Gestão do Conhecimento Alinhada à Cultura Organizacional e às Redes Sociais" de 05 a 07/10/2011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1850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40817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4" sId="1" ref="A89:XFD89" action="deleteRow">
    <undo index="0" exp="area" ref3D="1" dr="$A$89:$XFD$89" dn="Z_BE9D6DFA_9664_424A_ABAB_F3AB4FFDA5C8_.wvu.Rows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alignment vertical="center" readingOrder="0"/>
      </dxf>
    </rfmt>
    <rcc rId="0" sId="1" dxf="1">
      <nc r="A89" t="inlineStr">
        <is>
          <t>4.49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Locação de espaço para realização de workshop  com equipe interna da FAZESP  no período de 01 a 03/03/2011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D89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89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9" t="inlineStr">
        <is>
          <t>DISPENSA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9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9" t="inlineStr">
        <is>
          <t>C</t>
        </is>
      </nc>
      <ndxf>
        <font>
          <b/>
          <sz val="10"/>
          <color auto="1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5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alignment vertical="center" readingOrder="0"/>
      </dxf>
    </rfmt>
    <rcc rId="0" sId="1" dxf="1">
      <nc r="A89" t="inlineStr">
        <is>
          <t>4.49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Realização de palestra para workshop  com equipe interna da FAZESP  no dia de 01/03/2011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5760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40603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6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alignment vertical="center" readingOrder="0"/>
      </dxf>
    </rfmt>
    <rcc rId="0" sId="1" dxf="1">
      <nc r="A89" t="inlineStr">
        <is>
          <t>4.50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Serviços de coffee-break para a realização de workshop com equipe interna da FAZESP no período de 01 a 03/03/2011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4289.74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SRP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40575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7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Logísitca para a realização de workshops para a discussão interna e com colaboradores sobre revisão de processos de trabalho e estrutura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4.19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8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Participação em seminários sobre temas afins à revisão de processo, modernização da gestão pública e assuntos fazendários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4.13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09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Desenvolvimento de projeto e capacitação dos gestores de capacitação da SEFAZ - 08 a 11/08/2011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89" t="inlineStr">
        <is>
          <t>10.2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9500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40756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0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Curso "Educação à Distância ", com ênfase na docência e na tutoria em EAD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7830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41244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1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Treinamento para tutores, conteudistas, gerenciamento e condução de cursos em EaD, sistemas de missão crítica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2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Capacitação em Design instrucional, tutoria e gerenciamento de capacitação online para equipe interna da Fazesp e colaboradores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89">
        <v>40000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89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8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8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89">
        <v>40969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89">
        <v>41334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89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3" sId="1" ref="A89:XFD89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89:XFD8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89" t="inlineStr">
        <is>
          <t>4.57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Capacitação da equipe da Fazesp e colaboradores no Sistema do novo AVA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89">
        <f>E89/E12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89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89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89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89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89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4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1" t="inlineStr">
        <is>
          <t>4.60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Contratação de cursos a distância de pós-graduação nas áreas de direito, administração tributária, gestão e educação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 xml:space="preserve">Consolidado no item 4.7 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91">
        <v>120000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15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1" t="inlineStr">
        <is>
          <t>4.61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Aquisição de diversos materiais e serviços para produção de cursos à distância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10.3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>Consolidado no item 4.19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1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6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1" t="inlineStr">
        <is>
          <t>4.62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Curso "Formação de Moderadores"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 t="inlineStr">
        <is>
          <t>11.1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1">
        <v>8000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1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1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1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1">
        <v>40817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1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91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7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1" t="inlineStr">
        <is>
          <t>4.63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Cursos e eventos em gestão do conhecimento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1" t="inlineStr">
        <is>
          <t>11.1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1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8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1" t="inlineStr">
        <is>
          <t>4.64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Cursos de estímulo a inovação (captação, difusão, subsídio de programa de ideias, criação de instrumentos e mecanismos de estímulo a inovação)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1" t="inlineStr">
        <is>
          <t>11.2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>Consolidado no item 4.7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1" start="0" length="0">
      <dxf>
        <numFmt numFmtId="169" formatCode="_-* #,##0_-;\-* #,##0_-;_-* &quot;-&quot;??_-;_-@_-"/>
        <fill>
          <patternFill patternType="none">
            <bgColor indexed="6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19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alignment vertical="center" readingOrder="0"/>
      </dxf>
    </rfmt>
    <rcc rId="0" sId="1" dxf="1">
      <nc r="A91" t="inlineStr">
        <is>
          <t>4.65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Cursos/seminários/palestras/workshops diversos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1" t="inlineStr">
        <is>
          <t>Projetos diversos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>Consolidado no item 4.7</t>
        </is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1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0" sId="1" ref="A91:XFD91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1:XFD91" start="0" length="0">
      <dxf>
        <font>
          <sz val="10"/>
          <color auto="1"/>
        </font>
        <alignment vertical="center" readingOrder="0"/>
      </dxf>
    </rfmt>
    <rcc rId="0" sId="1" dxf="1">
      <nc r="A91" t="inlineStr">
        <is>
          <t>4.66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Serviços de apoio a eventos (coffee-break, etc)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1" t="inlineStr">
        <is>
          <t>Projetos diversos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1">
        <f>E91/E12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1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1" start="0" length="0">
      <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1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1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1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1" t="inlineStr">
        <is>
          <t>Consolidado no item 4.19</t>
        </is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1" start="0" length="0">
      <dxf>
        <numFmt numFmtId="169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1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4.68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Curso de gestão com as competências necessárias ao novo paradigma da Administração Tributária Moderna - UNED/IEF/FUNDAÇÃO UNED - ESPANHA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 xml:space="preserve">3.4 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2">
        <v>645000</v>
      </nc>
      <ndxf>
        <numFmt numFmtId="3" formatCode="#,##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2" t="inlineStr">
        <is>
          <t>INEXIGIBILIDADE</t>
        </is>
      </nc>
      <ndxf>
        <font>
          <sz val="8"/>
          <color auto="1"/>
        </font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2" t="inlineStr">
        <is>
          <t>EXP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n/a</t>
        </is>
      </nc>
      <ndxf>
        <numFmt numFmtId="30" formatCode="@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41821</v>
      </nc>
      <ndxf>
        <numFmt numFmtId="165" formatCode="[$-416]mmm\-yy;@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2" t="inlineStr">
        <is>
          <t>A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2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258000</v>
      </nc>
      <n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22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4.69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Confecção de banners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1.1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2">
        <v>690</v>
      </nc>
      <ndxf>
        <numFmt numFmtId="3" formatCode="#,##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92" t="inlineStr">
        <is>
          <t>DISPENSA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2" t="inlineStr">
        <is>
          <t>EXP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n/a</t>
        </is>
      </nc>
      <ndxf>
        <numFmt numFmtId="30" formatCode="@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41395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2" t="inlineStr">
        <is>
          <t>A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690</v>
      </nc>
      <n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23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2" t="inlineStr">
        <is>
          <t>4.70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Capacitação em Auditoria Contábil Digital - FUNDACE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 t="inlineStr">
        <is>
          <t>4.8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2">
        <v>4532724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92" t="inlineStr">
        <is>
          <t>DISPENSA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2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2">
        <v>41487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41852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2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1500000</v>
      </nc>
      <ndxf>
        <numFmt numFmtId="169" formatCode="_-* #,##0_-;\-* #,##0_-;_-* &quot;-&quot;??_-;_-@_-"/>
        <fill>
          <patternFill>
            <bgColor rgb="FFFFFF00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24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4.71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Treinamento "Professional Scrummaster"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9.1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2">
        <v>67990</v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92" t="inlineStr">
        <is>
          <t>PE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2" t="inlineStr">
        <is>
          <t>EXP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2">
        <v>41306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41426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2" t="inlineStr">
        <is>
          <t>A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67990</v>
      </nc>
      <n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25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4.72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Prestação de serv. de instalação de equipamentos de audeo e vídeo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10.1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2">
        <v>167000</v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92" t="inlineStr">
        <is>
          <t>PE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2" t="inlineStr">
        <is>
          <t>EXP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2">
        <v>41487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41609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92" t="inlineStr">
        <is>
          <t>A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167000</v>
      </nc>
      <n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26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4.73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Capacitaçao equipe do projeto e membros designados</t>
        </is>
      </nc>
      <ndxf>
        <numFmt numFmtId="3" formatCode="#,##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C92" t="inlineStr">
        <is>
          <t>10.4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2" start="0" length="0">
      <dxf>
        <numFmt numFmtId="168" formatCode="_(* #,##0_);_(* \(#,##0\);_(* \-??_);_(@_)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92" start="0" length="0">
      <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30" formatCode="@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2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2" t="inlineStr">
        <is>
          <t>Cosolidado no item 4.7</t>
        </is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2" start="0" length="0">
      <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7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4.74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Capacitar gestores de equipes na Sefaz</t>
        </is>
      </nc>
      <ndxf>
        <numFmt numFmtId="3" formatCode="#,##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C92" t="inlineStr">
        <is>
          <t>10.4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2" start="0" length="0">
      <dxf>
        <numFmt numFmtId="3" formatCode="#,##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F92" start="0" length="0">
      <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30" formatCode="@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2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2" t="inlineStr">
        <is>
          <t>Cosolidado no item 4.7</t>
        </is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2" start="0" length="0">
      <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8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alignment vertical="center" readingOrder="0"/>
      </dxf>
    </rfmt>
    <rcc rId="0" sId="1" dxf="1">
      <nc r="A92" t="inlineStr">
        <is>
          <t>4.75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Cursos para capacitação dos administradores e usuários gestores (provedor da informação)</t>
        </is>
      </nc>
      <ndxf>
        <numFmt numFmtId="3" formatCode="#,##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s="1" dxf="1">
      <nc r="C92" t="inlineStr">
        <is>
          <t>11.3</t>
        </is>
      </nc>
      <ndxf>
        <numFmt numFmtId="164" formatCode="_(* #,##0.00_);_(* \(#,##0.0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2" start="0" length="0">
      <dxf>
        <numFmt numFmtId="3" formatCode="#,##0"/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2" start="0" length="0">
      <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2" t="inlineStr">
        <is>
          <t>C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2" t="inlineStr">
        <is>
          <t>Cosolidado no item 4.7</t>
        </is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92" start="0" length="0">
      <dxf>
        <numFmt numFmtId="169" formatCode="_-* #,##0_-;\-* #,##0_-;_-* &quot;-&quot;??_-;_-@_-"/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29" sId="1" ref="A92:XFD92" action="deleteRow">
    <undo index="0" exp="area" dr="N86:N92" r="N102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2" t="inlineStr">
        <is>
          <t>4.76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Serviços de Implantação, Customização e Desenvolvimento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9.8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2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92" start="0" length="0">
      <dxf>
        <numFmt numFmtId="169" formatCode="_-* #,##0_-;\-* #,##0_-;_-* &quot;-&quot;??_-;_-@_-"/>
        <fill>
          <patternFill>
            <bgColor rgb="FFFFFF00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030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2" t="inlineStr">
        <is>
          <t>4.77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Elaboração de Projetos Executivos de reforma das Câmaras Julgadoras do TIT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 t="inlineStr">
        <is>
          <t>5.1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2">
        <f>E92/E12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E9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92" start="0" length="0">
      <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92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L92" t="inlineStr">
        <is>
          <t>C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92" t="inlineStr">
        <is>
          <t>Alterado para consultoria</t>
        </is>
      </nc>
      <ndxf>
        <numFmt numFmtId="13" formatCode="0%"/>
        <fill>
          <patternFill patternType="none">
            <bgColor indexed="65"/>
          </patternFill>
        </fill>
        <alignment horizont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92">
        <f>107000/8*5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31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2" t="inlineStr">
        <is>
          <t>4.78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Prestação de serviços relacionados à produção de materiais multimídia, design gráfico e conteúdo digital para curso EAD - KOL Soluções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10.3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>
        <f>E92/E12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2">
        <v>1675971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2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2" t="inlineStr">
        <is>
          <t>EXP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2">
        <v>41791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42186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2" t="inlineStr">
        <is>
          <t>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2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92" start="0" length="0">
      <dxf>
        <numFmt numFmtId="169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</rrc>
  <rrc rId="5032" sId="1" ref="A92:XFD92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2:XFD92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2" t="inlineStr">
        <is>
          <t>4.79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Desenvolvimento de curso EAD - FUNDAP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2" t="inlineStr">
        <is>
          <t>7.2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>
        <f>E92/E12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2">
        <v>2475393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2" t="inlineStr">
        <is>
          <t>DISPENSA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2" t="inlineStr">
        <is>
          <t>EXP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2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2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2">
        <v>42309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2" t="inlineStr">
        <is>
          <t>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2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2">
        <v>58750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33" sId="1" ref="A93:XFD93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3:XFD9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3" t="inlineStr">
        <is>
          <t>4.81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Implantação do programa de conscientização em Segurança da Informação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93" t="inlineStr">
        <is>
          <t>9.6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3">
        <f>E93/E12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3">
        <v>180000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3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3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3">
        <v>41244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3">
        <v>41395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3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3">
        <v>180000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34" sId="1" ref="A93:XFD93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3:XFD9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3" t="inlineStr">
        <is>
          <t>4.82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Elaboração de guia para projetos ECM  (Enterprise Content Management) / GED (Gerenciamento Eletrônico de Documentos)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93" t="inlineStr">
        <is>
          <t>9.7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93">
        <f>E93/E12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93">
        <v>119450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3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3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3">
        <v>40787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3">
        <v>41730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3" start="0" length="0">
      <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N93">
        <f>17116+2280</f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035" sId="1" ref="A93:XFD93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93:XFD93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93" t="inlineStr">
        <is>
          <t>4.83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Produção de materiais multimídia, design gráfico e conteúdo digital para curso EAD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93" t="inlineStr">
        <is>
          <t>10.3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>
        <f>E93/E12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93">
        <v>1029631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3" t="inlineStr">
        <is>
          <t>SRP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93" t="inlineStr">
        <is>
          <t>EXP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93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93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93">
        <v>41365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93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3" t="inlineStr">
        <is>
          <t>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93" start="0" length="0">
      <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34">
      <nc r="N93">
        <v>58750</v>
      </nc>
      <ndxf>
        <numFmt numFmtId="169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36" sId="1">
    <oc r="D49">
      <f>SUM(D40:D48)</f>
    </oc>
    <nc r="D49">
      <f>SUM(D40:D48)</f>
    </nc>
  </rcc>
  <rcc rId="5037" sId="1">
    <oc r="E49">
      <f>SUM(E40:E48)</f>
    </oc>
    <nc r="E49">
      <f>SUM(E40:E48)</f>
    </nc>
  </rcc>
  <rcc rId="5038" sId="1">
    <oc r="A14" t="inlineStr">
      <is>
        <t>1.4</t>
      </is>
    </oc>
    <nc r="A14" t="inlineStr">
      <is>
        <t>1.1</t>
      </is>
    </nc>
  </rcc>
  <rcc rId="5039" sId="1">
    <oc r="A15" t="inlineStr">
      <is>
        <t>1.7</t>
      </is>
    </oc>
    <nc r="A15" t="inlineStr">
      <is>
        <t>1.2</t>
      </is>
    </nc>
  </rcc>
  <rcc rId="5040" sId="1">
    <oc r="A16" t="inlineStr">
      <is>
        <t>1.12</t>
      </is>
    </oc>
    <nc r="A16" t="inlineStr">
      <is>
        <t>1.3</t>
      </is>
    </nc>
  </rcc>
  <rcc rId="5041" sId="1">
    <oc r="A17" t="inlineStr">
      <is>
        <t>1.34</t>
      </is>
    </oc>
    <nc r="A17" t="inlineStr">
      <is>
        <t>1.4</t>
      </is>
    </nc>
  </rcc>
  <rcc rId="5042" sId="1">
    <oc r="A18" t="inlineStr">
      <is>
        <t>1.39</t>
      </is>
    </oc>
    <nc r="A18" t="inlineStr">
      <is>
        <t>1.5</t>
      </is>
    </nc>
  </rcc>
  <rcc rId="5043" sId="1">
    <oc r="A19" t="inlineStr">
      <is>
        <t>1.40</t>
      </is>
    </oc>
    <nc r="A19" t="inlineStr">
      <is>
        <t>1.6</t>
      </is>
    </nc>
  </rcc>
  <rcc rId="5044" sId="1">
    <oc r="A20" t="inlineStr">
      <is>
        <t>1.44</t>
      </is>
    </oc>
    <nc r="A20" t="inlineStr">
      <is>
        <t>1.7</t>
      </is>
    </nc>
  </rcc>
  <rcc rId="5045" sId="1">
    <oc r="A21" t="inlineStr">
      <is>
        <t>1.46</t>
      </is>
    </oc>
    <nc r="A21" t="inlineStr">
      <is>
        <t>1.8</t>
      </is>
    </nc>
  </rcc>
  <rcc rId="5046" sId="1">
    <oc r="A22" t="inlineStr">
      <is>
        <t>1.48</t>
      </is>
    </oc>
    <nc r="A22" t="inlineStr">
      <is>
        <t>1.9</t>
      </is>
    </nc>
  </rcc>
  <rcc rId="5047" sId="1">
    <oc r="A23" t="inlineStr">
      <is>
        <t>1.49</t>
      </is>
    </oc>
    <nc r="A23" t="inlineStr">
      <is>
        <t>1.10</t>
      </is>
    </nc>
  </rcc>
  <rcc rId="5048" sId="1">
    <oc r="A24" t="inlineStr">
      <is>
        <t>1.50</t>
      </is>
    </oc>
    <nc r="A24" t="inlineStr">
      <is>
        <t>1.11</t>
      </is>
    </nc>
  </rcc>
  <rcc rId="5049" sId="1">
    <oc r="A25" t="inlineStr">
      <is>
        <t>1.51</t>
      </is>
    </oc>
    <nc r="A25" t="inlineStr">
      <is>
        <t>1.12</t>
      </is>
    </nc>
  </rcc>
  <rcc rId="5050" sId="1">
    <oc r="A26" t="inlineStr">
      <is>
        <t>1.58</t>
      </is>
    </oc>
    <nc r="A26" t="inlineStr">
      <is>
        <t>1.13</t>
      </is>
    </nc>
  </rcc>
  <rcc rId="5051" sId="1">
    <oc r="A27" t="inlineStr">
      <is>
        <t>1.59</t>
      </is>
    </oc>
    <nc r="A27" t="inlineStr">
      <is>
        <t>1.14</t>
      </is>
    </nc>
  </rcc>
  <rcc rId="5052" sId="1">
    <oc r="A28" t="inlineStr">
      <is>
        <t>1.60</t>
      </is>
    </oc>
    <nc r="A28" t="inlineStr">
      <is>
        <t>1.15</t>
      </is>
    </nc>
  </rcc>
  <rcc rId="5053" sId="1">
    <oc r="A29" t="inlineStr">
      <is>
        <t>1.61</t>
      </is>
    </oc>
    <nc r="A29" t="inlineStr">
      <is>
        <t>1.16</t>
      </is>
    </nc>
  </rcc>
  <rcc rId="5054" sId="1">
    <oc r="A30" t="inlineStr">
      <is>
        <t>1.63</t>
      </is>
    </oc>
    <nc r="A30" t="inlineStr">
      <is>
        <t>1.17</t>
      </is>
    </nc>
  </rcc>
  <rcc rId="5055" sId="1" odxf="1" dxf="1">
    <oc r="A31" t="inlineStr">
      <is>
        <t>1.65</t>
      </is>
    </oc>
    <nc r="A31" t="inlineStr">
      <is>
        <t>1.18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56" sId="1" odxf="1" dxf="1">
    <oc r="A32" t="inlineStr">
      <is>
        <t>1.66</t>
      </is>
    </oc>
    <nc r="A32" t="inlineStr">
      <is>
        <t>1.19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57" sId="1" odxf="1" dxf="1">
    <oc r="A33" t="inlineStr">
      <is>
        <t>1.67</t>
      </is>
    </oc>
    <nc r="A33" t="inlineStr">
      <is>
        <t>1.20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58" sId="1" odxf="1" dxf="1">
    <oc r="A34" t="inlineStr">
      <is>
        <t>1.68</t>
      </is>
    </oc>
    <nc r="A34" t="inlineStr">
      <is>
        <t>1.21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59" sId="1" odxf="1" dxf="1">
    <oc r="A35" t="inlineStr">
      <is>
        <t>1.69</t>
      </is>
    </oc>
    <nc r="A35" t="inlineStr">
      <is>
        <t>1.22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60" sId="1" odxf="1" dxf="1">
    <oc r="A36" t="inlineStr">
      <is>
        <t>1.70</t>
      </is>
    </oc>
    <nc r="A36" t="inlineStr">
      <is>
        <t>1.23</t>
      </is>
    </nc>
    <odxf>
      <border outline="0">
        <bottom/>
      </border>
    </odxf>
    <ndxf>
      <border outline="0">
        <bottom style="thin">
          <color indexed="64"/>
        </bottom>
      </border>
    </ndxf>
  </rcc>
  <rcc rId="5061" sId="1">
    <oc r="A40" t="inlineStr">
      <is>
        <t>2.2</t>
      </is>
    </oc>
    <nc r="A40" t="inlineStr">
      <is>
        <t>2.1</t>
      </is>
    </nc>
  </rcc>
  <rcc rId="5062" sId="1">
    <oc r="A41" t="inlineStr">
      <is>
        <t>2.4</t>
      </is>
    </oc>
    <nc r="A41" t="inlineStr">
      <is>
        <t>2.2</t>
      </is>
    </nc>
  </rcc>
  <rcc rId="5063" sId="1">
    <oc r="A42" t="inlineStr">
      <is>
        <t>2.6</t>
      </is>
    </oc>
    <nc r="A42" t="inlineStr">
      <is>
        <t>2.3</t>
      </is>
    </nc>
  </rcc>
  <rcc rId="5064" sId="1">
    <oc r="A43" t="inlineStr">
      <is>
        <t>2.7</t>
      </is>
    </oc>
    <nc r="A43" t="inlineStr">
      <is>
        <t>2.4</t>
      </is>
    </nc>
  </rcc>
  <rcc rId="5065" sId="1">
    <oc r="A44" t="inlineStr">
      <is>
        <t>2.9</t>
      </is>
    </oc>
    <nc r="A44" t="inlineStr">
      <is>
        <t>2.5</t>
      </is>
    </nc>
  </rcc>
  <rcc rId="5066" sId="1">
    <oc r="A45" t="inlineStr">
      <is>
        <t>2.12</t>
      </is>
    </oc>
    <nc r="A45" t="inlineStr">
      <is>
        <t>2.6</t>
      </is>
    </nc>
  </rcc>
  <rcc rId="5067" sId="1">
    <oc r="A46" t="inlineStr">
      <is>
        <t>2.13</t>
      </is>
    </oc>
    <nc r="A46" t="inlineStr">
      <is>
        <t>2.7</t>
      </is>
    </nc>
  </rcc>
  <rcc rId="5068" sId="1">
    <oc r="A47" t="inlineStr">
      <is>
        <t>2.14</t>
      </is>
    </oc>
    <nc r="A47" t="inlineStr">
      <is>
        <t>2.8</t>
      </is>
    </nc>
  </rcc>
  <rcc rId="5069" sId="1">
    <oc r="A48" t="inlineStr">
      <is>
        <t>2.15</t>
      </is>
    </oc>
    <nc r="A48" t="inlineStr">
      <is>
        <t>2.9</t>
      </is>
    </nc>
  </rcc>
  <rcc rId="5070" sId="1">
    <oc r="A52" t="inlineStr">
      <is>
        <t>3.4</t>
      </is>
    </oc>
    <nc r="A52" t="inlineStr">
      <is>
        <t>3.1</t>
      </is>
    </nc>
  </rcc>
  <rcc rId="5071" sId="1">
    <oc r="A53" t="inlineStr">
      <is>
        <t>3.7</t>
      </is>
    </oc>
    <nc r="A53" t="inlineStr">
      <is>
        <t>3.2</t>
      </is>
    </nc>
  </rcc>
  <rcc rId="5072" sId="1">
    <oc r="A54" t="inlineStr">
      <is>
        <t>3.8</t>
      </is>
    </oc>
    <nc r="A54" t="inlineStr">
      <is>
        <t>3.3</t>
      </is>
    </nc>
  </rcc>
  <rcc rId="5073" sId="1">
    <oc r="A55" t="inlineStr">
      <is>
        <t>3.12</t>
      </is>
    </oc>
    <nc r="A55" t="inlineStr">
      <is>
        <t>3.4</t>
      </is>
    </nc>
  </rcc>
  <rcc rId="5074" sId="1">
    <oc r="A56" t="inlineStr">
      <is>
        <t>3.15</t>
      </is>
    </oc>
    <nc r="A56" t="inlineStr">
      <is>
        <t>3.5</t>
      </is>
    </nc>
  </rcc>
  <rcc rId="5075" sId="1">
    <oc r="A57" t="inlineStr">
      <is>
        <t>3.16</t>
      </is>
    </oc>
    <nc r="A57" t="inlineStr">
      <is>
        <t>3.6</t>
      </is>
    </nc>
  </rcc>
  <rcc rId="5076" sId="1">
    <oc r="A58" t="inlineStr">
      <is>
        <t>3.18</t>
      </is>
    </oc>
    <nc r="A58" t="inlineStr">
      <is>
        <t>3.7</t>
      </is>
    </nc>
  </rcc>
  <rcc rId="5077" sId="1">
    <oc r="A59" t="inlineStr">
      <is>
        <t>3.19</t>
      </is>
    </oc>
    <nc r="A59" t="inlineStr">
      <is>
        <t>3.8</t>
      </is>
    </nc>
  </rcc>
  <rcc rId="5078" sId="1">
    <oc r="A60" t="inlineStr">
      <is>
        <t>3.20</t>
      </is>
    </oc>
    <nc r="A60" t="inlineStr">
      <is>
        <t>3.9</t>
      </is>
    </nc>
  </rcc>
  <rcc rId="5079" sId="1">
    <oc r="A61" t="inlineStr">
      <is>
        <t>3.21</t>
      </is>
    </oc>
    <nc r="A61" t="inlineStr">
      <is>
        <t>3.10</t>
      </is>
    </nc>
  </rcc>
  <rcc rId="5080" sId="1">
    <oc r="A62" t="inlineStr">
      <is>
        <t>3.22</t>
      </is>
    </oc>
    <nc r="A62" t="inlineStr">
      <is>
        <t>3.11</t>
      </is>
    </nc>
  </rcc>
  <rcc rId="5081" sId="1">
    <oc r="A63" t="inlineStr">
      <is>
        <t>3.24</t>
      </is>
    </oc>
    <nc r="A63" t="inlineStr">
      <is>
        <t>3.12</t>
      </is>
    </nc>
  </rcc>
  <rcc rId="5082" sId="1">
    <oc r="A64" t="inlineStr">
      <is>
        <t>3.25</t>
      </is>
    </oc>
    <nc r="A64" t="inlineStr">
      <is>
        <t>3.13</t>
      </is>
    </nc>
  </rcc>
  <rcc rId="5083" sId="1">
    <oc r="A65" t="inlineStr">
      <is>
        <t>3.26</t>
      </is>
    </oc>
    <nc r="A65" t="inlineStr">
      <is>
        <t>3.14</t>
      </is>
    </nc>
  </rcc>
  <rcc rId="5084" sId="1">
    <oc r="A66" t="inlineStr">
      <is>
        <t>3.27</t>
      </is>
    </oc>
    <nc r="A66" t="inlineStr">
      <is>
        <t>3.15</t>
      </is>
    </nc>
  </rcc>
  <rcc rId="5085" sId="1">
    <oc r="A67" t="inlineStr">
      <is>
        <t>3.29</t>
      </is>
    </oc>
    <nc r="A67" t="inlineStr">
      <is>
        <t>3.16</t>
      </is>
    </nc>
  </rcc>
  <rcc rId="5086" sId="1">
    <oc r="A68" t="inlineStr">
      <is>
        <t>3.30</t>
      </is>
    </oc>
    <nc r="A68" t="inlineStr">
      <is>
        <t>3.17</t>
      </is>
    </nc>
  </rcc>
  <rcc rId="5087" sId="1">
    <oc r="A69" t="inlineStr">
      <is>
        <t>3.33</t>
      </is>
    </oc>
    <nc r="A69" t="inlineStr">
      <is>
        <t>3.18</t>
      </is>
    </nc>
  </rcc>
  <rcc rId="5088" sId="1">
    <oc r="A70" t="inlineStr">
      <is>
        <t>3.34</t>
      </is>
    </oc>
    <nc r="A70" t="inlineStr">
      <is>
        <t>3.19</t>
      </is>
    </nc>
  </rcc>
  <rcc rId="5089" sId="1">
    <oc r="A71" t="inlineStr">
      <is>
        <t>3.35</t>
      </is>
    </oc>
    <nc r="A71" t="inlineStr">
      <is>
        <t>3.20</t>
      </is>
    </nc>
  </rcc>
  <rcc rId="5090" sId="1">
    <oc r="A72" t="inlineStr">
      <is>
        <t>3.41</t>
      </is>
    </oc>
    <nc r="A72" t="inlineStr">
      <is>
        <t>3.21</t>
      </is>
    </nc>
  </rcc>
  <rcc rId="5091" sId="1">
    <oc r="A73" t="inlineStr">
      <is>
        <t>3.42</t>
      </is>
    </oc>
    <nc r="A73" t="inlineStr">
      <is>
        <t>3.22</t>
      </is>
    </nc>
  </rcc>
  <rcc rId="5092" sId="1">
    <oc r="A74" t="inlineStr">
      <is>
        <t>3.45</t>
      </is>
    </oc>
    <nc r="A74" t="inlineStr">
      <is>
        <t>3.23</t>
      </is>
    </nc>
  </rcc>
  <rcc rId="5093" sId="1">
    <oc r="A75" t="inlineStr">
      <is>
        <t>3.47</t>
      </is>
    </oc>
    <nc r="A75" t="inlineStr">
      <is>
        <t>3.24</t>
      </is>
    </nc>
  </rcc>
  <rcc rId="5094" sId="1">
    <oc r="A76" t="inlineStr">
      <is>
        <t>3.48</t>
      </is>
    </oc>
    <nc r="A76" t="inlineStr">
      <is>
        <t>3.25</t>
      </is>
    </nc>
  </rcc>
  <rcc rId="5095" sId="1">
    <oc r="A77" t="inlineStr">
      <is>
        <t>3.49</t>
      </is>
    </oc>
    <nc r="A77" t="inlineStr">
      <is>
        <t>3.26</t>
      </is>
    </nc>
  </rcc>
  <rcc rId="5096" sId="1">
    <oc r="A78" t="inlineStr">
      <is>
        <t>3.58</t>
      </is>
    </oc>
    <nc r="A78" t="inlineStr">
      <is>
        <t>3.27</t>
      </is>
    </nc>
  </rcc>
  <rcc rId="5097" sId="1" odxf="1" dxf="1">
    <oc r="A79" t="inlineStr">
      <is>
        <t>3.59</t>
      </is>
    </oc>
    <nc r="A79" t="inlineStr">
      <is>
        <t>3.28</t>
      </is>
    </nc>
    <odxf>
      <font>
        <sz val="10"/>
        <color rgb="FFFF0000"/>
      </font>
    </odxf>
    <ndxf>
      <font>
        <sz val="10"/>
        <color auto="1"/>
      </font>
    </ndxf>
  </rcc>
  <rcc rId="5098" sId="1" odxf="1" dxf="1">
    <oc r="A80" t="inlineStr">
      <is>
        <t>3.60</t>
      </is>
    </oc>
    <nc r="A80" t="inlineStr">
      <is>
        <t>3.29</t>
      </is>
    </nc>
    <odxf>
      <font>
        <sz val="10"/>
        <color rgb="FF0070C0"/>
      </font>
      <border outline="0">
        <bottom/>
      </border>
    </odxf>
    <ndxf>
      <font>
        <sz val="10"/>
        <color auto="1"/>
      </font>
      <border outline="0">
        <bottom style="thin">
          <color indexed="64"/>
        </bottom>
      </border>
    </ndxf>
  </rcc>
  <rcc rId="5099" sId="1" odxf="1" dxf="1">
    <oc r="A81" t="inlineStr">
      <is>
        <t>3.61</t>
      </is>
    </oc>
    <nc r="A81" t="inlineStr">
      <is>
        <t>3.30</t>
      </is>
    </nc>
    <odxf>
      <font>
        <sz val="10"/>
        <color rgb="FF0070C0"/>
      </font>
      <border outline="0">
        <bottom/>
      </border>
    </odxf>
    <ndxf>
      <font>
        <sz val="10"/>
        <color auto="1"/>
      </font>
      <border outline="0">
        <bottom style="thin">
          <color indexed="64"/>
        </bottom>
      </border>
    </ndxf>
  </rcc>
  <rcc rId="5100" sId="1" odxf="1" dxf="1">
    <oc r="A82" t="inlineStr">
      <is>
        <t>3.62</t>
      </is>
    </oc>
    <nc r="A82" t="inlineStr">
      <is>
        <t>3.31</t>
      </is>
    </nc>
    <odxf>
      <font>
        <sz val="10"/>
        <color rgb="FF0070C0"/>
      </font>
      <border outline="0">
        <bottom/>
      </border>
    </odxf>
    <ndxf>
      <font>
        <sz val="10"/>
        <color auto="1"/>
      </font>
      <border outline="0">
        <bottom style="thin">
          <color indexed="64"/>
        </bottom>
      </border>
    </ndxf>
  </rcc>
  <rfmt sheetId="1" sqref="A79" start="0" length="2147483647">
    <dxf>
      <font>
        <color rgb="FFFF0000"/>
      </font>
    </dxf>
  </rfmt>
  <rfmt sheetId="1" sqref="A80:B82" start="0" length="2147483647">
    <dxf>
      <font>
        <color rgb="FF00B0F0"/>
      </font>
    </dxf>
  </rfmt>
  <rfmt sheetId="1" sqref="A80:B82" start="0" length="2147483647">
    <dxf>
      <font>
        <color rgb="FF0070C0"/>
      </font>
    </dxf>
  </rfmt>
  <rcc rId="5101" sId="1">
    <oc r="A86" t="inlineStr">
      <is>
        <t>4.7</t>
      </is>
    </oc>
    <nc r="A86" t="inlineStr">
      <is>
        <t>4.1</t>
      </is>
    </nc>
  </rcc>
  <rcc rId="5102" sId="1">
    <oc r="A87" t="inlineStr">
      <is>
        <t>4.13</t>
      </is>
    </oc>
    <nc r="A87" t="inlineStr">
      <is>
        <t>4.2</t>
      </is>
    </nc>
  </rcc>
  <rcc rId="5103" sId="1">
    <oc r="A88" t="inlineStr">
      <is>
        <t>4.19</t>
      </is>
    </oc>
    <nc r="A88" t="inlineStr">
      <is>
        <t>4.3</t>
      </is>
    </nc>
  </rcc>
  <rcc rId="5104" sId="1">
    <oc r="A89" t="inlineStr">
      <is>
        <t>4.58</t>
      </is>
    </oc>
    <nc r="A89" t="inlineStr">
      <is>
        <t>4.4</t>
      </is>
    </nc>
  </rcc>
  <rcc rId="5105" sId="1">
    <oc r="A90" t="inlineStr">
      <is>
        <t>4.59</t>
      </is>
    </oc>
    <nc r="A90" t="inlineStr">
      <is>
        <t>4.5</t>
      </is>
    </nc>
  </rcc>
  <rcc rId="5106" sId="1">
    <oc r="A91" t="inlineStr">
      <is>
        <t>4.67</t>
      </is>
    </oc>
    <nc r="A91" t="inlineStr">
      <is>
        <t>4.6</t>
      </is>
    </nc>
  </rcc>
  <rcc rId="5107" sId="1">
    <oc r="A92" t="inlineStr">
      <is>
        <t>4.80</t>
      </is>
    </oc>
    <nc r="A92" t="inlineStr">
      <is>
        <t>4.7</t>
      </is>
    </nc>
  </rcc>
  <rcc rId="5108" sId="1">
    <oc r="A93" t="inlineStr">
      <is>
        <t>4.84</t>
      </is>
    </oc>
    <nc r="A93" t="inlineStr">
      <is>
        <t>4.8</t>
      </is>
    </nc>
  </rcc>
  <rcc rId="5109" sId="1">
    <oc r="A94" t="inlineStr">
      <is>
        <t>4.85</t>
      </is>
    </oc>
    <nc r="A94" t="inlineStr">
      <is>
        <t>4.9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0" sId="1" odxf="1" dxf="1">
    <nc r="O98">
      <f>E91+E82+E81+E80+E79+E78+E77+E76+E75+E74+E73+E72+E71+E70+E69+E68+E67+E66+E65+E63+E62+E60+E59+E57+E56+E55+E54+E53+E52+E48+E47+E46+E45+E44+E43+E42+E41+E36+E35+E34+E33+E32+E31+E30+E29+E28+E27+E26+E25+E24+E23+E22+E21+E21+E20+E19+E18+E17+E16+E15+E14</f>
    </nc>
    <odxf>
      <numFmt numFmtId="0" formatCode="General"/>
    </odxf>
    <ndxf>
      <numFmt numFmtId="166" formatCode="_(* #,##0_);_(* \(#,##0\);_(* &quot;-&quot;??_);_(@_)"/>
    </ndxf>
  </rcc>
  <rcc rId="5111" sId="1" numFmtId="13">
    <oc r="H97">
      <v>0.84</v>
    </oc>
    <nc r="H97">
      <v>0.92</v>
    </nc>
  </rcc>
  <rcc rId="5112" sId="1" numFmtId="13">
    <oc r="I97">
      <v>0.16</v>
    </oc>
    <nc r="I97">
      <v>0.08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13" sId="1" ref="A14:XFD14" action="deleteRow">
    <undo index="119" exp="ref" v="1" dr="E14" r="O98" sId="1"/>
    <undo index="0" exp="area" dr="N14:N24" r="N37" sId="1"/>
    <undo index="0" exp="area" dr="E14:E36" r="E37" sId="1"/>
    <undo index="0" exp="area" dr="D14:D36" r="D37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1.1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Desenvolvimento do sistema de gestão do ITCMD (módulo conta fiscal - PRODESP)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4.2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949240.56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41821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 t="inlineStr">
        <is>
          <t>PRISM  BR10824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4">
        <v>756222.6</v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14" sId="1" ref="A14:XFD14" action="deleteRow">
    <undo index="117" exp="ref" v="1" dr="E14" r="O97" sId="1"/>
    <undo index="0" exp="area" dr="N14:N23" r="N36" sId="1"/>
    <undo index="0" exp="area" dr="E14:E35" r="E36" sId="1"/>
    <undo index="0" exp="area" dr="D14:D35" r="D36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1.2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Atualização da plataforma tecnológica do SIGEO para implementação do sistema de custos (PRODESP) 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4" t="inlineStr">
        <is>
          <t>6.1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3080631.6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41640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 t="inlineStr">
        <is>
          <t>PRISM BR10820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>
        <f>2237960.43+206571.32</f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15" sId="1" ref="A14:XFD14" action="deleteRow">
    <undo index="115" exp="ref" v="1" dr="E14" r="O96" sId="1"/>
    <undo index="0" exp="area" dr="N14:N22" r="N35" sId="1"/>
    <undo index="0" exp="area" dr="E14:E34" r="E35" sId="1"/>
    <undo index="0" exp="area" dr="D14:D34" r="D35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4:XFD1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4" t="inlineStr">
        <is>
          <t>1.3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Implementação de um sistema de informações para a BEC e Business Inteligence - (PRODESP) - Contrato Empréstimo 4.05 (b) (v)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C14" t="inlineStr">
        <is>
          <t>7.2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4">
        <f>E14/E12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4">
        <v>1312780.8600000001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4" t="inlineStr">
        <is>
          <t>EXA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4">
        <v>41153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 t="inlineStr">
        <is>
          <t>PRISM BR10823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14" start="0" length="0">
      <dxf>
        <numFmt numFmtId="168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6" sId="1" ref="A15:XFD15" action="deleteRow">
    <undo index="111" exp="ref" v="1" dr="E15" r="O95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15:XFD15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15" t="inlineStr">
        <is>
          <t>1.5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Definição de olução Rastreamento e Monitoramento.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3.3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15">
        <f>E15/E12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15">
        <v>881979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 t="inlineStr">
        <is>
          <t>BID SBQC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5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15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15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5">
        <v>41487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15">
        <v>42186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5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5" t="inlineStr">
        <is>
          <t>PRISM BR10626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15">
        <v>422080</v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17" sId="1" ref="A24:XFD24" action="deleteRow">
    <undo index="89" exp="ref" v="1" dr="E24" r="O94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24:XFD24" start="0" length="0">
      <dxf>
        <font>
          <sz val="10"/>
          <color auto="1"/>
        </font>
        <alignment vertical="center" readingOrder="0"/>
      </dxf>
    </rfmt>
    <rcc rId="0" sId="1" dxf="1">
      <nc r="A24" t="inlineStr">
        <is>
          <t>1.15</t>
        </is>
      </nc>
      <ndxf>
        <alignment horizont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Auditoria externa independente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A1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24">
        <f>E24/E12</f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24">
        <v>416568.24</v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BID SBQC</t>
        </is>
      </nc>
      <ndxf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24" t="inlineStr">
        <is>
          <t>EXA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24">
        <v>1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24">
        <v>0</v>
      </nc>
      <ndxf>
        <numFmt numFmtId="13" formatCode="0%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24">
        <v>41244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24">
        <v>42675</v>
      </nc>
      <ndxf>
        <numFmt numFmtId="165" formatCode="[$-416]mmm\-yy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24" t="inlineStr">
        <is>
          <t>A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4" t="inlineStr">
        <is>
          <t>PRISM BR10822</t>
        </is>
      </nc>
      <ndxf>
        <numFmt numFmtId="166" formatCode="_(* #,##0_);_(* \(#,##0\);_(* &quot;-&quot;??_);_(@_)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24" start="0" length="0">
      <dxf>
        <numFmt numFmtId="168" formatCode="_-* #,##0_-;\-* #,##0_-;_-* &quot;-&quot;??_-;_-@_-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8" sId="1" ref="A39:XFD39" action="deleteRow">
    <undo index="65" exp="ref" v="1" dr="E39" r="O93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39:XFD39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39" t="inlineStr">
        <is>
          <t>2.5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 t="inlineStr">
        <is>
          <t>Construção do Posto Fiscal de Suzano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C39" t="inlineStr">
        <is>
          <t>1.5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9">
        <f>E39/E12</f>
      </nc>
      <ndxf>
        <numFmt numFmtId="3" formatCode="#,##0"/>
        <fill>
          <patternFill patternType="none">
            <bgColor indexed="65"/>
          </patternFill>
        </fill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4">
      <nc r="E39">
        <v>1422769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39" t="inlineStr">
        <is>
          <t>BID LPN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39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39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 numFmtId="13">
      <nc r="I39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J39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K39">
        <v>42095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39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s="1" dxf="1">
      <nc r="M39" t="inlineStr">
        <is>
          <t>PRISM BRB2629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ndxf>
    </rcc>
    <rfmt sheetId="1" s="1" sqref="N39" start="0" length="0">
      <dxf>
        <numFmt numFmtId="168" formatCode="_-* #,##0_-;\-* #,##0_-;_-* &quot;-&quot;??_-;_-@_-"/>
        <fill>
          <patternFill patternType="none">
            <bgColor indexed="65"/>
          </patternFill>
        </fill>
        <alignment horizontal="right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19" sId="1" ref="A46:XFD46" action="deleteRow">
    <undo index="55" exp="ref" v="1" dr="E46" r="O92" sId="1"/>
    <undo index="0" exp="area" dr="N46:N65" r="N77" sId="1"/>
    <undo index="0" exp="area" dr="E46:E76" r="E77" sId="1"/>
    <undo index="0" exp="area" dr="D46:D76" r="D77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6:XFD4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6" t="inlineStr">
        <is>
          <t>3.1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Licenças software para investigação forense - APURA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46" t="inlineStr">
        <is>
          <t>3.4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6">
        <f>E46/E12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6">
        <v>330900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 t="inlineStr">
        <is>
          <t>BID CD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6" t="inlineStr">
        <is>
          <t>EXA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 t="inlineStr">
        <is>
          <t>n/a</t>
        </is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6">
        <v>40909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6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6" t="inlineStr">
        <is>
          <t>PRISM BR10819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46" start="0" length="0">
      <dxf>
        <numFmt numFmtId="168" formatCode="_-* #,##0_-;\-* #,##0_-;_-* &quot;-&quot;??_-;_-@_-"/>
        <fill>
          <patternFill patternType="none">
            <bgColor indexed="65"/>
          </patternFill>
        </fill>
        <alignment horizontal="righ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0" sId="1" ref="A46:XFD46" action="deleteRow">
    <undo index="53" exp="ref" v="1" dr="E46" r="O91" sId="1"/>
    <undo index="0" exp="area" dr="N46:N64" r="N76" sId="1"/>
    <undo index="0" exp="area" dr="E46:E75" r="E76" sId="1"/>
    <undo index="0" exp="area" dr="D46:D75" r="D76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6:XFD4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6" t="inlineStr">
        <is>
          <t>3.2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Aquisição de licenças de software Weblogic para atualização tecnológica do SIGEO - Sistema de Informações Gerenciais da Execução Orçamentária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6.1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6">
        <f>E46/E12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46">
        <v>7810000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6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46">
        <v>40878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6">
        <v>40909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6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6" t="inlineStr">
        <is>
          <t>PRISM BRB2631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46" start="0" length="0">
      <dxf>
        <numFmt numFmtId="168" formatCode="_-* #,##0_-;\-* #,##0_-;_-* &quot;-&quot;??_-;_-@_-"/>
        <fill>
          <patternFill patternType="none">
            <bgColor indexed="65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1" sId="1" ref="A46:XFD46" action="deleteRow">
    <undo index="51" exp="ref" v="1" dr="E46" r="O90" sId="1"/>
    <undo index="0" exp="area" dr="N46:N63" r="N75" sId="1"/>
    <undo index="0" exp="area" dr="E46:E74" r="E75" sId="1"/>
    <undo index="0" exp="area" dr="D46:D74" r="D75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6:XFD4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6" t="inlineStr">
        <is>
          <t>3.3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40 Estantes Deslizantes (Módulos) montadas sobre trilhos e serviços de reforma do espaço que abrigará  arquivo de prontuários da SEFAZ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7.1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6">
        <f>E46/E12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46">
        <v>9650000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6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46">
        <v>41760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6">
        <v>42186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6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6" t="inlineStr">
        <is>
          <t>PRISM BRB2621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6">
        <f>81772.15+357858.24+2597232.12</f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22" sId="1" ref="A46:XFD46" action="deleteRow">
    <undo index="49" exp="ref" v="1" dr="E46" r="O89" sId="1"/>
    <undo index="0" exp="area" dr="N46:N62" r="N74" sId="1"/>
    <undo index="0" exp="area" dr="E46:E73" r="E74" sId="1"/>
    <undo index="0" exp="area" dr="D46:D73" r="D74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6:XFD46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6" t="inlineStr">
        <is>
          <t>3.4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Aquisição de ferramenta BMC Remedy com instalação, adequação e atualização</t>
        </is>
      </nc>
      <ndxf>
        <numFmt numFmtId="30" formatCode="@"/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9.3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6">
        <f>E46/E12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46">
        <v>7300000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6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6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6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46">
        <v>40756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6">
        <v>41974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6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6" t="inlineStr">
        <is>
          <t>PRISM BRB2626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6">
        <f>1095000+474500</f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5123" sId="1" ref="A48:XFD48" action="deleteRow"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48:XFD48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48" t="inlineStr">
        <is>
          <t>3.7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Notebooks</t>
        </is>
      </nc>
      <ndxf>
        <fill>
          <patternFill patternType="none">
            <bgColor indexed="6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48" t="inlineStr">
        <is>
          <t>10.1</t>
        </is>
      </nc>
      <ndxf>
        <numFmt numFmtId="164" formatCode="_(* #,##0.00_);_(* \(#,##0.0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8">
        <f>E48/E12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E48">
        <v>30000</v>
      </nc>
      <ndxf>
        <numFmt numFmtId="3" formatCode="#,##0"/>
        <fill>
          <patternFill patternType="none">
            <bgColor indexed="65"/>
          </patternFill>
        </fill>
        <alignment horizontal="righ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8" t="inlineStr">
        <is>
          <t>EXP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48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48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48">
        <v>41030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48">
        <v>41275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8" t="inlineStr">
        <is>
          <t>A</t>
        </is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8" t="inlineStr">
        <is>
          <t>PRISM BRB2630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N48" start="0" length="0">
      <dxf>
        <numFmt numFmtId="168" formatCode="_-* #,##0_-;\-* #,##0_-;_-* &quot;-&quot;??_-;_-@_-"/>
        <fill>
          <patternFill patternType="none">
            <bgColor indexed="65"/>
          </patternFill>
        </fill>
        <alignment horizontal="righ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5124" sId="1" ref="A54:XFD54" action="deleteRow">
    <undo index="35" exp="ref" v="1" dr="E54" r="O87" sId="1"/>
    <undo index="0" exp="area" ref3D="1" dr="$N$1:$N$1048576" dn="Z_BE9D6DFA_9664_424A_ABAB_F3AB4FFDA5C8_.wvu.Cols" sId="1"/>
    <undo index="0" exp="area" ref3D="1" dr="$N$1:$N$1048576" dn="Z_185A4EAD_A58C_40CE_BCAD_E1FFC9DC7957_.wvu.Cols" sId="1"/>
    <undo index="0" exp="area" ref3D="1" dr="$N$1:$N$1048576" dn="Z_12A39F01_2F42_49BF_88F4_4523F1749DE5_.wvu.Cols" sId="1"/>
    <undo index="0" exp="area" ref3D="1" dr="$N$1:$N$1048576" dn="Z_092C9160_6E14_4AF8_B5C4_307E93384AE0_.wvu.Cols" sId="1"/>
    <rfmt sheetId="1" xfDxf="1" sqref="A54:XFD54" start="0" length="0">
      <dxf>
        <font>
          <sz val="10"/>
          <color auto="1"/>
        </font>
        <fill>
          <patternFill patternType="solid">
            <bgColor theme="0"/>
          </patternFill>
        </fill>
        <alignment vertical="center" readingOrder="0"/>
      </dxf>
    </rfmt>
    <rcc rId="0" sId="1" dxf="1">
      <nc r="A54" t="inlineStr">
        <is>
          <t>3.14</t>
        </is>
      </nc>
      <ndxf>
        <fill>
          <patternFill patternType="none">
            <bgColor indexed="65"/>
          </patternFill>
        </fill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Aquisição de  Unattached Rack Storage</t>
        </is>
      </nc>
      <ndxf>
        <fill>
          <patternFill patternType="none">
            <bgColor indexed="65"/>
          </patternFill>
        </fill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3.1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4">
        <f>E54/E12</f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E54">
        <v>1326000</v>
      </nc>
      <ndxf>
        <numFmt numFmtId="166" formatCode="_(* #,##0_);_(* \(#,##0\);_(* &quot;-&quot;??_);_(@_)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" t="inlineStr">
        <is>
          <t>PE</t>
        </is>
      </nc>
      <ndxf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4" t="inlineStr">
        <is>
          <t>EXP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H54">
        <v>1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13">
      <nc r="I54">
        <v>0</v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54">
        <v>41518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K54">
        <v>41640</v>
      </nc>
      <ndxf>
        <numFmt numFmtId="165" formatCode="[$-416]mmm\-yy;@"/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4" t="inlineStr">
        <is>
          <t>A</t>
        </is>
      </nc>
      <ndxf>
        <fill>
          <patternFill patternType="none">
            <bgColor indexed="6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54" t="inlineStr">
        <is>
          <t>PRISM BRB2627</t>
        </is>
      </nc>
      <ndxf>
        <numFmt numFmtId="13" formatCode="0%"/>
        <fill>
          <patternFill patternType="none">
            <bgColor indexed="65"/>
          </patternFill>
        </fill>
        <alignment horizontal="center" wrapText="1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34">
      <nc r="N54">
        <v>200000</v>
      </nc>
      <ndxf>
        <numFmt numFmtId="168" formatCode="_-* #,##0_-;\-* #,##0_-;_-* &quot;-&quot;??_-;_-@_-"/>
        <fill>
          <patternFill patternType="none">
            <bgColor indexed="65"/>
          </patternFill>
        </fill>
        <alignment horizont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BE9D6DFA_9664_424A_ABAB_F3AB4FFDA5C8_.wvu.Rows" hidden="1" oldHidden="1">
    <oldFormula>'PA v12'!#REF!</oldFormula>
  </rdn>
  <rcv guid="{BE9D6DFA-9664-424A-ABAB-F3AB4FFDA5C8}" action="delete"/>
  <rdn rId="0" localSheetId="1" customView="1" name="Z_BE9D6DFA_9664_424A_ABAB_F3AB4FFDA5C8_.wvu.PrintArea" hidden="1" oldHidden="1">
    <formula>'PA v12'!$A$1:$M$101</formula>
    <oldFormula>'PA v12'!$A$1:$M$101</oldFormula>
  </rdn>
  <rdn rId="0" localSheetId="1" customView="1" name="Z_BE9D6DFA_9664_424A_ABAB_F3AB4FFDA5C8_.wvu.Cols" hidden="1" oldHidden="1">
    <formula>'PA v12'!$N:$N</formula>
    <oldFormula>'PA v12'!$N:$N</oldFormula>
  </rdn>
  <rdn rId="0" localSheetId="1" customView="1" name="Z_BE9D6DFA_9664_424A_ABAB_F3AB4FFDA5C8_.wvu.FilterData" hidden="1" oldHidden="1">
    <formula>'PA v12'!$L$1:$L$101</formula>
    <oldFormula>'PA v12'!$L$1:$L$101</oldFormula>
  </rdn>
  <rcv guid="{BE9D6DFA-9664-424A-ABAB-F3AB4FFDA5C8}" action="add"/>
  <rsnm rId="5129" sheetId="1" oldName="[PROFISCO SP PA Versão_12jan2015_atualizado_v2.xlsx]PA v6" newName="[PROFISCO SP PA Versão_12jan2015_atualizado_v2.xlsx]PA v12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0" sId="1">
    <oc r="A14" t="inlineStr">
      <is>
        <t>1.4</t>
      </is>
    </oc>
    <nc r="A14" t="inlineStr">
      <is>
        <t>1.1</t>
      </is>
    </nc>
  </rcc>
  <rcc rId="5131" sId="1">
    <oc r="A15" t="inlineStr">
      <is>
        <t>1.6</t>
      </is>
    </oc>
    <nc r="A15" t="inlineStr">
      <is>
        <t>1.2</t>
      </is>
    </nc>
  </rcc>
  <rcc rId="5132" sId="1">
    <oc r="A16" t="inlineStr">
      <is>
        <t>1.7</t>
      </is>
    </oc>
    <nc r="A16" t="inlineStr">
      <is>
        <t>1.3</t>
      </is>
    </nc>
  </rcc>
  <rcc rId="5133" sId="1">
    <oc r="A17" t="inlineStr">
      <is>
        <t>1.8</t>
      </is>
    </oc>
    <nc r="A17" t="inlineStr">
      <is>
        <t>1.4</t>
      </is>
    </nc>
  </rcc>
  <rcc rId="5134" sId="1">
    <oc r="A18" t="inlineStr">
      <is>
        <t>1.9</t>
      </is>
    </oc>
    <nc r="A18" t="inlineStr">
      <is>
        <t>1.5</t>
      </is>
    </nc>
  </rcc>
  <rcc rId="5135" sId="1">
    <oc r="A19" t="inlineStr">
      <is>
        <t>1.10</t>
      </is>
    </oc>
    <nc r="A19" t="inlineStr">
      <is>
        <t>1.6</t>
      </is>
    </nc>
  </rcc>
  <rcc rId="5136" sId="1">
    <oc r="A20" t="inlineStr">
      <is>
        <t>1.11</t>
      </is>
    </oc>
    <nc r="A20" t="inlineStr">
      <is>
        <t>1.7</t>
      </is>
    </nc>
  </rcc>
  <rcc rId="5137" sId="1">
    <oc r="A21" t="inlineStr">
      <is>
        <t>1.12</t>
      </is>
    </oc>
    <nc r="A21" t="inlineStr">
      <is>
        <t>1.8</t>
      </is>
    </nc>
  </rcc>
  <rcc rId="5138" sId="1">
    <oc r="A22" t="inlineStr">
      <is>
        <t>1.13</t>
      </is>
    </oc>
    <nc r="A22" t="inlineStr">
      <is>
        <t>1.9</t>
      </is>
    </nc>
  </rcc>
  <rcc rId="5139" sId="1">
    <oc r="A23" t="inlineStr">
      <is>
        <t>1.14</t>
      </is>
    </oc>
    <nc r="A23" t="inlineStr">
      <is>
        <t>1.10</t>
      </is>
    </nc>
  </rcc>
  <rcc rId="5140" sId="1">
    <oc r="A24" t="inlineStr">
      <is>
        <t>1.16</t>
      </is>
    </oc>
    <nc r="A24" t="inlineStr">
      <is>
        <t>1.11</t>
      </is>
    </nc>
  </rcc>
  <rcc rId="5141" sId="1">
    <oc r="A25" t="inlineStr">
      <is>
        <t>1.17</t>
      </is>
    </oc>
    <nc r="A25" t="inlineStr">
      <is>
        <t>1.12</t>
      </is>
    </nc>
  </rcc>
  <rcc rId="5142" sId="1">
    <oc r="A26" t="inlineStr">
      <is>
        <t>1.18</t>
      </is>
    </oc>
    <nc r="A26" t="inlineStr">
      <is>
        <t>1.13</t>
      </is>
    </nc>
  </rcc>
  <rcc rId="5143" sId="1">
    <oc r="A27" t="inlineStr">
      <is>
        <t>1.19</t>
      </is>
    </oc>
    <nc r="A27" t="inlineStr">
      <is>
        <t>1.14</t>
      </is>
    </nc>
  </rcc>
  <rcc rId="5144" sId="1">
    <oc r="A28" t="inlineStr">
      <is>
        <t>1.20</t>
      </is>
    </oc>
    <nc r="A28" t="inlineStr">
      <is>
        <t>1.15</t>
      </is>
    </nc>
  </rcc>
  <rcc rId="5145" sId="1">
    <oc r="A29" t="inlineStr">
      <is>
        <t>1.21</t>
      </is>
    </oc>
    <nc r="A29" t="inlineStr">
      <is>
        <t>1.16</t>
      </is>
    </nc>
  </rcc>
  <rcc rId="5146" sId="1">
    <oc r="A30" t="inlineStr">
      <is>
        <t>1.22</t>
      </is>
    </oc>
    <nc r="A30" t="inlineStr">
      <is>
        <t>1.17</t>
      </is>
    </nc>
  </rcc>
  <rcc rId="5147" sId="1">
    <oc r="A31" t="inlineStr">
      <is>
        <t>1.23</t>
      </is>
    </oc>
    <nc r="A31" t="inlineStr">
      <is>
        <t>1.18</t>
      </is>
    </nc>
  </rcc>
  <rcc rId="5148" sId="1">
    <oc r="A39" t="inlineStr">
      <is>
        <t>2.6</t>
      </is>
    </oc>
    <nc r="A39" t="inlineStr">
      <is>
        <t>2.5</t>
      </is>
    </nc>
  </rcc>
  <rcc rId="5149" sId="1">
    <oc r="A40" t="inlineStr">
      <is>
        <t>2.7</t>
      </is>
    </oc>
    <nc r="A40" t="inlineStr">
      <is>
        <t>2.6</t>
      </is>
    </nc>
  </rcc>
  <rcc rId="5150" sId="1">
    <oc r="A41" t="inlineStr">
      <is>
        <t>2.8</t>
      </is>
    </oc>
    <nc r="A41" t="inlineStr">
      <is>
        <t>2.7</t>
      </is>
    </nc>
  </rcc>
  <rcc rId="5151" sId="1">
    <oc r="A42" t="inlineStr">
      <is>
        <t>2.9</t>
      </is>
    </oc>
    <nc r="A42" t="inlineStr">
      <is>
        <t>2.8</t>
      </is>
    </nc>
  </rcc>
  <rcc rId="5152" sId="1">
    <oc r="A46" t="inlineStr">
      <is>
        <t>3.5</t>
      </is>
    </oc>
    <nc r="A46" t="inlineStr">
      <is>
        <t>3.1</t>
      </is>
    </nc>
  </rcc>
  <rcc rId="5153" sId="1">
    <oc r="A47" t="inlineStr">
      <is>
        <t>3.6</t>
      </is>
    </oc>
    <nc r="A47" t="inlineStr">
      <is>
        <t>3.2</t>
      </is>
    </nc>
  </rcc>
  <rcc rId="5154" sId="1">
    <oc r="A48" t="inlineStr">
      <is>
        <t>3.8</t>
      </is>
    </oc>
    <nc r="A48" t="inlineStr">
      <is>
        <t>3.3</t>
      </is>
    </nc>
  </rcc>
  <rcc rId="5155" sId="1">
    <oc r="A49" t="inlineStr">
      <is>
        <t>3.9</t>
      </is>
    </oc>
    <nc r="A49" t="inlineStr">
      <is>
        <t>3.4</t>
      </is>
    </nc>
  </rcc>
  <rcc rId="5156" sId="1">
    <oc r="A50" t="inlineStr">
      <is>
        <t>3.10</t>
      </is>
    </oc>
    <nc r="A50" t="inlineStr">
      <is>
        <t>3.5</t>
      </is>
    </nc>
  </rcc>
  <rcc rId="5157" sId="1">
    <oc r="A51" t="inlineStr">
      <is>
        <t>3.11</t>
      </is>
    </oc>
    <nc r="A51" t="inlineStr">
      <is>
        <t>3.6</t>
      </is>
    </nc>
  </rcc>
  <rcc rId="5158" sId="1">
    <oc r="A52" t="inlineStr">
      <is>
        <t>3.12</t>
      </is>
    </oc>
    <nc r="A52" t="inlineStr">
      <is>
        <t>3.7</t>
      </is>
    </nc>
  </rcc>
  <rcc rId="5159" sId="1">
    <oc r="A53" t="inlineStr">
      <is>
        <t>3.13</t>
      </is>
    </oc>
    <nc r="A53" t="inlineStr">
      <is>
        <t>3.8</t>
      </is>
    </nc>
  </rcc>
  <rcc rId="5160" sId="1">
    <oc r="A54" t="inlineStr">
      <is>
        <t>3.15</t>
      </is>
    </oc>
    <nc r="A54" t="inlineStr">
      <is>
        <t>3.9</t>
      </is>
    </nc>
  </rcc>
  <rcc rId="5161" sId="1">
    <oc r="A55" t="inlineStr">
      <is>
        <t>3.16</t>
      </is>
    </oc>
    <nc r="A55" t="inlineStr">
      <is>
        <t>3.10</t>
      </is>
    </nc>
  </rcc>
  <rcc rId="5162" sId="1">
    <oc r="A56" t="inlineStr">
      <is>
        <t>3.17</t>
      </is>
    </oc>
    <nc r="A56" t="inlineStr">
      <is>
        <t>3.11</t>
      </is>
    </nc>
  </rcc>
  <rcc rId="5163" sId="1">
    <oc r="A57" t="inlineStr">
      <is>
        <t>3.18</t>
      </is>
    </oc>
    <nc r="A57" t="inlineStr">
      <is>
        <t>3.12</t>
      </is>
    </nc>
  </rcc>
  <rcc rId="5164" sId="1">
    <oc r="A58" t="inlineStr">
      <is>
        <t>3.19</t>
      </is>
    </oc>
    <nc r="A58" t="inlineStr">
      <is>
        <t>3.13</t>
      </is>
    </nc>
  </rcc>
  <rcc rId="5165" sId="1">
    <oc r="A59" t="inlineStr">
      <is>
        <t>3.20</t>
      </is>
    </oc>
    <nc r="A59" t="inlineStr">
      <is>
        <t>3.14</t>
      </is>
    </nc>
  </rcc>
  <rcc rId="5166" sId="1">
    <oc r="A60" t="inlineStr">
      <is>
        <t>3.21</t>
      </is>
    </oc>
    <nc r="A60" t="inlineStr">
      <is>
        <t>3.15</t>
      </is>
    </nc>
  </rcc>
  <rcc rId="5167" sId="1">
    <oc r="A61" t="inlineStr">
      <is>
        <t>3.22</t>
      </is>
    </oc>
    <nc r="A61" t="inlineStr">
      <is>
        <t>3.16</t>
      </is>
    </nc>
  </rcc>
  <rcc rId="5168" sId="1">
    <oc r="A62" t="inlineStr">
      <is>
        <t>3.23</t>
      </is>
    </oc>
    <nc r="A62" t="inlineStr">
      <is>
        <t>3.17</t>
      </is>
    </nc>
  </rcc>
  <rcc rId="5169" sId="1">
    <oc r="A63" t="inlineStr">
      <is>
        <t>3.24</t>
      </is>
    </oc>
    <nc r="A63" t="inlineStr">
      <is>
        <t>3.18</t>
      </is>
    </nc>
  </rcc>
  <rcc rId="5170" sId="1">
    <oc r="A64" t="inlineStr">
      <is>
        <t>3.25</t>
      </is>
    </oc>
    <nc r="A64" t="inlineStr">
      <is>
        <t>3.19</t>
      </is>
    </nc>
  </rcc>
  <rcc rId="5171" sId="1">
    <oc r="A65" t="inlineStr">
      <is>
        <t>3.26</t>
      </is>
    </oc>
    <nc r="A65" t="inlineStr">
      <is>
        <t>3.20</t>
      </is>
    </nc>
  </rcc>
  <rcc rId="5172" sId="1">
    <oc r="A66" t="inlineStr">
      <is>
        <t>3.27</t>
      </is>
    </oc>
    <nc r="A66" t="inlineStr">
      <is>
        <t>3.21</t>
      </is>
    </nc>
  </rcc>
  <rcc rId="5173" sId="1" odxf="1" dxf="1">
    <oc r="A67" t="inlineStr">
      <is>
        <t>3.28</t>
      </is>
    </oc>
    <nc r="A67" t="inlineStr">
      <is>
        <t>3.22</t>
      </is>
    </nc>
    <odxf>
      <font>
        <sz val="10"/>
        <color rgb="FFFF0000"/>
      </font>
    </odxf>
    <ndxf>
      <font>
        <sz val="10"/>
        <color auto="1"/>
      </font>
    </ndxf>
  </rcc>
  <rcc rId="5174" sId="1" odxf="1" dxf="1">
    <oc r="A68" t="inlineStr">
      <is>
        <t>3.29</t>
      </is>
    </oc>
    <nc r="A68" t="inlineStr">
      <is>
        <t>3.23</t>
      </is>
    </nc>
    <odxf>
      <font>
        <sz val="10"/>
        <color rgb="FF0070C0"/>
      </font>
    </odxf>
    <ndxf>
      <font>
        <sz val="10"/>
        <color auto="1"/>
      </font>
    </ndxf>
  </rcc>
  <rcc rId="5175" sId="1" odxf="1" dxf="1">
    <oc r="A69" t="inlineStr">
      <is>
        <t>3.30</t>
      </is>
    </oc>
    <nc r="A69" t="inlineStr">
      <is>
        <t>3.24</t>
      </is>
    </nc>
    <odxf>
      <font>
        <sz val="10"/>
        <color rgb="FF0070C0"/>
      </font>
    </odxf>
    <ndxf>
      <font>
        <sz val="10"/>
        <color auto="1"/>
      </font>
    </ndxf>
  </rcc>
  <rcc rId="5176" sId="1" odxf="1" dxf="1">
    <oc r="A70" t="inlineStr">
      <is>
        <t>3.31</t>
      </is>
    </oc>
    <nc r="A70" t="inlineStr">
      <is>
        <t>3.25</t>
      </is>
    </nc>
    <odxf>
      <font>
        <sz val="10"/>
        <color rgb="FF0070C0"/>
      </font>
    </odxf>
    <ndxf>
      <font>
        <sz val="10"/>
        <color auto="1"/>
      </font>
    </ndxf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7" sId="1">
    <oc r="M14" t="inlineStr">
      <is>
        <t>Abertura propostas agendada para 24/02/2015</t>
      </is>
    </oc>
    <nc r="M14"/>
  </rcc>
  <rcc rId="5178" sId="1">
    <oc r="M16" t="inlineStr">
      <is>
        <t>TDR será revisado ex-ante.</t>
      </is>
    </oc>
    <nc r="M16"/>
  </rcc>
  <rcc rId="5179" sId="1">
    <oc r="M17" t="inlineStr">
      <is>
        <t>TDR será revisado ex-ante.</t>
      </is>
    </oc>
    <nc r="M17"/>
  </rcc>
  <rcc rId="5180" sId="1">
    <oc r="M18" t="inlineStr">
      <is>
        <t>TDR será revisado ex-ante.</t>
      </is>
    </oc>
    <nc r="M18"/>
  </rcc>
  <rcc rId="5181" sId="1">
    <oc r="M19" t="inlineStr">
      <is>
        <t>Relatório de Julgamento Final em fase de conclusão</t>
      </is>
    </oc>
    <nc r="M19"/>
  </rcc>
  <rcc rId="5182" sId="1">
    <oc r="M20" t="inlineStr">
      <is>
        <t>TDR será revisado ex-ante.</t>
      </is>
    </oc>
    <nc r="M20"/>
  </rcc>
  <rcc rId="5183" sId="1">
    <oc r="M22" t="inlineStr">
      <is>
        <t>Publicada manifestação de Interesse</t>
      </is>
    </oc>
    <nc r="M22"/>
  </rcc>
  <rcc rId="5184" sId="1">
    <oc r="M23" t="inlineStr">
      <is>
        <t>Aguardando NO do BID para minuta da SDP e lista curta</t>
      </is>
    </oc>
    <nc r="M23"/>
  </rcc>
  <rcc rId="5185" sId="1">
    <oc r="M24" t="inlineStr">
      <is>
        <t>Incluído na missão de supervisão de set/2014. TDR terá revisado "ex-ante". Publicada anifestação de interesse</t>
      </is>
    </oc>
    <nc r="M24"/>
  </rcc>
  <rcc rId="5186" sId="1">
    <oc r="M25" t="inlineStr">
      <is>
        <t>Em fase de contratação</t>
      </is>
    </oc>
    <nc r="M25"/>
  </rcc>
  <rcc rId="5187" sId="1">
    <oc r="M26" t="inlineStr">
      <is>
        <t>TDR revisado na visita técnica de 1º/10/2014. Publicada manifestação de interesse</t>
      </is>
    </oc>
    <nc r="M26"/>
  </rcc>
  <rcc rId="5188" sId="1">
    <oc r="M27" t="inlineStr">
      <is>
        <t>Valor estimado será reavaliado. TDR será revisado "ex-ante". Publicada manifestação de interesse</t>
      </is>
    </oc>
    <nc r="M27"/>
  </rcc>
  <rcc rId="5189" sId="1">
    <oc r="M28" t="inlineStr">
      <is>
        <t>Descrição da contratação e valor estimado serão reavaliados. TDR será revisado "ex-ante"</t>
      </is>
    </oc>
    <nc r="M28"/>
  </rcc>
  <rcc rId="5190" sId="1">
    <oc r="M29" t="inlineStr">
      <is>
        <t>TDR revisado na visita técnica de 1º/10/2014</t>
      </is>
    </oc>
    <nc r="M29"/>
  </rcc>
  <rcc rId="5191" sId="1">
    <oc r="M30" t="inlineStr">
      <is>
        <t>TDR será revisado "ex-ante"</t>
      </is>
    </oc>
    <nc r="M30"/>
  </rcc>
  <rcc rId="5192" sId="1">
    <oc r="M31" t="inlineStr">
      <is>
        <t>TDR será revisado "ex-ante"</t>
      </is>
    </oc>
    <nc r="M31"/>
  </rcc>
  <rcc rId="5193" sId="1">
    <oc r="M35" t="inlineStr">
      <is>
        <t>SOLICITAR PRISM</t>
      </is>
    </oc>
    <nc r="M35"/>
  </rcc>
  <rcc rId="5194" sId="1">
    <oc r="M36" t="inlineStr">
      <is>
        <t xml:space="preserve">Licitação deserta. Alterado método para Concorrência. </t>
      </is>
    </oc>
    <nc r="M36"/>
  </rcc>
  <rcc rId="5195" sId="1">
    <oc r="M37" t="inlineStr">
      <is>
        <t xml:space="preserve">Licitaçao deserta por duas vezes.  Alterado método para TP.  </t>
      </is>
    </oc>
    <nc r="M37"/>
  </rcc>
  <rcc rId="5196" sId="1">
    <oc r="M38" t="inlineStr">
      <is>
        <t>Memorial em elaboração pela área de negócios.</t>
      </is>
    </oc>
    <nc r="M38"/>
  </rcc>
  <rcc rId="5197" sId="1">
    <oc r="M39" t="inlineStr">
      <is>
        <t>O edital será revisado de forma "ex-ante"</t>
      </is>
    </oc>
    <nc r="M39"/>
  </rcc>
  <rcc rId="5198" sId="1">
    <oc r="M40" t="inlineStr">
      <is>
        <t>O edital será revisado de forma "ex-ante"</t>
      </is>
    </oc>
    <nc r="M40"/>
  </rcc>
  <rcc rId="5199" sId="1">
    <oc r="M41" t="inlineStr">
      <is>
        <t>O edital será revisado de forma "ex-ante"</t>
      </is>
    </oc>
    <nc r="M41"/>
  </rcc>
  <rcc rId="5200" sId="1">
    <oc r="M42" t="inlineStr">
      <is>
        <t>O edital será revisado de forma "ex-ante"</t>
      </is>
    </oc>
    <nc r="M42"/>
  </rcc>
  <rcc rId="5201" sId="1">
    <oc r="M46" t="inlineStr">
      <is>
        <t>Os mobiliários serão adquiridos em pregões distintos</t>
      </is>
    </oc>
    <nc r="M46"/>
  </rcc>
  <rcc rId="5202" sId="1">
    <oc r="M47" t="inlineStr">
      <is>
        <t>Os equipamentos serão adquiridos em pregões distintos</t>
      </is>
    </oc>
    <nc r="M47"/>
  </rcc>
  <rcc rId="5203" sId="1">
    <oc r="M50" t="inlineStr">
      <is>
        <t>Diversas aquisições</t>
      </is>
    </oc>
    <nc r="M50"/>
  </rcc>
  <rcc rId="5204" sId="1">
    <oc r="M51" t="inlineStr">
      <is>
        <t>Diversas aquisições</t>
      </is>
    </oc>
    <nc r="M51"/>
  </rcc>
  <rcc rId="5205" sId="1">
    <oc r="M52" t="inlineStr">
      <is>
        <t>Processo em tramitação</t>
      </is>
    </oc>
    <nc r="M52"/>
  </rcc>
  <rcc rId="5206" sId="1">
    <oc r="M62" t="inlineStr">
      <is>
        <t>TDR em reavaliação pela área de negócios.</t>
      </is>
    </oc>
    <nc r="M62"/>
  </rcc>
  <rcc rId="5207" sId="1">
    <oc r="M64" t="inlineStr">
      <is>
        <t>Especificações técnicas elaboradas</t>
      </is>
    </oc>
    <nc r="M64"/>
  </rcc>
  <rcc rId="5208" sId="1">
    <oc r="M65" t="inlineStr">
      <is>
        <t xml:space="preserve">Atualização pesquisa preços para abertura novo pregão </t>
      </is>
    </oc>
    <nc r="M65"/>
  </rcc>
  <rcc rId="5209" sId="1">
    <oc r="M67" t="inlineStr">
      <is>
        <t>Processo em tramitação</t>
      </is>
    </oc>
    <nc r="M67"/>
  </rcc>
  <rcc rId="5210" sId="1">
    <oc r="M68" t="inlineStr">
      <is>
        <t>Processo em tramitação</t>
      </is>
    </oc>
    <nc r="M68"/>
  </rcc>
  <rcc rId="5211" sId="1">
    <oc r="M69" t="inlineStr">
      <is>
        <t>Processo em tramitação</t>
      </is>
    </oc>
    <nc r="M69"/>
  </rcc>
  <rcc rId="5212" sId="1">
    <oc r="M70" t="inlineStr">
      <is>
        <t>Processo em tramitação</t>
      </is>
    </oc>
    <nc r="M70"/>
  </rcc>
  <rfmt sheetId="1" sqref="B67:L70" start="0" length="2147483647">
    <dxf>
      <font>
        <color auto="1"/>
      </font>
    </dxf>
  </rfmt>
  <rcc rId="5213" sId="1">
    <oc r="M74" t="inlineStr">
      <is>
        <t>Consolidou os itens 4.10, 4.14, 4.22, 4.23, 4.27, 4.28, 4.40, 4.43, 4.46, 4.55, 4.57, 4.60, 4.63, 4.64, 4.65, 4.73, 4.74, 4.75.  O Plano de Capacitação deverá ser previamente aprovado pelo Banco</t>
      </is>
    </oc>
    <nc r="M74"/>
  </rcc>
  <rcc rId="5214" sId="1">
    <oc r="M75" t="inlineStr">
      <is>
        <t xml:space="preserve">Consolidou o iten 4.52. Cursos de pequena duração no valor de até US$ 4 mil, conforme Plano de Capacitação aprovado previamente pelo Banco. </t>
      </is>
    </oc>
    <nc r="M75"/>
  </rcc>
  <rcc rId="5215" sId="1">
    <oc r="M76" t="inlineStr">
      <is>
        <t>Consolidou os itens 4.20, 4.35, 4,36, 4.37, 4.39, 4.51, 4.61, 4.66</t>
      </is>
    </oc>
    <nc r="M76"/>
  </rcc>
  <rcc rId="5216" sId="1">
    <oc r="M77" t="inlineStr">
      <is>
        <t>Diversos materiais</t>
      </is>
    </oc>
    <nc r="M77"/>
  </rcc>
  <rcc rId="5217" sId="1">
    <oc r="M78" t="inlineStr">
      <is>
        <t>Diversos materiais</t>
      </is>
    </oc>
    <nc r="M78"/>
  </rcc>
  <rcc rId="5218" sId="1" numFmtId="13">
    <oc r="I85">
      <v>0.08</v>
    </oc>
    <nc r="I85">
      <v>0.05</v>
    </nc>
  </rcc>
  <rcc rId="5219" sId="1" numFmtId="13">
    <oc r="H85">
      <v>0.92</v>
    </oc>
    <nc r="H85">
      <v>0.95</v>
    </nc>
  </rcc>
  <rcc rId="5220" sId="1">
    <oc r="O86">
      <f>E79+E70+E69+E68+E67+E66+E65+E64+E63+E62+E61+E60+E59+E58+E57+E56+E55+E54+#REF!+E52+E51+E49+E48+E47+E46+#REF!+#REF!+#REF!+#REF!+E42+E41+E40+E39+#REF!+E38+E37+E36+E31+E30+E29+E28+E27+E26+E25+E24+#REF!+E23+E22+E21+E20+E19+E18+E17+E17+E16+E15+#REF!+E14+#REF!+#REF!+#REF!</f>
    </oc>
    <nc r="O86"/>
  </rcc>
  <rcv guid="{BE9D6DFA-9664-424A-ABAB-F3AB4FFDA5C8}" action="delete"/>
  <rdn rId="0" localSheetId="1" customView="1" name="Z_BE9D6DFA_9664_424A_ABAB_F3AB4FFDA5C8_.wvu.PrintArea" hidden="1" oldHidden="1">
    <formula>'PA v12'!$A$1:$M$101</formula>
    <oldFormula>'PA v12'!$A$1:$M$101</oldFormula>
  </rdn>
  <rdn rId="0" localSheetId="1" customView="1" name="Z_BE9D6DFA_9664_424A_ABAB_F3AB4FFDA5C8_.wvu.Cols" hidden="1" oldHidden="1">
    <formula>'PA v12'!$N:$N</formula>
    <oldFormula>'PA v12'!$N:$N</oldFormula>
  </rdn>
  <rdn rId="0" localSheetId="1" customView="1" name="Z_BE9D6DFA_9664_424A_ABAB_F3AB4FFDA5C8_.wvu.FilterData" hidden="1" oldHidden="1">
    <formula>'PA v12'!$L$1:$L$101</formula>
    <oldFormula>'PA v12'!$L$1:$L$101</oldFormula>
  </rdn>
  <rcv guid="{BE9D6DFA-9664-424A-ABAB-F3AB4FFDA5C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0" sId="1">
    <oc r="B5" t="inlineStr">
      <is>
        <t>Elaborado em:  02/10/2014</t>
      </is>
    </oc>
    <nc r="B5" t="inlineStr">
      <is>
        <t>Elaborado em:  08/01/2015</t>
      </is>
    </nc>
  </rcc>
  <rcc rId="4641" sId="1">
    <oc r="B6" t="inlineStr">
      <is>
        <t>Atualização Nº: 11</t>
      </is>
    </oc>
    <nc r="B6" t="inlineStr">
      <is>
        <t>Atualização Nº: 12</t>
      </is>
    </nc>
  </rcc>
  <rcc rId="4642" sId="1">
    <oc r="B8" t="inlineStr">
      <is>
        <t>APROVADO PELO BID EM  14/10/2014 - CBR-3502/2014</t>
      </is>
    </oc>
    <nc r="B8" t="inlineStr">
      <is>
        <t xml:space="preserve">APROVADO PELO BID EM  </t>
      </is>
    </nc>
  </rcc>
  <rfmt sheetId="1" sqref="E12">
    <dxf>
      <numFmt numFmtId="170" formatCode="#,##0.0000"/>
    </dxf>
  </rfmt>
  <rcc rId="4643" sId="1" numFmtId="4">
    <oc r="E12">
      <v>2.4779</v>
    </oc>
    <nc r="E12">
      <v>2.6800999999999999</v>
    </nc>
  </rcc>
  <rcc rId="4644" sId="1">
    <oc r="D12" t="inlineStr">
      <is>
        <t>(US$ =R$ 2,4779 de 02/10/14)</t>
      </is>
    </oc>
    <nc r="D12" t="inlineStr">
      <is>
        <t>(US$ =R$ 2,6801 de 07/01/15)</t>
      </is>
    </nc>
  </rcc>
  <rcc rId="4645" sId="1">
    <oc r="M17" t="inlineStr">
      <is>
        <t>SOLICITAR PRISM</t>
      </is>
    </oc>
    <nc r="M17" t="inlineStr">
      <is>
        <t>SOLICITADO PRISM</t>
      </is>
    </nc>
  </rcc>
  <rcc rId="4646" sId="1">
    <oc r="M20" t="inlineStr">
      <is>
        <t>SOLICITAR PRISM</t>
      </is>
    </oc>
    <nc r="M20" t="inlineStr">
      <is>
        <t>SOLICITADO PRISM</t>
      </is>
    </nc>
  </rcc>
  <rcc rId="4647" sId="1">
    <oc r="M25" t="inlineStr">
      <is>
        <t>SOLICITAR PRISM</t>
      </is>
    </oc>
    <nc r="M25" t="inlineStr">
      <is>
        <t>SOLICITADO PRISM</t>
      </is>
    </nc>
  </rcc>
  <rcc rId="4648" sId="1">
    <oc r="M47" t="inlineStr">
      <is>
        <t>Elaborada lista  curta de consultores.  Encaminhar TDR para revisão Ex-Ante.</t>
      </is>
    </oc>
    <nc r="M47" t="inlineStr">
      <is>
        <t>Abertura propostas agendada para 24/02/2015</t>
      </is>
    </nc>
  </rcc>
  <rcc rId="4649" sId="1">
    <oc r="M50" t="inlineStr">
      <is>
        <t>SOLICITAR PRISM</t>
      </is>
    </oc>
    <nc r="M50" t="inlineStr">
      <is>
        <t>SOLICITADO PRISM</t>
      </is>
    </nc>
  </rcc>
  <rcc rId="4650" sId="1">
    <oc r="M52" t="inlineStr">
      <is>
        <t>SOLICITAR PRISM</t>
      </is>
    </oc>
    <nc r="M52" t="inlineStr">
      <is>
        <t>SOLICITADO PRISM</t>
      </is>
    </nc>
  </rcc>
  <rcc rId="4651" sId="1">
    <oc r="M62" t="inlineStr">
      <is>
        <t>Recebida apenas uma proposta. Em análise pela comissão de licitação.</t>
      </is>
    </oc>
    <nc r="M62" t="inlineStr">
      <is>
        <t>Relatório de Julgamento Final em fase de conclusão</t>
      </is>
    </nc>
  </rcc>
  <rcc rId="4652" sId="1" numFmtId="34">
    <oc r="E64">
      <v>350000</v>
    </oc>
    <nc r="E64">
      <v>497390.09</v>
    </nc>
  </rcc>
  <rcc rId="4653" sId="1" numFmtId="19">
    <oc r="J64">
      <v>41852</v>
    </oc>
    <nc r="J64">
      <v>41944</v>
    </nc>
  </rcc>
  <rcc rId="4654" sId="1" numFmtId="19">
    <oc r="K64">
      <v>42217</v>
    </oc>
    <nc r="K64">
      <v>42125</v>
    </nc>
  </rcc>
  <rcc rId="4655" sId="1">
    <oc r="L64" t="inlineStr">
      <is>
        <t>EP</t>
      </is>
    </oc>
    <nc r="L64" t="inlineStr">
      <is>
        <t>A</t>
      </is>
    </nc>
  </rcc>
  <rcc rId="4656" sId="1">
    <oc r="M64" t="inlineStr">
      <is>
        <t>Proposta da consultora em avaliação</t>
      </is>
    </oc>
    <nc r="M64" t="inlineStr">
      <is>
        <t>SOLICITADO PRISM</t>
      </is>
    </nc>
  </rcc>
  <rcv guid="{BE9D6DFA-9664-424A-ABAB-F3AB4FFDA5C8}" action="delete"/>
  <rdn rId="0" localSheetId="1" customView="1" name="Z_BE9D6DFA_9664_424A_ABAB_F3AB4FFDA5C8_.wvu.PrintArea" hidden="1" oldHidden="1">
    <formula>'PA v6'!$A$1:$M$272</formula>
    <oldFormula>'PA v6'!$A$1:$M$272</oldFormula>
  </rdn>
  <rdn rId="0" localSheetId="1" customView="1" name="Z_BE9D6DFA_9664_424A_ABAB_F3AB4FFDA5C8_.wvu.Rows" hidden="1" oldHidden="1">
    <formula>'PA v6'!$216:$216</formula>
    <oldFormula>'PA v6'!$216:$216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v6'!$L$1:$L$272</formula>
    <oldFormula>'PA v6'!$L$1:$L$272</oldFormula>
  </rdn>
  <rcv guid="{BE9D6DFA-9664-424A-ABAB-F3AB4FFDA5C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61" sId="1">
    <oc r="M71" t="inlineStr">
      <is>
        <t>TDR em elaboração na área de negócios . E será revisado ex-ante</t>
      </is>
    </oc>
    <nc r="M71" t="inlineStr">
      <is>
        <t>Publicada manifestação de Interesse</t>
      </is>
    </nc>
  </rcc>
  <rcc rId="4662" sId="1">
    <oc r="M72" t="inlineStr">
      <is>
        <t>TDR revisado na missão de supervisão realizada em set/2014. Lista curta de consultores em elaboração.</t>
      </is>
    </oc>
    <nc r="M72" t="inlineStr">
      <is>
        <t>Aguardando NO do BID para minuta da SDP e lista curta</t>
      </is>
    </nc>
  </rcc>
  <rcc rId="4663" sId="1">
    <oc r="M73" t="inlineStr">
      <is>
        <t>SOLICITAR PRISM</t>
      </is>
    </oc>
    <nc r="M73" t="inlineStr">
      <is>
        <t>SOLICITADO PRISM</t>
      </is>
    </nc>
  </rcc>
  <rcc rId="4664" sId="1">
    <oc r="M74" t="inlineStr">
      <is>
        <t>Incluído na missão de supervisão de set/2014. TDR terá revisado "ex-ante"</t>
      </is>
    </oc>
    <nc r="M74" t="inlineStr">
      <is>
        <t>Incluído na missão de supervisão de set/2014. TDR terá revisado "ex-ante". Publicada anifestação de interesse</t>
      </is>
    </nc>
  </rcc>
  <rcc rId="4665" sId="1">
    <oc r="M76" t="inlineStr">
      <is>
        <t>Aguardando apresentação da proposta combindada de técnica e preço pela empresa escolhida</t>
      </is>
    </oc>
    <nc r="M76" t="inlineStr">
      <is>
        <t>Em fase de contratação</t>
      </is>
    </nc>
  </rcc>
  <rcc rId="4666" sId="1">
    <oc r="M78" t="inlineStr">
      <is>
        <t>TDR revisado na visita técnica de 1º/10/2014</t>
      </is>
    </oc>
    <nc r="M78" t="inlineStr">
      <is>
        <t>TDR revisado na visita técnica de 1º/10/2014. Publicada manifestação de interesse</t>
      </is>
    </nc>
  </rcc>
  <rcc rId="4667" sId="1">
    <oc r="M79" t="inlineStr">
      <is>
        <t>Valor estimado será reavaliado. TDR será revisado "ex-ante"</t>
      </is>
    </oc>
    <nc r="M79" t="inlineStr">
      <is>
        <t>Valor estimado será reavaliado. TDR será revisado "ex-ante". Publicada manifestação de interesse</t>
      </is>
    </nc>
  </rcc>
  <rcc rId="4668" sId="1">
    <oc r="B82" t="inlineStr">
      <is>
        <t>Desenvolvimento sistema paragerenciamento da gestão da qualidade</t>
      </is>
    </oc>
    <nc r="B82" t="inlineStr">
      <is>
        <t>Desenvolvimento sistema para gerenciamento da gestão da qualidade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69" sId="1" numFmtId="19">
    <oc r="J88">
      <v>41760</v>
    </oc>
    <nc r="J88">
      <v>42005</v>
    </nc>
  </rcc>
  <rcc rId="4670" sId="1" numFmtId="19">
    <oc r="K88">
      <v>42248</v>
    </oc>
    <nc r="K88">
      <v>42339</v>
    </nc>
  </rcc>
  <rcc rId="4671" sId="1">
    <oc r="L88" t="inlineStr">
      <is>
        <t>EP</t>
      </is>
    </oc>
    <nc r="L88" t="inlineStr">
      <is>
        <t>A</t>
      </is>
    </nc>
  </rcc>
  <rcc rId="4672" sId="1">
    <oc r="M88" t="inlineStr">
      <is>
        <t>Habilitada Empresa Edipal</t>
      </is>
    </oc>
    <nc r="M88" t="inlineStr">
      <is>
        <t>SOLICITAR PRISM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3" sId="1">
    <oc r="M109" t="inlineStr">
      <is>
        <t>SOLICITAR PRISM</t>
      </is>
    </oc>
    <nc r="M109" t="inlineStr">
      <is>
        <t>SOLICITADO PRISM</t>
      </is>
    </nc>
  </rcc>
  <rcc rId="4674" sId="1">
    <oc r="M112" t="inlineStr">
      <is>
        <t>SOLICITAR PRISM</t>
      </is>
    </oc>
    <nc r="M112" t="inlineStr">
      <is>
        <t>SOLICITADO PRISM</t>
      </is>
    </nc>
  </rcc>
  <rcc rId="4675" sId="1">
    <oc r="M113" t="inlineStr">
      <is>
        <t>SOLICITAR PRISM</t>
      </is>
    </oc>
    <nc r="M113" t="inlineStr">
      <is>
        <t>SOLICITADO PRISM</t>
      </is>
    </nc>
  </rcc>
  <rcc rId="4676" sId="1">
    <oc r="M117" t="inlineStr">
      <is>
        <t>SOLICITAR PRISM</t>
      </is>
    </oc>
    <nc r="M117" t="inlineStr">
      <is>
        <t>SOLICITADO PRISM</t>
      </is>
    </nc>
  </rcc>
  <rcc rId="4677" sId="1">
    <oc r="M123" t="inlineStr">
      <is>
        <t>SOLICITAR PRISM</t>
      </is>
    </oc>
    <nc r="M123" t="inlineStr">
      <is>
        <t>SOLICITADO PRISM</t>
      </is>
    </nc>
  </rcc>
  <rcc rId="4678" sId="1">
    <oc r="M131" t="inlineStr">
      <is>
        <t>SOLICITAR PRISM</t>
      </is>
    </oc>
    <nc r="M131" t="inlineStr">
      <is>
        <t>SOLICITADO PRISM</t>
      </is>
    </nc>
  </rcc>
  <rcc rId="4679" sId="1" numFmtId="19">
    <oc r="J146">
      <v>41883</v>
    </oc>
    <nc r="J146">
      <v>41944</v>
    </nc>
  </rcc>
  <rcc rId="4680" sId="1" numFmtId="19">
    <oc r="K146">
      <v>42248</v>
    </oc>
    <nc r="K146">
      <v>42461</v>
    </nc>
  </rcc>
  <rcc rId="4681" sId="1">
    <oc r="L146" t="inlineStr">
      <is>
        <t>EP</t>
      </is>
    </oc>
    <nc r="L146" t="inlineStr">
      <is>
        <t>A</t>
      </is>
    </nc>
  </rcc>
  <rcc rId="4682" sId="1">
    <oc r="M146" t="inlineStr">
      <is>
        <t>Mudança de modalidade para pregão eletrônico</t>
      </is>
    </oc>
    <nc r="M146" t="inlineStr">
      <is>
        <t>SOLICITADO PRISM</t>
      </is>
    </nc>
  </rcc>
  <rcc rId="4683" sId="1" numFmtId="34">
    <oc r="E146">
      <v>11000000</v>
    </oc>
    <nc r="E146">
      <v>10095000</v>
    </nc>
  </rcc>
  <rcc rId="4684" sId="1" numFmtId="34">
    <oc r="E147">
      <v>2000000</v>
    </oc>
    <nc r="E147">
      <v>1540000</v>
    </nc>
  </rcc>
  <rcc rId="4685" sId="1" numFmtId="19">
    <oc r="J147">
      <v>41883</v>
    </oc>
    <nc r="J147">
      <v>41944</v>
    </nc>
  </rcc>
  <rcc rId="4686" sId="1" numFmtId="19">
    <oc r="K147">
      <v>42248</v>
    </oc>
    <nc r="K147">
      <v>42461</v>
    </nc>
  </rcc>
  <rcc rId="4687" sId="1">
    <oc r="L147" t="inlineStr">
      <is>
        <t>EP</t>
      </is>
    </oc>
    <nc r="L147" t="inlineStr">
      <is>
        <t>A</t>
      </is>
    </nc>
  </rcc>
  <rcc rId="4688" sId="1">
    <oc r="M147" t="inlineStr">
      <is>
        <t>Mudança de modalidade para pregão eletrônico</t>
      </is>
    </oc>
    <nc r="M147" t="inlineStr">
      <is>
        <t>SOLICITADO PRISM</t>
      </is>
    </nc>
  </rcc>
  <rcc rId="4689" sId="1" numFmtId="34">
    <oc r="E152">
      <v>5838000</v>
    </oc>
    <nc r="E152">
      <v>2890000</v>
    </nc>
  </rcc>
  <rcc rId="4690" sId="1" numFmtId="19">
    <oc r="J152">
      <v>41913</v>
    </oc>
    <nc r="J152">
      <v>41944</v>
    </nc>
  </rcc>
  <rcc rId="4691" sId="1" numFmtId="19">
    <oc r="K152">
      <v>42248</v>
    </oc>
    <nc r="K152">
      <v>42370</v>
    </nc>
  </rcc>
  <rcc rId="4692" sId="1">
    <oc r="L152" t="inlineStr">
      <is>
        <t>EP</t>
      </is>
    </oc>
    <nc r="L152" t="inlineStr">
      <is>
        <t>A</t>
      </is>
    </nc>
  </rcc>
  <rcc rId="4693" sId="1">
    <oc r="M152" t="inlineStr">
      <is>
        <t>Em fase de publicaçao de aviso</t>
      </is>
    </oc>
    <nc r="M152" t="inlineStr">
      <is>
        <t>SOLICITADO PRISM</t>
      </is>
    </nc>
  </rcc>
  <rcv guid="{BE9D6DFA-9664-424A-ABAB-F3AB4FFDA5C8}" action="delete"/>
  <rdn rId="0" localSheetId="1" customView="1" name="Z_BE9D6DFA_9664_424A_ABAB_F3AB4FFDA5C8_.wvu.PrintArea" hidden="1" oldHidden="1">
    <formula>'PA v6'!$A$1:$M$272</formula>
    <oldFormula>'PA v6'!$A$1:$M$272</oldFormula>
  </rdn>
  <rdn rId="0" localSheetId="1" customView="1" name="Z_BE9D6DFA_9664_424A_ABAB_F3AB4FFDA5C8_.wvu.Rows" hidden="1" oldHidden="1">
    <formula>'PA v6'!$216:$216</formula>
    <oldFormula>'PA v6'!$216:$216</oldFormula>
  </rdn>
  <rdn rId="0" localSheetId="1" customView="1" name="Z_BE9D6DFA_9664_424A_ABAB_F3AB4FFDA5C8_.wvu.Cols" hidden="1" oldHidden="1">
    <formula>'PA v6'!$N:$N</formula>
    <oldFormula>'PA v6'!$N:$N</oldFormula>
  </rdn>
  <rdn rId="0" localSheetId="1" customView="1" name="Z_BE9D6DFA_9664_424A_ABAB_F3AB4FFDA5C8_.wvu.FilterData" hidden="1" oldHidden="1">
    <formula>'PA v6'!$L$1:$L$272</formula>
    <oldFormula>'PA v6'!$L$1:$L$272</oldFormula>
  </rdn>
  <rcv guid="{BE9D6DFA-9664-424A-ABAB-F3AB4FFDA5C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98" sId="1">
    <oc r="M154" t="inlineStr">
      <is>
        <t>Especificações técnicas elaboradas</t>
      </is>
    </oc>
    <nc r="M154" t="inlineStr">
      <is>
        <t xml:space="preserve">Atualização pesquisa preços para abertura novo pregão </t>
      </is>
    </nc>
  </rcc>
  <rcc rId="4699" sId="1">
    <oc r="C164" t="inlineStr">
      <is>
        <t>9.8</t>
      </is>
    </oc>
    <nc r="C164" t="inlineStr">
      <is>
        <t>9.4, 9.8</t>
      </is>
    </nc>
  </rcc>
  <rcc rId="4700" sId="1" numFmtId="34">
    <oc r="E164">
      <v>1500000</v>
    </oc>
    <nc r="E164">
      <v>1700000</v>
    </nc>
  </rcc>
  <rcc rId="4701" sId="1">
    <oc r="L164" t="inlineStr">
      <is>
        <t>P</t>
      </is>
    </oc>
    <nc r="L164" t="inlineStr">
      <is>
        <t>EP</t>
      </is>
    </nc>
  </rcc>
  <rcc rId="4702" sId="1" numFmtId="19">
    <oc r="J164">
      <v>41974</v>
    </oc>
    <nc r="J164">
      <v>41671</v>
    </nc>
  </rcc>
  <rcc rId="4703" sId="1" numFmtId="19">
    <oc r="K164">
      <v>42248</v>
    </oc>
    <nc r="K164">
      <v>42401</v>
    </nc>
  </rcc>
  <rcc rId="4704" sId="1">
    <nc r="M164" t="inlineStr">
      <is>
        <t>Processo em tramitação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05" sId="1" numFmtId="19">
    <oc r="J47">
      <v>41974</v>
    </oc>
    <nc r="J47">
      <v>41730</v>
    </nc>
  </rcc>
  <rcc rId="4706" sId="1" numFmtId="19">
    <oc r="K47">
      <v>42248</v>
    </oc>
    <nc r="K47">
      <v>42614</v>
    </nc>
  </rcc>
  <rcc rId="4707" sId="1" numFmtId="19">
    <oc r="J57">
      <v>42005</v>
    </oc>
    <nc r="J57">
      <v>42156</v>
    </nc>
  </rcc>
  <rcc rId="4708" sId="1" numFmtId="19">
    <oc r="K57">
      <v>42248</v>
    </oc>
    <nc r="K57">
      <v>42522</v>
    </nc>
  </rcc>
  <rcc rId="4709" sId="1" numFmtId="19">
    <oc r="J59">
      <v>41974</v>
    </oc>
    <nc r="J59">
      <v>42156</v>
    </nc>
  </rcc>
  <rcc rId="4710" sId="1" numFmtId="19">
    <oc r="K59">
      <v>42095</v>
    </oc>
    <nc r="K59">
      <v>42430</v>
    </nc>
  </rcc>
  <rcc rId="4711" sId="1" numFmtId="19">
    <oc r="J61">
      <v>41974</v>
    </oc>
    <nc r="J61">
      <v>42156</v>
    </nc>
  </rcc>
  <rcc rId="4712" sId="1" numFmtId="19">
    <oc r="K61">
      <v>42250</v>
    </oc>
    <nc r="K61">
      <v>42524</v>
    </nc>
  </rcc>
  <rcc rId="4713" sId="1" numFmtId="19">
    <oc r="J62">
      <v>41821</v>
    </oc>
    <nc r="J62">
      <v>42036</v>
    </nc>
  </rcc>
  <rcc rId="4714" sId="1" numFmtId="19">
    <oc r="K62">
      <v>42248</v>
    </oc>
    <nc r="K62">
      <v>42278</v>
    </nc>
  </rcc>
  <rcc rId="4715" sId="1" numFmtId="19">
    <oc r="J63">
      <v>41974</v>
    </oc>
    <nc r="J63">
      <v>42156</v>
    </nc>
  </rcc>
  <rcc rId="4716" sId="1" numFmtId="19">
    <oc r="K63">
      <v>42250</v>
    </oc>
    <nc r="K63">
      <v>42524</v>
    </nc>
  </rcc>
  <rcc rId="4717" sId="1" numFmtId="19">
    <oc r="J71">
      <v>41974</v>
    </oc>
    <nc r="J71">
      <v>42156</v>
    </nc>
  </rcc>
  <rcc rId="4718" sId="1" numFmtId="19">
    <oc r="K71">
      <v>42248</v>
    </oc>
    <nc r="K71">
      <v>42522</v>
    </nc>
  </rcc>
  <rcc rId="4719" sId="1" numFmtId="19">
    <oc r="J72">
      <v>41944</v>
    </oc>
    <nc r="J72">
      <v>42156</v>
    </nc>
  </rcc>
  <rcc rId="4720" sId="1" numFmtId="19">
    <oc r="K72">
      <v>42675</v>
    </oc>
    <nc r="K72">
      <v>42522</v>
    </nc>
  </rcc>
  <rcc rId="4721" sId="1" numFmtId="19">
    <oc r="J74">
      <v>41944</v>
    </oc>
    <nc r="J74">
      <v>42156</v>
    </nc>
  </rcc>
  <rcc rId="4722" sId="1" numFmtId="19">
    <oc r="K74">
      <v>42248</v>
    </oc>
    <nc r="K74">
      <v>42522</v>
    </nc>
  </rcc>
  <rcc rId="4723" sId="1" numFmtId="19">
    <oc r="J76">
      <v>42005</v>
    </oc>
    <nc r="J76">
      <v>42036</v>
    </nc>
  </rcc>
  <rcc rId="4724" sId="1" numFmtId="19">
    <oc r="J78">
      <v>41913</v>
    </oc>
    <nc r="J78">
      <v>42156</v>
    </nc>
  </rcc>
  <rcc rId="4725" sId="1" numFmtId="19">
    <oc r="K78">
      <v>42278</v>
    </oc>
    <nc r="K78">
      <v>42522</v>
    </nc>
  </rcc>
  <rcc rId="4726" sId="1" numFmtId="19">
    <oc r="J79">
      <v>41913</v>
    </oc>
    <nc r="J79">
      <v>42156</v>
    </nc>
  </rcc>
  <rcc rId="4727" sId="1" numFmtId="19">
    <oc r="K80">
      <v>42278</v>
    </oc>
    <nc r="K80">
      <v>42522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8" sId="1" numFmtId="19">
    <oc r="K79">
      <v>42278</v>
    </oc>
    <nc r="K79">
      <v>42522</v>
    </nc>
  </rcc>
  <rcc rId="4729" sId="1" numFmtId="19">
    <oc r="J80">
      <v>41913</v>
    </oc>
    <nc r="J80">
      <v>42156</v>
    </nc>
  </rcc>
  <rcc rId="4730" sId="1" numFmtId="19">
    <oc r="J81">
      <v>41913</v>
    </oc>
    <nc r="J81">
      <v>42156</v>
    </nc>
  </rcc>
  <rcc rId="4731" sId="1" numFmtId="19">
    <oc r="K82">
      <v>42278</v>
    </oc>
    <nc r="K82">
      <v>42522</v>
    </nc>
  </rcc>
  <rcc rId="4732" sId="1" numFmtId="19">
    <oc r="J83">
      <v>42005</v>
    </oc>
    <nc r="J83">
      <v>42156</v>
    </nc>
  </rcc>
  <rcc rId="4733" sId="1" numFmtId="19">
    <oc r="K83">
      <v>42278</v>
    </oc>
    <nc r="K83">
      <v>42522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O101"/>
  <sheetViews>
    <sheetView showGridLines="0" tabSelected="1" topLeftCell="A80" zoomScaleNormal="100" zoomScalePageLayoutView="70" workbookViewId="0">
      <selection activeCell="O86" sqref="O86"/>
    </sheetView>
  </sheetViews>
  <sheetFormatPr defaultColWidth="9.140625" defaultRowHeight="12.75" x14ac:dyDescent="0.25"/>
  <cols>
    <col min="1" max="1" width="5.85546875" style="40" customWidth="1"/>
    <col min="2" max="2" width="34.5703125" style="40" customWidth="1"/>
    <col min="3" max="3" width="10.140625" style="40" customWidth="1"/>
    <col min="4" max="4" width="22.85546875" style="40" customWidth="1"/>
    <col min="5" max="5" width="19" style="40" customWidth="1"/>
    <col min="6" max="6" width="14.5703125" style="40" customWidth="1"/>
    <col min="7" max="7" width="8.42578125" style="40" customWidth="1"/>
    <col min="8" max="8" width="12" style="40" bestFit="1" customWidth="1"/>
    <col min="9" max="9" width="6.140625" style="40" customWidth="1"/>
    <col min="10" max="10" width="11.140625" style="43" customWidth="1"/>
    <col min="11" max="11" width="8.5703125" style="43" customWidth="1"/>
    <col min="12" max="12" width="6.5703125" style="40" customWidth="1"/>
    <col min="13" max="13" width="17" style="40" customWidth="1"/>
    <col min="14" max="14" width="17.28515625" style="39" hidden="1" customWidth="1"/>
    <col min="15" max="15" width="15.5703125" style="40" customWidth="1"/>
    <col min="16" max="16384" width="9.140625" style="40"/>
  </cols>
  <sheetData>
    <row r="1" spans="1:15" x14ac:dyDescent="0.25">
      <c r="A1" s="144" t="s">
        <v>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5" x14ac:dyDescent="0.25">
      <c r="A2" s="144" t="s">
        <v>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x14ac:dyDescent="0.25">
      <c r="A3" s="144" t="s">
        <v>109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5" x14ac:dyDescent="0.25">
      <c r="A4" s="144" t="s">
        <v>121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5" x14ac:dyDescent="0.25">
      <c r="A5" s="1"/>
      <c r="B5" s="2" t="s">
        <v>214</v>
      </c>
      <c r="C5" s="3"/>
      <c r="D5" s="3"/>
      <c r="E5" s="4"/>
      <c r="F5" s="4"/>
      <c r="G5" s="4"/>
      <c r="H5" s="4"/>
      <c r="I5" s="4"/>
      <c r="J5" s="4"/>
      <c r="K5" s="4"/>
      <c r="L5" s="4"/>
      <c r="M5" s="4"/>
    </row>
    <row r="6" spans="1:15" x14ac:dyDescent="0.25">
      <c r="A6" s="1"/>
      <c r="B6" s="41" t="s">
        <v>215</v>
      </c>
      <c r="C6" s="41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5" x14ac:dyDescent="0.25">
      <c r="A7" s="1"/>
      <c r="B7" s="41" t="s">
        <v>138</v>
      </c>
      <c r="C7" s="41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5" x14ac:dyDescent="0.25">
      <c r="A8" s="1"/>
      <c r="B8" s="5" t="s">
        <v>216</v>
      </c>
      <c r="C8" s="6"/>
      <c r="D8" s="7"/>
      <c r="E8" s="4"/>
      <c r="F8" s="4"/>
      <c r="G8" s="4"/>
      <c r="H8" s="4"/>
      <c r="I8" s="4"/>
      <c r="J8" s="4"/>
      <c r="K8" s="4"/>
      <c r="L8" s="4"/>
      <c r="M8" s="4"/>
    </row>
    <row r="9" spans="1:15" ht="13.5" thickBot="1" x14ac:dyDescent="0.3">
      <c r="B9" s="42"/>
      <c r="C9" s="42"/>
      <c r="D9" s="42"/>
    </row>
    <row r="10" spans="1:15" x14ac:dyDescent="0.25">
      <c r="A10" s="133" t="s">
        <v>0</v>
      </c>
      <c r="B10" s="120" t="s">
        <v>1</v>
      </c>
      <c r="C10" s="120" t="s">
        <v>42</v>
      </c>
      <c r="D10" s="44" t="s">
        <v>6</v>
      </c>
      <c r="E10" s="120" t="s">
        <v>74</v>
      </c>
      <c r="F10" s="44" t="s">
        <v>7</v>
      </c>
      <c r="G10" s="120" t="s">
        <v>9</v>
      </c>
      <c r="H10" s="120" t="s">
        <v>2</v>
      </c>
      <c r="I10" s="134"/>
      <c r="J10" s="120" t="s">
        <v>5</v>
      </c>
      <c r="K10" s="120"/>
      <c r="L10" s="120" t="s">
        <v>14</v>
      </c>
      <c r="M10" s="122" t="s">
        <v>27</v>
      </c>
      <c r="N10" s="125" t="s">
        <v>112</v>
      </c>
    </row>
    <row r="11" spans="1:15" x14ac:dyDescent="0.25">
      <c r="A11" s="146"/>
      <c r="B11" s="121"/>
      <c r="C11" s="149"/>
      <c r="D11" s="8" t="s">
        <v>26</v>
      </c>
      <c r="E11" s="149"/>
      <c r="F11" s="8" t="s">
        <v>8</v>
      </c>
      <c r="G11" s="121"/>
      <c r="H11" s="8" t="s">
        <v>3</v>
      </c>
      <c r="I11" s="8" t="s">
        <v>4</v>
      </c>
      <c r="J11" s="45" t="s">
        <v>12</v>
      </c>
      <c r="K11" s="45" t="s">
        <v>13</v>
      </c>
      <c r="L11" s="121"/>
      <c r="M11" s="123"/>
      <c r="N11" s="126"/>
    </row>
    <row r="12" spans="1:15" ht="13.5" thickBot="1" x14ac:dyDescent="0.3">
      <c r="A12" s="147"/>
      <c r="B12" s="148"/>
      <c r="C12" s="150"/>
      <c r="D12" s="80" t="s">
        <v>223</v>
      </c>
      <c r="E12" s="109">
        <v>2.6577000000000002</v>
      </c>
      <c r="F12" s="46" t="s">
        <v>10</v>
      </c>
      <c r="G12" s="46" t="s">
        <v>11</v>
      </c>
      <c r="H12" s="9" t="s">
        <v>18</v>
      </c>
      <c r="I12" s="9" t="s">
        <v>18</v>
      </c>
      <c r="J12" s="47" t="s">
        <v>21</v>
      </c>
      <c r="K12" s="47" t="s">
        <v>22</v>
      </c>
      <c r="L12" s="46" t="s">
        <v>15</v>
      </c>
      <c r="M12" s="124"/>
      <c r="N12" s="127"/>
    </row>
    <row r="13" spans="1:15" ht="13.5" thickBot="1" x14ac:dyDescent="0.3">
      <c r="A13" s="128" t="s">
        <v>23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48"/>
      <c r="O13" s="79"/>
    </row>
    <row r="14" spans="1:15" s="49" customFormat="1" ht="38.25" x14ac:dyDescent="0.25">
      <c r="A14" s="11" t="s">
        <v>44</v>
      </c>
      <c r="B14" s="12" t="s">
        <v>151</v>
      </c>
      <c r="C14" s="21" t="s">
        <v>113</v>
      </c>
      <c r="D14" s="89">
        <f>E14/E12</f>
        <v>397298.41592354287</v>
      </c>
      <c r="E14" s="25">
        <v>1055900</v>
      </c>
      <c r="F14" s="13" t="s">
        <v>71</v>
      </c>
      <c r="G14" s="21" t="s">
        <v>37</v>
      </c>
      <c r="H14" s="16">
        <v>1</v>
      </c>
      <c r="I14" s="16">
        <v>0</v>
      </c>
      <c r="J14" s="17">
        <v>41730</v>
      </c>
      <c r="K14" s="17">
        <v>42614</v>
      </c>
      <c r="L14" s="17" t="s">
        <v>16</v>
      </c>
      <c r="M14" s="22"/>
      <c r="N14" s="10">
        <f>E14/6</f>
        <v>175983.33333333334</v>
      </c>
    </row>
    <row r="15" spans="1:15" s="49" customFormat="1" ht="46.9" customHeight="1" x14ac:dyDescent="0.25">
      <c r="A15" s="11" t="s">
        <v>45</v>
      </c>
      <c r="B15" s="12" t="s">
        <v>144</v>
      </c>
      <c r="C15" s="13" t="s">
        <v>87</v>
      </c>
      <c r="D15" s="14">
        <f>E15/E12</f>
        <v>325055.49911577679</v>
      </c>
      <c r="E15" s="14">
        <v>863900</v>
      </c>
      <c r="F15" s="13" t="s">
        <v>72</v>
      </c>
      <c r="G15" s="15" t="s">
        <v>36</v>
      </c>
      <c r="H15" s="16">
        <v>1</v>
      </c>
      <c r="I15" s="16">
        <v>0</v>
      </c>
      <c r="J15" s="17" t="s">
        <v>105</v>
      </c>
      <c r="K15" s="17">
        <v>42401</v>
      </c>
      <c r="L15" s="15" t="s">
        <v>107</v>
      </c>
      <c r="M15" s="18"/>
      <c r="N15" s="10">
        <v>343911</v>
      </c>
    </row>
    <row r="16" spans="1:15" s="49" customFormat="1" ht="38.25" x14ac:dyDescent="0.25">
      <c r="A16" s="11" t="s">
        <v>46</v>
      </c>
      <c r="B16" s="51" t="s">
        <v>116</v>
      </c>
      <c r="C16" s="13" t="s">
        <v>67</v>
      </c>
      <c r="D16" s="14">
        <f>E16/E12</f>
        <v>103849.19291116379</v>
      </c>
      <c r="E16" s="14">
        <v>276000</v>
      </c>
      <c r="F16" s="13" t="s">
        <v>73</v>
      </c>
      <c r="G16" s="15" t="s">
        <v>37</v>
      </c>
      <c r="H16" s="16">
        <v>1</v>
      </c>
      <c r="I16" s="16">
        <v>0</v>
      </c>
      <c r="J16" s="17">
        <v>42156</v>
      </c>
      <c r="K16" s="17">
        <v>42522</v>
      </c>
      <c r="L16" s="15" t="s">
        <v>107</v>
      </c>
      <c r="M16" s="18"/>
      <c r="N16" s="10"/>
    </row>
    <row r="17" spans="1:14" s="49" customFormat="1" ht="51" x14ac:dyDescent="0.25">
      <c r="A17" s="11" t="s">
        <v>47</v>
      </c>
      <c r="B17" s="51" t="s">
        <v>119</v>
      </c>
      <c r="C17" s="13" t="s">
        <v>118</v>
      </c>
      <c r="D17" s="14">
        <f>E17/E12</f>
        <v>402286.56357000413</v>
      </c>
      <c r="E17" s="14">
        <v>1069157</v>
      </c>
      <c r="F17" s="13" t="s">
        <v>68</v>
      </c>
      <c r="G17" s="15" t="s">
        <v>37</v>
      </c>
      <c r="H17" s="16">
        <v>1</v>
      </c>
      <c r="I17" s="16">
        <v>0</v>
      </c>
      <c r="J17" s="17">
        <v>42156</v>
      </c>
      <c r="K17" s="17">
        <v>42430</v>
      </c>
      <c r="L17" s="15" t="s">
        <v>107</v>
      </c>
      <c r="M17" s="18"/>
      <c r="N17" s="10"/>
    </row>
    <row r="18" spans="1:14" s="49" customFormat="1" ht="25.5" x14ac:dyDescent="0.25">
      <c r="A18" s="11" t="s">
        <v>76</v>
      </c>
      <c r="B18" s="20" t="s">
        <v>172</v>
      </c>
      <c r="C18" s="13" t="s">
        <v>122</v>
      </c>
      <c r="D18" s="14">
        <f>E18/E12</f>
        <v>190954.58479136095</v>
      </c>
      <c r="E18" s="14">
        <v>507500</v>
      </c>
      <c r="F18" s="13" t="s">
        <v>71</v>
      </c>
      <c r="G18" s="15" t="s">
        <v>37</v>
      </c>
      <c r="H18" s="16">
        <v>1</v>
      </c>
      <c r="I18" s="16">
        <v>0</v>
      </c>
      <c r="J18" s="17">
        <v>42156</v>
      </c>
      <c r="K18" s="86">
        <v>42524</v>
      </c>
      <c r="L18" s="15" t="s">
        <v>107</v>
      </c>
      <c r="M18" s="18"/>
      <c r="N18" s="10">
        <v>264000</v>
      </c>
    </row>
    <row r="19" spans="1:14" s="49" customFormat="1" ht="25.5" x14ac:dyDescent="0.25">
      <c r="A19" s="11" t="s">
        <v>175</v>
      </c>
      <c r="B19" s="20" t="s">
        <v>152</v>
      </c>
      <c r="C19" s="13" t="s">
        <v>63</v>
      </c>
      <c r="D19" s="14">
        <f>E19/E12</f>
        <v>577717.57534710458</v>
      </c>
      <c r="E19" s="14">
        <v>1535400</v>
      </c>
      <c r="F19" s="13" t="s">
        <v>68</v>
      </c>
      <c r="G19" s="15" t="s">
        <v>37</v>
      </c>
      <c r="H19" s="16">
        <v>1</v>
      </c>
      <c r="I19" s="16">
        <v>0</v>
      </c>
      <c r="J19" s="17">
        <v>42036</v>
      </c>
      <c r="K19" s="17">
        <v>42278</v>
      </c>
      <c r="L19" s="15" t="s">
        <v>16</v>
      </c>
      <c r="M19" s="18"/>
      <c r="N19" s="10"/>
    </row>
    <row r="20" spans="1:14" s="49" customFormat="1" ht="25.5" x14ac:dyDescent="0.25">
      <c r="A20" s="11" t="s">
        <v>176</v>
      </c>
      <c r="B20" s="20" t="s">
        <v>153</v>
      </c>
      <c r="C20" s="13" t="s">
        <v>64</v>
      </c>
      <c r="D20" s="14">
        <f>E20/E12</f>
        <v>150506.07668284606</v>
      </c>
      <c r="E20" s="14">
        <v>400000</v>
      </c>
      <c r="F20" s="13" t="s">
        <v>73</v>
      </c>
      <c r="G20" s="15" t="s">
        <v>37</v>
      </c>
      <c r="H20" s="16">
        <v>1</v>
      </c>
      <c r="I20" s="16">
        <v>0</v>
      </c>
      <c r="J20" s="17">
        <v>42156</v>
      </c>
      <c r="K20" s="86">
        <v>42524</v>
      </c>
      <c r="L20" s="15" t="s">
        <v>107</v>
      </c>
      <c r="M20" s="18"/>
      <c r="N20" s="10"/>
    </row>
    <row r="21" spans="1:14" s="49" customFormat="1" x14ac:dyDescent="0.25">
      <c r="A21" s="11" t="s">
        <v>177</v>
      </c>
      <c r="B21" s="81" t="s">
        <v>154</v>
      </c>
      <c r="C21" s="82" t="s">
        <v>58</v>
      </c>
      <c r="D21" s="83">
        <f>E21/E12</f>
        <v>187150.57756706927</v>
      </c>
      <c r="E21" s="83">
        <v>497390.09</v>
      </c>
      <c r="F21" s="13" t="s">
        <v>73</v>
      </c>
      <c r="G21" s="84" t="s">
        <v>37</v>
      </c>
      <c r="H21" s="85">
        <v>1</v>
      </c>
      <c r="I21" s="85">
        <v>0</v>
      </c>
      <c r="J21" s="86">
        <v>41944</v>
      </c>
      <c r="K21" s="86">
        <v>42125</v>
      </c>
      <c r="L21" s="84" t="s">
        <v>106</v>
      </c>
      <c r="M21" s="88" t="s">
        <v>224</v>
      </c>
      <c r="N21" s="10"/>
    </row>
    <row r="22" spans="1:14" s="49" customFormat="1" ht="54" customHeight="1" x14ac:dyDescent="0.25">
      <c r="A22" s="11" t="s">
        <v>178</v>
      </c>
      <c r="B22" s="26" t="s">
        <v>155</v>
      </c>
      <c r="C22" s="13" t="s">
        <v>77</v>
      </c>
      <c r="D22" s="14">
        <f>E22/E12</f>
        <v>112879.55751213455</v>
      </c>
      <c r="E22" s="14">
        <v>300000</v>
      </c>
      <c r="F22" s="82" t="s">
        <v>73</v>
      </c>
      <c r="G22" s="14" t="s">
        <v>37</v>
      </c>
      <c r="H22" s="16">
        <v>1</v>
      </c>
      <c r="I22" s="16">
        <v>0</v>
      </c>
      <c r="J22" s="17">
        <v>42156</v>
      </c>
      <c r="K22" s="17">
        <v>42522</v>
      </c>
      <c r="L22" s="15" t="s">
        <v>16</v>
      </c>
      <c r="M22" s="18"/>
      <c r="N22" s="10"/>
    </row>
    <row r="23" spans="1:14" s="49" customFormat="1" ht="93.75" customHeight="1" x14ac:dyDescent="0.25">
      <c r="A23" s="11" t="s">
        <v>179</v>
      </c>
      <c r="B23" s="107" t="s">
        <v>156</v>
      </c>
      <c r="C23" s="13" t="s">
        <v>61</v>
      </c>
      <c r="D23" s="14">
        <f>E23/E12</f>
        <v>2606813.4100914323</v>
      </c>
      <c r="E23" s="14">
        <v>6928128</v>
      </c>
      <c r="F23" s="13" t="s">
        <v>71</v>
      </c>
      <c r="G23" s="14" t="s">
        <v>36</v>
      </c>
      <c r="H23" s="16">
        <v>1</v>
      </c>
      <c r="I23" s="16">
        <v>0</v>
      </c>
      <c r="J23" s="17">
        <v>42156</v>
      </c>
      <c r="K23" s="17">
        <v>42522</v>
      </c>
      <c r="L23" s="15" t="s">
        <v>16</v>
      </c>
      <c r="M23" s="18"/>
      <c r="N23" s="10"/>
    </row>
    <row r="24" spans="1:14" ht="25.5" x14ac:dyDescent="0.25">
      <c r="A24" s="11" t="s">
        <v>180</v>
      </c>
      <c r="B24" s="87" t="s">
        <v>157</v>
      </c>
      <c r="C24" s="82" t="s">
        <v>58</v>
      </c>
      <c r="D24" s="19">
        <f>E24/E12</f>
        <v>823832.63724272861</v>
      </c>
      <c r="E24" s="83">
        <v>2189500</v>
      </c>
      <c r="F24" s="13" t="s">
        <v>68</v>
      </c>
      <c r="G24" s="83" t="s">
        <v>37</v>
      </c>
      <c r="H24" s="85">
        <v>1</v>
      </c>
      <c r="I24" s="85">
        <v>0</v>
      </c>
      <c r="J24" s="17">
        <v>42156</v>
      </c>
      <c r="K24" s="17">
        <v>42522</v>
      </c>
      <c r="L24" s="83" t="s">
        <v>107</v>
      </c>
      <c r="M24" s="19"/>
      <c r="N24" s="99"/>
    </row>
    <row r="25" spans="1:14" s="49" customFormat="1" ht="84" customHeight="1" x14ac:dyDescent="0.25">
      <c r="A25" s="11" t="s">
        <v>181</v>
      </c>
      <c r="B25" s="12" t="s">
        <v>139</v>
      </c>
      <c r="C25" s="13" t="s">
        <v>77</v>
      </c>
      <c r="D25" s="19">
        <f>E25/E12</f>
        <v>22575.911502426909</v>
      </c>
      <c r="E25" s="14">
        <v>60000</v>
      </c>
      <c r="F25" s="13" t="s">
        <v>73</v>
      </c>
      <c r="G25" s="14" t="s">
        <v>37</v>
      </c>
      <c r="H25" s="16">
        <v>1</v>
      </c>
      <c r="I25" s="16">
        <v>0</v>
      </c>
      <c r="J25" s="17">
        <v>42036</v>
      </c>
      <c r="K25" s="17">
        <v>42217</v>
      </c>
      <c r="L25" s="14" t="s">
        <v>16</v>
      </c>
      <c r="M25" s="31"/>
      <c r="N25" s="32">
        <f>107000/8*5</f>
        <v>66875</v>
      </c>
    </row>
    <row r="26" spans="1:14" s="49" customFormat="1" ht="84" customHeight="1" x14ac:dyDescent="0.25">
      <c r="A26" s="11" t="s">
        <v>182</v>
      </c>
      <c r="B26" s="87" t="s">
        <v>204</v>
      </c>
      <c r="C26" s="82" t="s">
        <v>58</v>
      </c>
      <c r="D26" s="19">
        <f>E26/E12</f>
        <v>240809.72269255371</v>
      </c>
      <c r="E26" s="83">
        <v>640000</v>
      </c>
      <c r="F26" s="82" t="s">
        <v>205</v>
      </c>
      <c r="G26" s="83" t="s">
        <v>37</v>
      </c>
      <c r="H26" s="85">
        <v>1</v>
      </c>
      <c r="I26" s="85">
        <v>0</v>
      </c>
      <c r="J26" s="17">
        <v>42156</v>
      </c>
      <c r="K26" s="17">
        <v>42522</v>
      </c>
      <c r="L26" s="83" t="s">
        <v>16</v>
      </c>
      <c r="M26" s="108"/>
      <c r="N26" s="98"/>
    </row>
    <row r="27" spans="1:14" s="49" customFormat="1" ht="84" customHeight="1" x14ac:dyDescent="0.25">
      <c r="A27" s="11" t="s">
        <v>183</v>
      </c>
      <c r="B27" s="87" t="s">
        <v>207</v>
      </c>
      <c r="C27" s="82" t="s">
        <v>58</v>
      </c>
      <c r="D27" s="19">
        <f>E27/E12</f>
        <v>1449448.771494149</v>
      </c>
      <c r="E27" s="83">
        <v>3852200</v>
      </c>
      <c r="F27" s="82" t="s">
        <v>206</v>
      </c>
      <c r="G27" s="83" t="s">
        <v>36</v>
      </c>
      <c r="H27" s="85">
        <v>1</v>
      </c>
      <c r="I27" s="85">
        <v>0</v>
      </c>
      <c r="J27" s="17">
        <v>42156</v>
      </c>
      <c r="K27" s="17">
        <v>42522</v>
      </c>
      <c r="L27" s="83" t="s">
        <v>16</v>
      </c>
      <c r="M27" s="108"/>
      <c r="N27" s="98"/>
    </row>
    <row r="28" spans="1:14" s="49" customFormat="1" ht="84" customHeight="1" x14ac:dyDescent="0.25">
      <c r="A28" s="11" t="s">
        <v>184</v>
      </c>
      <c r="B28" s="87" t="s">
        <v>208</v>
      </c>
      <c r="C28" s="82" t="s">
        <v>58</v>
      </c>
      <c r="D28" s="19">
        <f>E28/E12</f>
        <v>1128795.5751213455</v>
      </c>
      <c r="E28" s="83">
        <v>3000000</v>
      </c>
      <c r="F28" s="82" t="s">
        <v>206</v>
      </c>
      <c r="G28" s="83" t="s">
        <v>36</v>
      </c>
      <c r="H28" s="85">
        <v>1</v>
      </c>
      <c r="I28" s="85">
        <v>0</v>
      </c>
      <c r="J28" s="17">
        <v>42156</v>
      </c>
      <c r="K28" s="17">
        <v>42522</v>
      </c>
      <c r="L28" s="83" t="s">
        <v>16</v>
      </c>
      <c r="M28" s="108"/>
      <c r="N28" s="98"/>
    </row>
    <row r="29" spans="1:14" s="49" customFormat="1" ht="84" customHeight="1" x14ac:dyDescent="0.25">
      <c r="A29" s="11" t="s">
        <v>90</v>
      </c>
      <c r="B29" s="87" t="s">
        <v>209</v>
      </c>
      <c r="C29" s="82" t="s">
        <v>58</v>
      </c>
      <c r="D29" s="19">
        <f>E29/E12</f>
        <v>281352.29709899536</v>
      </c>
      <c r="E29" s="83">
        <v>747750</v>
      </c>
      <c r="F29" s="82" t="s">
        <v>205</v>
      </c>
      <c r="G29" s="83" t="s">
        <v>37</v>
      </c>
      <c r="H29" s="85">
        <v>1</v>
      </c>
      <c r="I29" s="85">
        <v>0</v>
      </c>
      <c r="J29" s="17">
        <v>42156</v>
      </c>
      <c r="K29" s="17">
        <v>42278</v>
      </c>
      <c r="L29" s="83" t="s">
        <v>16</v>
      </c>
      <c r="M29" s="31"/>
      <c r="N29" s="98"/>
    </row>
    <row r="30" spans="1:14" s="49" customFormat="1" ht="84" customHeight="1" x14ac:dyDescent="0.25">
      <c r="A30" s="11" t="s">
        <v>185</v>
      </c>
      <c r="B30" s="87" t="s">
        <v>217</v>
      </c>
      <c r="C30" s="82" t="s">
        <v>58</v>
      </c>
      <c r="D30" s="19">
        <f>E30/E12</f>
        <v>206945.85543891334</v>
      </c>
      <c r="E30" s="83">
        <v>550000</v>
      </c>
      <c r="F30" s="82" t="s">
        <v>210</v>
      </c>
      <c r="G30" s="83" t="s">
        <v>37</v>
      </c>
      <c r="H30" s="85">
        <v>1</v>
      </c>
      <c r="I30" s="85">
        <v>0</v>
      </c>
      <c r="J30" s="17">
        <v>42005</v>
      </c>
      <c r="K30" s="17">
        <v>42522</v>
      </c>
      <c r="L30" s="83" t="s">
        <v>16</v>
      </c>
      <c r="M30" s="31"/>
      <c r="N30" s="98"/>
    </row>
    <row r="31" spans="1:14" s="49" customFormat="1" ht="84" customHeight="1" x14ac:dyDescent="0.25">
      <c r="A31" s="11" t="s">
        <v>186</v>
      </c>
      <c r="B31" s="87" t="s">
        <v>211</v>
      </c>
      <c r="C31" s="82" t="s">
        <v>58</v>
      </c>
      <c r="D31" s="19">
        <f>E31/E12</f>
        <v>195657.89968769989</v>
      </c>
      <c r="E31" s="83">
        <v>520000</v>
      </c>
      <c r="F31" s="82" t="s">
        <v>210</v>
      </c>
      <c r="G31" s="83" t="s">
        <v>37</v>
      </c>
      <c r="H31" s="85">
        <v>1</v>
      </c>
      <c r="I31" s="85">
        <v>0</v>
      </c>
      <c r="J31" s="17">
        <v>42156</v>
      </c>
      <c r="K31" s="17">
        <v>42522</v>
      </c>
      <c r="L31" s="83" t="s">
        <v>16</v>
      </c>
      <c r="M31" s="31"/>
      <c r="N31" s="98"/>
    </row>
    <row r="32" spans="1:14" ht="13.5" thickBot="1" x14ac:dyDescent="0.3">
      <c r="A32" s="131" t="s">
        <v>17</v>
      </c>
      <c r="B32" s="132"/>
      <c r="C32" s="95"/>
      <c r="D32" s="103">
        <f>SUM(D14:D31)</f>
        <v>9403930.1237912495</v>
      </c>
      <c r="E32" s="103">
        <f>SUM(E14:E31)</f>
        <v>24992825.09</v>
      </c>
      <c r="F32" s="90"/>
      <c r="G32" s="91"/>
      <c r="H32" s="92"/>
      <c r="I32" s="92"/>
      <c r="J32" s="93"/>
      <c r="K32" s="93"/>
      <c r="L32" s="90"/>
      <c r="M32" s="94"/>
      <c r="N32" s="56">
        <f>SUM(N14:N20)</f>
        <v>783894.33333333337</v>
      </c>
    </row>
    <row r="33" spans="1:14" ht="13.5" thickBot="1" x14ac:dyDescent="0.3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40"/>
      <c r="N33" s="57"/>
    </row>
    <row r="34" spans="1:14" x14ac:dyDescent="0.25">
      <c r="A34" s="133" t="s">
        <v>28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34"/>
      <c r="M34" s="135"/>
      <c r="N34" s="57"/>
    </row>
    <row r="35" spans="1:14" x14ac:dyDescent="0.25">
      <c r="A35" s="58" t="s">
        <v>48</v>
      </c>
      <c r="B35" s="12" t="s">
        <v>75</v>
      </c>
      <c r="C35" s="21" t="s">
        <v>78</v>
      </c>
      <c r="D35" s="89">
        <f>E35/E12</f>
        <v>1833533.5064153215</v>
      </c>
      <c r="E35" s="25">
        <v>4872982</v>
      </c>
      <c r="F35" s="13" t="s">
        <v>79</v>
      </c>
      <c r="G35" s="15" t="s">
        <v>37</v>
      </c>
      <c r="H35" s="16">
        <v>1</v>
      </c>
      <c r="I35" s="16">
        <v>0</v>
      </c>
      <c r="J35" s="17">
        <v>42005</v>
      </c>
      <c r="K35" s="17">
        <v>42339</v>
      </c>
      <c r="L35" s="15" t="s">
        <v>106</v>
      </c>
      <c r="M35" s="18"/>
      <c r="N35" s="10">
        <f>238026.12+392984.15+418860.6</f>
        <v>1049870.8700000001</v>
      </c>
    </row>
    <row r="36" spans="1:14" s="49" customFormat="1" x14ac:dyDescent="0.25">
      <c r="A36" s="58" t="s">
        <v>91</v>
      </c>
      <c r="B36" s="87" t="s">
        <v>125</v>
      </c>
      <c r="C36" s="96" t="s">
        <v>76</v>
      </c>
      <c r="D36" s="102">
        <f>E36/E12</f>
        <v>4844408.3229860403</v>
      </c>
      <c r="E36" s="97">
        <v>12874984</v>
      </c>
      <c r="F36" s="82" t="s">
        <v>110</v>
      </c>
      <c r="G36" s="15" t="s">
        <v>37</v>
      </c>
      <c r="H36" s="85">
        <v>1</v>
      </c>
      <c r="I36" s="85">
        <v>0</v>
      </c>
      <c r="J36" s="86">
        <v>42156</v>
      </c>
      <c r="K36" s="86">
        <v>42675</v>
      </c>
      <c r="L36" s="84" t="s">
        <v>16</v>
      </c>
      <c r="M36" s="88"/>
      <c r="N36" s="24"/>
    </row>
    <row r="37" spans="1:14" s="49" customFormat="1" x14ac:dyDescent="0.25">
      <c r="A37" s="58" t="s">
        <v>187</v>
      </c>
      <c r="B37" s="87" t="s">
        <v>126</v>
      </c>
      <c r="C37" s="96" t="s">
        <v>76</v>
      </c>
      <c r="D37" s="102">
        <f>E37/E12</f>
        <v>392112.35278624372</v>
      </c>
      <c r="E37" s="97">
        <v>1042117</v>
      </c>
      <c r="F37" s="82" t="s">
        <v>70</v>
      </c>
      <c r="G37" s="15" t="s">
        <v>37</v>
      </c>
      <c r="H37" s="85">
        <v>1</v>
      </c>
      <c r="I37" s="85">
        <v>0</v>
      </c>
      <c r="J37" s="86">
        <v>42125</v>
      </c>
      <c r="K37" s="86">
        <v>42309</v>
      </c>
      <c r="L37" s="84" t="s">
        <v>16</v>
      </c>
      <c r="M37" s="88"/>
      <c r="N37" s="24"/>
    </row>
    <row r="38" spans="1:14" s="49" customFormat="1" x14ac:dyDescent="0.25">
      <c r="A38" s="58" t="s">
        <v>188</v>
      </c>
      <c r="B38" s="87" t="s">
        <v>127</v>
      </c>
      <c r="C38" s="96" t="s">
        <v>76</v>
      </c>
      <c r="D38" s="102">
        <f>E38/E12</f>
        <v>455280.88196560933</v>
      </c>
      <c r="E38" s="97">
        <v>1210000</v>
      </c>
      <c r="F38" s="82" t="s">
        <v>79</v>
      </c>
      <c r="G38" s="15" t="s">
        <v>37</v>
      </c>
      <c r="H38" s="85">
        <v>1</v>
      </c>
      <c r="I38" s="85">
        <v>0</v>
      </c>
      <c r="J38" s="86">
        <v>42217</v>
      </c>
      <c r="K38" s="86">
        <v>42401</v>
      </c>
      <c r="L38" s="84" t="s">
        <v>16</v>
      </c>
      <c r="M38" s="88"/>
      <c r="N38" s="24"/>
    </row>
    <row r="39" spans="1:14" s="49" customFormat="1" ht="25.5" x14ac:dyDescent="0.25">
      <c r="A39" s="58" t="s">
        <v>189</v>
      </c>
      <c r="B39" s="87" t="s">
        <v>166</v>
      </c>
      <c r="C39" s="96" t="s">
        <v>78</v>
      </c>
      <c r="D39" s="102">
        <f>E39/E12</f>
        <v>247620.12266245249</v>
      </c>
      <c r="E39" s="97">
        <v>658100</v>
      </c>
      <c r="F39" s="82" t="s">
        <v>70</v>
      </c>
      <c r="G39" s="84" t="s">
        <v>37</v>
      </c>
      <c r="H39" s="85">
        <v>1</v>
      </c>
      <c r="I39" s="85">
        <v>0</v>
      </c>
      <c r="J39" s="86">
        <v>42156</v>
      </c>
      <c r="K39" s="86">
        <v>42339</v>
      </c>
      <c r="L39" s="84" t="s">
        <v>107</v>
      </c>
      <c r="M39" s="88"/>
      <c r="N39" s="24"/>
    </row>
    <row r="40" spans="1:14" s="49" customFormat="1" ht="38.25" x14ac:dyDescent="0.25">
      <c r="A40" s="58" t="s">
        <v>92</v>
      </c>
      <c r="B40" s="87" t="s">
        <v>167</v>
      </c>
      <c r="C40" s="96" t="s">
        <v>78</v>
      </c>
      <c r="D40" s="102">
        <f>E40/E12</f>
        <v>248227.03841667605</v>
      </c>
      <c r="E40" s="97">
        <v>659713</v>
      </c>
      <c r="F40" s="82" t="s">
        <v>70</v>
      </c>
      <c r="G40" s="84" t="s">
        <v>37</v>
      </c>
      <c r="H40" s="85">
        <v>1</v>
      </c>
      <c r="I40" s="85">
        <v>0</v>
      </c>
      <c r="J40" s="86">
        <v>42156</v>
      </c>
      <c r="K40" s="86">
        <v>42339</v>
      </c>
      <c r="L40" s="84" t="s">
        <v>107</v>
      </c>
      <c r="M40" s="88"/>
      <c r="N40" s="24"/>
    </row>
    <row r="41" spans="1:14" s="49" customFormat="1" ht="38.25" x14ac:dyDescent="0.25">
      <c r="A41" s="58" t="s">
        <v>104</v>
      </c>
      <c r="B41" s="87" t="s">
        <v>168</v>
      </c>
      <c r="C41" s="96" t="s">
        <v>78</v>
      </c>
      <c r="D41" s="102">
        <f>E41/E12</f>
        <v>153031.19238439252</v>
      </c>
      <c r="E41" s="97">
        <v>406711</v>
      </c>
      <c r="F41" s="82" t="s">
        <v>70</v>
      </c>
      <c r="G41" s="84" t="s">
        <v>37</v>
      </c>
      <c r="H41" s="85">
        <v>1</v>
      </c>
      <c r="I41" s="85">
        <v>0</v>
      </c>
      <c r="J41" s="86">
        <v>42156</v>
      </c>
      <c r="K41" s="86">
        <v>42339</v>
      </c>
      <c r="L41" s="84" t="s">
        <v>107</v>
      </c>
      <c r="M41" s="88"/>
      <c r="N41" s="24"/>
    </row>
    <row r="42" spans="1:14" s="49" customFormat="1" ht="25.5" x14ac:dyDescent="0.25">
      <c r="A42" s="58" t="s">
        <v>124</v>
      </c>
      <c r="B42" s="87" t="s">
        <v>169</v>
      </c>
      <c r="C42" s="96" t="s">
        <v>78</v>
      </c>
      <c r="D42" s="102">
        <f>E42/E12</f>
        <v>119152.27452308386</v>
      </c>
      <c r="E42" s="97">
        <v>316671</v>
      </c>
      <c r="F42" s="82" t="s">
        <v>70</v>
      </c>
      <c r="G42" s="84" t="s">
        <v>37</v>
      </c>
      <c r="H42" s="85">
        <v>1</v>
      </c>
      <c r="I42" s="85">
        <v>0</v>
      </c>
      <c r="J42" s="86">
        <v>42156</v>
      </c>
      <c r="K42" s="86">
        <v>42339</v>
      </c>
      <c r="L42" s="84" t="s">
        <v>107</v>
      </c>
      <c r="M42" s="88"/>
      <c r="N42" s="24"/>
    </row>
    <row r="43" spans="1:14" ht="13.5" thickBot="1" x14ac:dyDescent="0.3">
      <c r="A43" s="131" t="s">
        <v>19</v>
      </c>
      <c r="B43" s="132"/>
      <c r="C43" s="106"/>
      <c r="D43" s="103">
        <f>SUM(D35:D42)</f>
        <v>8293365.6921398202</v>
      </c>
      <c r="E43" s="103">
        <f>SUM(E35:E42)</f>
        <v>22041278</v>
      </c>
      <c r="F43" s="52"/>
      <c r="G43" s="53"/>
      <c r="H43" s="59"/>
      <c r="I43" s="59"/>
      <c r="J43" s="54"/>
      <c r="K43" s="54"/>
      <c r="L43" s="52"/>
      <c r="M43" s="55"/>
      <c r="N43" s="57">
        <f>SUM(N35:N35)</f>
        <v>1049870.8700000001</v>
      </c>
    </row>
    <row r="44" spans="1:14" ht="13.5" thickBot="1" x14ac:dyDescent="0.3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  <c r="N44" s="60"/>
    </row>
    <row r="45" spans="1:14" x14ac:dyDescent="0.25">
      <c r="A45" s="133" t="s">
        <v>24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2"/>
      <c r="N45" s="57"/>
    </row>
    <row r="46" spans="1:14" s="49" customFormat="1" x14ac:dyDescent="0.25">
      <c r="A46" s="58" t="s">
        <v>49</v>
      </c>
      <c r="B46" s="26" t="s">
        <v>80</v>
      </c>
      <c r="C46" s="21" t="s">
        <v>78</v>
      </c>
      <c r="D46" s="14">
        <f>E46/E12</f>
        <v>338638.67253640364</v>
      </c>
      <c r="E46" s="25">
        <f>900000</f>
        <v>900000</v>
      </c>
      <c r="F46" s="13" t="s">
        <v>108</v>
      </c>
      <c r="G46" s="14" t="s">
        <v>37</v>
      </c>
      <c r="H46" s="16">
        <v>1</v>
      </c>
      <c r="I46" s="16">
        <v>0</v>
      </c>
      <c r="J46" s="17" t="s">
        <v>105</v>
      </c>
      <c r="K46" s="17">
        <v>42248</v>
      </c>
      <c r="L46" s="14" t="s">
        <v>16</v>
      </c>
      <c r="M46" s="18"/>
      <c r="N46" s="27">
        <f>207774+124000+0</f>
        <v>331774</v>
      </c>
    </row>
    <row r="47" spans="1:14" s="49" customFormat="1" ht="25.5" x14ac:dyDescent="0.25">
      <c r="A47" s="58" t="s">
        <v>50</v>
      </c>
      <c r="B47" s="26" t="s">
        <v>81</v>
      </c>
      <c r="C47" s="21" t="s">
        <v>78</v>
      </c>
      <c r="D47" s="14">
        <f>E47/E12</f>
        <v>628750.04703314893</v>
      </c>
      <c r="E47" s="25">
        <f>671029+1000000</f>
        <v>1671029</v>
      </c>
      <c r="F47" s="13" t="s">
        <v>108</v>
      </c>
      <c r="G47" s="14" t="s">
        <v>37</v>
      </c>
      <c r="H47" s="16">
        <v>1</v>
      </c>
      <c r="I47" s="16">
        <v>0</v>
      </c>
      <c r="J47" s="17" t="s">
        <v>105</v>
      </c>
      <c r="K47" s="17">
        <v>42248</v>
      </c>
      <c r="L47" s="14" t="s">
        <v>16</v>
      </c>
      <c r="M47" s="18"/>
      <c r="N47" s="61"/>
    </row>
    <row r="48" spans="1:14" s="49" customFormat="1" ht="25.5" x14ac:dyDescent="0.25">
      <c r="A48" s="58" t="s">
        <v>51</v>
      </c>
      <c r="B48" s="26" t="s">
        <v>82</v>
      </c>
      <c r="C48" s="13" t="s">
        <v>66</v>
      </c>
      <c r="D48" s="14">
        <f>E48/E12</f>
        <v>16856.680588478757</v>
      </c>
      <c r="E48" s="14">
        <v>44800</v>
      </c>
      <c r="F48" s="13" t="s">
        <v>108</v>
      </c>
      <c r="G48" s="14" t="s">
        <v>37</v>
      </c>
      <c r="H48" s="16">
        <v>1</v>
      </c>
      <c r="I48" s="16">
        <v>0</v>
      </c>
      <c r="J48" s="17">
        <v>42156</v>
      </c>
      <c r="K48" s="17">
        <v>42248</v>
      </c>
      <c r="L48" s="15" t="s">
        <v>107</v>
      </c>
      <c r="M48" s="18"/>
      <c r="N48" s="50"/>
    </row>
    <row r="49" spans="1:14" s="49" customFormat="1" ht="25.5" x14ac:dyDescent="0.25">
      <c r="A49" s="58" t="s">
        <v>86</v>
      </c>
      <c r="B49" s="26" t="s">
        <v>83</v>
      </c>
      <c r="C49" s="13" t="s">
        <v>66</v>
      </c>
      <c r="D49" s="14">
        <f>E49/E12</f>
        <v>19753.922564623546</v>
      </c>
      <c r="E49" s="14">
        <v>52500</v>
      </c>
      <c r="F49" s="13" t="s">
        <v>108</v>
      </c>
      <c r="G49" s="14" t="s">
        <v>37</v>
      </c>
      <c r="H49" s="16">
        <v>1</v>
      </c>
      <c r="I49" s="16">
        <v>0</v>
      </c>
      <c r="J49" s="17">
        <v>42156</v>
      </c>
      <c r="K49" s="17">
        <v>42248</v>
      </c>
      <c r="L49" s="15" t="s">
        <v>107</v>
      </c>
      <c r="M49" s="18"/>
      <c r="N49" s="50"/>
    </row>
    <row r="50" spans="1:14" s="49" customFormat="1" ht="51" x14ac:dyDescent="0.25">
      <c r="A50" s="58" t="s">
        <v>190</v>
      </c>
      <c r="B50" s="26" t="s">
        <v>84</v>
      </c>
      <c r="C50" s="13" t="s">
        <v>88</v>
      </c>
      <c r="D50" s="14">
        <f>E50/E12</f>
        <v>37626.519170711515</v>
      </c>
      <c r="E50" s="14">
        <v>100000</v>
      </c>
      <c r="F50" s="13" t="s">
        <v>69</v>
      </c>
      <c r="G50" s="14" t="s">
        <v>37</v>
      </c>
      <c r="H50" s="16">
        <v>0</v>
      </c>
      <c r="I50" s="16">
        <v>1</v>
      </c>
      <c r="J50" s="17" t="s">
        <v>105</v>
      </c>
      <c r="K50" s="17">
        <v>42248</v>
      </c>
      <c r="L50" s="14" t="s">
        <v>16</v>
      </c>
      <c r="M50" s="18"/>
      <c r="N50" s="50"/>
    </row>
    <row r="51" spans="1:14" s="49" customFormat="1" ht="40.9" customHeight="1" x14ac:dyDescent="0.25">
      <c r="A51" s="58" t="s">
        <v>87</v>
      </c>
      <c r="B51" s="26" t="s">
        <v>85</v>
      </c>
      <c r="C51" s="13" t="s">
        <v>88</v>
      </c>
      <c r="D51" s="14">
        <f>E51/E12</f>
        <v>18813.259585355758</v>
      </c>
      <c r="E51" s="14">
        <v>50000</v>
      </c>
      <c r="F51" s="13" t="s">
        <v>89</v>
      </c>
      <c r="G51" s="14" t="s">
        <v>37</v>
      </c>
      <c r="H51" s="16">
        <v>1</v>
      </c>
      <c r="I51" s="16">
        <v>0</v>
      </c>
      <c r="J51" s="17" t="s">
        <v>105</v>
      </c>
      <c r="K51" s="17">
        <v>42248</v>
      </c>
      <c r="L51" s="14" t="s">
        <v>16</v>
      </c>
      <c r="M51" s="18"/>
      <c r="N51" s="50"/>
    </row>
    <row r="52" spans="1:14" s="49" customFormat="1" ht="25.5" x14ac:dyDescent="0.25">
      <c r="A52" s="58" t="s">
        <v>93</v>
      </c>
      <c r="B52" s="12" t="s">
        <v>137</v>
      </c>
      <c r="C52" s="13" t="s">
        <v>49</v>
      </c>
      <c r="D52" s="14">
        <f>E52/E12</f>
        <v>452192.1210068856</v>
      </c>
      <c r="E52" s="14">
        <v>1201791</v>
      </c>
      <c r="F52" s="13" t="s">
        <v>108</v>
      </c>
      <c r="G52" s="15" t="s">
        <v>37</v>
      </c>
      <c r="H52" s="16">
        <v>1</v>
      </c>
      <c r="I52" s="16">
        <v>0</v>
      </c>
      <c r="J52" s="17">
        <v>42064</v>
      </c>
      <c r="K52" s="17">
        <v>42430</v>
      </c>
      <c r="L52" s="15" t="s">
        <v>16</v>
      </c>
      <c r="M52" s="18"/>
      <c r="N52" s="10">
        <v>900000</v>
      </c>
    </row>
    <row r="53" spans="1:14" s="49" customFormat="1" ht="25.5" x14ac:dyDescent="0.25">
      <c r="A53" s="58" t="s">
        <v>94</v>
      </c>
      <c r="B53" s="12" t="s">
        <v>111</v>
      </c>
      <c r="C53" s="13" t="s">
        <v>49</v>
      </c>
      <c r="D53" s="14">
        <f>E53/E12</f>
        <v>761594.61188245472</v>
      </c>
      <c r="E53" s="14">
        <v>2024090</v>
      </c>
      <c r="F53" s="13" t="s">
        <v>69</v>
      </c>
      <c r="G53" s="15" t="s">
        <v>37</v>
      </c>
      <c r="H53" s="16">
        <v>0</v>
      </c>
      <c r="I53" s="16">
        <v>1</v>
      </c>
      <c r="J53" s="17" t="s">
        <v>105</v>
      </c>
      <c r="K53" s="17">
        <v>42248</v>
      </c>
      <c r="L53" s="15" t="s">
        <v>107</v>
      </c>
      <c r="M53" s="18"/>
      <c r="N53" s="10">
        <v>0</v>
      </c>
    </row>
    <row r="54" spans="1:14" s="49" customFormat="1" ht="38.25" x14ac:dyDescent="0.25">
      <c r="A54" s="58" t="s">
        <v>191</v>
      </c>
      <c r="B54" s="12" t="s">
        <v>114</v>
      </c>
      <c r="C54" s="13" t="s">
        <v>49</v>
      </c>
      <c r="D54" s="14">
        <f>E54/E12</f>
        <v>99334.010610678393</v>
      </c>
      <c r="E54" s="14">
        <v>264000</v>
      </c>
      <c r="F54" s="13" t="s">
        <v>108</v>
      </c>
      <c r="G54" s="15" t="s">
        <v>37</v>
      </c>
      <c r="H54" s="16">
        <v>1</v>
      </c>
      <c r="I54" s="16">
        <v>0</v>
      </c>
      <c r="J54" s="17">
        <v>42156</v>
      </c>
      <c r="K54" s="17">
        <v>42522</v>
      </c>
      <c r="L54" s="15" t="s">
        <v>107</v>
      </c>
      <c r="M54" s="18"/>
      <c r="N54" s="10">
        <v>264000</v>
      </c>
    </row>
    <row r="55" spans="1:14" s="49" customFormat="1" x14ac:dyDescent="0.25">
      <c r="A55" s="58" t="s">
        <v>192</v>
      </c>
      <c r="B55" s="12" t="s">
        <v>164</v>
      </c>
      <c r="C55" s="13" t="s">
        <v>86</v>
      </c>
      <c r="D55" s="14">
        <f>E55/E12</f>
        <v>143356.9740753283</v>
      </c>
      <c r="E55" s="14">
        <v>380999.83</v>
      </c>
      <c r="F55" s="13" t="s">
        <v>108</v>
      </c>
      <c r="G55" s="15" t="s">
        <v>37</v>
      </c>
      <c r="H55" s="16">
        <v>1</v>
      </c>
      <c r="I55" s="16">
        <v>0</v>
      </c>
      <c r="J55" s="17">
        <v>41852</v>
      </c>
      <c r="K55" s="17">
        <v>41944</v>
      </c>
      <c r="L55" s="15" t="s">
        <v>106</v>
      </c>
      <c r="M55" s="18" t="s">
        <v>228</v>
      </c>
      <c r="N55" s="10">
        <v>0</v>
      </c>
    </row>
    <row r="56" spans="1:14" s="49" customFormat="1" ht="31.5" customHeight="1" x14ac:dyDescent="0.25">
      <c r="A56" s="58" t="s">
        <v>193</v>
      </c>
      <c r="B56" s="12" t="s">
        <v>117</v>
      </c>
      <c r="C56" s="13" t="s">
        <v>86</v>
      </c>
      <c r="D56" s="14">
        <f>E56/E12</f>
        <v>65846.408548745152</v>
      </c>
      <c r="E56" s="14">
        <v>175000</v>
      </c>
      <c r="F56" s="13" t="s">
        <v>108</v>
      </c>
      <c r="G56" s="15" t="s">
        <v>37</v>
      </c>
      <c r="H56" s="16">
        <v>1</v>
      </c>
      <c r="I56" s="16">
        <v>0</v>
      </c>
      <c r="J56" s="17">
        <v>42156</v>
      </c>
      <c r="K56" s="17">
        <v>42522</v>
      </c>
      <c r="L56" s="15" t="s">
        <v>107</v>
      </c>
      <c r="M56" s="18"/>
      <c r="N56" s="10">
        <v>175000</v>
      </c>
    </row>
    <row r="57" spans="1:14" s="49" customFormat="1" ht="25.5" x14ac:dyDescent="0.25">
      <c r="A57" s="58" t="s">
        <v>194</v>
      </c>
      <c r="B57" s="12" t="s">
        <v>115</v>
      </c>
      <c r="C57" s="13" t="s">
        <v>64</v>
      </c>
      <c r="D57" s="14">
        <f>E57/E12</f>
        <v>507958.00880460546</v>
      </c>
      <c r="E57" s="14">
        <v>1350000</v>
      </c>
      <c r="F57" s="13" t="s">
        <v>108</v>
      </c>
      <c r="G57" s="14" t="s">
        <v>37</v>
      </c>
      <c r="H57" s="16">
        <v>1</v>
      </c>
      <c r="I57" s="16">
        <v>0</v>
      </c>
      <c r="J57" s="17">
        <v>42156</v>
      </c>
      <c r="K57" s="17">
        <v>42522</v>
      </c>
      <c r="L57" s="15" t="s">
        <v>107</v>
      </c>
      <c r="M57" s="18"/>
      <c r="N57" s="10">
        <v>1350000</v>
      </c>
    </row>
    <row r="58" spans="1:14" s="49" customFormat="1" ht="66" customHeight="1" x14ac:dyDescent="0.25">
      <c r="A58" s="58" t="s">
        <v>195</v>
      </c>
      <c r="B58" s="12" t="s">
        <v>165</v>
      </c>
      <c r="C58" s="13" t="s">
        <v>174</v>
      </c>
      <c r="D58" s="19">
        <f>E58/E12</f>
        <v>4515182.3004853819</v>
      </c>
      <c r="E58" s="14">
        <v>12000000</v>
      </c>
      <c r="F58" s="13" t="s">
        <v>145</v>
      </c>
      <c r="G58" s="14" t="s">
        <v>37</v>
      </c>
      <c r="H58" s="16">
        <v>1</v>
      </c>
      <c r="I58" s="16">
        <v>0</v>
      </c>
      <c r="J58" s="17">
        <v>42156</v>
      </c>
      <c r="K58" s="17">
        <v>42522</v>
      </c>
      <c r="L58" s="14" t="s">
        <v>107</v>
      </c>
      <c r="M58" s="18"/>
      <c r="N58" s="10"/>
    </row>
    <row r="59" spans="1:14" s="49" customFormat="1" ht="66" customHeight="1" x14ac:dyDescent="0.25">
      <c r="A59" s="58" t="s">
        <v>196</v>
      </c>
      <c r="B59" s="12" t="s">
        <v>120</v>
      </c>
      <c r="C59" s="13" t="s">
        <v>171</v>
      </c>
      <c r="D59" s="19">
        <f>E59/E12</f>
        <v>2586725.3640365726</v>
      </c>
      <c r="E59" s="14">
        <f>203105+201600+40000+2675+336+793+323500+1176188+1000000+240000+700000+900000+600000+949500+537043</f>
        <v>6874740</v>
      </c>
      <c r="F59" s="13" t="s">
        <v>108</v>
      </c>
      <c r="G59" s="14" t="s">
        <v>37</v>
      </c>
      <c r="H59" s="16">
        <v>1</v>
      </c>
      <c r="I59" s="16">
        <v>0</v>
      </c>
      <c r="J59" s="17">
        <v>42156</v>
      </c>
      <c r="K59" s="17">
        <v>42522</v>
      </c>
      <c r="L59" s="14" t="s">
        <v>107</v>
      </c>
      <c r="M59" s="18"/>
      <c r="N59" s="10"/>
    </row>
    <row r="60" spans="1:14" s="49" customFormat="1" ht="25.5" x14ac:dyDescent="0.25">
      <c r="A60" s="58" t="s">
        <v>197</v>
      </c>
      <c r="B60" s="87" t="s">
        <v>142</v>
      </c>
      <c r="C60" s="82" t="s">
        <v>123</v>
      </c>
      <c r="D60" s="83">
        <f>E60/E12</f>
        <v>3798397.1102833273</v>
      </c>
      <c r="E60" s="83">
        <v>10095000</v>
      </c>
      <c r="F60" s="13" t="s">
        <v>108</v>
      </c>
      <c r="G60" s="84" t="s">
        <v>37</v>
      </c>
      <c r="H60" s="85">
        <v>1</v>
      </c>
      <c r="I60" s="85">
        <v>0</v>
      </c>
      <c r="J60" s="86">
        <v>41944</v>
      </c>
      <c r="K60" s="86">
        <v>42461</v>
      </c>
      <c r="L60" s="84" t="s">
        <v>106</v>
      </c>
      <c r="M60" s="18" t="s">
        <v>225</v>
      </c>
      <c r="N60" s="10"/>
    </row>
    <row r="61" spans="1:14" s="49" customFormat="1" ht="25.5" x14ac:dyDescent="0.25">
      <c r="A61" s="58" t="s">
        <v>198</v>
      </c>
      <c r="B61" s="87" t="s">
        <v>143</v>
      </c>
      <c r="C61" s="82" t="s">
        <v>123</v>
      </c>
      <c r="D61" s="83">
        <f>E61/E12</f>
        <v>579448.39522895729</v>
      </c>
      <c r="E61" s="83">
        <v>1540000</v>
      </c>
      <c r="F61" s="13" t="s">
        <v>108</v>
      </c>
      <c r="G61" s="84" t="s">
        <v>37</v>
      </c>
      <c r="H61" s="85">
        <v>1</v>
      </c>
      <c r="I61" s="85">
        <v>0</v>
      </c>
      <c r="J61" s="86">
        <v>41944</v>
      </c>
      <c r="K61" s="86">
        <v>42461</v>
      </c>
      <c r="L61" s="84" t="s">
        <v>106</v>
      </c>
      <c r="M61" s="18" t="s">
        <v>226</v>
      </c>
      <c r="N61" s="10"/>
    </row>
    <row r="62" spans="1:14" s="49" customFormat="1" ht="25.5" x14ac:dyDescent="0.25">
      <c r="A62" s="58" t="s">
        <v>95</v>
      </c>
      <c r="B62" s="87" t="s">
        <v>136</v>
      </c>
      <c r="C62" s="82" t="s">
        <v>78</v>
      </c>
      <c r="D62" s="83">
        <f>E62/E12</f>
        <v>182061.31241298866</v>
      </c>
      <c r="E62" s="83">
        <v>483864.35</v>
      </c>
      <c r="F62" s="13" t="s">
        <v>108</v>
      </c>
      <c r="G62" s="84" t="s">
        <v>37</v>
      </c>
      <c r="H62" s="85">
        <v>1</v>
      </c>
      <c r="I62" s="85">
        <v>0</v>
      </c>
      <c r="J62" s="17">
        <v>42156</v>
      </c>
      <c r="K62" s="17">
        <v>42522</v>
      </c>
      <c r="L62" s="84" t="s">
        <v>16</v>
      </c>
      <c r="M62" s="18"/>
      <c r="N62" s="10"/>
    </row>
    <row r="63" spans="1:14" s="49" customFormat="1" ht="25.5" x14ac:dyDescent="0.25">
      <c r="A63" s="58" t="s">
        <v>96</v>
      </c>
      <c r="B63" s="12" t="s">
        <v>158</v>
      </c>
      <c r="C63" s="13" t="s">
        <v>93</v>
      </c>
      <c r="D63" s="14">
        <f>E63/E12</f>
        <v>1087406.4040335629</v>
      </c>
      <c r="E63" s="14">
        <v>2890000</v>
      </c>
      <c r="F63" s="13" t="s">
        <v>108</v>
      </c>
      <c r="G63" s="15" t="s">
        <v>37</v>
      </c>
      <c r="H63" s="16">
        <v>1</v>
      </c>
      <c r="I63" s="16">
        <v>0</v>
      </c>
      <c r="J63" s="17">
        <v>41944</v>
      </c>
      <c r="K63" s="17">
        <v>42370</v>
      </c>
      <c r="L63" s="15" t="s">
        <v>106</v>
      </c>
      <c r="M63" s="18" t="s">
        <v>227</v>
      </c>
      <c r="N63" s="10">
        <v>300000</v>
      </c>
    </row>
    <row r="64" spans="1:14" s="49" customFormat="1" x14ac:dyDescent="0.25">
      <c r="A64" s="58" t="s">
        <v>97</v>
      </c>
      <c r="B64" s="87" t="s">
        <v>141</v>
      </c>
      <c r="C64" s="82" t="s">
        <v>78</v>
      </c>
      <c r="D64" s="83">
        <f>E64/E12</f>
        <v>37626.519170711515</v>
      </c>
      <c r="E64" s="83">
        <v>100000</v>
      </c>
      <c r="F64" s="13" t="s">
        <v>108</v>
      </c>
      <c r="G64" s="84" t="s">
        <v>37</v>
      </c>
      <c r="H64" s="85">
        <v>1</v>
      </c>
      <c r="I64" s="85">
        <v>0</v>
      </c>
      <c r="J64" s="17">
        <v>42156</v>
      </c>
      <c r="K64" s="17">
        <v>42522</v>
      </c>
      <c r="L64" s="84" t="s">
        <v>16</v>
      </c>
      <c r="M64" s="18"/>
      <c r="N64" s="10"/>
    </row>
    <row r="65" spans="1:14" s="49" customFormat="1" x14ac:dyDescent="0.25">
      <c r="A65" s="58" t="s">
        <v>98</v>
      </c>
      <c r="B65" s="87" t="s">
        <v>140</v>
      </c>
      <c r="C65" s="82" t="s">
        <v>78</v>
      </c>
      <c r="D65" s="83">
        <f>E65/E12</f>
        <v>14087.368777514392</v>
      </c>
      <c r="E65" s="83">
        <v>37440</v>
      </c>
      <c r="F65" s="13" t="s">
        <v>108</v>
      </c>
      <c r="G65" s="84" t="s">
        <v>37</v>
      </c>
      <c r="H65" s="85">
        <v>1</v>
      </c>
      <c r="I65" s="85">
        <v>0</v>
      </c>
      <c r="J65" s="17">
        <v>42156</v>
      </c>
      <c r="K65" s="17">
        <v>42522</v>
      </c>
      <c r="L65" s="84" t="s">
        <v>16</v>
      </c>
      <c r="M65" s="18"/>
      <c r="N65" s="10"/>
    </row>
    <row r="66" spans="1:14" s="49" customFormat="1" ht="25.5" x14ac:dyDescent="0.25">
      <c r="A66" s="58" t="s">
        <v>199</v>
      </c>
      <c r="B66" s="87" t="s">
        <v>170</v>
      </c>
      <c r="C66" s="82" t="s">
        <v>60</v>
      </c>
      <c r="D66" s="83">
        <f>E66/E12</f>
        <v>8788.4260827030885</v>
      </c>
      <c r="E66" s="83">
        <v>23357</v>
      </c>
      <c r="F66" s="13" t="s">
        <v>108</v>
      </c>
      <c r="G66" s="84" t="s">
        <v>37</v>
      </c>
      <c r="H66" s="85">
        <v>1</v>
      </c>
      <c r="I66" s="85">
        <v>0</v>
      </c>
      <c r="J66" s="17">
        <v>42156</v>
      </c>
      <c r="K66" s="17">
        <v>42522</v>
      </c>
      <c r="L66" s="84" t="s">
        <v>107</v>
      </c>
      <c r="M66" s="88"/>
      <c r="N66" s="10"/>
    </row>
    <row r="67" spans="1:14" s="49" customFormat="1" ht="25.5" x14ac:dyDescent="0.25">
      <c r="A67" s="58" t="s">
        <v>200</v>
      </c>
      <c r="B67" s="12" t="s">
        <v>173</v>
      </c>
      <c r="C67" s="13" t="s">
        <v>218</v>
      </c>
      <c r="D67" s="14">
        <f>E67/E12</f>
        <v>639650.82590209576</v>
      </c>
      <c r="E67" s="14">
        <v>1700000</v>
      </c>
      <c r="F67" s="13" t="s">
        <v>108</v>
      </c>
      <c r="G67" s="15" t="s">
        <v>37</v>
      </c>
      <c r="H67" s="16">
        <v>1</v>
      </c>
      <c r="I67" s="16">
        <v>0</v>
      </c>
      <c r="J67" s="17">
        <v>42156</v>
      </c>
      <c r="K67" s="17">
        <v>42522</v>
      </c>
      <c r="L67" s="15" t="s">
        <v>16</v>
      </c>
      <c r="M67" s="111"/>
      <c r="N67" s="10"/>
    </row>
    <row r="68" spans="1:14" s="49" customFormat="1" x14ac:dyDescent="0.25">
      <c r="A68" s="58" t="s">
        <v>201</v>
      </c>
      <c r="B68" s="87" t="s">
        <v>219</v>
      </c>
      <c r="C68" s="82" t="s">
        <v>220</v>
      </c>
      <c r="D68" s="14">
        <f>E68/E12</f>
        <v>1768446.4010234412</v>
      </c>
      <c r="E68" s="83">
        <v>4700000</v>
      </c>
      <c r="F68" s="13" t="s">
        <v>108</v>
      </c>
      <c r="G68" s="15" t="s">
        <v>37</v>
      </c>
      <c r="H68" s="16">
        <v>1</v>
      </c>
      <c r="I68" s="16">
        <v>0</v>
      </c>
      <c r="J68" s="86">
        <v>42095</v>
      </c>
      <c r="K68" s="86">
        <v>42430</v>
      </c>
      <c r="L68" s="84" t="s">
        <v>16</v>
      </c>
      <c r="M68" s="110"/>
      <c r="N68" s="10"/>
    </row>
    <row r="69" spans="1:14" s="49" customFormat="1" ht="25.5" x14ac:dyDescent="0.25">
      <c r="A69" s="58" t="s">
        <v>202</v>
      </c>
      <c r="B69" s="87" t="s">
        <v>221</v>
      </c>
      <c r="C69" s="82" t="s">
        <v>62</v>
      </c>
      <c r="D69" s="14">
        <f>E69/E12</f>
        <v>120404.86134627686</v>
      </c>
      <c r="E69" s="83">
        <v>320000</v>
      </c>
      <c r="F69" s="13" t="s">
        <v>108</v>
      </c>
      <c r="G69" s="15" t="s">
        <v>37</v>
      </c>
      <c r="H69" s="16">
        <v>1</v>
      </c>
      <c r="I69" s="16">
        <v>0</v>
      </c>
      <c r="J69" s="86">
        <v>42095</v>
      </c>
      <c r="K69" s="86">
        <v>42430</v>
      </c>
      <c r="L69" s="84" t="s">
        <v>16</v>
      </c>
      <c r="M69" s="110"/>
      <c r="N69" s="10"/>
    </row>
    <row r="70" spans="1:14" s="49" customFormat="1" x14ac:dyDescent="0.25">
      <c r="A70" s="58" t="s">
        <v>203</v>
      </c>
      <c r="B70" s="87" t="s">
        <v>222</v>
      </c>
      <c r="C70" s="82" t="s">
        <v>220</v>
      </c>
      <c r="D70" s="14">
        <f>E70/E12</f>
        <v>2539790.0440230272</v>
      </c>
      <c r="E70" s="83">
        <v>6750000</v>
      </c>
      <c r="F70" s="13" t="s">
        <v>108</v>
      </c>
      <c r="G70" s="15" t="s">
        <v>37</v>
      </c>
      <c r="H70" s="16">
        <v>1</v>
      </c>
      <c r="I70" s="16">
        <v>0</v>
      </c>
      <c r="J70" s="86">
        <v>42095</v>
      </c>
      <c r="K70" s="86">
        <v>42430</v>
      </c>
      <c r="L70" s="84" t="s">
        <v>16</v>
      </c>
      <c r="M70" s="110"/>
      <c r="N70" s="10"/>
    </row>
    <row r="71" spans="1:14" ht="13.5" thickBot="1" x14ac:dyDescent="0.3">
      <c r="A71" s="136" t="s">
        <v>40</v>
      </c>
      <c r="B71" s="137"/>
      <c r="C71" s="23"/>
      <c r="D71" s="103">
        <f>SUM(D46:D70)</f>
        <v>20968736.569213979</v>
      </c>
      <c r="E71" s="103">
        <f>SUM(E46:E70)</f>
        <v>55728611.18</v>
      </c>
      <c r="F71" s="52"/>
      <c r="G71" s="53"/>
      <c r="H71" s="59"/>
      <c r="I71" s="59"/>
      <c r="J71" s="54"/>
      <c r="K71" s="54"/>
      <c r="L71" s="52"/>
      <c r="M71" s="55"/>
      <c r="N71" s="56">
        <f>SUM(N46:N59)</f>
        <v>3020774</v>
      </c>
    </row>
    <row r="72" spans="1:14" ht="13.5" thickBot="1" x14ac:dyDescent="0.3">
      <c r="A72" s="28"/>
      <c r="B72" s="28"/>
      <c r="C72" s="28"/>
      <c r="D72" s="62"/>
      <c r="E72" s="62"/>
      <c r="F72" s="63"/>
      <c r="G72" s="64"/>
      <c r="H72" s="65"/>
      <c r="I72" s="65"/>
      <c r="J72" s="66"/>
      <c r="K72" s="66"/>
      <c r="L72" s="63"/>
      <c r="M72" s="63"/>
      <c r="N72" s="67"/>
    </row>
    <row r="73" spans="1:14" ht="15.75" customHeight="1" x14ac:dyDescent="0.25">
      <c r="A73" s="133" t="s">
        <v>29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2"/>
    </row>
    <row r="74" spans="1:14" s="49" customFormat="1" ht="89.25" x14ac:dyDescent="0.25">
      <c r="A74" s="58" t="s">
        <v>52</v>
      </c>
      <c r="B74" s="29" t="s">
        <v>159</v>
      </c>
      <c r="C74" s="30" t="s">
        <v>213</v>
      </c>
      <c r="D74" s="19">
        <f>E74/E12</f>
        <v>894931.70786770515</v>
      </c>
      <c r="E74" s="19">
        <f>100000+50000+80000+575000+269060+8400+185000+42000+27000+210000+142000+180000+60000+200000+250000</f>
        <v>2378460</v>
      </c>
      <c r="F74" s="13" t="s">
        <v>108</v>
      </c>
      <c r="G74" s="14" t="s">
        <v>37</v>
      </c>
      <c r="H74" s="16">
        <v>0</v>
      </c>
      <c r="I74" s="16">
        <v>1</v>
      </c>
      <c r="J74" s="17">
        <v>42156</v>
      </c>
      <c r="K74" s="17">
        <v>42522</v>
      </c>
      <c r="L74" s="15" t="s">
        <v>107</v>
      </c>
      <c r="M74" s="16"/>
      <c r="N74" s="68">
        <v>8000</v>
      </c>
    </row>
    <row r="75" spans="1:14" s="49" customFormat="1" ht="51" x14ac:dyDescent="0.25">
      <c r="A75" s="58" t="s">
        <v>53</v>
      </c>
      <c r="B75" s="29" t="s">
        <v>160</v>
      </c>
      <c r="C75" s="21" t="s">
        <v>212</v>
      </c>
      <c r="D75" s="19">
        <f>E75/E12</f>
        <v>232776.46084960678</v>
      </c>
      <c r="E75" s="14">
        <f>20000+50000+490500+48150+10000</f>
        <v>618650</v>
      </c>
      <c r="F75" s="13" t="s">
        <v>161</v>
      </c>
      <c r="G75" s="14" t="s">
        <v>37</v>
      </c>
      <c r="H75" s="16">
        <v>0</v>
      </c>
      <c r="I75" s="16">
        <v>1</v>
      </c>
      <c r="J75" s="17" t="s">
        <v>105</v>
      </c>
      <c r="K75" s="17">
        <v>42248</v>
      </c>
      <c r="L75" s="15" t="s">
        <v>107</v>
      </c>
      <c r="M75" s="16"/>
      <c r="N75" s="68"/>
    </row>
    <row r="76" spans="1:14" s="49" customFormat="1" ht="38.25" x14ac:dyDescent="0.25">
      <c r="A76" s="58" t="s">
        <v>54</v>
      </c>
      <c r="B76" s="29" t="s">
        <v>162</v>
      </c>
      <c r="C76" s="13" t="s">
        <v>163</v>
      </c>
      <c r="D76" s="19">
        <f>E76/E12</f>
        <v>620925.98863679112</v>
      </c>
      <c r="E76" s="14">
        <f>200000+75000+50000+59000+139100+24710+28000+100000+28000+946425</f>
        <v>1650235</v>
      </c>
      <c r="F76" s="13" t="s">
        <v>145</v>
      </c>
      <c r="G76" s="14" t="s">
        <v>37</v>
      </c>
      <c r="H76" s="16">
        <v>0</v>
      </c>
      <c r="I76" s="16">
        <v>1</v>
      </c>
      <c r="J76" s="17">
        <v>42156</v>
      </c>
      <c r="K76" s="17">
        <v>42522</v>
      </c>
      <c r="L76" s="14" t="s">
        <v>107</v>
      </c>
      <c r="M76" s="16"/>
      <c r="N76" s="68"/>
    </row>
    <row r="77" spans="1:14" s="49" customFormat="1" ht="25.5" x14ac:dyDescent="0.25">
      <c r="A77" s="58" t="s">
        <v>99</v>
      </c>
      <c r="B77" s="29" t="s">
        <v>102</v>
      </c>
      <c r="C77" s="13" t="s">
        <v>66</v>
      </c>
      <c r="D77" s="19">
        <f>E77/E12</f>
        <v>26338.563419498059</v>
      </c>
      <c r="E77" s="14">
        <v>70000</v>
      </c>
      <c r="F77" s="13" t="s">
        <v>108</v>
      </c>
      <c r="G77" s="14" t="s">
        <v>37</v>
      </c>
      <c r="H77" s="16">
        <v>0</v>
      </c>
      <c r="I77" s="16">
        <v>1</v>
      </c>
      <c r="J77" s="17" t="s">
        <v>105</v>
      </c>
      <c r="K77" s="17">
        <v>42248</v>
      </c>
      <c r="L77" s="14" t="s">
        <v>107</v>
      </c>
      <c r="M77" s="16"/>
      <c r="N77" s="68"/>
    </row>
    <row r="78" spans="1:14" s="49" customFormat="1" ht="25.5" x14ac:dyDescent="0.25">
      <c r="A78" s="58" t="s">
        <v>55</v>
      </c>
      <c r="B78" s="29" t="s">
        <v>103</v>
      </c>
      <c r="C78" s="13" t="s">
        <v>66</v>
      </c>
      <c r="D78" s="19">
        <f>E78/E12</f>
        <v>33863.867253640361</v>
      </c>
      <c r="E78" s="14">
        <v>90000</v>
      </c>
      <c r="F78" s="13" t="s">
        <v>108</v>
      </c>
      <c r="G78" s="14" t="s">
        <v>37</v>
      </c>
      <c r="H78" s="16">
        <v>0</v>
      </c>
      <c r="I78" s="16">
        <v>1</v>
      </c>
      <c r="J78" s="17" t="s">
        <v>105</v>
      </c>
      <c r="K78" s="17">
        <v>42248</v>
      </c>
      <c r="L78" s="14" t="s">
        <v>107</v>
      </c>
      <c r="M78" s="16"/>
      <c r="N78" s="68"/>
    </row>
    <row r="79" spans="1:14" x14ac:dyDescent="0.25">
      <c r="A79" s="58" t="s">
        <v>56</v>
      </c>
      <c r="B79" s="29" t="s">
        <v>146</v>
      </c>
      <c r="C79" s="30" t="s">
        <v>65</v>
      </c>
      <c r="D79" s="19">
        <f>E79/E12</f>
        <v>428942.31854611129</v>
      </c>
      <c r="E79" s="19">
        <f>150000+150000+840000</f>
        <v>1140000</v>
      </c>
      <c r="F79" s="13" t="s">
        <v>72</v>
      </c>
      <c r="G79" s="14" t="s">
        <v>36</v>
      </c>
      <c r="H79" s="16">
        <v>1</v>
      </c>
      <c r="I79" s="16">
        <v>0</v>
      </c>
      <c r="J79" s="17" t="s">
        <v>105</v>
      </c>
      <c r="K79" s="17">
        <v>42248</v>
      </c>
      <c r="L79" s="14" t="s">
        <v>16</v>
      </c>
      <c r="M79" s="16"/>
      <c r="N79" s="68"/>
    </row>
    <row r="80" spans="1:14" s="49" customFormat="1" ht="25.5" x14ac:dyDescent="0.25">
      <c r="A80" s="58" t="s">
        <v>57</v>
      </c>
      <c r="B80" s="12" t="s">
        <v>43</v>
      </c>
      <c r="C80" s="13" t="s">
        <v>59</v>
      </c>
      <c r="D80" s="14">
        <f>E80/E12</f>
        <v>26338.563419498059</v>
      </c>
      <c r="E80" s="14">
        <v>70000</v>
      </c>
      <c r="F80" s="13" t="s">
        <v>108</v>
      </c>
      <c r="G80" s="15" t="s">
        <v>37</v>
      </c>
      <c r="H80" s="16">
        <v>0</v>
      </c>
      <c r="I80" s="16">
        <v>1</v>
      </c>
      <c r="J80" s="17">
        <v>42156</v>
      </c>
      <c r="K80" s="17">
        <v>42522</v>
      </c>
      <c r="L80" s="15" t="s">
        <v>107</v>
      </c>
      <c r="M80" s="16"/>
      <c r="N80" s="10"/>
    </row>
    <row r="81" spans="1:15" s="49" customFormat="1" x14ac:dyDescent="0.25">
      <c r="A81" s="58" t="s">
        <v>100</v>
      </c>
      <c r="B81" s="100" t="s">
        <v>148</v>
      </c>
      <c r="C81" s="82" t="s">
        <v>149</v>
      </c>
      <c r="D81" s="89">
        <f>E81/E12</f>
        <v>56439.778756067273</v>
      </c>
      <c r="E81" s="83">
        <v>150000</v>
      </c>
      <c r="F81" s="82" t="s">
        <v>150</v>
      </c>
      <c r="G81" s="84" t="s">
        <v>37</v>
      </c>
      <c r="H81" s="85">
        <v>0</v>
      </c>
      <c r="I81" s="85">
        <v>1</v>
      </c>
      <c r="J81" s="86" t="s">
        <v>105</v>
      </c>
      <c r="K81" s="86">
        <v>42250</v>
      </c>
      <c r="L81" s="84" t="s">
        <v>16</v>
      </c>
      <c r="M81" s="85"/>
      <c r="N81" s="101"/>
    </row>
    <row r="82" spans="1:15" s="49" customFormat="1" x14ac:dyDescent="0.25">
      <c r="A82" s="58" t="s">
        <v>101</v>
      </c>
      <c r="B82" s="100" t="s">
        <v>147</v>
      </c>
      <c r="C82" s="82" t="s">
        <v>149</v>
      </c>
      <c r="D82" s="89">
        <f>E82/E12</f>
        <v>30101.215336569214</v>
      </c>
      <c r="E82" s="83">
        <v>80000</v>
      </c>
      <c r="F82" s="82" t="s">
        <v>150</v>
      </c>
      <c r="G82" s="84" t="s">
        <v>37</v>
      </c>
      <c r="H82" s="85">
        <v>0</v>
      </c>
      <c r="I82" s="85">
        <v>1</v>
      </c>
      <c r="J82" s="86" t="s">
        <v>105</v>
      </c>
      <c r="K82" s="86">
        <v>42250</v>
      </c>
      <c r="L82" s="84" t="s">
        <v>16</v>
      </c>
      <c r="M82" s="16"/>
      <c r="N82" s="101"/>
    </row>
    <row r="83" spans="1:15" ht="13.5" thickBot="1" x14ac:dyDescent="0.3">
      <c r="A83" s="118" t="s">
        <v>30</v>
      </c>
      <c r="B83" s="119"/>
      <c r="C83" s="23"/>
      <c r="D83" s="103">
        <f>SUM(D74:D82)</f>
        <v>2350658.4640854872</v>
      </c>
      <c r="E83" s="103">
        <f>SUM(E74:E82)</f>
        <v>6247345</v>
      </c>
      <c r="F83" s="52"/>
      <c r="G83" s="53"/>
      <c r="H83" s="59"/>
      <c r="I83" s="59"/>
      <c r="J83" s="54"/>
      <c r="K83" s="54"/>
      <c r="L83" s="52"/>
      <c r="M83" s="69"/>
      <c r="N83" s="70">
        <f>SUM(N74:N79)</f>
        <v>8000</v>
      </c>
    </row>
    <row r="84" spans="1:15" ht="13.5" thickBot="1" x14ac:dyDescent="0.3">
      <c r="A84" s="113" t="s">
        <v>35</v>
      </c>
      <c r="B84" s="113"/>
      <c r="C84" s="33"/>
      <c r="D84" s="104">
        <f>D32+D43+D71+D83</f>
        <v>41016690.849230543</v>
      </c>
      <c r="E84" s="104">
        <f>E32+E43+E71+E83</f>
        <v>109010059.27000001</v>
      </c>
      <c r="F84" s="71"/>
      <c r="G84" s="72"/>
      <c r="H84" s="73"/>
      <c r="I84" s="73"/>
      <c r="J84" s="74"/>
      <c r="K84" s="74"/>
      <c r="L84" s="71"/>
      <c r="M84" s="71"/>
    </row>
    <row r="85" spans="1:15" ht="13.5" thickBot="1" x14ac:dyDescent="0.3">
      <c r="A85" s="113" t="s">
        <v>25</v>
      </c>
      <c r="B85" s="113"/>
      <c r="C85" s="33"/>
      <c r="D85" s="34"/>
      <c r="E85" s="34"/>
      <c r="F85" s="35"/>
      <c r="G85" s="36"/>
      <c r="H85" s="37">
        <v>0.95</v>
      </c>
      <c r="I85" s="37">
        <v>0.05</v>
      </c>
      <c r="J85" s="75"/>
      <c r="K85" s="75"/>
      <c r="L85" s="35"/>
      <c r="M85" s="35"/>
      <c r="O85" s="79"/>
    </row>
    <row r="86" spans="1:15" ht="29.25" customHeight="1" thickBot="1" x14ac:dyDescent="0.3">
      <c r="A86" s="38"/>
      <c r="B86" s="114" t="s">
        <v>31</v>
      </c>
      <c r="C86" s="114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O86" s="112"/>
    </row>
    <row r="87" spans="1:15" ht="102.75" customHeight="1" x14ac:dyDescent="0.25">
      <c r="A87" s="38" t="s">
        <v>10</v>
      </c>
      <c r="B87" s="116" t="s">
        <v>128</v>
      </c>
      <c r="C87" s="116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5" ht="21.75" customHeight="1" x14ac:dyDescent="0.25">
      <c r="A88" s="38"/>
      <c r="B88" s="76"/>
      <c r="C88" s="76"/>
      <c r="D88" s="77"/>
      <c r="E88" s="77"/>
      <c r="F88" s="77"/>
      <c r="G88" s="77"/>
      <c r="H88" s="105"/>
      <c r="I88" s="77"/>
      <c r="J88" s="77"/>
      <c r="K88" s="77"/>
      <c r="L88" s="77"/>
      <c r="M88" s="77"/>
    </row>
    <row r="89" spans="1:15" x14ac:dyDescent="0.25">
      <c r="A89" s="38" t="s">
        <v>11</v>
      </c>
      <c r="B89" s="117" t="s">
        <v>129</v>
      </c>
      <c r="C89" s="117"/>
      <c r="D89" s="117"/>
      <c r="E89" s="78"/>
      <c r="H89" s="79"/>
    </row>
    <row r="90" spans="1:15" ht="14.25" customHeight="1" x14ac:dyDescent="0.25">
      <c r="A90" s="38"/>
      <c r="B90" s="78"/>
      <c r="C90" s="78"/>
      <c r="D90" s="78"/>
      <c r="E90" s="78"/>
    </row>
    <row r="91" spans="1:15" ht="19.5" customHeight="1" x14ac:dyDescent="0.25">
      <c r="A91" s="38" t="s">
        <v>15</v>
      </c>
      <c r="B91" s="40" t="s">
        <v>130</v>
      </c>
    </row>
    <row r="92" spans="1:15" ht="12" customHeight="1" x14ac:dyDescent="0.25">
      <c r="A92" s="38"/>
    </row>
    <row r="93" spans="1:15" x14ac:dyDescent="0.25">
      <c r="A93" s="38" t="s">
        <v>32</v>
      </c>
      <c r="B93" s="40" t="s">
        <v>131</v>
      </c>
      <c r="G93" s="43"/>
      <c r="H93" s="43"/>
      <c r="J93" s="40"/>
      <c r="K93" s="40"/>
    </row>
    <row r="94" spans="1:15" x14ac:dyDescent="0.25">
      <c r="A94" s="38"/>
      <c r="G94" s="43"/>
      <c r="H94" s="43"/>
      <c r="J94" s="40"/>
      <c r="K94" s="40"/>
    </row>
    <row r="95" spans="1:15" x14ac:dyDescent="0.25">
      <c r="A95" s="38" t="s">
        <v>33</v>
      </c>
      <c r="B95" s="40" t="s">
        <v>132</v>
      </c>
      <c r="G95" s="43"/>
      <c r="H95" s="43"/>
      <c r="J95" s="40"/>
    </row>
    <row r="96" spans="1:15" x14ac:dyDescent="0.25">
      <c r="A96" s="38"/>
    </row>
    <row r="97" spans="1:2" x14ac:dyDescent="0.25">
      <c r="A97" s="38" t="s">
        <v>34</v>
      </c>
      <c r="B97" s="40" t="s">
        <v>133</v>
      </c>
    </row>
    <row r="98" spans="1:2" x14ac:dyDescent="0.25">
      <c r="A98" s="38"/>
    </row>
    <row r="99" spans="1:2" x14ac:dyDescent="0.25">
      <c r="A99" s="38" t="s">
        <v>38</v>
      </c>
      <c r="B99" s="40" t="s">
        <v>134</v>
      </c>
    </row>
    <row r="101" spans="1:2" x14ac:dyDescent="0.25">
      <c r="A101" s="38" t="s">
        <v>39</v>
      </c>
      <c r="B101" s="40" t="s">
        <v>135</v>
      </c>
    </row>
  </sheetData>
  <autoFilter ref="L1:L101"/>
  <customSheetViews>
    <customSheetView guid="{BE9D6DFA-9664-424A-ABAB-F3AB4FFDA5C8}" showGridLines="0" printArea="1" showAutoFilter="1" hiddenColumns="1" topLeftCell="A80">
      <selection activeCell="O86" sqref="O86"/>
      <pageMargins left="0.70866141732283472" right="0.70866141732283472" top="0.23622047244094491" bottom="0.23622047244094491" header="0.31496062992125984" footer="0.31496062992125984"/>
      <pageSetup paperSize="9" scale="70" orientation="landscape" r:id="rId1"/>
      <headerFooter>
        <oddHeader>&amp;R&amp;"-,Bold"&amp;8
Página &amp;P</oddHeader>
      </headerFooter>
      <autoFilter ref="L1:L101"/>
    </customSheetView>
    <customSheetView guid="{12A39F01-2F42-49BF-88F4-4523F1749DE5}" showGridLines="0" printArea="1" showAutoFilter="1" hiddenColumns="1" topLeftCell="A40">
      <selection activeCell="B50" sqref="B50"/>
      <pageMargins left="0.70866141732283472" right="0.70866141732283472" top="0.23622047244094491" bottom="0.23622047244094491" header="0.31496062992125984" footer="0.31496062992125984"/>
      <pageSetup paperSize="9" scale="70" orientation="landscape" r:id="rId2"/>
      <headerFooter>
        <oddHeader>&amp;R&amp;"-,Bold"&amp;8
Página &amp;P</oddHeader>
      </headerFooter>
      <autoFilter ref="L1:L272"/>
    </customSheetView>
    <customSheetView guid="{AD69271B-2EBB-4E56-8364-2E56A88B5DCA}" scale="70" showPageBreaks="1" printArea="1" showAutoFilter="1" view="pageLayout" topLeftCell="A349">
      <selection activeCell="B357" sqref="B357"/>
      <pageMargins left="0.70866141732283472" right="0.70866141732283472" top="0.23622047244094491" bottom="0.23622047244094491" header="0.31496062992125984" footer="0.31496062992125984"/>
      <pageSetup paperSize="9" scale="70" orientation="landscape" r:id="rId3"/>
      <headerFooter>
        <oddHeader>&amp;R&amp;"-,Bold"&amp;8
Página &amp;P</oddHeader>
      </headerFooter>
      <autoFilter ref="L1:L376"/>
    </customSheetView>
    <customSheetView guid="{185A4EAD-A58C-40CE-BCAD-E1FFC9DC7957}" scale="80" showGridLines="0" printArea="1" showAutoFilter="1" hiddenColumns="1" topLeftCell="A121">
      <selection activeCell="E131" sqref="E131"/>
      <pageMargins left="0.70866141732283472" right="0.70866141732283472" top="0.23622047244094491" bottom="0.23622047244094491" header="0.31496062992125984" footer="0.31496062992125984"/>
      <pageSetup paperSize="9" scale="70" orientation="landscape" r:id="rId4"/>
      <headerFooter>
        <oddHeader>&amp;R&amp;"-,Bold"&amp;8
Página &amp;P</oddHeader>
      </headerFooter>
      <autoFilter ref="L1:L372"/>
    </customSheetView>
    <customSheetView guid="{2FF66200-3C52-4376-855F-9D601B6B3DF2}" scale="70" showPageBreaks="1" printArea="1" showAutoFilter="1" view="pageLayout" topLeftCell="A238">
      <selection activeCell="J70" sqref="J70"/>
      <pageMargins left="0.70866141732283472" right="0.70866141732283472" top="0.23622047244094491" bottom="0.23622047244094491" header="0.31496062992125984" footer="0.31496062992125984"/>
      <pageSetup paperSize="9" scale="70" orientation="landscape" r:id="rId5"/>
      <headerFooter>
        <oddHeader>&amp;R&amp;"-,Bold"&amp;8
Página &amp;P</oddHeader>
      </headerFooter>
      <autoFilter ref="L1:L370"/>
    </customSheetView>
    <customSheetView guid="{640351A4-1833-41CB-A0A9-27C71720D412}" scale="70" showPageBreaks="1" printArea="1" showAutoFilter="1" view="pageLayout" topLeftCell="A73">
      <selection activeCell="J79" sqref="J79:K79"/>
      <pageMargins left="0.70866141732283472" right="0.70866141732283472" top="0.23622047244094491" bottom="0.23622047244094491" header="0.31496062992125984" footer="0.31496062992125984"/>
      <pageSetup paperSize="9" scale="70" orientation="landscape" r:id="rId6"/>
      <headerFooter>
        <oddHeader>&amp;R&amp;"-,Bold"&amp;8
Página &amp;P</oddHeader>
      </headerFooter>
      <autoFilter ref="L1:L350"/>
    </customSheetView>
    <customSheetView guid="{092C9160-6E14-4AF8-B5C4-307E93384AE0}" showGridLines="0" showAutoFilter="1" hiddenColumns="1">
      <selection sqref="A1:M1"/>
      <pageMargins left="0.70866141732283472" right="0.70866141732283472" top="0.23622047244094491" bottom="0.23622047244094491" header="0.31496062992125984" footer="0.31496062992125984"/>
      <pageSetup paperSize="9" scale="70" orientation="landscape" r:id="rId7"/>
      <headerFooter>
        <oddHeader>&amp;R&amp;"-,Bold"&amp;8
Página &amp;P</oddHeader>
      </headerFooter>
      <autoFilter ref="L1:L383"/>
    </customSheetView>
  </customSheetViews>
  <mergeCells count="29">
    <mergeCell ref="A1:M1"/>
    <mergeCell ref="A2:M2"/>
    <mergeCell ref="A3:M3"/>
    <mergeCell ref="A4:M4"/>
    <mergeCell ref="A10:A12"/>
    <mergeCell ref="B10:B12"/>
    <mergeCell ref="C10:C12"/>
    <mergeCell ref="E10:E11"/>
    <mergeCell ref="G10:G11"/>
    <mergeCell ref="H10:I10"/>
    <mergeCell ref="A83:B83"/>
    <mergeCell ref="J10:K10"/>
    <mergeCell ref="L10:L11"/>
    <mergeCell ref="M10:M12"/>
    <mergeCell ref="N10:N12"/>
    <mergeCell ref="A13:M13"/>
    <mergeCell ref="A32:B32"/>
    <mergeCell ref="A34:M34"/>
    <mergeCell ref="A43:B43"/>
    <mergeCell ref="A45:M45"/>
    <mergeCell ref="A71:B71"/>
    <mergeCell ref="A73:N73"/>
    <mergeCell ref="A33:M33"/>
    <mergeCell ref="A44:M44"/>
    <mergeCell ref="A84:B84"/>
    <mergeCell ref="A85:B85"/>
    <mergeCell ref="B86:M86"/>
    <mergeCell ref="B87:M87"/>
    <mergeCell ref="B89:D89"/>
  </mergeCells>
  <dataValidations count="1">
    <dataValidation type="list" allowBlank="1" showInputMessage="1" showErrorMessage="1" sqref="F60:F70 F15:F19 F35:F42 F52:F57">
      <formula1>"BID LPI,BID LPN,BID CP,BID CD,BID SBQC,BID SQS,BID SD,8666 CV,8666 TP,8666 C"</formula1>
    </dataValidation>
  </dataValidations>
  <pageMargins left="0.70866141732283472" right="0.70866141732283472" top="0.23622047244094491" bottom="0.23622047244094491" header="0.31496062992125984" footer="0.31496062992125984"/>
  <pageSetup paperSize="9" scale="70" orientation="landscape" r:id="rId8"/>
  <headerFooter>
    <oddHeader>&amp;R&amp;"-,Bold"&amp;8
Página &amp;P</oddHeader>
  </headerFooter>
  <drawing r:id="rId9"/>
  <legacy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39368033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2331/OC-BR</Approval_x0020_Number>
    <Document_x0020_Author xmlns="9c571b2f-e523-4ab2-ba2e-09e151a03ef4">Dezolt, Ana Lucia Paiva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BR-L1268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Plan&lt;/USER_STAGE&gt;&lt;PD_OBJ_TYPE&gt;0&lt;/PD_OBJ_TYPE&gt;&lt;MAKERECORD&gt;N&lt;/MAKERECORD&gt;&lt;PD_FILEPT_NO&gt;PO-BR-L1268-GS&lt;/PD_FILEPT_NO&gt;&lt;/Data&gt;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AAA418E5F7358468F375A35FA879B1D" ma:contentTypeVersion="0" ma:contentTypeDescription="A content type to manage public (operations) IDB documents" ma:contentTypeScope="" ma:versionID="474c52487b612570cd064a8bbc991f7d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1663C5AA-DF64-4B83-BB58-5FA43BAAF0AF}"/>
</file>

<file path=customXml/itemProps2.xml><?xml version="1.0" encoding="utf-8"?>
<ds:datastoreItem xmlns:ds="http://schemas.openxmlformats.org/officeDocument/2006/customXml" ds:itemID="{955DCBC1-109A-4664-B335-AE15D05B5076}"/>
</file>

<file path=customXml/itemProps3.xml><?xml version="1.0" encoding="utf-8"?>
<ds:datastoreItem xmlns:ds="http://schemas.openxmlformats.org/officeDocument/2006/customXml" ds:itemID="{F9460B2A-335C-48A3-A900-1AF3AA0A45AD}"/>
</file>

<file path=customXml/itemProps4.xml><?xml version="1.0" encoding="utf-8"?>
<ds:datastoreItem xmlns:ds="http://schemas.openxmlformats.org/officeDocument/2006/customXml" ds:itemID="{7EE8BB60-E3FD-4E51-8EA3-61D25043078D}"/>
</file>

<file path=customXml/itemProps5.xml><?xml version="1.0" encoding="utf-8"?>
<ds:datastoreItem xmlns:ds="http://schemas.openxmlformats.org/officeDocument/2006/customXml" ds:itemID="{2B366C49-6E65-4015-86D3-CF480CDA3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v12</vt:lpstr>
      <vt:lpstr>'PA v12'!Area_de_impressao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(BR-L1268 PROFISCO_SP) jan 2015</dc:title>
  <dc:creator>BID</dc:creator>
  <cp:lastModifiedBy>Sandra Aparecida Paineli</cp:lastModifiedBy>
  <cp:lastPrinted>2014-10-20T12:53:56Z</cp:lastPrinted>
  <dcterms:created xsi:type="dcterms:W3CDTF">2010-07-15T18:22:38Z</dcterms:created>
  <dcterms:modified xsi:type="dcterms:W3CDTF">2015-01-27T16:50:24Z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0x01010046CF21643EE8D14686A648AA6DAD0892008AAA418E5F7358468F375A35FA879B1D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