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9285" tabRatio="816" firstSheet="1" activeTab="3"/>
  </bookViews>
  <sheets>
    <sheet name="Table of Contents" sheetId="1" r:id="rId1"/>
    <sheet name="Project Overview" sheetId="2" r:id="rId2"/>
    <sheet name="Implementation Plan" sheetId="3" r:id="rId3"/>
    <sheet name="Procurement Plan" sheetId="4" r:id="rId4"/>
    <sheet name="Consolidated Financial Plan" sheetId="5" r:id="rId5"/>
    <sheet name="Detailed Financial Plan" sheetId="6" r:id="rId6"/>
  </sheets>
  <externalReferences>
    <externalReference r:id="rId9"/>
  </externalReferences>
  <definedNames>
    <definedName name="_xlfn.AGGREGATE" hidden="1">#NAME?</definedName>
    <definedName name="_xlnm.Print_Area" localSheetId="4">'Consolidated Financial Plan'!$A$1:$AF$36</definedName>
    <definedName name="_xlnm.Print_Area" localSheetId="2">'Implementation Plan'!$A$1:$Q$117</definedName>
    <definedName name="_xlnm.Print_Titles" localSheetId="4">'Consolidated Financial Plan'!$1:$6</definedName>
    <definedName name="_xlnm.Print_Titles" localSheetId="2">'Implementation Plan'!$1:$5</definedName>
  </definedNames>
  <calcPr fullCalcOnLoad="1"/>
</workbook>
</file>

<file path=xl/comments3.xml><?xml version="1.0" encoding="utf-8"?>
<comments xmlns="http://schemas.openxmlformats.org/spreadsheetml/2006/main">
  <authors>
    <author>IADB</author>
  </authors>
  <commentList>
    <comment ref="J6" authorId="0">
      <text>
        <r>
          <rPr>
            <b/>
            <sz val="8"/>
            <rFont val="Tahoma"/>
            <family val="2"/>
          </rPr>
          <t>IADB:</t>
        </r>
        <r>
          <rPr>
            <sz val="8"/>
            <rFont val="Tahoma"/>
            <family val="2"/>
          </rPr>
          <t xml:space="preserve">
Total cost of component should equal the sum of the costs of all outputs/projects in that component</t>
        </r>
      </text>
    </comment>
    <comment ref="J7" authorId="0">
      <text>
        <r>
          <rPr>
            <b/>
            <sz val="8"/>
            <rFont val="Tahoma"/>
            <family val="2"/>
          </rPr>
          <t>IADB:</t>
        </r>
        <r>
          <rPr>
            <sz val="8"/>
            <rFont val="Tahoma"/>
            <family val="2"/>
          </rPr>
          <t xml:space="preserve">
Total cost of Output / Project 1 (sum of all milestone activities)</t>
        </r>
      </text>
    </comment>
    <comment ref="J62" authorId="0">
      <text>
        <r>
          <rPr>
            <b/>
            <sz val="8"/>
            <rFont val="Tahoma"/>
            <family val="2"/>
          </rPr>
          <t>IADB:</t>
        </r>
        <r>
          <rPr>
            <sz val="8"/>
            <rFont val="Tahoma"/>
            <family val="2"/>
          </rPr>
          <t xml:space="preserve">
Total cost of Output / Project 2</t>
        </r>
      </text>
    </comment>
  </commentList>
</comments>
</file>

<file path=xl/comments6.xml><?xml version="1.0" encoding="utf-8"?>
<comments xmlns="http://schemas.openxmlformats.org/spreadsheetml/2006/main">
  <authors>
    <author/>
  </authors>
  <commentList>
    <comment ref="C9" authorId="0">
      <text>
        <r>
          <rPr>
            <sz val="10"/>
            <color indexed="8"/>
            <rFont val="Arial"/>
            <family val="2"/>
          </rPr>
          <t>IADB:
Total cost of Project 1 (sum of all milestone activities)</t>
        </r>
      </text>
    </comment>
  </commentList>
</comments>
</file>

<file path=xl/sharedStrings.xml><?xml version="1.0" encoding="utf-8"?>
<sst xmlns="http://schemas.openxmlformats.org/spreadsheetml/2006/main" count="973" uniqueCount="458">
  <si>
    <t>SECTION 1</t>
  </si>
  <si>
    <t>SECTION 2</t>
  </si>
  <si>
    <t>SECTION 3</t>
  </si>
  <si>
    <t>Procurement Plan</t>
  </si>
  <si>
    <t>COMPONENT</t>
  </si>
  <si>
    <t>IDB</t>
  </si>
  <si>
    <t>Total</t>
  </si>
  <si>
    <t>PROJECT TOTAL</t>
  </si>
  <si>
    <t>Counterpart</t>
  </si>
  <si>
    <t>Other</t>
  </si>
  <si>
    <t>Estimated Dates</t>
  </si>
  <si>
    <t>Comments</t>
  </si>
  <si>
    <t>Publication of specific procurement notice</t>
  </si>
  <si>
    <t>GOODS</t>
  </si>
  <si>
    <t>WORKS</t>
  </si>
  <si>
    <t>Completion of Contract</t>
  </si>
  <si>
    <t>Authorized Signature(s)</t>
  </si>
  <si>
    <t>Name(s) and Title(s)</t>
  </si>
  <si>
    <t>No. of component</t>
  </si>
  <si>
    <t>Programme Components (1)</t>
  </si>
  <si>
    <t>Description of and Component of procurement contract</t>
  </si>
  <si>
    <t>ESTIMATED
START DATE</t>
  </si>
  <si>
    <t>ESTIMATED
END DATE</t>
  </si>
  <si>
    <t>TABLE OF CONTENTS</t>
  </si>
  <si>
    <t>IMPLEMENTATION PLAN</t>
  </si>
  <si>
    <t xml:space="preserve">ACTUAL </t>
  </si>
  <si>
    <t xml:space="preserve">INDICATIVE </t>
  </si>
  <si>
    <t>VARIANCE</t>
  </si>
  <si>
    <t>Subtotal</t>
  </si>
  <si>
    <t>Implementation Plan</t>
  </si>
  <si>
    <t>Indicative cost  (USD 000)</t>
  </si>
  <si>
    <t>Source of Funding (USD 000)</t>
  </si>
  <si>
    <t>COUNTERPART COSTS (USD 000)</t>
  </si>
  <si>
    <t>Component 1</t>
  </si>
  <si>
    <t>Output 1</t>
  </si>
  <si>
    <t>RESPONSIBILITY 
(PERSON/AGENCY)</t>
  </si>
  <si>
    <t>(as per approved amount)</t>
  </si>
  <si>
    <r>
      <t>MILESTONE ACTIVITY</t>
    </r>
    <r>
      <rPr>
        <b/>
        <vertAlign val="superscript"/>
        <sz val="12"/>
        <color indexed="8"/>
        <rFont val="Calibri"/>
        <family val="2"/>
      </rPr>
      <t>1</t>
    </r>
  </si>
  <si>
    <t>OUTPUT / PROJECT</t>
  </si>
  <si>
    <t>DELIVERABLE</t>
  </si>
  <si>
    <t>SUB-COMPONENT</t>
  </si>
  <si>
    <t>Deliverable 1</t>
  </si>
  <si>
    <t>Sub-C1</t>
  </si>
  <si>
    <t>Output 2</t>
  </si>
  <si>
    <t>PROJECT OVERVIEW</t>
  </si>
  <si>
    <t>Programme/project name</t>
  </si>
  <si>
    <t>Programme/project number</t>
  </si>
  <si>
    <t xml:space="preserve">Programme/project components </t>
  </si>
  <si>
    <t>Issues/constraints identified</t>
  </si>
  <si>
    <t>Strategies for addressing issues/constraints identified</t>
  </si>
  <si>
    <t xml:space="preserve">Risks with categorisation (High, medium, low)
N.B. These risks should reflect those  in the Risk matrix developed at the beginning of the project. </t>
  </si>
  <si>
    <t>Risk response for high level risks</t>
  </si>
  <si>
    <t>Project Overview</t>
  </si>
  <si>
    <t>SECTION 4</t>
  </si>
  <si>
    <t>Quality and Cost Based Selection</t>
  </si>
  <si>
    <t>Ex-Ante</t>
  </si>
  <si>
    <t>No</t>
  </si>
  <si>
    <t>N/A</t>
  </si>
  <si>
    <t>Project Manager</t>
  </si>
  <si>
    <t>Procurement Assistant</t>
  </si>
  <si>
    <t>Lots Quantity:</t>
  </si>
  <si>
    <t>Review Method
(Select one of the options):</t>
  </si>
  <si>
    <t>Ex-Post</t>
  </si>
  <si>
    <t>Computers (with 2 monitors) for restoration and digitization of document pages</t>
  </si>
  <si>
    <t>Shopping</t>
  </si>
  <si>
    <t xml:space="preserve">Scanners  </t>
  </si>
  <si>
    <t>Study Tour to "best practice" national property registries</t>
  </si>
  <si>
    <t>Component 2</t>
  </si>
  <si>
    <t>Telecommunications</t>
  </si>
  <si>
    <t>Office maintenance and utilities</t>
  </si>
  <si>
    <t>Office supplies</t>
  </si>
  <si>
    <t>Project Administration</t>
  </si>
  <si>
    <t>CONSULTING FIRMS</t>
  </si>
  <si>
    <t>Birth Name Registration Communications Campaign</t>
  </si>
  <si>
    <t>Comparison of Qualifications - National Individual Consultant</t>
  </si>
  <si>
    <t>INDIVIDUAL CONSULTANTS</t>
  </si>
  <si>
    <t>Supervisor</t>
  </si>
  <si>
    <t>Data entry control clerks</t>
  </si>
  <si>
    <t>Data entry clerks</t>
  </si>
  <si>
    <t>Scanning clerks</t>
  </si>
  <si>
    <t>Binder</t>
  </si>
  <si>
    <t>Records Manager</t>
  </si>
  <si>
    <t>Records Assistant</t>
  </si>
  <si>
    <t>Vault Attendant</t>
  </si>
  <si>
    <t>Business Analyst</t>
  </si>
  <si>
    <t xml:space="preserve"> Investigator</t>
  </si>
  <si>
    <t>Clerical Officer</t>
  </si>
  <si>
    <t xml:space="preserve">Study to provide recommendations for strengthening the existing parcel identification numbering protocol </t>
  </si>
  <si>
    <t>Project Administration, Monitoring and Evaluation</t>
  </si>
  <si>
    <t>PROCUREMENT PLAN</t>
  </si>
  <si>
    <t>Procurement Method</t>
  </si>
  <si>
    <t>IDB Funding 100%</t>
  </si>
  <si>
    <t>Prequalification (Yes/No)</t>
  </si>
  <si>
    <t>Status
(pending; 
in process; awarded; cancelled)</t>
  </si>
  <si>
    <t>In process</t>
  </si>
  <si>
    <t>IDB Funding 
%</t>
  </si>
  <si>
    <t>Yes</t>
  </si>
  <si>
    <t>RG/MLA &amp; PM/PIU</t>
  </si>
  <si>
    <t>Digitization of records in progress</t>
  </si>
  <si>
    <t>Hire PIU Staff - Project Manager (PM)</t>
  </si>
  <si>
    <t>Hire PIU Staff - Procurement Assistant (PA)</t>
  </si>
  <si>
    <t>Hire PIU Staff - Administrative Support Officer (ASO)</t>
  </si>
  <si>
    <t>Hire PIU Staff - Monitoring and Evaluation Officer (MEO)</t>
  </si>
  <si>
    <t>Hired staff</t>
  </si>
  <si>
    <t>Hire Consultant to prepare Mid Term and Final Evaluation</t>
  </si>
  <si>
    <t>Business Analyst hired</t>
  </si>
  <si>
    <t>Firm delivering on project</t>
  </si>
  <si>
    <t>Hire firm to redesign workspace of RGD Vault and Work Space</t>
  </si>
  <si>
    <t>Firm hired to redesign workspace of RGD Vault and Work Space</t>
  </si>
  <si>
    <t>Component 2: Support to individuals to satisfy evidentiary requirements to link their names to their PINs</t>
  </si>
  <si>
    <t>Establishment of Investigation Unit (IU) -  Chief Investigator</t>
  </si>
  <si>
    <t>Establishment of Investigation Unit (IU) -  8  Investigators</t>
  </si>
  <si>
    <t>Establishment of Investigation Unit (IU) -  2  Clerical Officers</t>
  </si>
  <si>
    <t>Purchase for IU staff (and PIU) - Office Furniture</t>
  </si>
  <si>
    <t>Purchase for IU staff (and PIU) - Telecommunications</t>
  </si>
  <si>
    <t>Purchase for IU staff (and PIU) - Office maintenance and utilities</t>
  </si>
  <si>
    <t>Purchase for IU staff (and PIU) - Office supplies</t>
  </si>
  <si>
    <t>Hire consultant for Birth Name Registration Communications Campaign</t>
  </si>
  <si>
    <t>Purchase of resources for IU staff and PIU</t>
  </si>
  <si>
    <t>Consultant hired for Birth Name Registration Communications Campaign</t>
  </si>
  <si>
    <t>Birth Name Registration Communications Campaign conducted</t>
  </si>
  <si>
    <t>Contingency</t>
  </si>
  <si>
    <t>Strengthened Information Management at the Registrar General’s Department</t>
  </si>
  <si>
    <t>Loan Contract Lo 3022/OC-TT</t>
  </si>
  <si>
    <t>1 A threat to the project is the delays that may occur due to high reliance on public servants for some services.</t>
  </si>
  <si>
    <t>Purchase scanners and digitizers</t>
  </si>
  <si>
    <t>IT Technicians</t>
  </si>
  <si>
    <t>IT Specialist</t>
  </si>
  <si>
    <t>Project Officer</t>
  </si>
  <si>
    <t>Administrative Support Officers</t>
  </si>
  <si>
    <t>PRO</t>
  </si>
  <si>
    <t>Financial Assistant</t>
  </si>
  <si>
    <t>Monitoring and Evaluation Officer</t>
  </si>
  <si>
    <t>Vehicles - maintenance</t>
  </si>
  <si>
    <t>Vehicles - Maintenance</t>
  </si>
  <si>
    <t>Maintenance of Purchase vehicle for transport for PIU</t>
  </si>
  <si>
    <t>Vehicles working without breakdown.</t>
  </si>
  <si>
    <t>Using Dealership arrangements</t>
  </si>
  <si>
    <t>Hire PIU Staff - One Project Officer - Financial Assistant</t>
  </si>
  <si>
    <t>3 Lack of information on past financial data termed as 'confidential' posed a threat to realistic projection and scheduling of activities to determine the path and feasibility of the project.</t>
  </si>
  <si>
    <t>Consolidated Financial Plan</t>
  </si>
  <si>
    <t>SECTION 5</t>
  </si>
  <si>
    <t>Detailed Financial Plan</t>
  </si>
  <si>
    <t>SECTION 6</t>
  </si>
  <si>
    <t>JANUARY</t>
  </si>
  <si>
    <t>FEBRUARY</t>
  </si>
  <si>
    <t>MARCH</t>
  </si>
  <si>
    <t>APRIL</t>
  </si>
  <si>
    <t>MAY</t>
  </si>
  <si>
    <t>JUNE</t>
  </si>
  <si>
    <t>JULY</t>
  </si>
  <si>
    <t>AUGUST</t>
  </si>
  <si>
    <t>SEPTEMBER</t>
  </si>
  <si>
    <t>OCTOBER</t>
  </si>
  <si>
    <t>NOVEMBER</t>
  </si>
  <si>
    <t>DECEMBER</t>
  </si>
  <si>
    <t>Actual</t>
  </si>
  <si>
    <t>Variance</t>
  </si>
  <si>
    <t>Cumulative total</t>
  </si>
  <si>
    <t>STRENGTHENED INFORMATION MANAGEMENT AT THE REGISTRAR GENERAL’S DEPARTMENT (SIMRG)
- LO 3022/OC-TT</t>
  </si>
  <si>
    <t>Karen Bridgewater</t>
  </si>
  <si>
    <t>Registrar General and Interim Project Manager</t>
  </si>
  <si>
    <t>Design and implementation  of re-engineered, streamlined business processes, including automation of registration procedures.</t>
  </si>
  <si>
    <t>ANNUAL OPERATING PLAN 2015</t>
  </si>
  <si>
    <t>1 Create relationships within the public service employees to assist with getting the work completed.</t>
  </si>
  <si>
    <t>3 Reports that would provide financial data on a monthly basis to be implemented.</t>
  </si>
  <si>
    <t>2 Utilise relationships built in strategy 1 and leverage required service.</t>
  </si>
  <si>
    <t>3 Inaccurate information on past financial data may create uncertainty up to 20% in projecting to end of project in 2019. Risk is medium and information by monthly reports shall lower risks.</t>
  </si>
  <si>
    <t>Auditor General of Government</t>
  </si>
  <si>
    <t>Auditor General</t>
  </si>
  <si>
    <t xml:space="preserve"> Chief Investigator</t>
  </si>
  <si>
    <t>3 Information on past financial data is required to prepare the Annual Operation Plan.  A strategy to resolve is to seek to develop reports that would provide the information required on a monthly basis.</t>
  </si>
  <si>
    <t>Dealership</t>
  </si>
  <si>
    <t>Overall Financial Plan</t>
  </si>
  <si>
    <t>4 - Delivery of equipment</t>
  </si>
  <si>
    <t xml:space="preserve">1 - IDB 'No Objection' </t>
  </si>
  <si>
    <t>SECTION 4 CONSOLIDATED FINANCIAL PLAN</t>
  </si>
  <si>
    <t>1.1 Condition Prior</t>
  </si>
  <si>
    <t>1.2 PIU Operation</t>
  </si>
  <si>
    <t>Component 1 : Institutional capacity strengthening of the RGD</t>
  </si>
  <si>
    <t>2.1 Restoration &amp; Digitization</t>
  </si>
  <si>
    <t>2.2 IT  System Upgrade</t>
  </si>
  <si>
    <t>2.3 Business Process Mapping and Change Management</t>
  </si>
  <si>
    <t>2.4 Redesign of RGD vault and work scope</t>
  </si>
  <si>
    <t>Component 2 : Support to individual to satisfy evidentary requirement to link their names to their PINS</t>
  </si>
  <si>
    <t>3.1 Establishment of Investigation Unit</t>
  </si>
  <si>
    <t>3.2 Support to Stregthen Idenification</t>
  </si>
  <si>
    <t>Component 3</t>
  </si>
  <si>
    <t>3.1 Auditing</t>
  </si>
  <si>
    <t>3.2 Monitoring anf Evaluation Activities</t>
  </si>
  <si>
    <t>Component 4</t>
  </si>
  <si>
    <t>4.1 Contingenices</t>
  </si>
  <si>
    <t>DETAILED FINANCIAL PLAN: IDB RESOURCES1</t>
  </si>
  <si>
    <t>TOTAL for the period</t>
  </si>
  <si>
    <t>Indicative</t>
  </si>
  <si>
    <t>Project Adminstration</t>
  </si>
  <si>
    <t xml:space="preserve"> Condition Prior</t>
  </si>
  <si>
    <t>1.1.1</t>
  </si>
  <si>
    <t>Hire PIU Staff</t>
  </si>
  <si>
    <t>1.1.1.1</t>
  </si>
  <si>
    <t xml:space="preserve">            Project Manager (PM)</t>
  </si>
  <si>
    <t>1.1.1.2</t>
  </si>
  <si>
    <t xml:space="preserve">            Procurement Specialist (PS)</t>
  </si>
  <si>
    <t>1.1.1.3</t>
  </si>
  <si>
    <t xml:space="preserve">            Financial Specialist (FS)</t>
  </si>
  <si>
    <t>1.1.2</t>
  </si>
  <si>
    <t xml:space="preserve">         Conduct staff orientation for PS and FS</t>
  </si>
  <si>
    <t>1.1.3</t>
  </si>
  <si>
    <t xml:space="preserve">         Conduct staff orientation for PM</t>
  </si>
  <si>
    <t>1.1.4</t>
  </si>
  <si>
    <t xml:space="preserve">         Set up Bank Account</t>
  </si>
  <si>
    <t>1.1.5</t>
  </si>
  <si>
    <t xml:space="preserve">         Authorize Signatories</t>
  </si>
  <si>
    <t>1.1.6</t>
  </si>
  <si>
    <t xml:space="preserve">         Allocation of first year resources</t>
  </si>
  <si>
    <t>1.1.7</t>
  </si>
  <si>
    <t xml:space="preserve">         Installation of Financial Management system</t>
  </si>
  <si>
    <t>1.1.8</t>
  </si>
  <si>
    <t xml:space="preserve">         Obtain legal opinion</t>
  </si>
  <si>
    <t xml:space="preserve">      PEU Operation</t>
  </si>
  <si>
    <t>1.2.1</t>
  </si>
  <si>
    <t xml:space="preserve">         Execute and Monitor Project work</t>
  </si>
  <si>
    <t>1.2.1.1</t>
  </si>
  <si>
    <t xml:space="preserve">            Computers</t>
  </si>
  <si>
    <t>1.2.1.2</t>
  </si>
  <si>
    <t xml:space="preserve">            Office Equipment-Photocopiers</t>
  </si>
  <si>
    <t>1.2.1.3</t>
  </si>
  <si>
    <t xml:space="preserve">            Office Furniture</t>
  </si>
  <si>
    <t>1.2.1.4</t>
  </si>
  <si>
    <t xml:space="preserve">            Vehicles</t>
  </si>
  <si>
    <t>1.2.1.9</t>
  </si>
  <si>
    <t xml:space="preserve">            Office supplies</t>
  </si>
  <si>
    <t>1.2.1.10</t>
  </si>
  <si>
    <t xml:space="preserve">            Project Officer</t>
  </si>
  <si>
    <t xml:space="preserve">            Project Officer-Financial Assistant </t>
  </si>
  <si>
    <t>1.2.1.11</t>
  </si>
  <si>
    <t xml:space="preserve">            Procurement Assistant</t>
  </si>
  <si>
    <t>1.2.1.12</t>
  </si>
  <si>
    <t>1.2.1.13</t>
  </si>
  <si>
    <t xml:space="preserve">            Contract Execution - PM</t>
  </si>
  <si>
    <t>1.2.1.14</t>
  </si>
  <si>
    <t xml:space="preserve">            Contract Execution - PS</t>
  </si>
  <si>
    <t>1.2.1.15</t>
  </si>
  <si>
    <t xml:space="preserve">            Contract Execution - FS</t>
  </si>
  <si>
    <t>-</t>
  </si>
  <si>
    <t xml:space="preserve">Hire Public Relations Officer </t>
  </si>
  <si>
    <t>Hire Monitoring and Evaluation Officer</t>
  </si>
  <si>
    <t>Project Adminstration Subtotal</t>
  </si>
  <si>
    <t>Component 1: Institutional capacity strengthen of RGD</t>
  </si>
  <si>
    <t xml:space="preserve">      Restoration &amp; Digitization</t>
  </si>
  <si>
    <t>2.1.1</t>
  </si>
  <si>
    <t>2.1.1.1</t>
  </si>
  <si>
    <t>2.1.1.2</t>
  </si>
  <si>
    <t xml:space="preserve">            Prepare Advert</t>
  </si>
  <si>
    <t>2.1.1.3</t>
  </si>
  <si>
    <t>2.1.1.4</t>
  </si>
  <si>
    <t xml:space="preserve">            Advertise in local newspapers</t>
  </si>
  <si>
    <t>2.1.1.5</t>
  </si>
  <si>
    <t xml:space="preserve">            Receive applications</t>
  </si>
  <si>
    <t>2.1.1.6</t>
  </si>
  <si>
    <t xml:space="preserve">            Short list applicants</t>
  </si>
  <si>
    <t>2.1.1.7</t>
  </si>
  <si>
    <t xml:space="preserve">            Interview</t>
  </si>
  <si>
    <t>2.1.1.8</t>
  </si>
  <si>
    <t xml:space="preserve">            Offers to preferred applicants</t>
  </si>
  <si>
    <t>2.1.2</t>
  </si>
  <si>
    <t xml:space="preserve">         Conduct training of restoration and archival team</t>
  </si>
  <si>
    <t>2.1.3</t>
  </si>
  <si>
    <t xml:space="preserve">         Purchase of scanners and digitizers</t>
  </si>
  <si>
    <t>2.1.3.1</t>
  </si>
  <si>
    <t xml:space="preserve">             Prepare Specifications</t>
  </si>
  <si>
    <t>2.1.3.2</t>
  </si>
  <si>
    <t xml:space="preserve">             Prepare ITB &amp; List of Bidders, Eval Criteria &amp; Eval Panel</t>
  </si>
  <si>
    <t>2.1.3.3</t>
  </si>
  <si>
    <t>2.1.3.4</t>
  </si>
  <si>
    <t>2.1.3.5</t>
  </si>
  <si>
    <t>2.1.3.6</t>
  </si>
  <si>
    <t>2.1.3.7</t>
  </si>
  <si>
    <t>2.1.3.8</t>
  </si>
  <si>
    <t>2.1.3.9</t>
  </si>
  <si>
    <t>2.1.4</t>
  </si>
  <si>
    <t xml:space="preserve">         Data entry and digitization</t>
  </si>
  <si>
    <t xml:space="preserve">            Prepare Technical TOR/Scope</t>
  </si>
  <si>
    <t xml:space="preserve">      Business Process Mapping and Change Management</t>
  </si>
  <si>
    <t>2.3.1</t>
  </si>
  <si>
    <t xml:space="preserve">         Hire Business Analyst</t>
  </si>
  <si>
    <t>2.3.1.1</t>
  </si>
  <si>
    <t>2.3.1.2</t>
  </si>
  <si>
    <t>2.3.1.3</t>
  </si>
  <si>
    <t>2.3.1.4</t>
  </si>
  <si>
    <t>2.3.1.5</t>
  </si>
  <si>
    <t>2.3.1.6</t>
  </si>
  <si>
    <t>2.3.1.7</t>
  </si>
  <si>
    <t>2.3.1.8</t>
  </si>
  <si>
    <t>2.3.2</t>
  </si>
  <si>
    <t xml:space="preserve">      Redesign of RGD Vault and Work Space</t>
  </si>
  <si>
    <t>2.4.1</t>
  </si>
  <si>
    <t xml:space="preserve">         Hire firm to redesign workspace of RGD Vault and work space</t>
  </si>
  <si>
    <t>2.4.1.1</t>
  </si>
  <si>
    <t>2.4.1.2</t>
  </si>
  <si>
    <t>2.4.1.3</t>
  </si>
  <si>
    <t>2.4.1.4</t>
  </si>
  <si>
    <t>2.4.1.5</t>
  </si>
  <si>
    <t>2.4.1.6</t>
  </si>
  <si>
    <t>2.4.1.7</t>
  </si>
  <si>
    <t>2.4.1.8</t>
  </si>
  <si>
    <t xml:space="preserve">Component 2 Support to individuals to satisfy evidiary requirements to link their names to their PINs </t>
  </si>
  <si>
    <t xml:space="preserve">      Establishment of Investigation Unit (IU)</t>
  </si>
  <si>
    <t>3.1.1</t>
  </si>
  <si>
    <t xml:space="preserve">         Hire IU staff</t>
  </si>
  <si>
    <t>3.1.1.1</t>
  </si>
  <si>
    <t xml:space="preserve">            Chief Investigator (2795)</t>
  </si>
  <si>
    <t>3.1.1.2</t>
  </si>
  <si>
    <t xml:space="preserve">            Investigator (2173 x 5)</t>
  </si>
  <si>
    <t>3.1.1.3</t>
  </si>
  <si>
    <t xml:space="preserve">            Clerical Officer (1200 x 2)</t>
  </si>
  <si>
    <t>3.1.1.4</t>
  </si>
  <si>
    <t xml:space="preserve">            Driver ( x 3)</t>
  </si>
  <si>
    <t>3.1.1.5</t>
  </si>
  <si>
    <t xml:space="preserve">            Birth Name Registration Supervisors (740 x 1)</t>
  </si>
  <si>
    <t>3.1.1.6</t>
  </si>
  <si>
    <t xml:space="preserve">            Birth Name Registration Assistant Supervisors (590 x 2)</t>
  </si>
  <si>
    <t>3.1.1.7</t>
  </si>
  <si>
    <t xml:space="preserve">            Birth Name Registration Clerk (500 x 20)</t>
  </si>
  <si>
    <t>3.1.1.8</t>
  </si>
  <si>
    <t xml:space="preserve">            Operation of IU Staff</t>
  </si>
  <si>
    <t>3.1.2</t>
  </si>
  <si>
    <t>3.1.2.1</t>
  </si>
  <si>
    <t>3.1.2.2</t>
  </si>
  <si>
    <t>3.1.2.3</t>
  </si>
  <si>
    <t>3.1.2.4</t>
  </si>
  <si>
    <t>3.1.2.5</t>
  </si>
  <si>
    <t>3.1.2.6</t>
  </si>
  <si>
    <t>3.1.2.7</t>
  </si>
  <si>
    <t>3.1.2.8</t>
  </si>
  <si>
    <t>3.1.3</t>
  </si>
  <si>
    <t xml:space="preserve">         Operation of IU</t>
  </si>
  <si>
    <t>3.1.4</t>
  </si>
  <si>
    <t xml:space="preserve">         Sourcing of office space</t>
  </si>
  <si>
    <t>3.1.5</t>
  </si>
  <si>
    <t xml:space="preserve">         Purchase of office equipment </t>
  </si>
  <si>
    <t xml:space="preserve">         Purchase of office furniture</t>
  </si>
  <si>
    <t>Purchase for IU staff (and PIU)</t>
  </si>
  <si>
    <t xml:space="preserve">         Purchase of vehicles</t>
  </si>
  <si>
    <t>Maintenance of Vehilces purchsed for IU (and PIU)</t>
  </si>
  <si>
    <t>3.2.1</t>
  </si>
  <si>
    <t xml:space="preserve">         Hire individual consultant for study</t>
  </si>
  <si>
    <t>3.2.1.1</t>
  </si>
  <si>
    <t>3.2.1.2</t>
  </si>
  <si>
    <t>3.2.1.3</t>
  </si>
  <si>
    <t>3.2.1.4</t>
  </si>
  <si>
    <t>3.2.1.5</t>
  </si>
  <si>
    <t>3.2.1.6</t>
  </si>
  <si>
    <t>3.2.1.7</t>
  </si>
  <si>
    <t>3.2.1.8</t>
  </si>
  <si>
    <t>3.2.2</t>
  </si>
  <si>
    <t xml:space="preserve">         Conduct study</t>
  </si>
  <si>
    <t>Hire consultant  for study  on best method to identify all property registrants</t>
  </si>
  <si>
    <t>3.1  Auditing</t>
  </si>
  <si>
    <t xml:space="preserve">Component 4 </t>
  </si>
  <si>
    <t>Component 2: Audit</t>
  </si>
  <si>
    <t xml:space="preserve">4 - Delivery of equipment </t>
  </si>
  <si>
    <t>IT Specialist hired</t>
  </si>
  <si>
    <t>Institutional capacity strengthening of the RGD</t>
  </si>
  <si>
    <t>3 - IDB 'No Objection' to signed evaluation report with evaluation score sheets</t>
  </si>
  <si>
    <t>2 - IDB 'No Objection' to signed evaluation report with evaluation score sheets</t>
  </si>
  <si>
    <t>4 - Executed contracts</t>
  </si>
  <si>
    <t>3 - Executed contracts</t>
  </si>
  <si>
    <t xml:space="preserve">1 - Executed contracts
</t>
  </si>
  <si>
    <t>1 - IDB 'No Objection' to TOR, advertisement, evaluation panel and criteria</t>
  </si>
  <si>
    <t xml:space="preserve">1 - IDB 'No Objection' to TOR, advertisement, evaluation panel and criteria
</t>
  </si>
  <si>
    <t>1 - IDB 'No Objection' to ITB including specifications, advertisement, evaluation panel and criteria</t>
  </si>
  <si>
    <t>3 - Executed invoice order</t>
  </si>
  <si>
    <t>Staff delivering on project</t>
  </si>
  <si>
    <t>Maintenance carried out</t>
  </si>
  <si>
    <t>Business Analyst delivering on project</t>
  </si>
  <si>
    <t>Resources being used on project</t>
  </si>
  <si>
    <t>Best method to identify all property registrants identified</t>
  </si>
  <si>
    <t>1 - IDB 'No Objection' to ITB including TOR, advertisement, evaluation panel and criteria</t>
  </si>
  <si>
    <t>1 - IDB 'No Objection' to TOR, List of Bidders, evaluation panel and criteria</t>
  </si>
  <si>
    <t>Firm hired to conduct process mapping and change management</t>
  </si>
  <si>
    <t>Hire firm to conduct process mapping and change management</t>
  </si>
  <si>
    <t>Hire firm to implement design (construction) of RGD Vault and Work Space</t>
  </si>
  <si>
    <t>3 - Executed contract</t>
  </si>
  <si>
    <t xml:space="preserve">1 - IDB 'No Objection' to signed evaluation report 
</t>
  </si>
  <si>
    <t>1 - IDB 'No Objection' to TOR, list of bidders, evaluation panel and criteria</t>
  </si>
  <si>
    <t>Select a team to visit various land registries</t>
  </si>
  <si>
    <t>Firm hired to implement design (construction) of RGD Vault and Work Space</t>
  </si>
  <si>
    <t>4 - Delivery of office supplies</t>
  </si>
  <si>
    <t>Purchase for IU staff (and PIU) - Office rental</t>
  </si>
  <si>
    <t>Hire consultant for study on best method to identify all property registrants and  provide recommendations for strengthening the existing parcel identification numbering protocol</t>
  </si>
  <si>
    <t>Consultant hired for study on best method to identify all property registrants and for study to provide recommendations for strengthening the existing parcel identification numbering protocol</t>
  </si>
  <si>
    <t>Office rental</t>
  </si>
  <si>
    <t>Office furniture</t>
  </si>
  <si>
    <t>2 - Advertising and interviewing</t>
  </si>
  <si>
    <t>1 - IDB 'No Objection' to TOR, List of bidders, evaluation panel and criteria</t>
  </si>
  <si>
    <t xml:space="preserve">            Obtain IDB 'No Objection'</t>
  </si>
  <si>
    <t>Hire IU study consultant</t>
  </si>
  <si>
    <t xml:space="preserve">             Prepare Technical TOR/Scope</t>
  </si>
  <si>
    <t>3.2 Monitoring and evaluation</t>
  </si>
  <si>
    <t xml:space="preserve">             Award of contract</t>
  </si>
  <si>
    <t xml:space="preserve">             Evaluate proposals and prepare recommendation</t>
  </si>
  <si>
    <t xml:space="preserve">             Close invitation and open bids</t>
  </si>
  <si>
    <t xml:space="preserve">             Invite bidders</t>
  </si>
  <si>
    <t xml:space="preserve">      Study on property registration identification</t>
  </si>
  <si>
    <t xml:space="preserve">Purchase for IU staff (and PIU) - Office Maintenance and utilities </t>
  </si>
  <si>
    <t xml:space="preserve">             Obtain 'No Objection' from IDB</t>
  </si>
  <si>
    <t>Study Tour to "best pratice" national porperty registries</t>
  </si>
  <si>
    <t>Hire consultant  for study  to providerecommendations for strengthening the existing parcel identification numbering protocol</t>
  </si>
  <si>
    <t xml:space="preserve">             Prepare ITB and List of Bidders, Eval Criteria and Eval Panel</t>
  </si>
  <si>
    <t xml:space="preserve">         Execute - Supervise Business Process Mapping and Change Management</t>
  </si>
  <si>
    <t xml:space="preserve">             Deliver of equipment and customize</t>
  </si>
  <si>
    <t xml:space="preserve">Purchase of computers </t>
  </si>
  <si>
    <t xml:space="preserve">         Hire the 2 supervisors (9500), 15 data entry (10500), 30 data control (21000), 10 scanning clerks (5000), 2 binders (1200), records manager (1600), 2 records assistant (1100) and 10 vault attendants (7000), 2 IT technicians (3600). Ie 60,500 per month</t>
  </si>
  <si>
    <t xml:space="preserve">            Develop TORs for Supervisor, Data Entry, Data Control and Scanning Clerks, Records and Vault Attendant</t>
  </si>
  <si>
    <t>1 HR Services and, to a lesser extent, IT Services, Accounting Services and Legal Services are being provided by the Ministry of Legal Affairs staff. The priority to provide these services may not be as high as MLA duties and, therefore, this may lead to significant delays in the project.</t>
  </si>
  <si>
    <t>2 The approval process in the Ministry of Legal Affairs may be very lengthy and, at times, be subject to significant delays owing to other priorities by the Approving Authority holder. This may lead to may lead to significant delays in the project.</t>
  </si>
  <si>
    <t>Component 1. Institutional Capacity Strengthening of the RGD.</t>
  </si>
  <si>
    <t>Component 2. Support to Strengthen Identification of Parcels and Persons in Property Registration.</t>
  </si>
  <si>
    <t>Provide a summary of issues/constraints identified.</t>
  </si>
  <si>
    <t>Project Administration.</t>
  </si>
  <si>
    <t>Provide strategies for addressing issues/constraints identified.</t>
  </si>
  <si>
    <t>1 Build and strengthen formal and informal relationships and seek to leverage these relationships to get things done at faster pace. Conduct a stakeholder's meeting and invite all concerned to seek 'buy in' for the project.</t>
  </si>
  <si>
    <t xml:space="preserve">Provide a summary of opportunities and threats associated with the implementation of the programme/project.
</t>
  </si>
  <si>
    <t>2 Risk is medium - Constant monitoring and building strong relationships shall lower risk.</t>
  </si>
  <si>
    <t xml:space="preserve">Provide mitigation measures to deal with the risks identified.
</t>
  </si>
  <si>
    <t>2 Rely on the Registrar General and Permanent Secretary to assist in approvals or to remove bottlenecks where PIU members have to influence.</t>
  </si>
  <si>
    <t xml:space="preserve"> IDB COST (USD 000)</t>
  </si>
  <si>
    <t>IT Specialist delivering on project</t>
  </si>
  <si>
    <r>
      <t>Staff hired for 55 months - Commencement of land</t>
    </r>
    <r>
      <rPr>
        <sz val="11"/>
        <rFont val="Calibri"/>
        <family val="2"/>
      </rPr>
      <t xml:space="preserve"> records being scanned, digitized and stored </t>
    </r>
    <r>
      <rPr>
        <sz val="11"/>
        <color theme="1"/>
        <rFont val="Calibri"/>
        <family val="2"/>
      </rPr>
      <t>on server in accessible format</t>
    </r>
  </si>
  <si>
    <t>Hire IT Specialist (local)</t>
  </si>
  <si>
    <t>2 - Advertising, shortlisting and interviewing</t>
  </si>
  <si>
    <t>Hire competent staff to execute scanning and digitization of land records</t>
  </si>
  <si>
    <t>Equipment in place to perform the scanning and digitization of the land records.</t>
  </si>
  <si>
    <t>Purchase computers</t>
  </si>
  <si>
    <t>Hire PIU Staff - Public Relations Officer (PRO)</t>
  </si>
  <si>
    <t>Hire PIU Staff - Project Officer</t>
  </si>
  <si>
    <t>Hire Business Analyst</t>
  </si>
  <si>
    <t>Vehicle maintenance by dealerships</t>
  </si>
  <si>
    <t>Staff in place, systematic scanning and digitization of records on-going - 2 supervisors, 30 data entry, 15 data control, 12 scanning clerks, 3 binders, 1 records manager, 2 records assistants, 10 vault attendants , IT technicians, drivers</t>
  </si>
  <si>
    <t>2 - Invite vendors to quote</t>
  </si>
  <si>
    <t>Total cost 
(as per Implementation plan)'000</t>
  </si>
  <si>
    <t>Advertisement</t>
  </si>
  <si>
    <t>Data Entry</t>
  </si>
  <si>
    <t>Data Control</t>
  </si>
  <si>
    <t>Scanning Clerks</t>
  </si>
  <si>
    <t>Record Manager</t>
  </si>
  <si>
    <t>Record Assistant</t>
  </si>
  <si>
    <t>Vault Attendants</t>
  </si>
  <si>
    <t xml:space="preserve">            Administrative Support Officer (2)</t>
  </si>
  <si>
    <t>2.5Study Tour to "best pratice" national porperty registries</t>
  </si>
  <si>
    <t>External Audit</t>
  </si>
  <si>
    <t xml:space="preserve">Re-design workspace -vault </t>
  </si>
  <si>
    <t>External audit</t>
  </si>
  <si>
    <t>Hire consultant for birth Birth Name Registration Communications Campaign</t>
  </si>
  <si>
    <t xml:space="preserve">Hire firm to conduct process mapping and change management </t>
  </si>
  <si>
    <t>Study Tour to "best practice" national property registries
Study Tour 1 Vancouver, Canada (April 2015)
Logistics and Accommodation -  $ 458,388.00 TTD ( $71,400 USD)
Study Tour 2 New South Wales, Australia (May 2015)
Logistics and Accommodation - $ 692,076.00 TTD ($107,800 USD)</t>
  </si>
  <si>
    <t>Best practice study on national property registries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</si>
</sst>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TT$&quot;#,##0_);\(&quot;TT$&quot;#,##0\)"/>
    <numFmt numFmtId="165" formatCode="&quot;TT$&quot;#,##0_);[Red]\(&quot;TT$&quot;#,##0\)"/>
    <numFmt numFmtId="166" formatCode="&quot;TT$&quot;#,##0.00_);\(&quot;TT$&quot;#,##0.00\)"/>
    <numFmt numFmtId="167" formatCode="&quot;TT$&quot;#,##0.00_);[Red]\(&quot;TT$&quot;#,##0.00\)"/>
    <numFmt numFmtId="168" formatCode="_(&quot;TT$&quot;* #,##0_);_(&quot;TT$&quot;* \(#,##0\);_(&quot;TT$&quot;* &quot;-&quot;_);_(@_)"/>
    <numFmt numFmtId="169" formatCode="_(&quot;TT$&quot;* #,##0.00_);_(&quot;TT$&quot;* \(#,##0.00\);_(&quot;TT$&quot;* &quot;-&quot;??_);_(@_)"/>
    <numFmt numFmtId="170" formatCode="0.00;[Red]0.00"/>
    <numFmt numFmtId="171" formatCode="&quot;$&quot;#,##0;[Red]&quot;$&quot;#,##0"/>
    <numFmt numFmtId="172" formatCode="#,##0;[Red]#,##0"/>
    <numFmt numFmtId="173" formatCode="#,##0.00;[Red]#,##0.00"/>
    <numFmt numFmtId="174" formatCode="0.0;[Red]0.0"/>
    <numFmt numFmtId="175" formatCode="&quot;Yes&quot;;&quot;Yes&quot;;&quot;No&quot;"/>
    <numFmt numFmtId="176" formatCode="&quot;True&quot;;&quot;True&quot;;&quot;False&quot;"/>
    <numFmt numFmtId="177" formatCode="&quot;On&quot;;&quot;On&quot;;&quot;Off&quot;"/>
    <numFmt numFmtId="178" formatCode="[$€-2]\ #,##0.00_);[Red]\([$€-2]\ #,##0.00\)"/>
    <numFmt numFmtId="179" formatCode="[$-2C09]dddd\,\ dd\ mmmm\ yyyy"/>
    <numFmt numFmtId="180" formatCode="[$-409]hh:mm:ss\ AM/PM"/>
    <numFmt numFmtId="181" formatCode="0.0%"/>
    <numFmt numFmtId="182" formatCode="_(&quot;TT$&quot;* #,##0.0_);_(&quot;TT$&quot;* \(#,##0.0\);_(&quot;TT$&quot;* &quot;-&quot;?_);_(@_)"/>
    <numFmt numFmtId="183" formatCode="_(* #,##0_);_(* \(#,##0\);_(* &quot;-&quot;??_);_(@_)"/>
    <numFmt numFmtId="184" formatCode="[$USD]\ #,##0.00"/>
    <numFmt numFmtId="185" formatCode="[$-409]mmm\-yy;@"/>
    <numFmt numFmtId="186" formatCode="_(* #,##0.000_);_(* \(#,##0.000\);_(* &quot;-&quot;??_);_(@_)"/>
    <numFmt numFmtId="187" formatCode="_(* #,##0.0_);_(* \(#,##0.0\);_(* &quot;-&quot;??_);_(@_)"/>
    <numFmt numFmtId="188" formatCode="_(* #,##0.0_);_(* \(#,##0.0\);_(* &quot;-&quot;?_);_(@_)"/>
    <numFmt numFmtId="189" formatCode="[$-409]d\-mmm;@"/>
    <numFmt numFmtId="190" formatCode="0;[Red]0"/>
    <numFmt numFmtId="191" formatCode="#,##0.0000"/>
    <numFmt numFmtId="192" formatCode="#,##0.000"/>
    <numFmt numFmtId="193" formatCode="#,##0.0"/>
    <numFmt numFmtId="194" formatCode="0.00;0.00"/>
    <numFmt numFmtId="195" formatCode="0.0;0.0"/>
    <numFmt numFmtId="196" formatCode="#,##0.00000"/>
  </numFmts>
  <fonts count="86">
    <font>
      <sz val="11"/>
      <color theme="1"/>
      <name val="Calibri"/>
      <family val="2"/>
    </font>
    <font>
      <sz val="11"/>
      <color indexed="8"/>
      <name val="Calibri"/>
      <family val="2"/>
    </font>
    <font>
      <b/>
      <sz val="11"/>
      <name val="Calibri"/>
      <family val="2"/>
    </font>
    <font>
      <sz val="10"/>
      <name val="Arial"/>
      <family val="2"/>
    </font>
    <font>
      <sz val="8"/>
      <name val="Tahoma"/>
      <family val="2"/>
    </font>
    <font>
      <b/>
      <sz val="8"/>
      <name val="Tahoma"/>
      <family val="2"/>
    </font>
    <font>
      <b/>
      <vertAlign val="superscript"/>
      <sz val="12"/>
      <color indexed="8"/>
      <name val="Calibri"/>
      <family val="2"/>
    </font>
    <font>
      <sz val="12"/>
      <name val="Arial"/>
      <family val="2"/>
    </font>
    <font>
      <sz val="8"/>
      <name val="Calibri"/>
      <family val="2"/>
    </font>
    <font>
      <sz val="11"/>
      <name val="Calibri"/>
      <family val="2"/>
    </font>
    <font>
      <sz val="10"/>
      <name val="Times New Roman"/>
      <family val="1"/>
    </font>
    <font>
      <b/>
      <sz val="10"/>
      <name val="Times New Roman"/>
      <family val="1"/>
    </font>
    <font>
      <b/>
      <sz val="12"/>
      <name val="Calibri"/>
      <family val="2"/>
    </font>
    <font>
      <b/>
      <sz val="12"/>
      <name val="Arial"/>
      <family val="2"/>
    </font>
    <font>
      <b/>
      <sz val="14"/>
      <name val="Times New Roman"/>
      <family val="1"/>
    </font>
    <font>
      <sz val="10"/>
      <color indexed="8"/>
      <name val="Arial"/>
      <family val="2"/>
    </font>
    <font>
      <sz val="9"/>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8"/>
      <name val="Calibri"/>
      <family val="2"/>
    </font>
    <font>
      <sz val="12"/>
      <color indexed="8"/>
      <name val="Calibri"/>
      <family val="2"/>
    </font>
    <font>
      <b/>
      <sz val="24"/>
      <color indexed="8"/>
      <name val="Calibri"/>
      <family val="2"/>
    </font>
    <font>
      <sz val="10"/>
      <name val="Calibri"/>
      <family val="2"/>
    </font>
    <font>
      <sz val="14"/>
      <color indexed="8"/>
      <name val="Calibri"/>
      <family val="2"/>
    </font>
    <font>
      <b/>
      <sz val="14"/>
      <color indexed="8"/>
      <name val="Calibri"/>
      <family val="2"/>
    </font>
    <font>
      <sz val="16"/>
      <color indexed="8"/>
      <name val="Calibri"/>
      <family val="2"/>
    </font>
    <font>
      <sz val="9"/>
      <color indexed="8"/>
      <name val="Arial"/>
      <family val="2"/>
    </font>
    <font>
      <b/>
      <sz val="9"/>
      <color indexed="8"/>
      <name val="Calibri"/>
      <family val="2"/>
    </font>
    <font>
      <sz val="11"/>
      <color indexed="8"/>
      <name val="Arial"/>
      <family val="2"/>
    </font>
    <font>
      <sz val="24"/>
      <color indexed="8"/>
      <name val="Calibri"/>
      <family val="2"/>
    </font>
    <font>
      <sz val="24"/>
      <color indexed="15"/>
      <name val="Calibri"/>
      <family val="2"/>
    </font>
    <font>
      <sz val="18"/>
      <color indexed="8"/>
      <name val="Calibri"/>
      <family val="2"/>
    </font>
    <font>
      <b/>
      <sz val="18"/>
      <name val="Calibri"/>
      <family val="2"/>
    </font>
    <font>
      <b/>
      <sz val="12"/>
      <color indexed="9"/>
      <name val="Calibri"/>
      <family val="2"/>
    </font>
    <font>
      <b/>
      <sz val="16"/>
      <name val="Calibri"/>
      <family val="2"/>
    </font>
    <font>
      <b/>
      <sz val="1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24"/>
      <color theme="1"/>
      <name val="Calibri"/>
      <family val="2"/>
    </font>
    <font>
      <sz val="14"/>
      <color theme="1"/>
      <name val="Calibri"/>
      <family val="2"/>
    </font>
    <font>
      <b/>
      <sz val="14"/>
      <color theme="1"/>
      <name val="Calibri"/>
      <family val="2"/>
    </font>
    <font>
      <sz val="16"/>
      <color theme="1"/>
      <name val="Calibri"/>
      <family val="2"/>
    </font>
    <font>
      <b/>
      <sz val="11"/>
      <color rgb="FF000000"/>
      <name val="Calibri"/>
      <family val="2"/>
    </font>
    <font>
      <sz val="11"/>
      <color rgb="FF000000"/>
      <name val="Calibri"/>
      <family val="2"/>
    </font>
    <font>
      <sz val="9"/>
      <color rgb="FF000000"/>
      <name val="Arial"/>
      <family val="2"/>
    </font>
    <font>
      <b/>
      <sz val="9"/>
      <color rgb="FF000000"/>
      <name val="Calibri"/>
      <family val="2"/>
    </font>
    <font>
      <sz val="11"/>
      <color theme="1"/>
      <name val="Arial"/>
      <family val="2"/>
    </font>
    <font>
      <sz val="24"/>
      <color theme="1"/>
      <name val="Calibri"/>
      <family val="2"/>
    </font>
    <font>
      <sz val="24"/>
      <color rgb="FF00B0F0"/>
      <name val="Calibri"/>
      <family val="2"/>
    </font>
    <font>
      <sz val="18"/>
      <color theme="1"/>
      <name val="Calibri"/>
      <family val="2"/>
    </font>
    <font>
      <b/>
      <sz val="14"/>
      <color rgb="FF000000"/>
      <name val="Calibri"/>
      <family val="2"/>
    </font>
    <font>
      <b/>
      <sz val="8"/>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FF"/>
        <bgColor indexed="64"/>
      </patternFill>
    </fill>
    <fill>
      <patternFill patternType="solid">
        <fgColor indexed="48"/>
        <bgColor indexed="64"/>
      </patternFill>
    </fill>
    <fill>
      <patternFill patternType="solid">
        <fgColor rgb="FFCCC0D9"/>
        <bgColor indexed="64"/>
      </patternFill>
    </fill>
    <fill>
      <patternFill patternType="solid">
        <fgColor rgb="FF92CDDC"/>
        <bgColor indexed="64"/>
      </patternFill>
    </fill>
    <fill>
      <patternFill patternType="solid">
        <fgColor rgb="FFC2D69B"/>
        <bgColor indexed="64"/>
      </patternFill>
    </fill>
    <fill>
      <patternFill patternType="solid">
        <fgColor rgb="FFC6D9F0"/>
        <bgColor indexed="64"/>
      </patternFill>
    </fill>
    <fill>
      <patternFill patternType="solid">
        <fgColor rgb="FFB2A1C7"/>
        <bgColor indexed="64"/>
      </patternFill>
    </fill>
    <fill>
      <patternFill patternType="solid">
        <fgColor rgb="FFB6DDE8"/>
        <bgColor indexed="64"/>
      </patternFill>
    </fill>
    <fill>
      <patternFill patternType="solid">
        <fgColor theme="2" tint="-0.24997000396251678"/>
        <bgColor indexed="64"/>
      </patternFill>
    </fill>
    <fill>
      <patternFill patternType="solid">
        <fgColor rgb="FF548DD4"/>
        <bgColor indexed="64"/>
      </patternFill>
    </fill>
    <fill>
      <patternFill patternType="solid">
        <fgColor rgb="FFFFFF0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0" tint="-0.24993999302387238"/>
        <bgColor indexed="64"/>
      </patternFill>
    </fill>
    <fill>
      <patternFill patternType="solid">
        <fgColor rgb="FFDAEEF3"/>
        <bgColor indexed="64"/>
      </patternFill>
    </fill>
    <fill>
      <patternFill patternType="solid">
        <fgColor theme="9"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medium"/>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mediu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medium"/>
      <right/>
      <top/>
      <bottom style="thin"/>
    </border>
    <border>
      <left style="medium"/>
      <right/>
      <top style="medium"/>
      <bottom/>
    </border>
    <border>
      <left/>
      <right/>
      <top style="medium"/>
      <bottom/>
    </border>
    <border>
      <left style="medium"/>
      <right/>
      <top style="medium"/>
      <bottom style="thin"/>
    </border>
    <border>
      <left/>
      <right/>
      <top style="medium"/>
      <bottom style="thin"/>
    </border>
    <border>
      <left style="medium"/>
      <right style="thin"/>
      <top style="medium"/>
      <bottom style="thin"/>
    </border>
    <border>
      <left style="thin"/>
      <right style="thin"/>
      <top style="medium"/>
      <bottom style="thin"/>
    </border>
    <border>
      <left style="medium"/>
      <right/>
      <top style="thin"/>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22">
    <xf numFmtId="0" fontId="0" fillId="0" borderId="0" xfId="0" applyFont="1" applyAlignment="1">
      <alignment/>
    </xf>
    <xf numFmtId="0" fontId="0" fillId="0" borderId="0" xfId="0" applyAlignment="1">
      <alignment/>
    </xf>
    <xf numFmtId="0" fontId="0" fillId="0" borderId="0" xfId="0" applyAlignment="1" applyProtection="1">
      <alignment horizontal="center"/>
      <protection/>
    </xf>
    <xf numFmtId="0" fontId="0" fillId="0" borderId="0" xfId="0" applyAlignment="1" applyProtection="1">
      <alignment horizontal="center" vertical="center"/>
      <protection/>
    </xf>
    <xf numFmtId="0" fontId="0" fillId="0" borderId="0" xfId="0" applyAlignment="1" applyProtection="1">
      <alignment wrapText="1"/>
      <protection/>
    </xf>
    <xf numFmtId="0" fontId="3" fillId="0" borderId="0" xfId="0" applyFont="1" applyAlignment="1" applyProtection="1">
      <alignment/>
      <protection/>
    </xf>
    <xf numFmtId="0" fontId="70" fillId="0" borderId="10" xfId="0" applyFont="1" applyFill="1" applyBorder="1" applyAlignment="1" applyProtection="1">
      <alignment/>
      <protection/>
    </xf>
    <xf numFmtId="0" fontId="71" fillId="0" borderId="10" xfId="0" applyFont="1" applyBorder="1" applyAlignment="1" applyProtection="1">
      <alignment/>
      <protection/>
    </xf>
    <xf numFmtId="0" fontId="71" fillId="0" borderId="10" xfId="0" applyFont="1" applyBorder="1" applyAlignment="1" applyProtection="1">
      <alignment wrapText="1"/>
      <protection/>
    </xf>
    <xf numFmtId="0" fontId="71" fillId="0" borderId="0" xfId="0" applyFont="1" applyAlignment="1" applyProtection="1">
      <alignment wrapText="1"/>
      <protection/>
    </xf>
    <xf numFmtId="0" fontId="70" fillId="0" borderId="10" xfId="0" applyFont="1" applyBorder="1" applyAlignment="1" applyProtection="1">
      <alignment horizontal="center" vertical="center" wrapText="1"/>
      <protection/>
    </xf>
    <xf numFmtId="0" fontId="70" fillId="0" borderId="10" xfId="0" applyFont="1" applyBorder="1" applyAlignment="1" applyProtection="1">
      <alignment horizontal="left"/>
      <protection/>
    </xf>
    <xf numFmtId="0" fontId="71" fillId="0" borderId="10" xfId="0" applyFont="1" applyBorder="1" applyAlignment="1" applyProtection="1">
      <alignment horizontal="left" wrapText="1"/>
      <protection/>
    </xf>
    <xf numFmtId="0" fontId="70" fillId="0" borderId="0" xfId="0" applyFont="1" applyAlignment="1" applyProtection="1">
      <alignment horizontal="center" vertical="center" wrapText="1"/>
      <protection/>
    </xf>
    <xf numFmtId="0" fontId="71" fillId="0" borderId="0" xfId="0" applyFont="1" applyAlignment="1" applyProtection="1">
      <alignment/>
      <protection/>
    </xf>
    <xf numFmtId="0" fontId="71" fillId="0" borderId="0" xfId="0" applyFont="1" applyAlignment="1" applyProtection="1">
      <alignment horizontal="center" vertical="center"/>
      <protection/>
    </xf>
    <xf numFmtId="0" fontId="7" fillId="0" borderId="0" xfId="0" applyFont="1" applyAlignment="1" applyProtection="1">
      <alignment/>
      <protection/>
    </xf>
    <xf numFmtId="0" fontId="7" fillId="0" borderId="0" xfId="0" applyFont="1" applyAlignment="1" applyProtection="1">
      <alignment wrapText="1"/>
      <protection/>
    </xf>
    <xf numFmtId="0" fontId="7" fillId="0" borderId="0" xfId="0" applyFont="1" applyAlignment="1" applyProtection="1">
      <alignment horizontal="center" vertical="center"/>
      <protection/>
    </xf>
    <xf numFmtId="0" fontId="7" fillId="0" borderId="0" xfId="0" applyFont="1" applyAlignment="1" applyProtection="1">
      <alignment horizontal="center"/>
      <protection/>
    </xf>
    <xf numFmtId="0" fontId="7" fillId="0" borderId="0" xfId="0" applyFont="1" applyBorder="1" applyAlignment="1" applyProtection="1">
      <alignment/>
      <protection/>
    </xf>
    <xf numFmtId="0" fontId="7" fillId="0" borderId="11" xfId="0" applyFont="1" applyBorder="1" applyAlignment="1" applyProtection="1">
      <alignment/>
      <protection/>
    </xf>
    <xf numFmtId="0" fontId="7" fillId="0" borderId="0" xfId="0" applyFont="1" applyBorder="1" applyAlignment="1" applyProtection="1">
      <alignment/>
      <protection/>
    </xf>
    <xf numFmtId="0" fontId="68" fillId="18" borderId="10" xfId="0" applyFont="1" applyFill="1" applyBorder="1" applyAlignment="1">
      <alignment horizontal="left" vertical="center"/>
    </xf>
    <xf numFmtId="0" fontId="3" fillId="0" borderId="0" xfId="58">
      <alignment/>
      <protection/>
    </xf>
    <xf numFmtId="0" fontId="8" fillId="0" borderId="0" xfId="59" applyFont="1" applyFill="1" applyBorder="1" applyAlignment="1">
      <alignment vertical="center" wrapText="1"/>
      <protection/>
    </xf>
    <xf numFmtId="0" fontId="8" fillId="0" borderId="0" xfId="59" applyFont="1" applyFill="1" applyBorder="1" applyAlignment="1">
      <alignment horizontal="center" vertical="center" wrapText="1"/>
      <protection/>
    </xf>
    <xf numFmtId="0" fontId="70" fillId="33" borderId="10" xfId="0" applyFont="1" applyFill="1" applyBorder="1" applyAlignment="1" applyProtection="1">
      <alignment/>
      <protection/>
    </xf>
    <xf numFmtId="0" fontId="72" fillId="0" borderId="0" xfId="0" applyFont="1" applyAlignment="1">
      <alignment/>
    </xf>
    <xf numFmtId="0" fontId="71" fillId="0" borderId="0" xfId="0" applyFont="1" applyFill="1" applyBorder="1" applyAlignment="1">
      <alignment/>
    </xf>
    <xf numFmtId="0" fontId="71" fillId="0" borderId="0" xfId="0" applyFont="1" applyAlignment="1">
      <alignment/>
    </xf>
    <xf numFmtId="3" fontId="0" fillId="0" borderId="0" xfId="0" applyNumberFormat="1" applyAlignment="1">
      <alignment/>
    </xf>
    <xf numFmtId="0" fontId="38" fillId="0" borderId="0" xfId="59" applyFont="1" applyFill="1" applyBorder="1" applyAlignment="1">
      <alignment horizontal="center" vertical="center" wrapText="1"/>
      <protection/>
    </xf>
    <xf numFmtId="17" fontId="8" fillId="0" borderId="0" xfId="59" applyNumberFormat="1" applyFont="1" applyFill="1" applyBorder="1" applyAlignment="1">
      <alignment vertical="center" wrapText="1"/>
      <protection/>
    </xf>
    <xf numFmtId="3" fontId="8" fillId="0" borderId="0" xfId="59" applyNumberFormat="1" applyFont="1" applyFill="1" applyBorder="1" applyAlignment="1">
      <alignment horizontal="center" vertical="center" wrapText="1"/>
      <protection/>
    </xf>
    <xf numFmtId="0" fontId="73" fillId="0" borderId="0" xfId="0" applyFont="1" applyAlignment="1" applyProtection="1">
      <alignment/>
      <protection/>
    </xf>
    <xf numFmtId="0" fontId="74" fillId="0" borderId="0" xfId="0" applyFont="1" applyAlignment="1" applyProtection="1">
      <alignment/>
      <protection/>
    </xf>
    <xf numFmtId="0" fontId="72" fillId="0" borderId="11" xfId="0" applyFont="1" applyBorder="1" applyAlignment="1">
      <alignment horizontal="center"/>
    </xf>
    <xf numFmtId="0" fontId="75" fillId="0" borderId="10" xfId="0" applyFont="1" applyBorder="1" applyAlignment="1">
      <alignment/>
    </xf>
    <xf numFmtId="0" fontId="74" fillId="0" borderId="0" xfId="0" applyFont="1" applyAlignment="1">
      <alignment/>
    </xf>
    <xf numFmtId="0" fontId="0" fillId="0" borderId="0" xfId="0" applyAlignment="1">
      <alignment/>
    </xf>
    <xf numFmtId="0" fontId="0" fillId="0" borderId="0" xfId="0" applyAlignment="1" applyProtection="1">
      <alignment/>
      <protection/>
    </xf>
    <xf numFmtId="0" fontId="72" fillId="0" borderId="0" xfId="0" applyFont="1" applyBorder="1" applyAlignment="1">
      <alignment horizontal="center"/>
    </xf>
    <xf numFmtId="15" fontId="0" fillId="0" borderId="10" xfId="0" applyNumberFormat="1" applyFont="1" applyBorder="1" applyAlignment="1" applyProtection="1">
      <alignment horizontal="center" vertical="center"/>
      <protection/>
    </xf>
    <xf numFmtId="0" fontId="0" fillId="0" borderId="12" xfId="0" applyFont="1" applyFill="1" applyBorder="1" applyAlignment="1" applyProtection="1">
      <alignment vertical="top" wrapText="1"/>
      <protection/>
    </xf>
    <xf numFmtId="15" fontId="0" fillId="0" borderId="12" xfId="0" applyNumberFormat="1" applyFont="1" applyBorder="1" applyAlignment="1" applyProtection="1">
      <alignment horizontal="center" vertical="center"/>
      <protection/>
    </xf>
    <xf numFmtId="0" fontId="68" fillId="0" borderId="13" xfId="0" applyFont="1" applyBorder="1" applyAlignment="1" applyProtection="1">
      <alignment horizontal="center"/>
      <protection/>
    </xf>
    <xf numFmtId="0" fontId="68" fillId="0" borderId="13" xfId="0" applyFont="1" applyFill="1" applyBorder="1" applyAlignment="1" applyProtection="1">
      <alignment/>
      <protection/>
    </xf>
    <xf numFmtId="0" fontId="0" fillId="0" borderId="13" xfId="0" applyFont="1" applyFill="1" applyBorder="1" applyAlignment="1" applyProtection="1">
      <alignment/>
      <protection/>
    </xf>
    <xf numFmtId="0" fontId="0" fillId="0" borderId="13" xfId="0" applyFont="1" applyFill="1" applyBorder="1" applyAlignment="1" applyProtection="1">
      <alignment wrapText="1"/>
      <protection/>
    </xf>
    <xf numFmtId="0" fontId="0" fillId="0" borderId="13" xfId="0" applyFont="1" applyBorder="1" applyAlignment="1" applyProtection="1">
      <alignment vertical="center"/>
      <protection/>
    </xf>
    <xf numFmtId="0" fontId="9" fillId="0" borderId="0" xfId="59" applyFont="1" applyFill="1" applyBorder="1" applyAlignment="1">
      <alignment vertical="center" wrapText="1"/>
      <protection/>
    </xf>
    <xf numFmtId="0" fontId="9" fillId="34" borderId="0" xfId="58" applyFont="1" applyFill="1" applyBorder="1" applyAlignment="1">
      <alignment horizontal="left" vertical="center" wrapText="1"/>
      <protection/>
    </xf>
    <xf numFmtId="3" fontId="9" fillId="34" borderId="0" xfId="59" applyNumberFormat="1" applyFont="1" applyFill="1" applyBorder="1" applyAlignment="1">
      <alignment vertical="center" wrapText="1"/>
      <protection/>
    </xf>
    <xf numFmtId="0" fontId="9" fillId="34" borderId="0" xfId="59" applyFont="1" applyFill="1" applyBorder="1" applyAlignment="1">
      <alignment vertical="center" wrapText="1"/>
      <protection/>
    </xf>
    <xf numFmtId="0" fontId="9" fillId="0" borderId="0" xfId="59" applyFont="1" applyFill="1" applyBorder="1" applyAlignment="1">
      <alignment horizontal="center" vertical="center" wrapText="1"/>
      <protection/>
    </xf>
    <xf numFmtId="3" fontId="9" fillId="35" borderId="0" xfId="58" applyNumberFormat="1" applyFont="1" applyFill="1" applyBorder="1" applyAlignment="1">
      <alignment vertical="center" wrapText="1"/>
      <protection/>
    </xf>
    <xf numFmtId="3" fontId="9" fillId="35" borderId="0" xfId="58" applyNumberFormat="1" applyFont="1" applyFill="1" applyBorder="1" applyAlignment="1">
      <alignment horizontal="center" vertical="center" wrapText="1"/>
      <protection/>
    </xf>
    <xf numFmtId="0" fontId="17" fillId="36" borderId="14" xfId="59" applyFont="1" applyFill="1" applyBorder="1" applyAlignment="1">
      <alignment horizontal="center" vertical="center" wrapText="1"/>
      <protection/>
    </xf>
    <xf numFmtId="0" fontId="0" fillId="0" borderId="10" xfId="0" applyFont="1" applyBorder="1" applyAlignment="1" applyProtection="1">
      <alignment horizontal="left" vertical="center"/>
      <protection/>
    </xf>
    <xf numFmtId="15" fontId="0" fillId="0" borderId="15" xfId="0" applyNumberFormat="1" applyFont="1" applyBorder="1" applyAlignment="1" applyProtection="1">
      <alignment horizontal="center" vertical="center"/>
      <protection/>
    </xf>
    <xf numFmtId="0" fontId="0" fillId="0" borderId="10" xfId="0" applyFont="1" applyFill="1" applyBorder="1" applyAlignment="1" applyProtection="1">
      <alignment vertical="top" wrapText="1"/>
      <protection/>
    </xf>
    <xf numFmtId="0" fontId="9" fillId="0" borderId="10" xfId="59" applyFont="1" applyFill="1" applyBorder="1" applyAlignment="1">
      <alignment vertical="center" wrapText="1"/>
      <protection/>
    </xf>
    <xf numFmtId="3" fontId="9" fillId="0" borderId="10" xfId="59" applyNumberFormat="1" applyFont="1" applyFill="1" applyBorder="1" applyAlignment="1">
      <alignment horizontal="center" vertical="center" wrapText="1"/>
      <protection/>
    </xf>
    <xf numFmtId="0" fontId="9" fillId="34" borderId="10" xfId="59" applyFont="1" applyFill="1" applyBorder="1" applyAlignment="1">
      <alignment horizontal="center" vertical="center" wrapText="1"/>
      <protection/>
    </xf>
    <xf numFmtId="0" fontId="0" fillId="0" borderId="0" xfId="0" applyAlignment="1">
      <alignment/>
    </xf>
    <xf numFmtId="3" fontId="0" fillId="0" borderId="10" xfId="0" applyNumberFormat="1" applyFont="1" applyFill="1" applyBorder="1" applyAlignment="1" applyProtection="1">
      <alignment horizontal="center" vertical="center" wrapText="1"/>
      <protection/>
    </xf>
    <xf numFmtId="3" fontId="0" fillId="0" borderId="15" xfId="0" applyNumberFormat="1" applyFont="1" applyFill="1" applyBorder="1" applyAlignment="1" applyProtection="1">
      <alignment horizontal="center" vertical="center" wrapText="1"/>
      <protection/>
    </xf>
    <xf numFmtId="3" fontId="0" fillId="0" borderId="12" xfId="0" applyNumberFormat="1" applyFont="1" applyFill="1" applyBorder="1" applyAlignment="1" applyProtection="1">
      <alignment horizontal="center" vertical="center" wrapText="1"/>
      <protection/>
    </xf>
    <xf numFmtId="3" fontId="0" fillId="0" borderId="13" xfId="0" applyNumberFormat="1" applyFont="1" applyFill="1" applyBorder="1" applyAlignment="1" applyProtection="1">
      <alignment horizontal="center" vertical="center" wrapText="1"/>
      <protection/>
    </xf>
    <xf numFmtId="0" fontId="9" fillId="0" borderId="16" xfId="59" applyFont="1" applyFill="1" applyBorder="1" applyAlignment="1">
      <alignment horizontal="center" vertical="center" wrapText="1"/>
      <protection/>
    </xf>
    <xf numFmtId="0" fontId="9" fillId="0" borderId="10" xfId="59" applyFont="1" applyFill="1" applyBorder="1" applyAlignment="1">
      <alignment horizontal="center" vertical="center" wrapText="1"/>
      <protection/>
    </xf>
    <xf numFmtId="17" fontId="9" fillId="0" borderId="10" xfId="59" applyNumberFormat="1" applyFont="1" applyFill="1" applyBorder="1" applyAlignment="1">
      <alignment horizontal="center" vertical="center" wrapText="1"/>
      <protection/>
    </xf>
    <xf numFmtId="0" fontId="0" fillId="0" borderId="0" xfId="0" applyFill="1" applyAlignment="1" applyProtection="1">
      <alignment/>
      <protection/>
    </xf>
    <xf numFmtId="0" fontId="70" fillId="0" borderId="10" xfId="0" applyFont="1" applyBorder="1" applyAlignment="1" applyProtection="1">
      <alignment horizontal="center"/>
      <protection/>
    </xf>
    <xf numFmtId="0" fontId="71" fillId="0" borderId="0" xfId="0" applyFont="1" applyAlignment="1" applyProtection="1">
      <alignment horizontal="center"/>
      <protection/>
    </xf>
    <xf numFmtId="0" fontId="17" fillId="36" borderId="10" xfId="59" applyFont="1" applyFill="1" applyBorder="1" applyAlignment="1">
      <alignment horizontal="center" vertical="center" wrapText="1"/>
      <protection/>
    </xf>
    <xf numFmtId="0" fontId="17" fillId="36" borderId="15" xfId="59" applyFont="1" applyFill="1" applyBorder="1" applyAlignment="1">
      <alignment horizontal="center" vertical="center" wrapText="1"/>
      <protection/>
    </xf>
    <xf numFmtId="0" fontId="17" fillId="36" borderId="17" xfId="59" applyFont="1" applyFill="1" applyBorder="1" applyAlignment="1">
      <alignment horizontal="center" vertical="center" wrapText="1"/>
      <protection/>
    </xf>
    <xf numFmtId="0" fontId="76" fillId="37" borderId="0" xfId="0" applyFont="1" applyFill="1" applyAlignment="1">
      <alignment horizontal="center" vertical="center"/>
    </xf>
    <xf numFmtId="0" fontId="77" fillId="0" borderId="0" xfId="0" applyFont="1" applyAlignment="1">
      <alignment horizontal="center"/>
    </xf>
    <xf numFmtId="0" fontId="77" fillId="0" borderId="0" xfId="0" applyFont="1" applyAlignment="1">
      <alignment/>
    </xf>
    <xf numFmtId="0" fontId="77" fillId="0" borderId="11" xfId="0" applyFont="1" applyBorder="1" applyAlignment="1">
      <alignment/>
    </xf>
    <xf numFmtId="0" fontId="76" fillId="0" borderId="11" xfId="0" applyFont="1" applyBorder="1" applyAlignment="1">
      <alignment/>
    </xf>
    <xf numFmtId="0" fontId="77" fillId="0" borderId="11" xfId="0" applyFont="1" applyBorder="1" applyAlignment="1">
      <alignment horizontal="center"/>
    </xf>
    <xf numFmtId="0" fontId="76" fillId="0" borderId="0" xfId="0" applyFont="1" applyAlignment="1">
      <alignment/>
    </xf>
    <xf numFmtId="0" fontId="76" fillId="37" borderId="18" xfId="0" applyFont="1" applyFill="1" applyBorder="1" applyAlignment="1">
      <alignment horizontal="center" vertical="center"/>
    </xf>
    <xf numFmtId="0" fontId="77" fillId="0" borderId="19" xfId="0" applyFont="1" applyBorder="1" applyAlignment="1">
      <alignment horizontal="center"/>
    </xf>
    <xf numFmtId="0" fontId="76" fillId="38" borderId="10" xfId="0" applyFont="1" applyFill="1" applyBorder="1" applyAlignment="1">
      <alignment horizontal="center" vertical="center" wrapText="1"/>
    </xf>
    <xf numFmtId="0" fontId="76" fillId="39" borderId="10" xfId="0" applyFont="1" applyFill="1" applyBorder="1" applyAlignment="1">
      <alignment vertical="top" wrapText="1"/>
    </xf>
    <xf numFmtId="3" fontId="76" fillId="39" borderId="10" xfId="0" applyNumberFormat="1" applyFont="1" applyFill="1" applyBorder="1" applyAlignment="1">
      <alignment horizontal="right" vertical="center" wrapText="1"/>
    </xf>
    <xf numFmtId="3" fontId="77" fillId="39" borderId="10" xfId="0" applyNumberFormat="1" applyFont="1" applyFill="1" applyBorder="1" applyAlignment="1">
      <alignment horizontal="right" vertical="center" wrapText="1"/>
    </xf>
    <xf numFmtId="3" fontId="76" fillId="39" borderId="10" xfId="0" applyNumberFormat="1" applyFont="1" applyFill="1" applyBorder="1" applyAlignment="1">
      <alignment horizontal="center" vertical="center" wrapText="1"/>
    </xf>
    <xf numFmtId="3" fontId="77" fillId="39" borderId="20" xfId="0" applyNumberFormat="1" applyFont="1" applyFill="1" applyBorder="1" applyAlignment="1">
      <alignment horizontal="right" vertical="center" wrapText="1"/>
    </xf>
    <xf numFmtId="3" fontId="77" fillId="39" borderId="21" xfId="0" applyNumberFormat="1" applyFont="1" applyFill="1" applyBorder="1" applyAlignment="1">
      <alignment horizontal="right" vertical="center" wrapText="1"/>
    </xf>
    <xf numFmtId="3" fontId="76" fillId="39" borderId="21" xfId="0" applyNumberFormat="1" applyFont="1" applyFill="1" applyBorder="1" applyAlignment="1">
      <alignment horizontal="right" vertical="center" wrapText="1"/>
    </xf>
    <xf numFmtId="3" fontId="76" fillId="39" borderId="22" xfId="0" applyNumberFormat="1" applyFont="1" applyFill="1" applyBorder="1" applyAlignment="1">
      <alignment horizontal="right" vertical="center" wrapText="1"/>
    </xf>
    <xf numFmtId="0" fontId="78" fillId="35" borderId="10" xfId="0" applyFont="1" applyFill="1" applyBorder="1" applyAlignment="1">
      <alignment vertical="center" wrapText="1"/>
    </xf>
    <xf numFmtId="43" fontId="76" fillId="0" borderId="10" xfId="42" applyFont="1" applyFill="1" applyBorder="1" applyAlignment="1">
      <alignment horizontal="right" vertical="center" wrapText="1"/>
    </xf>
    <xf numFmtId="43" fontId="76" fillId="17" borderId="10" xfId="42" applyFont="1" applyFill="1" applyBorder="1" applyAlignment="1">
      <alignment horizontal="right" vertical="center" wrapText="1"/>
    </xf>
    <xf numFmtId="43" fontId="77" fillId="0" borderId="10" xfId="42" applyFont="1" applyFill="1" applyBorder="1" applyAlignment="1">
      <alignment horizontal="right" vertical="center" wrapText="1"/>
    </xf>
    <xf numFmtId="43" fontId="9" fillId="0" borderId="10" xfId="42" applyFont="1" applyFill="1" applyBorder="1" applyAlignment="1">
      <alignment horizontal="right" vertical="center" wrapText="1"/>
    </xf>
    <xf numFmtId="0" fontId="76" fillId="40" borderId="10" xfId="0" applyFont="1" applyFill="1" applyBorder="1" applyAlignment="1">
      <alignment vertical="top" wrapText="1"/>
    </xf>
    <xf numFmtId="43" fontId="76" fillId="40" borderId="10" xfId="0" applyNumberFormat="1" applyFont="1" applyFill="1" applyBorder="1" applyAlignment="1">
      <alignment horizontal="center" vertical="top" wrapText="1"/>
    </xf>
    <xf numFmtId="43" fontId="76" fillId="40" borderId="10" xfId="42" applyFont="1" applyFill="1" applyBorder="1" applyAlignment="1">
      <alignment horizontal="center" vertical="top" wrapText="1"/>
    </xf>
    <xf numFmtId="3" fontId="76" fillId="39" borderId="20" xfId="0" applyNumberFormat="1" applyFont="1" applyFill="1" applyBorder="1" applyAlignment="1">
      <alignment horizontal="right" vertical="center"/>
    </xf>
    <xf numFmtId="3" fontId="77" fillId="39" borderId="21" xfId="0" applyNumberFormat="1" applyFont="1" applyFill="1" applyBorder="1" applyAlignment="1">
      <alignment horizontal="right" vertical="center"/>
    </xf>
    <xf numFmtId="3" fontId="77" fillId="39" borderId="22" xfId="0" applyNumberFormat="1" applyFont="1" applyFill="1" applyBorder="1" applyAlignment="1">
      <alignment horizontal="right" vertical="center"/>
    </xf>
    <xf numFmtId="3" fontId="77" fillId="39" borderId="20" xfId="0" applyNumberFormat="1" applyFont="1" applyFill="1" applyBorder="1" applyAlignment="1">
      <alignment horizontal="right" vertical="center"/>
    </xf>
    <xf numFmtId="0" fontId="78" fillId="35" borderId="10" xfId="0" applyFont="1" applyFill="1" applyBorder="1" applyAlignment="1">
      <alignment horizontal="left" vertical="center" wrapText="1"/>
    </xf>
    <xf numFmtId="43" fontId="76" fillId="35" borderId="10" xfId="42" applyFont="1" applyFill="1" applyBorder="1" applyAlignment="1">
      <alignment horizontal="right" vertical="center"/>
    </xf>
    <xf numFmtId="43" fontId="76" fillId="41" borderId="10" xfId="42" applyFont="1" applyFill="1" applyBorder="1" applyAlignment="1">
      <alignment horizontal="right" vertical="center" wrapText="1"/>
    </xf>
    <xf numFmtId="43" fontId="77" fillId="35" borderId="10" xfId="42" applyFont="1" applyFill="1" applyBorder="1" applyAlignment="1">
      <alignment horizontal="right" vertical="center"/>
    </xf>
    <xf numFmtId="43" fontId="9" fillId="35" borderId="10" xfId="42" applyFont="1" applyFill="1" applyBorder="1" applyAlignment="1">
      <alignment horizontal="right" vertical="center"/>
    </xf>
    <xf numFmtId="3" fontId="9" fillId="35" borderId="10" xfId="0" applyNumberFormat="1" applyFont="1" applyFill="1" applyBorder="1" applyAlignment="1">
      <alignment horizontal="right" vertical="center"/>
    </xf>
    <xf numFmtId="3" fontId="76" fillId="35" borderId="10" xfId="0" applyNumberFormat="1" applyFont="1" applyFill="1" applyBorder="1" applyAlignment="1">
      <alignment horizontal="right" vertical="center"/>
    </xf>
    <xf numFmtId="3" fontId="77" fillId="35" borderId="10" xfId="0" applyNumberFormat="1" applyFont="1" applyFill="1" applyBorder="1" applyAlignment="1">
      <alignment horizontal="right" vertical="center"/>
    </xf>
    <xf numFmtId="43" fontId="77" fillId="35" borderId="10" xfId="42" applyFont="1" applyFill="1" applyBorder="1" applyAlignment="1">
      <alignment horizontal="right" vertical="center" wrapText="1"/>
    </xf>
    <xf numFmtId="43" fontId="76" fillId="35" borderId="10" xfId="42" applyFont="1" applyFill="1" applyBorder="1" applyAlignment="1">
      <alignment horizontal="right" vertical="center" wrapText="1"/>
    </xf>
    <xf numFmtId="0" fontId="77" fillId="0" borderId="19" xfId="0" applyFont="1" applyBorder="1" applyAlignment="1">
      <alignment/>
    </xf>
    <xf numFmtId="0" fontId="0" fillId="0" borderId="0" xfId="0" applyAlignment="1">
      <alignment wrapText="1"/>
    </xf>
    <xf numFmtId="43" fontId="76" fillId="0" borderId="10" xfId="42" applyFont="1" applyBorder="1" applyAlignment="1">
      <alignment horizontal="center" vertical="top" wrapText="1"/>
    </xf>
    <xf numFmtId="43" fontId="2" fillId="35" borderId="10" xfId="42" applyFont="1" applyFill="1" applyBorder="1" applyAlignment="1">
      <alignment horizontal="right" vertical="center"/>
    </xf>
    <xf numFmtId="3" fontId="76" fillId="41" borderId="10" xfId="0" applyNumberFormat="1" applyFont="1" applyFill="1" applyBorder="1" applyAlignment="1">
      <alignment horizontal="right" vertical="center" wrapText="1"/>
    </xf>
    <xf numFmtId="43" fontId="77" fillId="41" borderId="10" xfId="42" applyFont="1" applyFill="1" applyBorder="1" applyAlignment="1">
      <alignment horizontal="right" vertical="center" wrapText="1"/>
    </xf>
    <xf numFmtId="43" fontId="77" fillId="0" borderId="10" xfId="42" applyFont="1" applyBorder="1" applyAlignment="1">
      <alignment horizontal="right" vertical="center"/>
    </xf>
    <xf numFmtId="43" fontId="78" fillId="35" borderId="10" xfId="42" applyFont="1" applyFill="1" applyBorder="1" applyAlignment="1">
      <alignment horizontal="left" vertical="center" wrapText="1"/>
    </xf>
    <xf numFmtId="3" fontId="77" fillId="35" borderId="10" xfId="0" applyNumberFormat="1" applyFont="1" applyFill="1" applyBorder="1" applyAlignment="1">
      <alignment horizontal="right" vertical="center" wrapText="1"/>
    </xf>
    <xf numFmtId="194" fontId="76" fillId="42" borderId="10" xfId="0" applyNumberFormat="1" applyFont="1" applyFill="1" applyBorder="1" applyAlignment="1">
      <alignment/>
    </xf>
    <xf numFmtId="43" fontId="76" fillId="38" borderId="10" xfId="42" applyFont="1" applyFill="1" applyBorder="1" applyAlignment="1">
      <alignment horizontal="right" vertical="center"/>
    </xf>
    <xf numFmtId="0" fontId="77" fillId="35" borderId="23" xfId="0" applyFont="1" applyFill="1" applyBorder="1" applyAlignment="1">
      <alignment/>
    </xf>
    <xf numFmtId="0" fontId="76" fillId="35" borderId="23" xfId="0" applyFont="1" applyFill="1" applyBorder="1" applyAlignment="1">
      <alignment/>
    </xf>
    <xf numFmtId="43" fontId="77" fillId="35" borderId="23" xfId="0" applyNumberFormat="1" applyFont="1" applyFill="1" applyBorder="1" applyAlignment="1">
      <alignment/>
    </xf>
    <xf numFmtId="0" fontId="79" fillId="37" borderId="10" xfId="0" applyFont="1" applyFill="1" applyBorder="1" applyAlignment="1">
      <alignment horizontal="center" vertical="center" wrapText="1"/>
    </xf>
    <xf numFmtId="0" fontId="76" fillId="0" borderId="0" xfId="0" applyFont="1" applyBorder="1" applyAlignment="1">
      <alignment/>
    </xf>
    <xf numFmtId="43" fontId="0" fillId="0" borderId="0" xfId="0" applyNumberFormat="1" applyAlignment="1">
      <alignment wrapText="1"/>
    </xf>
    <xf numFmtId="0" fontId="76" fillId="0" borderId="10" xfId="0" applyFont="1" applyBorder="1" applyAlignment="1">
      <alignment/>
    </xf>
    <xf numFmtId="0" fontId="10" fillId="0" borderId="0" xfId="0" applyFont="1" applyAlignment="1">
      <alignment wrapText="1"/>
    </xf>
    <xf numFmtId="0" fontId="11" fillId="0" borderId="11" xfId="0" applyFont="1" applyBorder="1" applyAlignment="1">
      <alignment horizontal="center"/>
    </xf>
    <xf numFmtId="43" fontId="11" fillId="0" borderId="11" xfId="42" applyFont="1" applyBorder="1" applyAlignment="1">
      <alignment horizontal="center"/>
    </xf>
    <xf numFmtId="41" fontId="12" fillId="12" borderId="10" xfId="0" applyNumberFormat="1" applyFont="1" applyFill="1" applyBorder="1" applyAlignment="1" applyProtection="1">
      <alignment horizontal="center" vertical="center" wrapText="1"/>
      <protection/>
    </xf>
    <xf numFmtId="43" fontId="11" fillId="37" borderId="10" xfId="42" applyFont="1" applyFill="1" applyBorder="1" applyAlignment="1">
      <alignment horizontal="center" vertical="center" wrapText="1"/>
    </xf>
    <xf numFmtId="0" fontId="11" fillId="39" borderId="10" xfId="0" applyFont="1" applyFill="1" applyBorder="1" applyAlignment="1">
      <alignment vertical="top" wrapText="1"/>
    </xf>
    <xf numFmtId="43" fontId="11" fillId="39" borderId="10" xfId="42" applyFont="1" applyFill="1" applyBorder="1" applyAlignment="1">
      <alignment horizontal="center" vertical="top" wrapText="1"/>
    </xf>
    <xf numFmtId="43" fontId="11" fillId="39" borderId="20" xfId="42" applyFont="1" applyFill="1" applyBorder="1" applyAlignment="1">
      <alignment horizontal="center" vertical="top" wrapText="1"/>
    </xf>
    <xf numFmtId="43" fontId="11" fillId="39" borderId="21" xfId="42" applyFont="1" applyFill="1" applyBorder="1" applyAlignment="1">
      <alignment horizontal="center" vertical="top" wrapText="1"/>
    </xf>
    <xf numFmtId="43" fontId="11" fillId="39" borderId="22" xfId="42" applyFont="1" applyFill="1" applyBorder="1" applyAlignment="1">
      <alignment horizontal="center" vertical="top" wrapText="1"/>
    </xf>
    <xf numFmtId="43" fontId="10" fillId="39" borderId="22" xfId="42" applyFont="1" applyFill="1" applyBorder="1" applyAlignment="1">
      <alignment horizontal="center"/>
    </xf>
    <xf numFmtId="0" fontId="11" fillId="43" borderId="0" xfId="0" applyFont="1" applyFill="1" applyAlignment="1">
      <alignment horizontal="left" vertical="center" wrapText="1"/>
    </xf>
    <xf numFmtId="195" fontId="11" fillId="43" borderId="10" xfId="0" applyNumberFormat="1" applyFont="1" applyFill="1" applyBorder="1" applyAlignment="1">
      <alignment vertical="center" wrapText="1"/>
    </xf>
    <xf numFmtId="43" fontId="11" fillId="43" borderId="10" xfId="42" applyFont="1" applyFill="1" applyBorder="1" applyAlignment="1">
      <alignment horizontal="center" vertical="top" wrapText="1"/>
    </xf>
    <xf numFmtId="43" fontId="10" fillId="43" borderId="10" xfId="42" applyFont="1" applyFill="1" applyBorder="1" applyAlignment="1">
      <alignment horizontal="center" vertical="top" wrapText="1"/>
    </xf>
    <xf numFmtId="43" fontId="11" fillId="0" borderId="10" xfId="42" applyFont="1" applyFill="1" applyBorder="1" applyAlignment="1">
      <alignment horizontal="center" vertical="top" wrapText="1"/>
    </xf>
    <xf numFmtId="43" fontId="10" fillId="0" borderId="10" xfId="42" applyFont="1" applyBorder="1" applyAlignment="1">
      <alignment horizontal="center" vertical="top" wrapText="1"/>
    </xf>
    <xf numFmtId="43" fontId="11" fillId="0" borderId="10" xfId="42" applyFont="1" applyBorder="1" applyAlignment="1">
      <alignment horizontal="center" vertical="top" wrapText="1"/>
    </xf>
    <xf numFmtId="43" fontId="10" fillId="0" borderId="10" xfId="42" applyFont="1" applyFill="1" applyBorder="1" applyAlignment="1">
      <alignment horizontal="center" vertical="top" wrapText="1"/>
    </xf>
    <xf numFmtId="0" fontId="7" fillId="35" borderId="10" xfId="0" applyFont="1" applyFill="1" applyBorder="1" applyAlignment="1">
      <alignment vertical="center" wrapText="1"/>
    </xf>
    <xf numFmtId="0" fontId="13" fillId="43" borderId="10" xfId="0" applyFont="1" applyFill="1" applyBorder="1" applyAlignment="1">
      <alignment horizontal="center" vertical="center" wrapText="1"/>
    </xf>
    <xf numFmtId="0" fontId="13" fillId="43" borderId="10" xfId="0" applyFont="1" applyFill="1" applyBorder="1" applyAlignment="1">
      <alignment vertical="center" wrapText="1"/>
    </xf>
    <xf numFmtId="0" fontId="11" fillId="0" borderId="0" xfId="0" applyFont="1" applyAlignment="1">
      <alignment wrapText="1"/>
    </xf>
    <xf numFmtId="0" fontId="13" fillId="0" borderId="10" xfId="0" applyFont="1" applyFill="1" applyBorder="1" applyAlignment="1">
      <alignment vertical="center" wrapText="1"/>
    </xf>
    <xf numFmtId="0" fontId="7" fillId="35" borderId="0" xfId="0" applyFont="1" applyFill="1" applyBorder="1" applyAlignment="1">
      <alignment vertical="center" wrapText="1"/>
    </xf>
    <xf numFmtId="0" fontId="11" fillId="40" borderId="10" xfId="0" applyFont="1" applyFill="1" applyBorder="1" applyAlignment="1">
      <alignment vertical="top" wrapText="1"/>
    </xf>
    <xf numFmtId="43" fontId="11" fillId="40" borderId="10" xfId="42" applyFont="1" applyFill="1" applyBorder="1" applyAlignment="1">
      <alignment horizontal="center" vertical="top" wrapText="1"/>
    </xf>
    <xf numFmtId="43" fontId="11" fillId="40" borderId="10" xfId="0" applyNumberFormat="1" applyFont="1" applyFill="1" applyBorder="1" applyAlignment="1">
      <alignment horizontal="center" vertical="top" wrapText="1"/>
    </xf>
    <xf numFmtId="43" fontId="10" fillId="0" borderId="0" xfId="0" applyNumberFormat="1" applyFont="1" applyAlignment="1">
      <alignment wrapText="1"/>
    </xf>
    <xf numFmtId="0" fontId="10" fillId="0" borderId="0" xfId="0" applyFont="1" applyFill="1" applyAlignment="1">
      <alignment wrapText="1"/>
    </xf>
    <xf numFmtId="0" fontId="13" fillId="35" borderId="10" xfId="0" applyFont="1" applyFill="1" applyBorder="1" applyAlignment="1">
      <alignment vertical="center" wrapText="1"/>
    </xf>
    <xf numFmtId="0" fontId="13" fillId="35" borderId="10" xfId="0" applyFont="1" applyFill="1" applyBorder="1" applyAlignment="1">
      <alignment horizontal="right" vertical="center" wrapText="1"/>
    </xf>
    <xf numFmtId="0" fontId="13" fillId="35" borderId="0" xfId="0" applyFont="1" applyFill="1" applyBorder="1" applyAlignment="1">
      <alignment horizontal="right"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right" vertical="center" wrapText="1"/>
    </xf>
    <xf numFmtId="43" fontId="11" fillId="0" borderId="22" xfId="42" applyFont="1" applyFill="1" applyBorder="1" applyAlignment="1">
      <alignment horizontal="center" vertical="top" wrapText="1"/>
    </xf>
    <xf numFmtId="0" fontId="7" fillId="0" borderId="10" xfId="0" applyFont="1" applyFill="1" applyBorder="1" applyAlignment="1">
      <alignment vertical="center" wrapText="1"/>
    </xf>
    <xf numFmtId="43" fontId="11" fillId="0" borderId="22" xfId="42" applyFont="1" applyBorder="1" applyAlignment="1">
      <alignment horizontal="center" vertical="top" wrapText="1"/>
    </xf>
    <xf numFmtId="43" fontId="10" fillId="0" borderId="0" xfId="42" applyFont="1" applyAlignment="1">
      <alignment wrapText="1"/>
    </xf>
    <xf numFmtId="12" fontId="10" fillId="0" borderId="10" xfId="42" applyNumberFormat="1" applyFont="1" applyBorder="1" applyAlignment="1">
      <alignment horizontal="center" vertical="top" wrapText="1"/>
    </xf>
    <xf numFmtId="0" fontId="10" fillId="0" borderId="0" xfId="0" applyFont="1" applyAlignment="1">
      <alignment/>
    </xf>
    <xf numFmtId="194" fontId="14" fillId="42" borderId="10" xfId="0" applyNumberFormat="1" applyFont="1" applyFill="1" applyBorder="1" applyAlignment="1">
      <alignment/>
    </xf>
    <xf numFmtId="43" fontId="14" fillId="42" borderId="10" xfId="42" applyFont="1" applyFill="1" applyBorder="1" applyAlignment="1">
      <alignment horizontal="center"/>
    </xf>
    <xf numFmtId="43" fontId="14" fillId="42" borderId="10" xfId="0" applyNumberFormat="1" applyFont="1" applyFill="1" applyBorder="1" applyAlignment="1">
      <alignment horizontal="center"/>
    </xf>
    <xf numFmtId="0" fontId="11" fillId="44" borderId="10" xfId="0" applyFont="1" applyFill="1" applyBorder="1" applyAlignment="1">
      <alignment vertical="top" wrapText="1"/>
    </xf>
    <xf numFmtId="43" fontId="11" fillId="44" borderId="10" xfId="42" applyFont="1" applyFill="1" applyBorder="1" applyAlignment="1">
      <alignment horizontal="center" vertical="top" wrapText="1"/>
    </xf>
    <xf numFmtId="43" fontId="11" fillId="44" borderId="10" xfId="42" applyFont="1" applyFill="1" applyBorder="1" applyAlignment="1">
      <alignment horizontal="center"/>
    </xf>
    <xf numFmtId="0" fontId="10" fillId="0" borderId="23" xfId="0" applyFont="1" applyBorder="1" applyAlignment="1">
      <alignment/>
    </xf>
    <xf numFmtId="43" fontId="10" fillId="0" borderId="23" xfId="42" applyFont="1" applyBorder="1" applyAlignment="1">
      <alignment/>
    </xf>
    <xf numFmtId="43" fontId="10" fillId="0" borderId="0" xfId="42" applyFont="1" applyAlignment="1">
      <alignment/>
    </xf>
    <xf numFmtId="15" fontId="0" fillId="45" borderId="15" xfId="0" applyNumberFormat="1" applyFont="1" applyFill="1" applyBorder="1" applyAlignment="1" applyProtection="1">
      <alignment horizontal="center" vertical="center"/>
      <protection/>
    </xf>
    <xf numFmtId="15" fontId="0" fillId="45" borderId="10" xfId="0" applyNumberFormat="1" applyFont="1" applyFill="1" applyBorder="1" applyAlignment="1" applyProtection="1">
      <alignment horizontal="center" vertical="center"/>
      <protection/>
    </xf>
    <xf numFmtId="15" fontId="0" fillId="0" borderId="0" xfId="0" applyNumberFormat="1" applyAlignment="1" applyProtection="1">
      <alignment horizontal="center"/>
      <protection/>
    </xf>
    <xf numFmtId="15" fontId="70" fillId="0" borderId="10" xfId="0" applyNumberFormat="1" applyFont="1" applyBorder="1" applyAlignment="1" applyProtection="1">
      <alignment horizontal="left"/>
      <protection/>
    </xf>
    <xf numFmtId="15" fontId="0" fillId="0" borderId="10" xfId="0" applyNumberFormat="1" applyFont="1" applyFill="1" applyBorder="1" applyAlignment="1" applyProtection="1">
      <alignment horizontal="center" vertical="center" wrapText="1"/>
      <protection/>
    </xf>
    <xf numFmtId="15" fontId="0" fillId="0" borderId="12" xfId="0" applyNumberFormat="1" applyFont="1" applyFill="1" applyBorder="1" applyAlignment="1" applyProtection="1">
      <alignment horizontal="center" vertical="center" wrapText="1"/>
      <protection/>
    </xf>
    <xf numFmtId="15" fontId="0" fillId="0" borderId="13" xfId="0" applyNumberFormat="1" applyFont="1" applyFill="1" applyBorder="1" applyAlignment="1" applyProtection="1">
      <alignment horizontal="center" vertical="center" wrapText="1"/>
      <protection/>
    </xf>
    <xf numFmtId="15" fontId="71" fillId="0" borderId="0" xfId="0" applyNumberFormat="1" applyFont="1" applyAlignment="1" applyProtection="1">
      <alignment horizontal="center"/>
      <protection/>
    </xf>
    <xf numFmtId="15" fontId="7" fillId="0" borderId="0" xfId="0" applyNumberFormat="1" applyFont="1" applyAlignment="1" applyProtection="1">
      <alignment horizontal="center"/>
      <protection/>
    </xf>
    <xf numFmtId="0" fontId="0" fillId="0" borderId="15" xfId="0" applyFont="1" applyFill="1" applyBorder="1" applyAlignment="1" applyProtection="1">
      <alignment vertical="top" wrapText="1"/>
      <protection/>
    </xf>
    <xf numFmtId="3" fontId="0" fillId="0" borderId="15" xfId="0" applyNumberFormat="1" applyFont="1" applyFill="1" applyBorder="1" applyAlignment="1" applyProtection="1">
      <alignment horizontal="center" vertical="center" wrapText="1"/>
      <protection/>
    </xf>
    <xf numFmtId="15" fontId="0" fillId="0" borderId="15" xfId="0" applyNumberFormat="1" applyFont="1" applyBorder="1" applyAlignment="1" applyProtection="1">
      <alignment horizontal="center" vertical="center"/>
      <protection/>
    </xf>
    <xf numFmtId="0" fontId="7" fillId="0" borderId="0" xfId="0" applyFont="1" applyFill="1" applyBorder="1" applyAlignment="1">
      <alignment vertical="center" wrapText="1"/>
    </xf>
    <xf numFmtId="0" fontId="0" fillId="0" borderId="10" xfId="0" applyFont="1" applyBorder="1" applyAlignment="1" applyProtection="1">
      <alignment horizontal="center" vertical="top"/>
      <protection/>
    </xf>
    <xf numFmtId="0" fontId="70" fillId="33" borderId="13" xfId="0" applyFont="1" applyFill="1" applyBorder="1" applyAlignment="1" applyProtection="1">
      <alignment/>
      <protection/>
    </xf>
    <xf numFmtId="0" fontId="0" fillId="0" borderId="24" xfId="0" applyFont="1" applyBorder="1" applyAlignment="1" applyProtection="1">
      <alignment horizontal="center" vertical="top"/>
      <protection/>
    </xf>
    <xf numFmtId="0" fontId="0" fillId="0" borderId="24" xfId="0" applyFont="1" applyFill="1" applyBorder="1" applyAlignment="1" applyProtection="1">
      <alignment vertical="top" wrapText="1"/>
      <protection/>
    </xf>
    <xf numFmtId="0" fontId="0" fillId="0" borderId="24" xfId="0" applyFont="1" applyFill="1" applyBorder="1" applyAlignment="1" applyProtection="1">
      <alignment wrapText="1"/>
      <protection/>
    </xf>
    <xf numFmtId="3" fontId="0" fillId="0" borderId="24" xfId="0" applyNumberFormat="1" applyFont="1" applyFill="1" applyBorder="1" applyAlignment="1" applyProtection="1">
      <alignment horizontal="center" vertical="center" wrapText="1"/>
      <protection/>
    </xf>
    <xf numFmtId="15" fontId="0" fillId="0" borderId="24" xfId="0" applyNumberFormat="1" applyFont="1" applyFill="1" applyBorder="1" applyAlignment="1" applyProtection="1">
      <alignment horizontal="center" vertical="center" wrapText="1"/>
      <protection/>
    </xf>
    <xf numFmtId="15" fontId="0" fillId="0" borderId="24" xfId="0" applyNumberFormat="1" applyFont="1" applyBorder="1" applyAlignment="1" applyProtection="1">
      <alignment horizontal="center" vertical="center"/>
      <protection/>
    </xf>
    <xf numFmtId="0" fontId="0" fillId="0" borderId="24" xfId="0" applyFont="1" applyBorder="1" applyAlignment="1" applyProtection="1">
      <alignment horizontal="left" vertical="center"/>
      <protection/>
    </xf>
    <xf numFmtId="15" fontId="0" fillId="45" borderId="12" xfId="0" applyNumberFormat="1" applyFont="1" applyFill="1" applyBorder="1" applyAlignment="1" applyProtection="1">
      <alignment horizontal="center" vertical="center"/>
      <protection/>
    </xf>
    <xf numFmtId="0" fontId="71" fillId="0" borderId="0" xfId="0" applyFont="1" applyBorder="1" applyAlignment="1" applyProtection="1">
      <alignment/>
      <protection/>
    </xf>
    <xf numFmtId="0" fontId="71" fillId="0" borderId="0" xfId="0" applyFont="1" applyFill="1" applyBorder="1" applyAlignment="1" applyProtection="1">
      <alignment/>
      <protection/>
    </xf>
    <xf numFmtId="0" fontId="71" fillId="0" borderId="0" xfId="0" applyFont="1" applyFill="1" applyBorder="1" applyAlignment="1" applyProtection="1">
      <alignment wrapText="1"/>
      <protection/>
    </xf>
    <xf numFmtId="3" fontId="71" fillId="0" borderId="0" xfId="0" applyNumberFormat="1" applyFont="1" applyFill="1" applyBorder="1" applyAlignment="1" applyProtection="1">
      <alignment horizontal="center" vertical="center" wrapText="1"/>
      <protection/>
    </xf>
    <xf numFmtId="15" fontId="71" fillId="0" borderId="0" xfId="0" applyNumberFormat="1" applyFont="1" applyFill="1" applyBorder="1" applyAlignment="1" applyProtection="1">
      <alignment horizontal="center" vertical="center" wrapText="1"/>
      <protection/>
    </xf>
    <xf numFmtId="0" fontId="71" fillId="0" borderId="0" xfId="0" applyFont="1" applyBorder="1" applyAlignment="1" applyProtection="1">
      <alignment vertical="center"/>
      <protection/>
    </xf>
    <xf numFmtId="3" fontId="70" fillId="0" borderId="0" xfId="0" applyNumberFormat="1" applyFont="1" applyBorder="1" applyAlignment="1" applyProtection="1">
      <alignment horizontal="center" vertical="center"/>
      <protection/>
    </xf>
    <xf numFmtId="0" fontId="70" fillId="0" borderId="0" xfId="0" applyFont="1" applyBorder="1" applyAlignment="1" applyProtection="1">
      <alignment horizontal="center" vertical="center"/>
      <protection/>
    </xf>
    <xf numFmtId="15" fontId="70" fillId="0" borderId="0" xfId="0" applyNumberFormat="1" applyFont="1" applyBorder="1" applyAlignment="1" applyProtection="1">
      <alignment horizontal="center" vertical="center"/>
      <protection/>
    </xf>
    <xf numFmtId="0" fontId="70" fillId="0" borderId="0" xfId="0" applyFont="1" applyBorder="1" applyAlignment="1" applyProtection="1">
      <alignment/>
      <protection/>
    </xf>
    <xf numFmtId="1" fontId="70" fillId="0" borderId="0" xfId="0" applyNumberFormat="1" applyFont="1" applyBorder="1" applyAlignment="1" applyProtection="1">
      <alignment/>
      <protection/>
    </xf>
    <xf numFmtId="0" fontId="0" fillId="0" borderId="10" xfId="0" applyFont="1" applyFill="1" applyBorder="1" applyAlignment="1" applyProtection="1" quotePrefix="1">
      <alignment horizontal="left" vertical="center"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0" xfId="0" applyBorder="1" applyAlignment="1" applyProtection="1">
      <alignment horizontal="left"/>
      <protection/>
    </xf>
    <xf numFmtId="0" fontId="0" fillId="0" borderId="13" xfId="0" applyFont="1" applyBorder="1" applyAlignment="1" applyProtection="1">
      <alignment vertical="top" wrapText="1"/>
      <protection/>
    </xf>
    <xf numFmtId="0" fontId="69" fillId="0" borderId="12" xfId="0" applyFont="1" applyFill="1" applyBorder="1" applyAlignment="1" applyProtection="1">
      <alignment vertical="top" wrapText="1"/>
      <protection/>
    </xf>
    <xf numFmtId="0" fontId="0" fillId="0" borderId="0" xfId="0" applyFont="1" applyAlignment="1" applyProtection="1">
      <alignment/>
      <protection/>
    </xf>
    <xf numFmtId="0" fontId="0" fillId="0" borderId="12" xfId="0" applyFont="1" applyFill="1" applyBorder="1" applyAlignment="1" applyProtection="1">
      <alignment horizontal="left" wrapText="1"/>
      <protection/>
    </xf>
    <xf numFmtId="0" fontId="0" fillId="0" borderId="12" xfId="0" applyFont="1" applyBorder="1" applyAlignment="1" applyProtection="1">
      <alignment vertical="center"/>
      <protection/>
    </xf>
    <xf numFmtId="0" fontId="69" fillId="0" borderId="25" xfId="0" applyFont="1" applyBorder="1" applyAlignment="1" applyProtection="1">
      <alignment horizontal="center" vertical="top"/>
      <protection/>
    </xf>
    <xf numFmtId="0" fontId="0" fillId="0" borderId="10" xfId="0" applyBorder="1" applyAlignment="1" applyProtection="1">
      <alignment/>
      <protection/>
    </xf>
    <xf numFmtId="0" fontId="0" fillId="0" borderId="10" xfId="0" applyBorder="1" applyAlignment="1" applyProtection="1">
      <alignment horizontal="center" vertical="center"/>
      <protection/>
    </xf>
    <xf numFmtId="0" fontId="0" fillId="0" borderId="10" xfId="0" applyBorder="1" applyAlignment="1" applyProtection="1">
      <alignment horizontal="center"/>
      <protection/>
    </xf>
    <xf numFmtId="0" fontId="13" fillId="0" borderId="10" xfId="0" applyFont="1" applyBorder="1" applyAlignment="1">
      <alignment vertical="center" wrapText="1"/>
    </xf>
    <xf numFmtId="0" fontId="7" fillId="0" borderId="0" xfId="0" applyFont="1" applyAlignment="1">
      <alignment wrapText="1"/>
    </xf>
    <xf numFmtId="43" fontId="13" fillId="0" borderId="10" xfId="42" applyFont="1" applyFill="1" applyBorder="1" applyAlignment="1">
      <alignment horizontal="center" vertical="top" wrapText="1"/>
    </xf>
    <xf numFmtId="43" fontId="7" fillId="0" borderId="10" xfId="42" applyFont="1" applyBorder="1" applyAlignment="1">
      <alignment horizontal="center" vertical="top" wrapText="1"/>
    </xf>
    <xf numFmtId="43" fontId="13" fillId="0" borderId="10" xfId="42" applyFont="1" applyBorder="1" applyAlignment="1">
      <alignment horizontal="center" vertical="top" wrapText="1"/>
    </xf>
    <xf numFmtId="43" fontId="13" fillId="0" borderId="22" xfId="42" applyFont="1" applyBorder="1" applyAlignment="1">
      <alignment horizontal="center" vertical="top" wrapText="1"/>
    </xf>
    <xf numFmtId="0" fontId="13" fillId="40" borderId="10" xfId="0" applyFont="1" applyFill="1" applyBorder="1" applyAlignment="1">
      <alignment vertical="top" wrapText="1"/>
    </xf>
    <xf numFmtId="43" fontId="13" fillId="40" borderId="10" xfId="42" applyFont="1" applyFill="1" applyBorder="1" applyAlignment="1">
      <alignment horizontal="center" vertical="top" wrapText="1"/>
    </xf>
    <xf numFmtId="0" fontId="7" fillId="0" borderId="0" xfId="0" applyFont="1" applyAlignment="1">
      <alignment/>
    </xf>
    <xf numFmtId="0" fontId="13" fillId="39" borderId="10" xfId="0" applyFont="1" applyFill="1" applyBorder="1" applyAlignment="1">
      <alignment vertical="top" wrapText="1"/>
    </xf>
    <xf numFmtId="43" fontId="13" fillId="39" borderId="10" xfId="42" applyFont="1" applyFill="1" applyBorder="1" applyAlignment="1">
      <alignment horizontal="center" vertical="top" wrapText="1"/>
    </xf>
    <xf numFmtId="43" fontId="13" fillId="39" borderId="20" xfId="42" applyFont="1" applyFill="1" applyBorder="1" applyAlignment="1">
      <alignment horizontal="center" vertical="top" wrapText="1"/>
    </xf>
    <xf numFmtId="43" fontId="13" fillId="39" borderId="21" xfId="42" applyFont="1" applyFill="1" applyBorder="1" applyAlignment="1">
      <alignment horizontal="center" vertical="top" wrapText="1"/>
    </xf>
    <xf numFmtId="43" fontId="13" fillId="39" borderId="22" xfId="42" applyFont="1" applyFill="1" applyBorder="1" applyAlignment="1">
      <alignment horizontal="center" vertical="top" wrapText="1"/>
    </xf>
    <xf numFmtId="0" fontId="7" fillId="0" borderId="0" xfId="0" applyFont="1" applyFill="1" applyAlignment="1">
      <alignment/>
    </xf>
    <xf numFmtId="0" fontId="7" fillId="0" borderId="10" xfId="0" applyFont="1" applyFill="1" applyBorder="1" applyAlignment="1">
      <alignment vertical="top" wrapText="1"/>
    </xf>
    <xf numFmtId="43" fontId="7" fillId="0" borderId="10" xfId="42" applyFont="1" applyFill="1" applyBorder="1" applyAlignment="1">
      <alignment horizontal="center" vertical="top" wrapText="1"/>
    </xf>
    <xf numFmtId="43" fontId="13" fillId="0" borderId="22" xfId="42" applyFont="1" applyFill="1" applyBorder="1" applyAlignment="1">
      <alignment horizontal="center" vertical="top" wrapText="1"/>
    </xf>
    <xf numFmtId="43" fontId="13" fillId="40" borderId="22" xfId="42" applyFont="1" applyFill="1" applyBorder="1" applyAlignment="1">
      <alignment horizontal="center" vertical="top" wrapText="1"/>
    </xf>
    <xf numFmtId="0" fontId="70" fillId="17" borderId="15" xfId="0" applyFont="1" applyFill="1" applyBorder="1" applyAlignment="1" applyProtection="1">
      <alignment vertical="center"/>
      <protection/>
    </xf>
    <xf numFmtId="0" fontId="70" fillId="17" borderId="13" xfId="0" applyFont="1" applyFill="1" applyBorder="1" applyAlignment="1" applyProtection="1">
      <alignment vertical="center"/>
      <protection/>
    </xf>
    <xf numFmtId="0" fontId="70" fillId="18" borderId="21" xfId="0" applyFont="1" applyFill="1" applyBorder="1" applyAlignment="1" applyProtection="1">
      <alignment wrapText="1"/>
      <protection/>
    </xf>
    <xf numFmtId="0" fontId="70" fillId="18" borderId="22" xfId="0" applyFont="1" applyFill="1" applyBorder="1" applyAlignment="1" applyProtection="1">
      <alignment wrapText="1"/>
      <protection/>
    </xf>
    <xf numFmtId="0" fontId="7" fillId="0" borderId="0" xfId="0" applyFont="1" applyBorder="1" applyAlignment="1" applyProtection="1">
      <alignment horizontal="center"/>
      <protection/>
    </xf>
    <xf numFmtId="0" fontId="9" fillId="0" borderId="10" xfId="0" applyFont="1" applyFill="1" applyBorder="1" applyAlignment="1" applyProtection="1">
      <alignment horizontal="left" vertical="top" wrapText="1"/>
      <protection/>
    </xf>
    <xf numFmtId="0" fontId="9" fillId="0" borderId="10" xfId="0" applyFont="1" applyBorder="1" applyAlignment="1" applyProtection="1">
      <alignment wrapText="1"/>
      <protection/>
    </xf>
    <xf numFmtId="0" fontId="7" fillId="0" borderId="10" xfId="0" applyFont="1" applyBorder="1" applyAlignment="1">
      <alignment horizontal="center" vertical="center" wrapText="1"/>
    </xf>
    <xf numFmtId="43" fontId="11" fillId="8" borderId="10" xfId="42" applyFont="1" applyFill="1" applyBorder="1" applyAlignment="1">
      <alignment horizontal="center" vertical="top" wrapText="1"/>
    </xf>
    <xf numFmtId="0" fontId="0" fillId="0" borderId="10" xfId="0" applyFill="1" applyBorder="1" applyAlignment="1">
      <alignment/>
    </xf>
    <xf numFmtId="0" fontId="10" fillId="10" borderId="0" xfId="0" applyFont="1" applyFill="1" applyAlignment="1">
      <alignment wrapText="1"/>
    </xf>
    <xf numFmtId="41" fontId="12" fillId="10" borderId="10" xfId="0" applyNumberFormat="1" applyFont="1" applyFill="1" applyBorder="1" applyAlignment="1" applyProtection="1">
      <alignment horizontal="center" vertical="center" wrapText="1"/>
      <protection/>
    </xf>
    <xf numFmtId="43" fontId="11" fillId="10" borderId="10" xfId="42" applyFont="1" applyFill="1" applyBorder="1" applyAlignment="1">
      <alignment horizontal="center" vertical="center" wrapText="1"/>
    </xf>
    <xf numFmtId="43" fontId="11" fillId="10" borderId="20" xfId="42" applyFont="1" applyFill="1" applyBorder="1" applyAlignment="1">
      <alignment horizontal="center" vertical="top" wrapText="1"/>
    </xf>
    <xf numFmtId="43" fontId="11" fillId="10" borderId="21" xfId="42" applyFont="1" applyFill="1" applyBorder="1" applyAlignment="1">
      <alignment horizontal="center" vertical="top" wrapText="1"/>
    </xf>
    <xf numFmtId="43" fontId="11" fillId="10" borderId="22" xfId="42" applyFont="1" applyFill="1" applyBorder="1" applyAlignment="1">
      <alignment horizontal="center" vertical="top" wrapText="1"/>
    </xf>
    <xf numFmtId="43" fontId="10" fillId="10" borderId="10" xfId="42" applyFont="1" applyFill="1" applyBorder="1" applyAlignment="1">
      <alignment horizontal="center" vertical="top" wrapText="1"/>
    </xf>
    <xf numFmtId="43" fontId="11" fillId="10" borderId="10" xfId="42" applyFont="1" applyFill="1" applyBorder="1" applyAlignment="1">
      <alignment horizontal="center" vertical="top" wrapText="1"/>
    </xf>
    <xf numFmtId="43" fontId="13" fillId="10" borderId="10" xfId="42" applyFont="1" applyFill="1" applyBorder="1" applyAlignment="1">
      <alignment horizontal="center" vertical="top" wrapText="1"/>
    </xf>
    <xf numFmtId="43" fontId="13" fillId="10" borderId="20" xfId="42" applyFont="1" applyFill="1" applyBorder="1" applyAlignment="1">
      <alignment horizontal="center" vertical="top" wrapText="1"/>
    </xf>
    <xf numFmtId="43" fontId="13" fillId="10" borderId="21" xfId="42" applyFont="1" applyFill="1" applyBorder="1" applyAlignment="1">
      <alignment horizontal="center" vertical="top" wrapText="1"/>
    </xf>
    <xf numFmtId="43" fontId="13" fillId="10" borderId="22" xfId="42" applyFont="1" applyFill="1" applyBorder="1" applyAlignment="1">
      <alignment horizontal="center" vertical="top" wrapText="1"/>
    </xf>
    <xf numFmtId="43" fontId="10" fillId="10" borderId="0" xfId="42" applyFont="1" applyFill="1" applyAlignment="1">
      <alignment wrapText="1"/>
    </xf>
    <xf numFmtId="43" fontId="11" fillId="8" borderId="10" xfId="0" applyNumberFormat="1" applyFont="1" applyFill="1" applyBorder="1" applyAlignment="1">
      <alignment horizontal="center" vertical="top" wrapText="1"/>
    </xf>
    <xf numFmtId="43" fontId="13" fillId="8" borderId="10" xfId="42" applyFont="1" applyFill="1" applyBorder="1" applyAlignment="1">
      <alignment horizontal="center" vertical="top" wrapText="1"/>
    </xf>
    <xf numFmtId="43" fontId="14" fillId="14" borderId="10" xfId="0" applyNumberFormat="1" applyFont="1" applyFill="1" applyBorder="1" applyAlignment="1">
      <alignment horizontal="center"/>
    </xf>
    <xf numFmtId="43" fontId="11" fillId="46" borderId="10" xfId="42" applyFont="1" applyFill="1" applyBorder="1" applyAlignment="1">
      <alignment horizontal="center"/>
    </xf>
    <xf numFmtId="44" fontId="80" fillId="0" borderId="10" xfId="45" applyFont="1" applyFill="1" applyBorder="1" applyAlignment="1">
      <alignment/>
    </xf>
    <xf numFmtId="0" fontId="16" fillId="0" borderId="10" xfId="0" applyFont="1" applyFill="1" applyBorder="1" applyAlignment="1">
      <alignment vertical="center" wrapText="1"/>
    </xf>
    <xf numFmtId="196" fontId="71" fillId="0" borderId="0" xfId="0" applyNumberFormat="1" applyFont="1" applyFill="1" applyBorder="1" applyAlignment="1" applyProtection="1">
      <alignment horizontal="center" vertical="center" wrapText="1"/>
      <protection/>
    </xf>
    <xf numFmtId="0" fontId="13" fillId="35" borderId="0" xfId="0" applyFont="1" applyFill="1" applyBorder="1" applyAlignment="1">
      <alignment vertical="center" wrapText="1"/>
    </xf>
    <xf numFmtId="43" fontId="10" fillId="0" borderId="23" xfId="42" applyFont="1" applyFill="1" applyBorder="1" applyAlignment="1">
      <alignment/>
    </xf>
    <xf numFmtId="43" fontId="10" fillId="0" borderId="0" xfId="42" applyFont="1" applyFill="1" applyAlignment="1">
      <alignment/>
    </xf>
    <xf numFmtId="43" fontId="11" fillId="11" borderId="10" xfId="42" applyFont="1" applyFill="1" applyBorder="1" applyAlignment="1">
      <alignment horizontal="center" vertical="center" wrapText="1"/>
    </xf>
    <xf numFmtId="43" fontId="11" fillId="47" borderId="10" xfId="42" applyFont="1" applyFill="1" applyBorder="1" applyAlignment="1">
      <alignment horizontal="center"/>
    </xf>
    <xf numFmtId="0" fontId="81" fillId="0" borderId="0" xfId="0" applyFont="1" applyAlignment="1">
      <alignment vertical="center" wrapText="1"/>
    </xf>
    <xf numFmtId="0" fontId="82" fillId="0" borderId="0" xfId="0" applyFont="1" applyAlignment="1">
      <alignment vertical="center" wrapText="1"/>
    </xf>
    <xf numFmtId="0" fontId="83" fillId="0" borderId="0" xfId="0" applyFont="1" applyAlignment="1">
      <alignment/>
    </xf>
    <xf numFmtId="0" fontId="68" fillId="18" borderId="15" xfId="0" applyFont="1" applyFill="1" applyBorder="1" applyAlignment="1">
      <alignment horizontal="left" vertical="center" wrapText="1"/>
    </xf>
    <xf numFmtId="0" fontId="68" fillId="18" borderId="17" xfId="0" applyFont="1" applyFill="1" applyBorder="1" applyAlignment="1">
      <alignment horizontal="left" vertical="center" wrapText="1"/>
    </xf>
    <xf numFmtId="0" fontId="68" fillId="18" borderId="13" xfId="0" applyFont="1" applyFill="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69" fillId="0" borderId="20" xfId="0" applyFont="1" applyBorder="1" applyAlignment="1">
      <alignment horizontal="left" vertical="center"/>
    </xf>
    <xf numFmtId="0" fontId="69" fillId="0" borderId="21" xfId="0" applyFont="1" applyBorder="1" applyAlignment="1">
      <alignment horizontal="left" vertical="center"/>
    </xf>
    <xf numFmtId="0" fontId="69" fillId="0" borderId="22" xfId="0" applyFont="1" applyBorder="1" applyAlignment="1">
      <alignment horizontal="left" vertical="center"/>
    </xf>
    <xf numFmtId="0" fontId="0" fillId="0" borderId="10" xfId="0" applyBorder="1" applyAlignment="1">
      <alignment horizontal="left"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69" fillId="0" borderId="10" xfId="0" applyFont="1" applyBorder="1" applyAlignment="1">
      <alignment horizontal="left" vertical="center"/>
    </xf>
    <xf numFmtId="0" fontId="68" fillId="18" borderId="10" xfId="0" applyFont="1" applyFill="1" applyBorder="1" applyAlignment="1">
      <alignment horizontal="left" vertical="center" wrapText="1"/>
    </xf>
    <xf numFmtId="0" fontId="68" fillId="18" borderId="15" xfId="0" applyFont="1" applyFill="1" applyBorder="1" applyAlignment="1">
      <alignment horizontal="left" vertical="center"/>
    </xf>
    <xf numFmtId="0" fontId="68" fillId="18" borderId="17" xfId="0" applyFont="1" applyFill="1" applyBorder="1" applyAlignment="1">
      <alignment horizontal="left" vertical="center"/>
    </xf>
    <xf numFmtId="0" fontId="68" fillId="18" borderId="13" xfId="0" applyFont="1" applyFill="1" applyBorder="1" applyAlignment="1">
      <alignment horizontal="left" vertical="center"/>
    </xf>
    <xf numFmtId="0" fontId="81" fillId="0" borderId="11" xfId="0" applyFont="1" applyBorder="1" applyAlignment="1">
      <alignment horizontal="center"/>
    </xf>
    <xf numFmtId="0" fontId="9" fillId="0" borderId="20" xfId="0" applyFont="1" applyBorder="1" applyAlignment="1">
      <alignment horizontal="left" vertical="center" wrapText="1"/>
    </xf>
    <xf numFmtId="0" fontId="69" fillId="0" borderId="21" xfId="0" applyFont="1" applyBorder="1" applyAlignment="1">
      <alignment horizontal="left" vertical="center" wrapText="1"/>
    </xf>
    <xf numFmtId="0" fontId="69" fillId="0" borderId="22" xfId="0" applyFont="1" applyBorder="1" applyAlignment="1">
      <alignment horizontal="left" vertical="center" wrapText="1"/>
    </xf>
    <xf numFmtId="0" fontId="0" fillId="0" borderId="15"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0" xfId="0" applyFont="1" applyFill="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3" fontId="0" fillId="0" borderId="15" xfId="0" applyNumberFormat="1" applyFont="1" applyFill="1" applyBorder="1" applyAlignment="1" applyProtection="1">
      <alignment horizontal="center" vertical="center" wrapText="1"/>
      <protection/>
    </xf>
    <xf numFmtId="3" fontId="0" fillId="0" borderId="17" xfId="0" applyNumberFormat="1" applyFont="1" applyFill="1" applyBorder="1" applyAlignment="1" applyProtection="1">
      <alignment horizontal="center" vertical="center" wrapText="1"/>
      <protection/>
    </xf>
    <xf numFmtId="3" fontId="0" fillId="0" borderId="13" xfId="0" applyNumberFormat="1" applyFont="1" applyFill="1" applyBorder="1" applyAlignment="1" applyProtection="1">
      <alignment horizontal="center" vertical="center" wrapText="1"/>
      <protection/>
    </xf>
    <xf numFmtId="0" fontId="0" fillId="0" borderId="15" xfId="0" applyFont="1" applyBorder="1" applyAlignment="1" applyProtection="1">
      <alignment horizontal="left" vertical="top" wrapText="1"/>
      <protection/>
    </xf>
    <xf numFmtId="0" fontId="0" fillId="0" borderId="17" xfId="0" applyFont="1" applyBorder="1" applyAlignment="1" applyProtection="1">
      <alignment horizontal="left" vertical="top" wrapText="1"/>
      <protection/>
    </xf>
    <xf numFmtId="0" fontId="0" fillId="0" borderId="13" xfId="0" applyFont="1" applyBorder="1" applyAlignment="1" applyProtection="1">
      <alignment horizontal="left" vertical="top" wrapText="1"/>
      <protection/>
    </xf>
    <xf numFmtId="0" fontId="0" fillId="0" borderId="10" xfId="0" applyFont="1" applyBorder="1" applyAlignment="1" applyProtection="1">
      <alignment vertical="top" wrapText="1"/>
      <protection/>
    </xf>
    <xf numFmtId="0" fontId="0" fillId="0" borderId="15" xfId="0" applyFont="1" applyFill="1" applyBorder="1" applyAlignment="1" applyProtection="1">
      <alignment vertical="top" wrapText="1"/>
      <protection/>
    </xf>
    <xf numFmtId="0" fontId="0" fillId="0" borderId="17" xfId="0" applyFont="1" applyFill="1" applyBorder="1" applyAlignment="1" applyProtection="1">
      <alignment vertical="top" wrapText="1"/>
      <protection/>
    </xf>
    <xf numFmtId="0" fontId="0" fillId="0" borderId="13" xfId="0" applyFont="1" applyFill="1" applyBorder="1" applyAlignment="1" applyProtection="1">
      <alignment vertical="top" wrapText="1"/>
      <protection/>
    </xf>
    <xf numFmtId="0" fontId="9" fillId="0" borderId="15" xfId="0" applyFont="1" applyFill="1" applyBorder="1" applyAlignment="1" applyProtection="1">
      <alignment horizontal="left" vertical="top" wrapText="1"/>
      <protection/>
    </xf>
    <xf numFmtId="0" fontId="9" fillId="0" borderId="17" xfId="0" applyFont="1" applyFill="1" applyBorder="1" applyAlignment="1" applyProtection="1">
      <alignment horizontal="left" vertical="top" wrapText="1"/>
      <protection/>
    </xf>
    <xf numFmtId="0" fontId="9" fillId="0" borderId="13"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12" xfId="0" applyFont="1" applyBorder="1" applyAlignment="1" applyProtection="1">
      <alignment vertical="top" wrapText="1"/>
      <protection/>
    </xf>
    <xf numFmtId="0" fontId="0" fillId="0" borderId="10" xfId="0" applyFont="1" applyFill="1" applyBorder="1" applyAlignment="1" applyProtection="1">
      <alignment vertical="top" wrapText="1"/>
      <protection/>
    </xf>
    <xf numFmtId="0" fontId="0" fillId="0" borderId="15" xfId="0" applyFont="1" applyBorder="1" applyAlignment="1" applyProtection="1">
      <alignment horizontal="center" vertical="top"/>
      <protection/>
    </xf>
    <xf numFmtId="0" fontId="0" fillId="0" borderId="17" xfId="0" applyFont="1" applyBorder="1" applyAlignment="1" applyProtection="1">
      <alignment horizontal="center" vertical="top"/>
      <protection/>
    </xf>
    <xf numFmtId="0" fontId="0" fillId="0" borderId="13" xfId="0" applyFont="1" applyBorder="1" applyAlignment="1" applyProtection="1">
      <alignment horizontal="center" vertical="top"/>
      <protection/>
    </xf>
    <xf numFmtId="0" fontId="0" fillId="0" borderId="10" xfId="0" applyFont="1" applyBorder="1" applyAlignment="1" applyProtection="1">
      <alignment horizontal="center" vertical="top"/>
      <protection/>
    </xf>
    <xf numFmtId="0" fontId="0" fillId="0" borderId="12" xfId="0" applyFont="1" applyBorder="1" applyAlignment="1" applyProtection="1">
      <alignment horizontal="center" vertical="top"/>
      <protection/>
    </xf>
    <xf numFmtId="0" fontId="71" fillId="0" borderId="0" xfId="0" applyFont="1" applyAlignment="1" applyProtection="1">
      <alignment horizontal="center"/>
      <protection/>
    </xf>
    <xf numFmtId="0" fontId="7" fillId="0" borderId="11" xfId="0" applyFont="1" applyBorder="1" applyAlignment="1" applyProtection="1">
      <alignment horizontal="center" vertical="center"/>
      <protection/>
    </xf>
    <xf numFmtId="0" fontId="7" fillId="0" borderId="0" xfId="0" applyFont="1" applyBorder="1" applyAlignment="1" applyProtection="1">
      <alignment horizontal="center"/>
      <protection/>
    </xf>
    <xf numFmtId="0" fontId="7" fillId="0" borderId="23" xfId="0" applyFont="1" applyBorder="1" applyAlignment="1" applyProtection="1">
      <alignment horizontal="center"/>
      <protection/>
    </xf>
    <xf numFmtId="0" fontId="70" fillId="0" borderId="0" xfId="0" applyFont="1" applyBorder="1" applyAlignment="1" applyProtection="1">
      <alignment horizontal="center"/>
      <protection/>
    </xf>
    <xf numFmtId="0" fontId="69" fillId="0" borderId="10" xfId="0" applyFont="1" applyBorder="1" applyAlignment="1" applyProtection="1">
      <alignment horizontal="center" vertical="top"/>
      <protection/>
    </xf>
    <xf numFmtId="0" fontId="0" fillId="0" borderId="15" xfId="0" applyFont="1" applyFill="1" applyBorder="1" applyAlignment="1" applyProtection="1">
      <alignment horizontal="left" vertical="center"/>
      <protection/>
    </xf>
    <xf numFmtId="0" fontId="0" fillId="0" borderId="17" xfId="0"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15" fontId="9" fillId="0" borderId="15" xfId="0" applyNumberFormat="1" applyFont="1" applyFill="1" applyBorder="1" applyAlignment="1" applyProtection="1">
      <alignment horizontal="center" vertical="center" wrapText="1"/>
      <protection/>
    </xf>
    <xf numFmtId="15" fontId="9" fillId="0" borderId="17" xfId="0" applyNumberFormat="1" applyFont="1" applyFill="1" applyBorder="1" applyAlignment="1" applyProtection="1">
      <alignment horizontal="center" vertical="center" wrapText="1"/>
      <protection/>
    </xf>
    <xf numFmtId="15" fontId="9" fillId="0" borderId="13" xfId="0" applyNumberFormat="1" applyFont="1" applyFill="1" applyBorder="1" applyAlignment="1" applyProtection="1">
      <alignment horizontal="center" vertical="center" wrapText="1"/>
      <protection/>
    </xf>
    <xf numFmtId="0" fontId="0" fillId="0" borderId="25" xfId="0" applyFont="1" applyFill="1" applyBorder="1" applyAlignment="1" applyProtection="1">
      <alignment vertical="top" wrapText="1"/>
      <protection/>
    </xf>
    <xf numFmtId="3" fontId="0" fillId="0" borderId="25" xfId="0" applyNumberFormat="1" applyFont="1" applyFill="1" applyBorder="1" applyAlignment="1" applyProtection="1">
      <alignment horizontal="center" vertical="center" wrapText="1"/>
      <protection/>
    </xf>
    <xf numFmtId="0" fontId="0" fillId="0" borderId="15" xfId="0" applyFont="1" applyBorder="1" applyAlignment="1" applyProtection="1">
      <alignment horizontal="left" vertical="center"/>
      <protection/>
    </xf>
    <xf numFmtId="0" fontId="0" fillId="0" borderId="17" xfId="0" applyFont="1" applyBorder="1" applyAlignment="1" applyProtection="1">
      <alignment horizontal="left" vertical="center"/>
      <protection/>
    </xf>
    <xf numFmtId="0" fontId="0" fillId="0" borderId="25" xfId="0" applyFont="1" applyBorder="1" applyAlignment="1" applyProtection="1">
      <alignment horizontal="left" vertical="center"/>
      <protection/>
    </xf>
    <xf numFmtId="0" fontId="0" fillId="0" borderId="13" xfId="0" applyFont="1" applyBorder="1" applyAlignment="1" applyProtection="1">
      <alignment horizontal="left" vertical="center"/>
      <protection/>
    </xf>
    <xf numFmtId="15" fontId="0" fillId="0" borderId="15" xfId="0" applyNumberFormat="1" applyFont="1" applyBorder="1" applyAlignment="1" applyProtection="1">
      <alignment horizontal="center" vertical="center"/>
      <protection/>
    </xf>
    <xf numFmtId="15" fontId="0" fillId="0" borderId="17" xfId="0" applyNumberFormat="1" applyFont="1" applyBorder="1" applyAlignment="1" applyProtection="1">
      <alignment horizontal="center" vertical="center"/>
      <protection/>
    </xf>
    <xf numFmtId="15" fontId="0" fillId="0" borderId="13" xfId="0" applyNumberFormat="1" applyFont="1" applyBorder="1" applyAlignment="1" applyProtection="1">
      <alignment horizontal="center" vertical="center"/>
      <protection/>
    </xf>
    <xf numFmtId="0" fontId="9" fillId="0" borderId="10" xfId="0" applyFont="1" applyFill="1" applyBorder="1" applyAlignment="1" applyProtection="1">
      <alignment horizontal="left" vertical="top" wrapText="1"/>
      <protection/>
    </xf>
    <xf numFmtId="15" fontId="0" fillId="0" borderId="15" xfId="0" applyNumberFormat="1" applyFont="1" applyFill="1" applyBorder="1" applyAlignment="1" applyProtection="1">
      <alignment horizontal="center" vertical="center" wrapText="1"/>
      <protection/>
    </xf>
    <xf numFmtId="15" fontId="0" fillId="0" borderId="17" xfId="0" applyNumberFormat="1" applyFont="1" applyFill="1" applyBorder="1" applyAlignment="1" applyProtection="1">
      <alignment horizontal="center" vertical="center" wrapText="1"/>
      <protection/>
    </xf>
    <xf numFmtId="15" fontId="0" fillId="0" borderId="13" xfId="0" applyNumberFormat="1" applyFont="1" applyFill="1" applyBorder="1" applyAlignment="1" applyProtection="1">
      <alignment horizontal="center" vertical="center" wrapText="1"/>
      <protection/>
    </xf>
    <xf numFmtId="0" fontId="70" fillId="18" borderId="26" xfId="0" applyFont="1" applyFill="1" applyBorder="1" applyAlignment="1" applyProtection="1">
      <alignment horizontal="center" wrapText="1"/>
      <protection/>
    </xf>
    <xf numFmtId="0" fontId="70" fillId="18" borderId="18" xfId="0" applyFont="1" applyFill="1" applyBorder="1" applyAlignment="1" applyProtection="1">
      <alignment horizontal="center" wrapText="1"/>
      <protection/>
    </xf>
    <xf numFmtId="0" fontId="70" fillId="18" borderId="27" xfId="0" applyFont="1" applyFill="1" applyBorder="1" applyAlignment="1" applyProtection="1">
      <alignment horizontal="center" wrapText="1"/>
      <protection/>
    </xf>
    <xf numFmtId="0" fontId="70" fillId="18" borderId="15" xfId="0" applyFont="1" applyFill="1" applyBorder="1" applyAlignment="1" applyProtection="1">
      <alignment horizontal="center" vertical="center" wrapText="1"/>
      <protection/>
    </xf>
    <xf numFmtId="0" fontId="70" fillId="18" borderId="17" xfId="0" applyFont="1" applyFill="1" applyBorder="1" applyAlignment="1" applyProtection="1">
      <alignment horizontal="center" vertical="center" wrapText="1"/>
      <protection/>
    </xf>
    <xf numFmtId="0" fontId="70" fillId="18" borderId="13" xfId="0" applyFont="1" applyFill="1" applyBorder="1" applyAlignment="1" applyProtection="1">
      <alignment horizontal="center" vertical="center" wrapText="1"/>
      <protection/>
    </xf>
    <xf numFmtId="0" fontId="70" fillId="18" borderId="10" xfId="0" applyFont="1" applyFill="1" applyBorder="1" applyAlignment="1" applyProtection="1">
      <alignment horizontal="center"/>
      <protection/>
    </xf>
    <xf numFmtId="0" fontId="70" fillId="18" borderId="15" xfId="0" applyFont="1" applyFill="1" applyBorder="1" applyAlignment="1" applyProtection="1">
      <alignment horizontal="center" vertical="center"/>
      <protection/>
    </xf>
    <xf numFmtId="0" fontId="70" fillId="18" borderId="17" xfId="0" applyFont="1" applyFill="1" applyBorder="1" applyAlignment="1" applyProtection="1">
      <alignment horizontal="center" vertical="center"/>
      <protection/>
    </xf>
    <xf numFmtId="0" fontId="70" fillId="18" borderId="13" xfId="0" applyFont="1" applyFill="1" applyBorder="1" applyAlignment="1" applyProtection="1">
      <alignment horizontal="center" vertical="center"/>
      <protection/>
    </xf>
    <xf numFmtId="0" fontId="70" fillId="18" borderId="14" xfId="0" applyFont="1" applyFill="1" applyBorder="1" applyAlignment="1" applyProtection="1">
      <alignment horizontal="center" wrapText="1"/>
      <protection/>
    </xf>
    <xf numFmtId="0" fontId="70" fillId="18" borderId="28" xfId="0" applyFont="1" applyFill="1" applyBorder="1" applyAlignment="1" applyProtection="1">
      <alignment horizontal="center" wrapText="1"/>
      <protection/>
    </xf>
    <xf numFmtId="0" fontId="70" fillId="17" borderId="15" xfId="0" applyFont="1" applyFill="1" applyBorder="1" applyAlignment="1" applyProtection="1">
      <alignment horizontal="center" vertical="center"/>
      <protection/>
    </xf>
    <xf numFmtId="0" fontId="70" fillId="17" borderId="13" xfId="0" applyFont="1" applyFill="1" applyBorder="1" applyAlignment="1" applyProtection="1">
      <alignment horizontal="center" vertical="center"/>
      <protection/>
    </xf>
    <xf numFmtId="0" fontId="50" fillId="48" borderId="29" xfId="59" applyFont="1" applyFill="1" applyBorder="1" applyAlignment="1">
      <alignment horizontal="left" vertical="center" wrapText="1"/>
      <protection/>
    </xf>
    <xf numFmtId="0" fontId="50" fillId="48" borderId="11" xfId="59" applyFont="1" applyFill="1" applyBorder="1" applyAlignment="1">
      <alignment horizontal="left" vertical="center" wrapText="1"/>
      <protection/>
    </xf>
    <xf numFmtId="0" fontId="17" fillId="36" borderId="10" xfId="59" applyFont="1" applyFill="1" applyBorder="1" applyAlignment="1">
      <alignment horizontal="center" vertical="center" wrapText="1"/>
      <protection/>
    </xf>
    <xf numFmtId="0" fontId="17" fillId="36" borderId="15" xfId="59" applyFont="1" applyFill="1" applyBorder="1" applyAlignment="1">
      <alignment horizontal="center" vertical="center" wrapText="1"/>
      <protection/>
    </xf>
    <xf numFmtId="0" fontId="17" fillId="36" borderId="17" xfId="59" applyFont="1" applyFill="1" applyBorder="1" applyAlignment="1">
      <alignment horizontal="center" vertical="center" wrapText="1"/>
      <protection/>
    </xf>
    <xf numFmtId="0" fontId="17" fillId="36" borderId="13" xfId="59" applyFont="1" applyFill="1" applyBorder="1" applyAlignment="1">
      <alignment horizontal="center" vertical="center" wrapText="1"/>
      <protection/>
    </xf>
    <xf numFmtId="0" fontId="17" fillId="36" borderId="16" xfId="59" applyFont="1" applyFill="1" applyBorder="1" applyAlignment="1">
      <alignment horizontal="center" vertical="center" wrapText="1"/>
      <protection/>
    </xf>
    <xf numFmtId="0" fontId="50" fillId="48" borderId="30" xfId="59" applyFont="1" applyFill="1" applyBorder="1" applyAlignment="1">
      <alignment horizontal="left" vertical="center" wrapText="1"/>
      <protection/>
    </xf>
    <xf numFmtId="0" fontId="51" fillId="48" borderId="31" xfId="59" applyFont="1" applyFill="1" applyBorder="1" applyAlignment="1">
      <alignment horizontal="left" vertical="center" wrapText="1"/>
      <protection/>
    </xf>
    <xf numFmtId="0" fontId="51" fillId="48" borderId="29" xfId="59" applyFont="1" applyFill="1" applyBorder="1" applyAlignment="1">
      <alignment horizontal="left" vertical="center" wrapText="1"/>
      <protection/>
    </xf>
    <xf numFmtId="0" fontId="51" fillId="48" borderId="11" xfId="59" applyFont="1" applyFill="1" applyBorder="1" applyAlignment="1">
      <alignment horizontal="left" vertical="center" wrapText="1"/>
      <protection/>
    </xf>
    <xf numFmtId="0" fontId="49" fillId="36" borderId="32" xfId="59" applyFont="1" applyFill="1" applyBorder="1" applyAlignment="1">
      <alignment horizontal="left" vertical="center" wrapText="1"/>
      <protection/>
    </xf>
    <xf numFmtId="0" fontId="49" fillId="36" borderId="33" xfId="59" applyFont="1" applyFill="1" applyBorder="1" applyAlignment="1">
      <alignment horizontal="left" vertical="center" wrapText="1"/>
      <protection/>
    </xf>
    <xf numFmtId="0" fontId="49" fillId="36" borderId="34" xfId="59" applyFont="1" applyFill="1" applyBorder="1" applyAlignment="1">
      <alignment horizontal="left" vertical="center" wrapText="1"/>
      <protection/>
    </xf>
    <xf numFmtId="0" fontId="49" fillId="36" borderId="35" xfId="59" applyFont="1" applyFill="1" applyBorder="1" applyAlignment="1">
      <alignment horizontal="left" vertical="center" wrapText="1"/>
      <protection/>
    </xf>
    <xf numFmtId="0" fontId="48" fillId="48" borderId="10" xfId="59" applyFont="1" applyFill="1" applyBorder="1" applyAlignment="1">
      <alignment horizontal="left" vertical="center" wrapText="1"/>
      <protection/>
    </xf>
    <xf numFmtId="0" fontId="48" fillId="48" borderId="36" xfId="59" applyFont="1" applyFill="1" applyBorder="1" applyAlignment="1">
      <alignment horizontal="left" vertical="center" wrapText="1"/>
      <protection/>
    </xf>
    <xf numFmtId="0" fontId="48" fillId="48" borderId="23" xfId="59" applyFont="1" applyFill="1" applyBorder="1" applyAlignment="1">
      <alignment horizontal="left" vertical="center" wrapText="1"/>
      <protection/>
    </xf>
    <xf numFmtId="0" fontId="48" fillId="48" borderId="29" xfId="59" applyFont="1" applyFill="1" applyBorder="1" applyAlignment="1">
      <alignment horizontal="left" vertical="center" wrapText="1"/>
      <protection/>
    </xf>
    <xf numFmtId="0" fontId="48" fillId="48" borderId="11" xfId="59" applyFont="1" applyFill="1" applyBorder="1" applyAlignment="1">
      <alignment horizontal="left" vertical="center" wrapText="1"/>
      <protection/>
    </xf>
    <xf numFmtId="0" fontId="84" fillId="0" borderId="0" xfId="0" applyFont="1" applyAlignment="1">
      <alignment horizontal="center"/>
    </xf>
    <xf numFmtId="0" fontId="76" fillId="38" borderId="10" xfId="0" applyFont="1" applyFill="1" applyBorder="1" applyAlignment="1">
      <alignment horizontal="center" vertical="center" wrapText="1"/>
    </xf>
    <xf numFmtId="0" fontId="76" fillId="38" borderId="20" xfId="0" applyFont="1" applyFill="1" applyBorder="1" applyAlignment="1">
      <alignment horizontal="center" vertical="center" wrapText="1"/>
    </xf>
    <xf numFmtId="0" fontId="76" fillId="38" borderId="21" xfId="0" applyFont="1" applyFill="1" applyBorder="1" applyAlignment="1">
      <alignment horizontal="center" vertical="center" wrapText="1"/>
    </xf>
    <xf numFmtId="0" fontId="76" fillId="38" borderId="22" xfId="0" applyFont="1" applyFill="1" applyBorder="1" applyAlignment="1">
      <alignment horizontal="center" vertical="center" wrapText="1"/>
    </xf>
    <xf numFmtId="0" fontId="76" fillId="49" borderId="20" xfId="0" applyFont="1" applyFill="1" applyBorder="1" applyAlignment="1">
      <alignment horizontal="center" vertical="center" wrapText="1"/>
    </xf>
    <xf numFmtId="0" fontId="76" fillId="49" borderId="21" xfId="0" applyFont="1" applyFill="1" applyBorder="1" applyAlignment="1">
      <alignment horizontal="center" vertical="center" wrapText="1"/>
    </xf>
    <xf numFmtId="0" fontId="76" fillId="49" borderId="22" xfId="0" applyFont="1" applyFill="1" applyBorder="1" applyAlignment="1">
      <alignment horizontal="center" vertical="center" wrapText="1"/>
    </xf>
    <xf numFmtId="0" fontId="11" fillId="0" borderId="0" xfId="0" applyFont="1" applyFill="1" applyAlignment="1">
      <alignment horizontal="left"/>
    </xf>
    <xf numFmtId="0" fontId="11" fillId="0" borderId="11" xfId="42" applyNumberFormat="1" applyFont="1" applyBorder="1" applyAlignment="1">
      <alignment horizontal="center"/>
    </xf>
    <xf numFmtId="0" fontId="11" fillId="0" borderId="11" xfId="42" applyNumberFormat="1" applyFont="1" applyFill="1" applyBorder="1" applyAlignment="1">
      <alignment horizontal="center"/>
    </xf>
    <xf numFmtId="0" fontId="11" fillId="42" borderId="15" xfId="0" applyFont="1" applyFill="1" applyBorder="1" applyAlignment="1">
      <alignment horizontal="center" vertical="center" wrapText="1"/>
    </xf>
    <xf numFmtId="0" fontId="11" fillId="42" borderId="28" xfId="0" applyFont="1" applyFill="1" applyBorder="1" applyAlignment="1">
      <alignment horizontal="center" vertical="center" wrapText="1"/>
    </xf>
    <xf numFmtId="43" fontId="11" fillId="42" borderId="15" xfId="42" applyFont="1" applyFill="1" applyBorder="1" applyAlignment="1">
      <alignment horizontal="center" vertical="center" wrapText="1"/>
    </xf>
    <xf numFmtId="43" fontId="11" fillId="42" borderId="13" xfId="42" applyFont="1" applyFill="1" applyBorder="1" applyAlignment="1">
      <alignment horizontal="center" vertical="center" wrapText="1"/>
    </xf>
    <xf numFmtId="43" fontId="11" fillId="42" borderId="20" xfId="42" applyFont="1" applyFill="1" applyBorder="1" applyAlignment="1">
      <alignment horizontal="center" vertical="center" wrapText="1"/>
    </xf>
    <xf numFmtId="43" fontId="11" fillId="42" borderId="21" xfId="42" applyFont="1" applyFill="1" applyBorder="1" applyAlignment="1">
      <alignment horizontal="center" vertical="center" wrapText="1"/>
    </xf>
    <xf numFmtId="43" fontId="11" fillId="42" borderId="22" xfId="42" applyFont="1" applyFill="1" applyBorder="1" applyAlignment="1">
      <alignment horizontal="center" vertical="center" wrapText="1"/>
    </xf>
    <xf numFmtId="43" fontId="11" fillId="50" borderId="21" xfId="42"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3" xfId="59"/>
    <cellStyle name="Normal 3" xfId="60"/>
    <cellStyle name="Normal 3 2"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1209675</xdr:colOff>
      <xdr:row>7</xdr:row>
      <xdr:rowOff>285750</xdr:rowOff>
    </xdr:from>
    <xdr:to>
      <xdr:col>44</xdr:col>
      <xdr:colOff>314325</xdr:colOff>
      <xdr:row>12</xdr:row>
      <xdr:rowOff>133350</xdr:rowOff>
    </xdr:to>
    <xdr:sp>
      <xdr:nvSpPr>
        <xdr:cNvPr id="1" name="Comment 1" hidden="1"/>
        <xdr:cNvSpPr>
          <a:spLocks/>
        </xdr:cNvSpPr>
      </xdr:nvSpPr>
      <xdr:spPr>
        <a:xfrm>
          <a:off x="4829175" y="3914775"/>
          <a:ext cx="4048125" cy="17526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IADB:
Total cost of Project 1 (sum of all milestone activities)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Finance\MLA\AOP\Copy%20of%20AOP%202015%20%20SUBMISS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Project Overview"/>
      <sheetName val="Implementation Plan"/>
      <sheetName val="Budget &amp; Procurement Plan"/>
      <sheetName val="Procurement Plan"/>
      <sheetName val="consolidated Financial Plan"/>
      <sheetName val="detailed financial plan Nov "/>
      <sheetName val="Finanical Plan"/>
      <sheetName val="AOP checklist"/>
      <sheetName val="Sheet1"/>
    </sheetNames>
    <sheetDataSet>
      <sheetData sheetId="7">
        <row r="109">
          <cell r="DH109">
            <v>0</v>
          </cell>
          <cell r="DK109">
            <v>0</v>
          </cell>
          <cell r="DN109">
            <v>0</v>
          </cell>
          <cell r="DQ109">
            <v>0</v>
          </cell>
          <cell r="DT109">
            <v>0</v>
          </cell>
          <cell r="DW109">
            <v>0</v>
          </cell>
          <cell r="DZ109">
            <v>0</v>
          </cell>
          <cell r="EC109">
            <v>0</v>
          </cell>
          <cell r="EF109">
            <v>0</v>
          </cell>
          <cell r="EI109">
            <v>0</v>
          </cell>
          <cell r="EL109">
            <v>0</v>
          </cell>
          <cell r="EO109">
            <v>0</v>
          </cell>
          <cell r="ER109">
            <v>0</v>
          </cell>
          <cell r="EU109">
            <v>0</v>
          </cell>
          <cell r="EX109">
            <v>0</v>
          </cell>
          <cell r="FA109">
            <v>0</v>
          </cell>
          <cell r="FD109">
            <v>0</v>
          </cell>
          <cell r="FG109">
            <v>0</v>
          </cell>
          <cell r="FJ109">
            <v>0</v>
          </cell>
          <cell r="FM109">
            <v>0</v>
          </cell>
          <cell r="FY109">
            <v>0</v>
          </cell>
          <cell r="GB109">
            <v>0</v>
          </cell>
          <cell r="GE109">
            <v>0</v>
          </cell>
          <cell r="GH10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C16"/>
  <sheetViews>
    <sheetView zoomScalePageLayoutView="0" workbookViewId="0" topLeftCell="A4">
      <selection activeCell="G12" sqref="G12"/>
    </sheetView>
  </sheetViews>
  <sheetFormatPr defaultColWidth="9.140625" defaultRowHeight="15"/>
  <cols>
    <col min="1" max="1" width="30.7109375" style="0" customWidth="1"/>
    <col min="2" max="2" width="17.140625" style="0" customWidth="1"/>
    <col min="3" max="3" width="51.140625" style="0" customWidth="1"/>
  </cols>
  <sheetData>
    <row r="1" s="40" customFormat="1" ht="15"/>
    <row r="2" s="40" customFormat="1" ht="15"/>
    <row r="3" spans="2:3" s="40" customFormat="1" ht="120" customHeight="1">
      <c r="B3" s="288" t="s">
        <v>159</v>
      </c>
      <c r="C3" s="288"/>
    </row>
    <row r="4" s="40" customFormat="1" ht="15"/>
    <row r="5" spans="2:3" s="40" customFormat="1" ht="31.5" customHeight="1">
      <c r="B5" s="289" t="s">
        <v>163</v>
      </c>
      <c r="C5" s="289"/>
    </row>
    <row r="6" s="40" customFormat="1" ht="15"/>
    <row r="7" spans="2:3" s="40" customFormat="1" ht="23.25">
      <c r="B7" s="290" t="s">
        <v>23</v>
      </c>
      <c r="C7" s="290"/>
    </row>
    <row r="8" spans="1:2" s="1" customFormat="1" ht="31.5">
      <c r="A8" s="42"/>
      <c r="B8" s="37"/>
    </row>
    <row r="9" spans="2:3" ht="27" customHeight="1">
      <c r="B9" s="38" t="s">
        <v>0</v>
      </c>
      <c r="C9" s="38" t="s">
        <v>52</v>
      </c>
    </row>
    <row r="10" spans="2:3" ht="27" customHeight="1">
      <c r="B10" s="38" t="s">
        <v>1</v>
      </c>
      <c r="C10" s="38" t="s">
        <v>29</v>
      </c>
    </row>
    <row r="11" spans="2:3" ht="27" customHeight="1">
      <c r="B11" s="38" t="s">
        <v>2</v>
      </c>
      <c r="C11" s="38" t="s">
        <v>3</v>
      </c>
    </row>
    <row r="12" spans="2:3" ht="27" customHeight="1">
      <c r="B12" s="38" t="s">
        <v>53</v>
      </c>
      <c r="C12" s="38" t="s">
        <v>140</v>
      </c>
    </row>
    <row r="13" spans="2:3" ht="27" customHeight="1">
      <c r="B13" s="38" t="s">
        <v>141</v>
      </c>
      <c r="C13" s="38" t="s">
        <v>142</v>
      </c>
    </row>
    <row r="14" spans="1:3" ht="27" customHeight="1">
      <c r="A14" s="30"/>
      <c r="B14" s="38" t="s">
        <v>143</v>
      </c>
      <c r="C14" s="38" t="s">
        <v>173</v>
      </c>
    </row>
    <row r="15" spans="1:2" ht="15.75">
      <c r="A15" s="30"/>
      <c r="B15" s="29"/>
    </row>
    <row r="16" ht="15.75">
      <c r="B16" s="29"/>
    </row>
  </sheetData>
  <sheetProtection/>
  <mergeCells count="3">
    <mergeCell ref="B3:C3"/>
    <mergeCell ref="B5:C5"/>
    <mergeCell ref="B7:C7"/>
  </mergeCells>
  <printOptions/>
  <pageMargins left="0.84" right="0.7" top="0.75" bottom="0.75" header="0.37" footer="0.3"/>
  <pageSetup horizontalDpi="600" verticalDpi="600" orientation="landscape" paperSize="5" r:id="rId1"/>
  <headerFooter>
    <oddFooter>&amp;LDocument Number: 39346977    Document Name: LO 3022/OC-TT Strengthened Information Management at Registrar General's Department Procurement Plan 2015
</oddFooter>
  </headerFooter>
</worksheet>
</file>

<file path=xl/worksheets/sheet2.xml><?xml version="1.0" encoding="utf-8"?>
<worksheet xmlns="http://schemas.openxmlformats.org/spreadsheetml/2006/main" xmlns:r="http://schemas.openxmlformats.org/officeDocument/2006/relationships">
  <dimension ref="A1:O26"/>
  <sheetViews>
    <sheetView zoomScale="90" zoomScaleNormal="90" zoomScalePageLayoutView="0" workbookViewId="0" topLeftCell="A1">
      <selection activeCell="B12" sqref="B12:O12"/>
    </sheetView>
  </sheetViews>
  <sheetFormatPr defaultColWidth="8.8515625" defaultRowHeight="15"/>
  <cols>
    <col min="1" max="1" width="34.8515625" style="1" customWidth="1"/>
    <col min="2" max="2" width="11.28125" style="1" customWidth="1"/>
    <col min="3" max="14" width="8.8515625" style="1" customWidth="1"/>
    <col min="15" max="15" width="15.421875" style="1" customWidth="1"/>
    <col min="16" max="16384" width="8.8515625" style="1" customWidth="1"/>
  </cols>
  <sheetData>
    <row r="1" spans="1:15" ht="31.5">
      <c r="A1" s="312" t="s">
        <v>44</v>
      </c>
      <c r="B1" s="312"/>
      <c r="C1" s="312"/>
      <c r="D1" s="312"/>
      <c r="E1" s="312"/>
      <c r="F1" s="312"/>
      <c r="G1" s="312"/>
      <c r="H1" s="312"/>
      <c r="I1" s="312"/>
      <c r="J1" s="312"/>
      <c r="K1" s="312"/>
      <c r="L1" s="312"/>
      <c r="M1" s="312"/>
      <c r="N1" s="312"/>
      <c r="O1" s="312"/>
    </row>
    <row r="2" spans="1:15" ht="15">
      <c r="A2" s="23" t="s">
        <v>45</v>
      </c>
      <c r="B2" s="297" t="s">
        <v>122</v>
      </c>
      <c r="C2" s="298"/>
      <c r="D2" s="298"/>
      <c r="E2" s="298"/>
      <c r="F2" s="298"/>
      <c r="G2" s="298"/>
      <c r="H2" s="298"/>
      <c r="I2" s="298"/>
      <c r="J2" s="298"/>
      <c r="K2" s="298"/>
      <c r="L2" s="298"/>
      <c r="M2" s="298"/>
      <c r="N2" s="298"/>
      <c r="O2" s="299"/>
    </row>
    <row r="3" spans="1:15" ht="15">
      <c r="A3" s="23" t="s">
        <v>46</v>
      </c>
      <c r="B3" s="297" t="s">
        <v>123</v>
      </c>
      <c r="C3" s="298"/>
      <c r="D3" s="298"/>
      <c r="E3" s="298"/>
      <c r="F3" s="298"/>
      <c r="G3" s="298"/>
      <c r="H3" s="298"/>
      <c r="I3" s="298"/>
      <c r="J3" s="298"/>
      <c r="K3" s="298"/>
      <c r="L3" s="298"/>
      <c r="M3" s="298"/>
      <c r="N3" s="298"/>
      <c r="O3" s="299"/>
    </row>
    <row r="4" spans="1:15" s="65" customFormat="1" ht="15">
      <c r="A4" s="309" t="s">
        <v>47</v>
      </c>
      <c r="B4" s="297" t="s">
        <v>417</v>
      </c>
      <c r="C4" s="298"/>
      <c r="D4" s="298"/>
      <c r="E4" s="298"/>
      <c r="F4" s="298"/>
      <c r="G4" s="298"/>
      <c r="H4" s="298"/>
      <c r="I4" s="298"/>
      <c r="J4" s="298"/>
      <c r="K4" s="298"/>
      <c r="L4" s="298"/>
      <c r="M4" s="298"/>
      <c r="N4" s="298"/>
      <c r="O4" s="299"/>
    </row>
    <row r="5" spans="1:15" s="65" customFormat="1" ht="15">
      <c r="A5" s="310"/>
      <c r="B5" s="297" t="s">
        <v>418</v>
      </c>
      <c r="C5" s="298"/>
      <c r="D5" s="298"/>
      <c r="E5" s="298"/>
      <c r="F5" s="298"/>
      <c r="G5" s="298"/>
      <c r="H5" s="298"/>
      <c r="I5" s="298"/>
      <c r="J5" s="298"/>
      <c r="K5" s="298"/>
      <c r="L5" s="298"/>
      <c r="M5" s="298"/>
      <c r="N5" s="298"/>
      <c r="O5" s="299"/>
    </row>
    <row r="6" spans="1:15" ht="15" customHeight="1">
      <c r="A6" s="311"/>
      <c r="B6" s="313" t="s">
        <v>420</v>
      </c>
      <c r="C6" s="314"/>
      <c r="D6" s="314"/>
      <c r="E6" s="314"/>
      <c r="F6" s="314"/>
      <c r="G6" s="314"/>
      <c r="H6" s="314"/>
      <c r="I6" s="314"/>
      <c r="J6" s="314"/>
      <c r="K6" s="314"/>
      <c r="L6" s="314"/>
      <c r="M6" s="314"/>
      <c r="N6" s="314"/>
      <c r="O6" s="315"/>
    </row>
    <row r="7" spans="1:15" ht="16.5" customHeight="1">
      <c r="A7" s="309" t="s">
        <v>48</v>
      </c>
      <c r="B7" s="297" t="s">
        <v>419</v>
      </c>
      <c r="C7" s="298"/>
      <c r="D7" s="298"/>
      <c r="E7" s="298"/>
      <c r="F7" s="298"/>
      <c r="G7" s="298"/>
      <c r="H7" s="298"/>
      <c r="I7" s="298"/>
      <c r="J7" s="298"/>
      <c r="K7" s="298"/>
      <c r="L7" s="298"/>
      <c r="M7" s="298"/>
      <c r="N7" s="298"/>
      <c r="O7" s="299"/>
    </row>
    <row r="8" spans="1:15" ht="39" customHeight="1">
      <c r="A8" s="310"/>
      <c r="B8" s="304" t="s">
        <v>415</v>
      </c>
      <c r="C8" s="305"/>
      <c r="D8" s="305"/>
      <c r="E8" s="305"/>
      <c r="F8" s="305"/>
      <c r="G8" s="305"/>
      <c r="H8" s="305"/>
      <c r="I8" s="305"/>
      <c r="J8" s="305"/>
      <c r="K8" s="305"/>
      <c r="L8" s="305"/>
      <c r="M8" s="305"/>
      <c r="N8" s="305"/>
      <c r="O8" s="306"/>
    </row>
    <row r="9" spans="1:15" ht="33" customHeight="1">
      <c r="A9" s="310"/>
      <c r="B9" s="304" t="s">
        <v>416</v>
      </c>
      <c r="C9" s="305"/>
      <c r="D9" s="305"/>
      <c r="E9" s="305"/>
      <c r="F9" s="305"/>
      <c r="G9" s="305"/>
      <c r="H9" s="305"/>
      <c r="I9" s="305"/>
      <c r="J9" s="305"/>
      <c r="K9" s="305"/>
      <c r="L9" s="305"/>
      <c r="M9" s="305"/>
      <c r="N9" s="305"/>
      <c r="O9" s="306"/>
    </row>
    <row r="10" spans="1:15" ht="32.25" customHeight="1">
      <c r="A10" s="310"/>
      <c r="B10" s="304" t="s">
        <v>139</v>
      </c>
      <c r="C10" s="305"/>
      <c r="D10" s="305"/>
      <c r="E10" s="305"/>
      <c r="F10" s="305"/>
      <c r="G10" s="305"/>
      <c r="H10" s="305"/>
      <c r="I10" s="305"/>
      <c r="J10" s="305"/>
      <c r="K10" s="305"/>
      <c r="L10" s="305"/>
      <c r="M10" s="305"/>
      <c r="N10" s="305"/>
      <c r="O10" s="306"/>
    </row>
    <row r="11" spans="1:15" ht="18.75" customHeight="1">
      <c r="A11" s="311"/>
      <c r="B11" s="300">
        <v>4</v>
      </c>
      <c r="C11" s="301"/>
      <c r="D11" s="301"/>
      <c r="E11" s="301"/>
      <c r="F11" s="301"/>
      <c r="G11" s="301"/>
      <c r="H11" s="301"/>
      <c r="I11" s="301"/>
      <c r="J11" s="301"/>
      <c r="K11" s="301"/>
      <c r="L11" s="301"/>
      <c r="M11" s="301"/>
      <c r="N11" s="301"/>
      <c r="O11" s="302"/>
    </row>
    <row r="12" spans="1:15" ht="25.5" customHeight="1">
      <c r="A12" s="308" t="s">
        <v>49</v>
      </c>
      <c r="B12" s="297" t="s">
        <v>421</v>
      </c>
      <c r="C12" s="298"/>
      <c r="D12" s="298"/>
      <c r="E12" s="298"/>
      <c r="F12" s="298"/>
      <c r="G12" s="298"/>
      <c r="H12" s="298"/>
      <c r="I12" s="298"/>
      <c r="J12" s="298"/>
      <c r="K12" s="298"/>
      <c r="L12" s="298"/>
      <c r="M12" s="298"/>
      <c r="N12" s="298"/>
      <c r="O12" s="299"/>
    </row>
    <row r="13" spans="1:15" ht="29.25" customHeight="1">
      <c r="A13" s="308"/>
      <c r="B13" s="304" t="s">
        <v>422</v>
      </c>
      <c r="C13" s="305"/>
      <c r="D13" s="305"/>
      <c r="E13" s="305"/>
      <c r="F13" s="305"/>
      <c r="G13" s="305"/>
      <c r="H13" s="305"/>
      <c r="I13" s="305"/>
      <c r="J13" s="305"/>
      <c r="K13" s="305"/>
      <c r="L13" s="305"/>
      <c r="M13" s="305"/>
      <c r="N13" s="305"/>
      <c r="O13" s="306"/>
    </row>
    <row r="14" spans="1:15" ht="19.5" customHeight="1">
      <c r="A14" s="308"/>
      <c r="B14" s="297" t="s">
        <v>166</v>
      </c>
      <c r="C14" s="298"/>
      <c r="D14" s="298"/>
      <c r="E14" s="298"/>
      <c r="F14" s="298"/>
      <c r="G14" s="298"/>
      <c r="H14" s="298"/>
      <c r="I14" s="298"/>
      <c r="J14" s="298"/>
      <c r="K14" s="298"/>
      <c r="L14" s="298"/>
      <c r="M14" s="298"/>
      <c r="N14" s="298"/>
      <c r="O14" s="299"/>
    </row>
    <row r="15" spans="1:15" ht="30" customHeight="1">
      <c r="A15" s="308"/>
      <c r="B15" s="304" t="s">
        <v>171</v>
      </c>
      <c r="C15" s="305"/>
      <c r="D15" s="305"/>
      <c r="E15" s="305"/>
      <c r="F15" s="305"/>
      <c r="G15" s="305"/>
      <c r="H15" s="305"/>
      <c r="I15" s="305"/>
      <c r="J15" s="305"/>
      <c r="K15" s="305"/>
      <c r="L15" s="305"/>
      <c r="M15" s="305"/>
      <c r="N15" s="305"/>
      <c r="O15" s="306"/>
    </row>
    <row r="16" spans="1:15" ht="22.5" customHeight="1">
      <c r="A16" s="308"/>
      <c r="B16" s="300">
        <v>4</v>
      </c>
      <c r="C16" s="301"/>
      <c r="D16" s="301"/>
      <c r="E16" s="301"/>
      <c r="F16" s="301"/>
      <c r="G16" s="301"/>
      <c r="H16" s="301"/>
      <c r="I16" s="301"/>
      <c r="J16" s="301"/>
      <c r="K16" s="301"/>
      <c r="L16" s="301"/>
      <c r="M16" s="301"/>
      <c r="N16" s="301"/>
      <c r="O16" s="302"/>
    </row>
    <row r="17" spans="1:15" ht="22.5" customHeight="1">
      <c r="A17" s="291" t="s">
        <v>50</v>
      </c>
      <c r="B17" s="294" t="s">
        <v>423</v>
      </c>
      <c r="C17" s="295"/>
      <c r="D17" s="295"/>
      <c r="E17" s="295"/>
      <c r="F17" s="295"/>
      <c r="G17" s="295"/>
      <c r="H17" s="295"/>
      <c r="I17" s="295"/>
      <c r="J17" s="295"/>
      <c r="K17" s="295"/>
      <c r="L17" s="295"/>
      <c r="M17" s="295"/>
      <c r="N17" s="295"/>
      <c r="O17" s="296"/>
    </row>
    <row r="18" spans="1:15" ht="23.25" customHeight="1">
      <c r="A18" s="292"/>
      <c r="B18" s="303" t="s">
        <v>124</v>
      </c>
      <c r="C18" s="303"/>
      <c r="D18" s="303"/>
      <c r="E18" s="303"/>
      <c r="F18" s="303"/>
      <c r="G18" s="303"/>
      <c r="H18" s="303"/>
      <c r="I18" s="303"/>
      <c r="J18" s="303"/>
      <c r="K18" s="303"/>
      <c r="L18" s="303"/>
      <c r="M18" s="303"/>
      <c r="N18" s="303"/>
      <c r="O18" s="303"/>
    </row>
    <row r="19" spans="1:15" ht="21.75" customHeight="1">
      <c r="A19" s="292"/>
      <c r="B19" s="303" t="s">
        <v>424</v>
      </c>
      <c r="C19" s="303"/>
      <c r="D19" s="303"/>
      <c r="E19" s="303"/>
      <c r="F19" s="303"/>
      <c r="G19" s="303"/>
      <c r="H19" s="303"/>
      <c r="I19" s="303"/>
      <c r="J19" s="303"/>
      <c r="K19" s="303"/>
      <c r="L19" s="303"/>
      <c r="M19" s="303"/>
      <c r="N19" s="303"/>
      <c r="O19" s="303"/>
    </row>
    <row r="20" spans="1:15" ht="30.75" customHeight="1">
      <c r="A20" s="292"/>
      <c r="B20" s="304" t="s">
        <v>167</v>
      </c>
      <c r="C20" s="305"/>
      <c r="D20" s="305"/>
      <c r="E20" s="305"/>
      <c r="F20" s="305"/>
      <c r="G20" s="305"/>
      <c r="H20" s="305"/>
      <c r="I20" s="305"/>
      <c r="J20" s="305"/>
      <c r="K20" s="305"/>
      <c r="L20" s="305"/>
      <c r="M20" s="305"/>
      <c r="N20" s="305"/>
      <c r="O20" s="306"/>
    </row>
    <row r="21" spans="1:15" ht="23.25" customHeight="1">
      <c r="A21" s="293"/>
      <c r="B21" s="307">
        <v>4</v>
      </c>
      <c r="C21" s="307"/>
      <c r="D21" s="307"/>
      <c r="E21" s="307"/>
      <c r="F21" s="307"/>
      <c r="G21" s="307"/>
      <c r="H21" s="307"/>
      <c r="I21" s="307"/>
      <c r="J21" s="307"/>
      <c r="K21" s="307"/>
      <c r="L21" s="307"/>
      <c r="M21" s="307"/>
      <c r="N21" s="307"/>
      <c r="O21" s="307"/>
    </row>
    <row r="22" spans="1:15" ht="21" customHeight="1">
      <c r="A22" s="291" t="s">
        <v>51</v>
      </c>
      <c r="B22" s="294" t="s">
        <v>425</v>
      </c>
      <c r="C22" s="295"/>
      <c r="D22" s="295"/>
      <c r="E22" s="295"/>
      <c r="F22" s="295"/>
      <c r="G22" s="295"/>
      <c r="H22" s="295"/>
      <c r="I22" s="295"/>
      <c r="J22" s="295"/>
      <c r="K22" s="295"/>
      <c r="L22" s="295"/>
      <c r="M22" s="295"/>
      <c r="N22" s="295"/>
      <c r="O22" s="296"/>
    </row>
    <row r="23" spans="1:15" ht="20.25" customHeight="1">
      <c r="A23" s="292"/>
      <c r="B23" s="297" t="s">
        <v>164</v>
      </c>
      <c r="C23" s="298"/>
      <c r="D23" s="298"/>
      <c r="E23" s="298"/>
      <c r="F23" s="298"/>
      <c r="G23" s="298"/>
      <c r="H23" s="298"/>
      <c r="I23" s="298"/>
      <c r="J23" s="298"/>
      <c r="K23" s="298"/>
      <c r="L23" s="298"/>
      <c r="M23" s="298"/>
      <c r="N23" s="298"/>
      <c r="O23" s="299"/>
    </row>
    <row r="24" spans="1:15" ht="19.5" customHeight="1">
      <c r="A24" s="292"/>
      <c r="B24" s="297" t="s">
        <v>426</v>
      </c>
      <c r="C24" s="298"/>
      <c r="D24" s="298"/>
      <c r="E24" s="298"/>
      <c r="F24" s="298"/>
      <c r="G24" s="298"/>
      <c r="H24" s="298"/>
      <c r="I24" s="298"/>
      <c r="J24" s="298"/>
      <c r="K24" s="298"/>
      <c r="L24" s="298"/>
      <c r="M24" s="298"/>
      <c r="N24" s="298"/>
      <c r="O24" s="299"/>
    </row>
    <row r="25" spans="1:15" ht="18.75" customHeight="1">
      <c r="A25" s="292"/>
      <c r="B25" s="297" t="s">
        <v>165</v>
      </c>
      <c r="C25" s="298"/>
      <c r="D25" s="298"/>
      <c r="E25" s="298"/>
      <c r="F25" s="298"/>
      <c r="G25" s="298"/>
      <c r="H25" s="298"/>
      <c r="I25" s="298"/>
      <c r="J25" s="298"/>
      <c r="K25" s="298"/>
      <c r="L25" s="298"/>
      <c r="M25" s="298"/>
      <c r="N25" s="298"/>
      <c r="O25" s="299"/>
    </row>
    <row r="26" spans="1:15" ht="20.25" customHeight="1">
      <c r="A26" s="293"/>
      <c r="B26" s="300">
        <v>4</v>
      </c>
      <c r="C26" s="301"/>
      <c r="D26" s="301"/>
      <c r="E26" s="301"/>
      <c r="F26" s="301"/>
      <c r="G26" s="301"/>
      <c r="H26" s="301"/>
      <c r="I26" s="301"/>
      <c r="J26" s="301"/>
      <c r="K26" s="301"/>
      <c r="L26" s="301"/>
      <c r="M26" s="301"/>
      <c r="N26" s="301"/>
      <c r="O26" s="302"/>
    </row>
  </sheetData>
  <sheetProtection/>
  <mergeCells count="31">
    <mergeCell ref="A4:A6"/>
    <mergeCell ref="B4:O4"/>
    <mergeCell ref="B5:O5"/>
    <mergeCell ref="A1:O1"/>
    <mergeCell ref="B2:O2"/>
    <mergeCell ref="B3:O3"/>
    <mergeCell ref="B6:O6"/>
    <mergeCell ref="A7:A11"/>
    <mergeCell ref="B7:O7"/>
    <mergeCell ref="B8:O8"/>
    <mergeCell ref="B9:O9"/>
    <mergeCell ref="B10:O10"/>
    <mergeCell ref="B11:O11"/>
    <mergeCell ref="A12:A16"/>
    <mergeCell ref="B12:O12"/>
    <mergeCell ref="B13:O13"/>
    <mergeCell ref="B14:O14"/>
    <mergeCell ref="B15:O15"/>
    <mergeCell ref="B16:O16"/>
    <mergeCell ref="A17:A21"/>
    <mergeCell ref="B17:O17"/>
    <mergeCell ref="B18:O18"/>
    <mergeCell ref="B19:O19"/>
    <mergeCell ref="B20:O20"/>
    <mergeCell ref="B21:O21"/>
    <mergeCell ref="A22:A26"/>
    <mergeCell ref="B22:O22"/>
    <mergeCell ref="B23:O23"/>
    <mergeCell ref="B24:O24"/>
    <mergeCell ref="B25:O25"/>
    <mergeCell ref="B26:O26"/>
  </mergeCells>
  <printOptions/>
  <pageMargins left="0.708661417322835" right="0.708661417322835" top="0.748031496062992" bottom="0.748031496062992" header="0.31496062992126" footer="0.31496062992126"/>
  <pageSetup horizontalDpi="600" verticalDpi="600" orientation="landscape" paperSize="5" scale="80" r:id="rId1"/>
  <headerFooter>
    <oddFooter>&amp;LDocument Number: 39346977    Document Name: LO 3022/OC-TT Strengthened Information Management at Registrar General's Department Procurement Plan 2015
&amp;CPage &amp;P of &amp;N&amp;R27th November 2014</oddFooter>
  </headerFooter>
</worksheet>
</file>

<file path=xl/worksheets/sheet3.xml><?xml version="1.0" encoding="utf-8"?>
<worksheet xmlns="http://schemas.openxmlformats.org/spreadsheetml/2006/main" xmlns:r="http://schemas.openxmlformats.org/officeDocument/2006/relationships">
  <dimension ref="A1:W107"/>
  <sheetViews>
    <sheetView view="pageBreakPreview" zoomScaleNormal="80" zoomScaleSheetLayoutView="100" zoomScalePageLayoutView="0" workbookViewId="0" topLeftCell="A1">
      <pane ySplit="5" topLeftCell="A21" activePane="bottomLeft" state="frozen"/>
      <selection pane="topLeft" activeCell="A1" sqref="A1"/>
      <selection pane="bottomLeft" activeCell="D27" sqref="D27:D29"/>
    </sheetView>
  </sheetViews>
  <sheetFormatPr defaultColWidth="11.421875" defaultRowHeight="15"/>
  <cols>
    <col min="1" max="1" width="13.00390625" style="41" customWidth="1"/>
    <col min="2" max="2" width="25.00390625" style="41" customWidth="1"/>
    <col min="3" max="3" width="21.57421875" style="41" customWidth="1"/>
    <col min="4" max="4" width="40.00390625" style="41" customWidth="1"/>
    <col min="5" max="5" width="21.140625" style="4" customWidth="1"/>
    <col min="6" max="6" width="49.421875" style="4" customWidth="1"/>
    <col min="7" max="7" width="15.8515625" style="3" bestFit="1" customWidth="1"/>
    <col min="8" max="8" width="11.140625" style="2" hidden="1" customWidth="1"/>
    <col min="9" max="9" width="13.7109375" style="2" hidden="1" customWidth="1"/>
    <col min="10" max="10" width="13.00390625" style="3" hidden="1" customWidth="1"/>
    <col min="11" max="11" width="9.28125" style="2" hidden="1" customWidth="1"/>
    <col min="12" max="12" width="10.8515625" style="2" hidden="1" customWidth="1"/>
    <col min="13" max="13" width="13.421875" style="189" customWidth="1"/>
    <col min="14" max="14" width="12.421875" style="189" customWidth="1"/>
    <col min="15" max="15" width="17.57421875" style="41" hidden="1" customWidth="1"/>
    <col min="16" max="16" width="15.00390625" style="41" hidden="1" customWidth="1"/>
    <col min="17" max="17" width="19.57421875" style="41" customWidth="1"/>
    <col min="18" max="16384" width="11.421875" style="41" customWidth="1"/>
  </cols>
  <sheetData>
    <row r="1" spans="1:17" ht="18.75">
      <c r="A1" s="36" t="s">
        <v>1</v>
      </c>
      <c r="O1" s="73"/>
      <c r="P1" s="73"/>
      <c r="Q1" s="73"/>
    </row>
    <row r="2" spans="1:7" ht="31.5">
      <c r="A2" s="35"/>
      <c r="F2" s="28" t="s">
        <v>24</v>
      </c>
      <c r="G2" s="28"/>
    </row>
    <row r="3" spans="1:17" s="2" customFormat="1" ht="15" customHeight="1">
      <c r="A3" s="369" t="s">
        <v>18</v>
      </c>
      <c r="B3" s="376" t="s">
        <v>4</v>
      </c>
      <c r="C3" s="372" t="s">
        <v>40</v>
      </c>
      <c r="D3" s="372" t="s">
        <v>38</v>
      </c>
      <c r="E3" s="372" t="s">
        <v>39</v>
      </c>
      <c r="F3" s="372" t="s">
        <v>37</v>
      </c>
      <c r="G3" s="379" t="s">
        <v>427</v>
      </c>
      <c r="H3" s="255"/>
      <c r="I3" s="256"/>
      <c r="J3" s="375" t="s">
        <v>32</v>
      </c>
      <c r="K3" s="375"/>
      <c r="L3" s="375"/>
      <c r="M3" s="372" t="s">
        <v>21</v>
      </c>
      <c r="N3" s="372" t="s">
        <v>22</v>
      </c>
      <c r="O3" s="372" t="s">
        <v>21</v>
      </c>
      <c r="P3" s="372" t="s">
        <v>22</v>
      </c>
      <c r="Q3" s="372" t="s">
        <v>35</v>
      </c>
    </row>
    <row r="4" spans="1:17" s="2" customFormat="1" ht="15" customHeight="1">
      <c r="A4" s="370"/>
      <c r="B4" s="377"/>
      <c r="C4" s="373"/>
      <c r="D4" s="373"/>
      <c r="E4" s="373"/>
      <c r="F4" s="373"/>
      <c r="G4" s="380"/>
      <c r="H4" s="253" t="s">
        <v>25</v>
      </c>
      <c r="I4" s="253" t="s">
        <v>27</v>
      </c>
      <c r="J4" s="381" t="s">
        <v>26</v>
      </c>
      <c r="K4" s="381" t="s">
        <v>25</v>
      </c>
      <c r="L4" s="381" t="s">
        <v>27</v>
      </c>
      <c r="M4" s="373"/>
      <c r="N4" s="373"/>
      <c r="O4" s="373"/>
      <c r="P4" s="373"/>
      <c r="Q4" s="377"/>
    </row>
    <row r="5" spans="1:17" s="2" customFormat="1" ht="15" customHeight="1">
      <c r="A5" s="371"/>
      <c r="B5" s="378"/>
      <c r="C5" s="374"/>
      <c r="D5" s="374"/>
      <c r="E5" s="374"/>
      <c r="F5" s="374"/>
      <c r="G5" s="253" t="s">
        <v>26</v>
      </c>
      <c r="H5" s="254"/>
      <c r="I5" s="254"/>
      <c r="J5" s="382"/>
      <c r="K5" s="382"/>
      <c r="L5" s="382"/>
      <c r="M5" s="374"/>
      <c r="N5" s="374"/>
      <c r="O5" s="374"/>
      <c r="P5" s="374"/>
      <c r="Q5" s="378"/>
    </row>
    <row r="6" spans="1:17" ht="21.75" customHeight="1">
      <c r="A6" s="74">
        <v>1</v>
      </c>
      <c r="B6" s="27" t="s">
        <v>33</v>
      </c>
      <c r="C6" s="6"/>
      <c r="D6" s="7"/>
      <c r="E6" s="8"/>
      <c r="F6" s="9"/>
      <c r="G6" s="10"/>
      <c r="H6" s="11"/>
      <c r="I6" s="11"/>
      <c r="J6" s="10"/>
      <c r="K6" s="11"/>
      <c r="L6" s="11">
        <f>J6-K6</f>
        <v>0</v>
      </c>
      <c r="M6" s="190"/>
      <c r="N6" s="190"/>
      <c r="O6" s="7"/>
      <c r="P6" s="7"/>
      <c r="Q6" s="7"/>
    </row>
    <row r="7" spans="1:17" ht="18.75" customHeight="1">
      <c r="A7" s="7"/>
      <c r="B7" s="7"/>
      <c r="C7" s="7" t="s">
        <v>42</v>
      </c>
      <c r="D7" s="7" t="s">
        <v>34</v>
      </c>
      <c r="E7" s="12" t="s">
        <v>41</v>
      </c>
      <c r="F7" s="8"/>
      <c r="G7" s="13"/>
      <c r="H7" s="11"/>
      <c r="I7" s="11"/>
      <c r="J7" s="13"/>
      <c r="K7" s="11"/>
      <c r="L7" s="11">
        <f>J7-K7</f>
        <v>0</v>
      </c>
      <c r="M7" s="190"/>
      <c r="N7" s="190"/>
      <c r="O7" s="7"/>
      <c r="P7" s="7"/>
      <c r="Q7" s="7"/>
    </row>
    <row r="8" spans="1:17" ht="30">
      <c r="A8" s="342">
        <v>1</v>
      </c>
      <c r="B8" s="324" t="s">
        <v>363</v>
      </c>
      <c r="C8" s="324" t="s">
        <v>432</v>
      </c>
      <c r="D8" s="324" t="s">
        <v>439</v>
      </c>
      <c r="E8" s="324" t="s">
        <v>429</v>
      </c>
      <c r="F8" s="222" t="s">
        <v>369</v>
      </c>
      <c r="G8" s="321">
        <v>4519.0832</v>
      </c>
      <c r="H8" s="66"/>
      <c r="I8" s="66"/>
      <c r="J8" s="66">
        <v>0</v>
      </c>
      <c r="K8" s="66">
        <v>0</v>
      </c>
      <c r="L8" s="66">
        <v>0</v>
      </c>
      <c r="M8" s="191">
        <f>O8+90</f>
        <v>42185</v>
      </c>
      <c r="N8" s="191">
        <f>P8+90</f>
        <v>42214</v>
      </c>
      <c r="O8" s="43">
        <v>42095</v>
      </c>
      <c r="P8" s="43">
        <v>42124</v>
      </c>
      <c r="Q8" s="316" t="s">
        <v>97</v>
      </c>
    </row>
    <row r="9" spans="1:17" ht="15">
      <c r="A9" s="342"/>
      <c r="B9" s="325"/>
      <c r="C9" s="325"/>
      <c r="D9" s="325"/>
      <c r="E9" s="325"/>
      <c r="F9" s="222" t="s">
        <v>394</v>
      </c>
      <c r="G9" s="322"/>
      <c r="H9" s="66"/>
      <c r="I9" s="66"/>
      <c r="J9" s="66"/>
      <c r="K9" s="66"/>
      <c r="L9" s="66"/>
      <c r="M9" s="191">
        <f>O9+90</f>
        <v>42215</v>
      </c>
      <c r="N9" s="191">
        <f aca="true" t="shared" si="0" ref="N9:N54">P9+90</f>
        <v>42245</v>
      </c>
      <c r="O9" s="43">
        <v>42125</v>
      </c>
      <c r="P9" s="43">
        <v>42155</v>
      </c>
      <c r="Q9" s="317"/>
    </row>
    <row r="10" spans="1:17" ht="30">
      <c r="A10" s="342"/>
      <c r="B10" s="325"/>
      <c r="C10" s="325"/>
      <c r="D10" s="325"/>
      <c r="E10" s="325"/>
      <c r="F10" s="222" t="s">
        <v>364</v>
      </c>
      <c r="G10" s="322"/>
      <c r="H10" s="66"/>
      <c r="I10" s="66"/>
      <c r="J10" s="66"/>
      <c r="K10" s="66"/>
      <c r="L10" s="66"/>
      <c r="M10" s="191">
        <f>O10+90</f>
        <v>42246</v>
      </c>
      <c r="N10" s="191">
        <f t="shared" si="0"/>
        <v>42275</v>
      </c>
      <c r="O10" s="43">
        <v>42156</v>
      </c>
      <c r="P10" s="43">
        <v>42185</v>
      </c>
      <c r="Q10" s="317"/>
    </row>
    <row r="11" spans="1:17" ht="28.5" customHeight="1">
      <c r="A11" s="342"/>
      <c r="B11" s="326"/>
      <c r="C11" s="326"/>
      <c r="D11" s="326"/>
      <c r="E11" s="326"/>
      <c r="F11" s="222" t="s">
        <v>366</v>
      </c>
      <c r="G11" s="323"/>
      <c r="H11" s="66"/>
      <c r="I11" s="66"/>
      <c r="J11" s="66"/>
      <c r="K11" s="66"/>
      <c r="L11" s="66"/>
      <c r="M11" s="191">
        <f>O11+90</f>
        <v>42276</v>
      </c>
      <c r="N11" s="191">
        <f t="shared" si="0"/>
        <v>42290</v>
      </c>
      <c r="O11" s="43">
        <v>42186</v>
      </c>
      <c r="P11" s="43">
        <v>42200</v>
      </c>
      <c r="Q11" s="318"/>
    </row>
    <row r="12" spans="1:17" ht="30">
      <c r="A12" s="342">
        <v>2</v>
      </c>
      <c r="B12" s="334" t="s">
        <v>363</v>
      </c>
      <c r="C12" s="334" t="s">
        <v>430</v>
      </c>
      <c r="D12" s="331" t="s">
        <v>362</v>
      </c>
      <c r="E12" s="334" t="s">
        <v>428</v>
      </c>
      <c r="F12" s="222" t="s">
        <v>369</v>
      </c>
      <c r="G12" s="321">
        <f>24*12*4</f>
        <v>1152</v>
      </c>
      <c r="H12" s="66"/>
      <c r="I12" s="66"/>
      <c r="J12" s="66"/>
      <c r="K12" s="66"/>
      <c r="L12" s="66"/>
      <c r="M12" s="191">
        <v>42030</v>
      </c>
      <c r="N12" s="191">
        <v>42035</v>
      </c>
      <c r="O12" s="43"/>
      <c r="P12" s="43"/>
      <c r="Q12" s="316"/>
    </row>
    <row r="13" spans="1:17" ht="15">
      <c r="A13" s="342"/>
      <c r="B13" s="335"/>
      <c r="C13" s="335"/>
      <c r="D13" s="332"/>
      <c r="E13" s="335"/>
      <c r="F13" s="222" t="s">
        <v>431</v>
      </c>
      <c r="G13" s="322"/>
      <c r="H13" s="66"/>
      <c r="I13" s="66"/>
      <c r="J13" s="66"/>
      <c r="K13" s="66"/>
      <c r="L13" s="66"/>
      <c r="M13" s="191">
        <v>42036</v>
      </c>
      <c r="N13" s="191">
        <v>42069</v>
      </c>
      <c r="O13" s="43"/>
      <c r="P13" s="43"/>
      <c r="Q13" s="317"/>
    </row>
    <row r="14" spans="1:17" ht="30">
      <c r="A14" s="342"/>
      <c r="B14" s="335"/>
      <c r="C14" s="335"/>
      <c r="D14" s="332"/>
      <c r="E14" s="335"/>
      <c r="F14" s="222" t="s">
        <v>364</v>
      </c>
      <c r="G14" s="322"/>
      <c r="H14" s="66"/>
      <c r="I14" s="66"/>
      <c r="J14" s="66"/>
      <c r="K14" s="66"/>
      <c r="L14" s="66"/>
      <c r="M14" s="191">
        <v>42072</v>
      </c>
      <c r="N14" s="191">
        <v>42076</v>
      </c>
      <c r="O14" s="43"/>
      <c r="P14" s="43"/>
      <c r="Q14" s="317"/>
    </row>
    <row r="15" spans="1:17" ht="15">
      <c r="A15" s="342"/>
      <c r="B15" s="336"/>
      <c r="C15" s="336"/>
      <c r="D15" s="333"/>
      <c r="E15" s="336"/>
      <c r="F15" s="222" t="s">
        <v>366</v>
      </c>
      <c r="G15" s="323"/>
      <c r="H15" s="66"/>
      <c r="I15" s="66"/>
      <c r="J15" s="66"/>
      <c r="K15" s="66"/>
      <c r="L15" s="66"/>
      <c r="M15" s="191">
        <v>42093</v>
      </c>
      <c r="N15" s="191">
        <v>42094</v>
      </c>
      <c r="O15" s="43"/>
      <c r="P15" s="43"/>
      <c r="Q15" s="318"/>
    </row>
    <row r="16" spans="1:17" ht="45">
      <c r="A16" s="342">
        <v>3</v>
      </c>
      <c r="B16" s="324" t="s">
        <v>363</v>
      </c>
      <c r="C16" s="328" t="s">
        <v>125</v>
      </c>
      <c r="D16" s="328" t="s">
        <v>433</v>
      </c>
      <c r="E16" s="328" t="s">
        <v>98</v>
      </c>
      <c r="F16" s="222" t="s">
        <v>371</v>
      </c>
      <c r="G16" s="321">
        <v>180</v>
      </c>
      <c r="H16" s="66"/>
      <c r="I16" s="66"/>
      <c r="J16" s="66"/>
      <c r="K16" s="66"/>
      <c r="L16" s="66">
        <v>0</v>
      </c>
      <c r="M16" s="191">
        <f aca="true" t="shared" si="1" ref="M16:M23">O16+90</f>
        <v>42109</v>
      </c>
      <c r="N16" s="191">
        <f t="shared" si="0"/>
        <v>42125</v>
      </c>
      <c r="O16" s="43">
        <v>42019</v>
      </c>
      <c r="P16" s="43">
        <v>42035</v>
      </c>
      <c r="Q16" s="358" t="s">
        <v>97</v>
      </c>
    </row>
    <row r="17" spans="1:17" ht="30">
      <c r="A17" s="342"/>
      <c r="B17" s="325"/>
      <c r="C17" s="329"/>
      <c r="D17" s="329"/>
      <c r="E17" s="329"/>
      <c r="F17" s="222" t="s">
        <v>365</v>
      </c>
      <c r="G17" s="322"/>
      <c r="H17" s="66"/>
      <c r="I17" s="66"/>
      <c r="J17" s="66"/>
      <c r="K17" s="66"/>
      <c r="L17" s="66"/>
      <c r="M17" s="191">
        <f t="shared" si="1"/>
        <v>42154</v>
      </c>
      <c r="N17" s="191">
        <f t="shared" si="0"/>
        <v>42184</v>
      </c>
      <c r="O17" s="43">
        <v>42064</v>
      </c>
      <c r="P17" s="43">
        <v>42094</v>
      </c>
      <c r="Q17" s="359"/>
    </row>
    <row r="18" spans="1:17" ht="15">
      <c r="A18" s="342"/>
      <c r="B18" s="325"/>
      <c r="C18" s="329"/>
      <c r="D18" s="329"/>
      <c r="E18" s="329"/>
      <c r="F18" s="222" t="s">
        <v>367</v>
      </c>
      <c r="G18" s="322"/>
      <c r="H18" s="66"/>
      <c r="I18" s="66"/>
      <c r="J18" s="66"/>
      <c r="K18" s="66"/>
      <c r="L18" s="66"/>
      <c r="M18" s="191">
        <f t="shared" si="1"/>
        <v>42185</v>
      </c>
      <c r="N18" s="191">
        <f t="shared" si="0"/>
        <v>42199</v>
      </c>
      <c r="O18" s="43">
        <v>42095</v>
      </c>
      <c r="P18" s="43">
        <v>42109</v>
      </c>
      <c r="Q18" s="359"/>
    </row>
    <row r="19" spans="1:17" ht="15">
      <c r="A19" s="342"/>
      <c r="B19" s="326"/>
      <c r="C19" s="330"/>
      <c r="D19" s="330"/>
      <c r="E19" s="330"/>
      <c r="F19" s="222" t="s">
        <v>361</v>
      </c>
      <c r="G19" s="323"/>
      <c r="H19" s="66"/>
      <c r="I19" s="66"/>
      <c r="J19" s="66"/>
      <c r="K19" s="66"/>
      <c r="L19" s="66"/>
      <c r="M19" s="191">
        <f t="shared" si="1"/>
        <v>42214</v>
      </c>
      <c r="N19" s="191">
        <f t="shared" si="0"/>
        <v>42337</v>
      </c>
      <c r="O19" s="43">
        <v>42124</v>
      </c>
      <c r="P19" s="43">
        <v>42247</v>
      </c>
      <c r="Q19" s="361"/>
    </row>
    <row r="20" spans="1:17" ht="45">
      <c r="A20" s="342">
        <v>4</v>
      </c>
      <c r="B20" s="324" t="s">
        <v>363</v>
      </c>
      <c r="C20" s="328" t="s">
        <v>434</v>
      </c>
      <c r="D20" s="328" t="s">
        <v>433</v>
      </c>
      <c r="E20" s="328" t="s">
        <v>98</v>
      </c>
      <c r="F20" s="222" t="s">
        <v>371</v>
      </c>
      <c r="G20" s="321">
        <v>59</v>
      </c>
      <c r="H20" s="66"/>
      <c r="I20" s="66"/>
      <c r="J20" s="66"/>
      <c r="K20" s="66"/>
      <c r="L20" s="66">
        <v>0</v>
      </c>
      <c r="M20" s="191">
        <f t="shared" si="1"/>
        <v>42168</v>
      </c>
      <c r="N20" s="191">
        <f t="shared" si="0"/>
        <v>42184</v>
      </c>
      <c r="O20" s="43">
        <v>42078</v>
      </c>
      <c r="P20" s="43">
        <v>42094</v>
      </c>
      <c r="Q20" s="358" t="s">
        <v>97</v>
      </c>
    </row>
    <row r="21" spans="1:17" ht="30">
      <c r="A21" s="342"/>
      <c r="B21" s="325"/>
      <c r="C21" s="329"/>
      <c r="D21" s="329"/>
      <c r="E21" s="329"/>
      <c r="F21" s="222" t="s">
        <v>365</v>
      </c>
      <c r="G21" s="322"/>
      <c r="H21" s="66"/>
      <c r="I21" s="66"/>
      <c r="J21" s="66"/>
      <c r="K21" s="66"/>
      <c r="L21" s="66"/>
      <c r="M21" s="191">
        <f t="shared" si="1"/>
        <v>42185</v>
      </c>
      <c r="N21" s="191">
        <f t="shared" si="0"/>
        <v>42199</v>
      </c>
      <c r="O21" s="43">
        <v>42095</v>
      </c>
      <c r="P21" s="43">
        <v>42109</v>
      </c>
      <c r="Q21" s="359"/>
    </row>
    <row r="22" spans="1:17" ht="15">
      <c r="A22" s="342"/>
      <c r="B22" s="325"/>
      <c r="C22" s="329"/>
      <c r="D22" s="329"/>
      <c r="E22" s="329"/>
      <c r="F22" s="222" t="s">
        <v>372</v>
      </c>
      <c r="G22" s="322"/>
      <c r="H22" s="66"/>
      <c r="I22" s="66"/>
      <c r="J22" s="66"/>
      <c r="K22" s="66"/>
      <c r="L22" s="66"/>
      <c r="M22" s="191">
        <f t="shared" si="1"/>
        <v>42200</v>
      </c>
      <c r="N22" s="191">
        <f t="shared" si="0"/>
        <v>42214</v>
      </c>
      <c r="O22" s="43">
        <v>42110</v>
      </c>
      <c r="P22" s="43">
        <v>42124</v>
      </c>
      <c r="Q22" s="359"/>
    </row>
    <row r="23" spans="1:17" ht="15">
      <c r="A23" s="342"/>
      <c r="B23" s="326"/>
      <c r="C23" s="330"/>
      <c r="D23" s="330"/>
      <c r="E23" s="330"/>
      <c r="F23" s="222" t="s">
        <v>174</v>
      </c>
      <c r="G23" s="323"/>
      <c r="H23" s="66"/>
      <c r="I23" s="66"/>
      <c r="J23" s="66"/>
      <c r="K23" s="66"/>
      <c r="L23" s="66"/>
      <c r="M23" s="191">
        <f t="shared" si="1"/>
        <v>42215</v>
      </c>
      <c r="N23" s="191">
        <f t="shared" si="0"/>
        <v>42244</v>
      </c>
      <c r="O23" s="43">
        <v>42125</v>
      </c>
      <c r="P23" s="43">
        <v>42154</v>
      </c>
      <c r="Q23" s="361"/>
    </row>
    <row r="24" spans="1:17" ht="15" customHeight="1">
      <c r="A24" s="349">
        <v>6</v>
      </c>
      <c r="B24" s="320" t="s">
        <v>363</v>
      </c>
      <c r="C24" s="328" t="s">
        <v>66</v>
      </c>
      <c r="D24" s="328" t="s">
        <v>457</v>
      </c>
      <c r="E24" s="328" t="s">
        <v>386</v>
      </c>
      <c r="F24" s="365" t="s">
        <v>175</v>
      </c>
      <c r="G24" s="321">
        <v>105</v>
      </c>
      <c r="H24" s="66"/>
      <c r="I24" s="66"/>
      <c r="J24" s="66"/>
      <c r="K24" s="66"/>
      <c r="L24" s="66"/>
      <c r="M24" s="366">
        <f>O24+31</f>
        <v>42095</v>
      </c>
      <c r="N24" s="366">
        <f>P24+31</f>
        <v>42125</v>
      </c>
      <c r="O24" s="362">
        <v>42064</v>
      </c>
      <c r="P24" s="362">
        <v>42094</v>
      </c>
      <c r="Q24" s="350" t="s">
        <v>97</v>
      </c>
    </row>
    <row r="25" spans="1:17" ht="15" customHeight="1">
      <c r="A25" s="349"/>
      <c r="B25" s="320"/>
      <c r="C25" s="329"/>
      <c r="D25" s="329"/>
      <c r="E25" s="329"/>
      <c r="F25" s="365"/>
      <c r="G25" s="322"/>
      <c r="H25" s="66"/>
      <c r="I25" s="66"/>
      <c r="J25" s="66"/>
      <c r="K25" s="66"/>
      <c r="L25" s="66"/>
      <c r="M25" s="367"/>
      <c r="N25" s="367"/>
      <c r="O25" s="363"/>
      <c r="P25" s="363"/>
      <c r="Q25" s="351"/>
    </row>
    <row r="26" spans="1:17" ht="15" customHeight="1">
      <c r="A26" s="349"/>
      <c r="B26" s="320"/>
      <c r="C26" s="330"/>
      <c r="D26" s="330"/>
      <c r="E26" s="330"/>
      <c r="F26" s="365"/>
      <c r="G26" s="323"/>
      <c r="H26" s="66"/>
      <c r="I26" s="66"/>
      <c r="J26" s="66"/>
      <c r="K26" s="66"/>
      <c r="L26" s="66"/>
      <c r="M26" s="368"/>
      <c r="N26" s="368"/>
      <c r="O26" s="364"/>
      <c r="P26" s="364"/>
      <c r="Q26" s="352"/>
    </row>
    <row r="27" spans="1:17" ht="31.5" customHeight="1">
      <c r="A27" s="349">
        <v>7</v>
      </c>
      <c r="B27" s="320" t="s">
        <v>363</v>
      </c>
      <c r="C27" s="328" t="s">
        <v>99</v>
      </c>
      <c r="D27" s="328" t="s">
        <v>103</v>
      </c>
      <c r="E27" s="328" t="s">
        <v>373</v>
      </c>
      <c r="F27" s="222" t="s">
        <v>370</v>
      </c>
      <c r="G27" s="321">
        <v>250</v>
      </c>
      <c r="H27" s="66"/>
      <c r="I27" s="66"/>
      <c r="J27" s="66"/>
      <c r="K27" s="66"/>
      <c r="L27" s="66"/>
      <c r="M27" s="191">
        <f aca="true" t="shared" si="2" ref="M27:M54">O27+90</f>
        <v>42154</v>
      </c>
      <c r="N27" s="191">
        <f t="shared" si="0"/>
        <v>42184</v>
      </c>
      <c r="O27" s="43">
        <v>42064</v>
      </c>
      <c r="P27" s="43">
        <v>42094</v>
      </c>
      <c r="Q27" s="350" t="s">
        <v>97</v>
      </c>
    </row>
    <row r="28" spans="1:17" ht="30">
      <c r="A28" s="349"/>
      <c r="B28" s="320"/>
      <c r="C28" s="329"/>
      <c r="D28" s="329"/>
      <c r="E28" s="329"/>
      <c r="F28" s="222" t="s">
        <v>365</v>
      </c>
      <c r="G28" s="322"/>
      <c r="H28" s="66"/>
      <c r="I28" s="66"/>
      <c r="J28" s="66"/>
      <c r="K28" s="66"/>
      <c r="L28" s="66"/>
      <c r="M28" s="191">
        <f t="shared" si="2"/>
        <v>42154</v>
      </c>
      <c r="N28" s="191">
        <f t="shared" si="0"/>
        <v>42184</v>
      </c>
      <c r="O28" s="43">
        <v>42064</v>
      </c>
      <c r="P28" s="43">
        <v>42094</v>
      </c>
      <c r="Q28" s="351"/>
    </row>
    <row r="29" spans="1:17" ht="15" customHeight="1">
      <c r="A29" s="349"/>
      <c r="B29" s="320"/>
      <c r="C29" s="330"/>
      <c r="D29" s="330"/>
      <c r="E29" s="330"/>
      <c r="F29" s="222" t="s">
        <v>367</v>
      </c>
      <c r="G29" s="323"/>
      <c r="H29" s="66"/>
      <c r="I29" s="66"/>
      <c r="J29" s="66"/>
      <c r="K29" s="66"/>
      <c r="L29" s="66"/>
      <c r="M29" s="191">
        <f t="shared" si="2"/>
        <v>42185</v>
      </c>
      <c r="N29" s="191">
        <f t="shared" si="0"/>
        <v>42214</v>
      </c>
      <c r="O29" s="43">
        <v>42095</v>
      </c>
      <c r="P29" s="43">
        <v>42124</v>
      </c>
      <c r="Q29" s="352"/>
    </row>
    <row r="30" spans="1:17" ht="30">
      <c r="A30" s="342">
        <v>8</v>
      </c>
      <c r="B30" s="325" t="s">
        <v>363</v>
      </c>
      <c r="C30" s="328" t="s">
        <v>435</v>
      </c>
      <c r="D30" s="328" t="s">
        <v>103</v>
      </c>
      <c r="E30" s="328" t="s">
        <v>373</v>
      </c>
      <c r="F30" s="221" t="s">
        <v>369</v>
      </c>
      <c r="G30" s="321">
        <v>180.625</v>
      </c>
      <c r="H30" s="66"/>
      <c r="I30" s="66"/>
      <c r="J30" s="66"/>
      <c r="K30" s="66"/>
      <c r="L30" s="66"/>
      <c r="M30" s="191">
        <f t="shared" si="2"/>
        <v>42154</v>
      </c>
      <c r="N30" s="191">
        <f t="shared" si="0"/>
        <v>42184</v>
      </c>
      <c r="O30" s="43">
        <v>42064</v>
      </c>
      <c r="P30" s="43">
        <v>42094</v>
      </c>
      <c r="Q30" s="350" t="s">
        <v>97</v>
      </c>
    </row>
    <row r="31" spans="1:17" ht="30">
      <c r="A31" s="342"/>
      <c r="B31" s="325"/>
      <c r="C31" s="329"/>
      <c r="D31" s="329"/>
      <c r="E31" s="329"/>
      <c r="F31" s="222" t="s">
        <v>365</v>
      </c>
      <c r="G31" s="322"/>
      <c r="H31" s="66"/>
      <c r="I31" s="66"/>
      <c r="J31" s="66"/>
      <c r="K31" s="66"/>
      <c r="L31" s="66"/>
      <c r="M31" s="191">
        <f t="shared" si="2"/>
        <v>42215</v>
      </c>
      <c r="N31" s="191">
        <f t="shared" si="0"/>
        <v>42245</v>
      </c>
      <c r="O31" s="43">
        <v>42125</v>
      </c>
      <c r="P31" s="43">
        <v>42155</v>
      </c>
      <c r="Q31" s="351"/>
    </row>
    <row r="32" spans="1:17" ht="15">
      <c r="A32" s="342"/>
      <c r="B32" s="325"/>
      <c r="C32" s="330"/>
      <c r="D32" s="330"/>
      <c r="E32" s="330"/>
      <c r="F32" s="222" t="s">
        <v>367</v>
      </c>
      <c r="G32" s="323"/>
      <c r="H32" s="66"/>
      <c r="I32" s="66"/>
      <c r="J32" s="66"/>
      <c r="K32" s="66"/>
      <c r="L32" s="66"/>
      <c r="M32" s="191">
        <f t="shared" si="2"/>
        <v>42246</v>
      </c>
      <c r="N32" s="191">
        <f t="shared" si="0"/>
        <v>42275</v>
      </c>
      <c r="O32" s="43">
        <v>42156</v>
      </c>
      <c r="P32" s="43">
        <v>42185</v>
      </c>
      <c r="Q32" s="352"/>
    </row>
    <row r="33" spans="1:17" ht="30">
      <c r="A33" s="342">
        <v>9</v>
      </c>
      <c r="B33" s="324" t="s">
        <v>363</v>
      </c>
      <c r="C33" s="328" t="s">
        <v>100</v>
      </c>
      <c r="D33" s="328" t="s">
        <v>103</v>
      </c>
      <c r="E33" s="328" t="s">
        <v>373</v>
      </c>
      <c r="F33" s="221" t="s">
        <v>369</v>
      </c>
      <c r="G33" s="321">
        <v>127</v>
      </c>
      <c r="H33" s="66"/>
      <c r="I33" s="66"/>
      <c r="J33" s="66"/>
      <c r="K33" s="66"/>
      <c r="L33" s="66"/>
      <c r="M33" s="191">
        <f t="shared" si="2"/>
        <v>42338</v>
      </c>
      <c r="N33" s="191">
        <f t="shared" si="0"/>
        <v>42367</v>
      </c>
      <c r="O33" s="43">
        <v>42248</v>
      </c>
      <c r="P33" s="43">
        <v>42277</v>
      </c>
      <c r="Q33" s="350" t="s">
        <v>97</v>
      </c>
    </row>
    <row r="34" spans="1:17" ht="30">
      <c r="A34" s="342"/>
      <c r="B34" s="325"/>
      <c r="C34" s="329"/>
      <c r="D34" s="329"/>
      <c r="E34" s="329"/>
      <c r="F34" s="222" t="s">
        <v>365</v>
      </c>
      <c r="G34" s="322"/>
      <c r="H34" s="66"/>
      <c r="I34" s="66"/>
      <c r="J34" s="66"/>
      <c r="K34" s="66"/>
      <c r="L34" s="66"/>
      <c r="M34" s="191">
        <f t="shared" si="2"/>
        <v>42399</v>
      </c>
      <c r="N34" s="191">
        <f t="shared" si="0"/>
        <v>42413</v>
      </c>
      <c r="O34" s="43">
        <v>42309</v>
      </c>
      <c r="P34" s="43">
        <v>42323</v>
      </c>
      <c r="Q34" s="351"/>
    </row>
    <row r="35" spans="1:17" ht="15">
      <c r="A35" s="342"/>
      <c r="B35" s="326"/>
      <c r="C35" s="330"/>
      <c r="D35" s="330"/>
      <c r="E35" s="330"/>
      <c r="F35" s="222" t="s">
        <v>367</v>
      </c>
      <c r="G35" s="323"/>
      <c r="H35" s="66"/>
      <c r="I35" s="66"/>
      <c r="J35" s="66"/>
      <c r="K35" s="66"/>
      <c r="L35" s="66"/>
      <c r="M35" s="191">
        <f t="shared" si="2"/>
        <v>42414</v>
      </c>
      <c r="N35" s="191">
        <f t="shared" si="0"/>
        <v>42428</v>
      </c>
      <c r="O35" s="43">
        <v>42324</v>
      </c>
      <c r="P35" s="43">
        <v>42338</v>
      </c>
      <c r="Q35" s="352"/>
    </row>
    <row r="36" spans="1:17" ht="30">
      <c r="A36" s="342">
        <f>A33+1</f>
        <v>10</v>
      </c>
      <c r="B36" s="320" t="s">
        <v>363</v>
      </c>
      <c r="C36" s="328" t="s">
        <v>101</v>
      </c>
      <c r="D36" s="328" t="s">
        <v>103</v>
      </c>
      <c r="E36" s="328" t="s">
        <v>373</v>
      </c>
      <c r="F36" s="221" t="s">
        <v>369</v>
      </c>
      <c r="G36" s="321">
        <v>299</v>
      </c>
      <c r="H36" s="66"/>
      <c r="I36" s="66"/>
      <c r="J36" s="66"/>
      <c r="K36" s="66"/>
      <c r="L36" s="66"/>
      <c r="M36" s="191">
        <f t="shared" si="2"/>
        <v>42141</v>
      </c>
      <c r="N36" s="191">
        <f t="shared" si="0"/>
        <v>42145</v>
      </c>
      <c r="O36" s="188">
        <v>42051</v>
      </c>
      <c r="P36" s="188">
        <v>42055</v>
      </c>
      <c r="Q36" s="350" t="s">
        <v>97</v>
      </c>
    </row>
    <row r="37" spans="1:17" ht="30">
      <c r="A37" s="342"/>
      <c r="B37" s="320"/>
      <c r="C37" s="329"/>
      <c r="D37" s="329"/>
      <c r="E37" s="329"/>
      <c r="F37" s="222" t="s">
        <v>365</v>
      </c>
      <c r="G37" s="322"/>
      <c r="H37" s="66"/>
      <c r="I37" s="66"/>
      <c r="J37" s="66"/>
      <c r="K37" s="66"/>
      <c r="L37" s="66"/>
      <c r="M37" s="191">
        <f t="shared" si="2"/>
        <v>42169</v>
      </c>
      <c r="N37" s="191">
        <f t="shared" si="0"/>
        <v>42173</v>
      </c>
      <c r="O37" s="188">
        <v>42079</v>
      </c>
      <c r="P37" s="188">
        <v>42083</v>
      </c>
      <c r="Q37" s="351"/>
    </row>
    <row r="38" spans="1:17" ht="15">
      <c r="A38" s="342"/>
      <c r="B38" s="320"/>
      <c r="C38" s="330"/>
      <c r="D38" s="330"/>
      <c r="E38" s="330"/>
      <c r="F38" s="222" t="s">
        <v>367</v>
      </c>
      <c r="G38" s="323"/>
      <c r="H38" s="66"/>
      <c r="I38" s="66"/>
      <c r="J38" s="66"/>
      <c r="K38" s="66"/>
      <c r="L38" s="66"/>
      <c r="M38" s="191">
        <f t="shared" si="2"/>
        <v>42176</v>
      </c>
      <c r="N38" s="191">
        <f t="shared" si="0"/>
        <v>42184</v>
      </c>
      <c r="O38" s="188">
        <v>42086</v>
      </c>
      <c r="P38" s="188">
        <v>42094</v>
      </c>
      <c r="Q38" s="352"/>
    </row>
    <row r="39" spans="1:17" ht="30">
      <c r="A39" s="342">
        <f>A36+1</f>
        <v>11</v>
      </c>
      <c r="B39" s="320" t="s">
        <v>363</v>
      </c>
      <c r="C39" s="328" t="s">
        <v>102</v>
      </c>
      <c r="D39" s="328" t="s">
        <v>103</v>
      </c>
      <c r="E39" s="328" t="s">
        <v>373</v>
      </c>
      <c r="F39" s="221" t="s">
        <v>369</v>
      </c>
      <c r="G39" s="321">
        <v>110.63</v>
      </c>
      <c r="H39" s="66"/>
      <c r="I39" s="66"/>
      <c r="J39" s="66"/>
      <c r="K39" s="66"/>
      <c r="L39" s="66"/>
      <c r="M39" s="191">
        <f t="shared" si="2"/>
        <v>42141</v>
      </c>
      <c r="N39" s="191">
        <f t="shared" si="0"/>
        <v>42145</v>
      </c>
      <c r="O39" s="188">
        <v>42051</v>
      </c>
      <c r="P39" s="188">
        <v>42055</v>
      </c>
      <c r="Q39" s="350" t="s">
        <v>97</v>
      </c>
    </row>
    <row r="40" spans="1:17" ht="30">
      <c r="A40" s="342"/>
      <c r="B40" s="320"/>
      <c r="C40" s="329"/>
      <c r="D40" s="329"/>
      <c r="E40" s="329"/>
      <c r="F40" s="222" t="s">
        <v>365</v>
      </c>
      <c r="G40" s="322"/>
      <c r="H40" s="66"/>
      <c r="I40" s="66"/>
      <c r="J40" s="66"/>
      <c r="K40" s="66"/>
      <c r="L40" s="66"/>
      <c r="M40" s="191">
        <f t="shared" si="2"/>
        <v>42169</v>
      </c>
      <c r="N40" s="191">
        <f t="shared" si="0"/>
        <v>42173</v>
      </c>
      <c r="O40" s="188">
        <v>42079</v>
      </c>
      <c r="P40" s="188">
        <v>42083</v>
      </c>
      <c r="Q40" s="351"/>
    </row>
    <row r="41" spans="1:17" ht="15" customHeight="1">
      <c r="A41" s="342"/>
      <c r="B41" s="320"/>
      <c r="C41" s="330"/>
      <c r="D41" s="330"/>
      <c r="E41" s="330"/>
      <c r="F41" s="222" t="s">
        <v>367</v>
      </c>
      <c r="G41" s="323"/>
      <c r="H41" s="66"/>
      <c r="I41" s="66"/>
      <c r="J41" s="66"/>
      <c r="K41" s="66"/>
      <c r="L41" s="66"/>
      <c r="M41" s="191">
        <f t="shared" si="2"/>
        <v>42176</v>
      </c>
      <c r="N41" s="191">
        <f t="shared" si="0"/>
        <v>42184</v>
      </c>
      <c r="O41" s="188">
        <v>42086</v>
      </c>
      <c r="P41" s="188">
        <v>42094</v>
      </c>
      <c r="Q41" s="352"/>
    </row>
    <row r="42" spans="1:17" ht="30">
      <c r="A42" s="342">
        <v>12</v>
      </c>
      <c r="B42" s="320" t="s">
        <v>363</v>
      </c>
      <c r="C42" s="328" t="s">
        <v>138</v>
      </c>
      <c r="D42" s="328" t="s">
        <v>103</v>
      </c>
      <c r="E42" s="328" t="s">
        <v>373</v>
      </c>
      <c r="F42" s="221" t="s">
        <v>369</v>
      </c>
      <c r="G42" s="321">
        <v>127</v>
      </c>
      <c r="H42" s="66"/>
      <c r="I42" s="66"/>
      <c r="J42" s="66"/>
      <c r="K42" s="66"/>
      <c r="L42" s="66"/>
      <c r="M42" s="191">
        <f t="shared" si="2"/>
        <v>42338</v>
      </c>
      <c r="N42" s="191">
        <f t="shared" si="0"/>
        <v>42367</v>
      </c>
      <c r="O42" s="43">
        <v>42248</v>
      </c>
      <c r="P42" s="43">
        <v>42277</v>
      </c>
      <c r="Q42" s="350" t="s">
        <v>97</v>
      </c>
    </row>
    <row r="43" spans="1:17" ht="30">
      <c r="A43" s="342"/>
      <c r="B43" s="320"/>
      <c r="C43" s="329"/>
      <c r="D43" s="329"/>
      <c r="E43" s="329"/>
      <c r="F43" s="222" t="s">
        <v>365</v>
      </c>
      <c r="G43" s="322"/>
      <c r="H43" s="66"/>
      <c r="I43" s="66"/>
      <c r="J43" s="66"/>
      <c r="K43" s="66"/>
      <c r="L43" s="66"/>
      <c r="M43" s="191">
        <f t="shared" si="2"/>
        <v>42399</v>
      </c>
      <c r="N43" s="191">
        <f t="shared" si="0"/>
        <v>42413</v>
      </c>
      <c r="O43" s="43">
        <v>42309</v>
      </c>
      <c r="P43" s="43">
        <v>42323</v>
      </c>
      <c r="Q43" s="351"/>
    </row>
    <row r="44" spans="1:17" ht="45" customHeight="1">
      <c r="A44" s="342"/>
      <c r="B44" s="320"/>
      <c r="C44" s="330"/>
      <c r="D44" s="330"/>
      <c r="E44" s="330"/>
      <c r="F44" s="222" t="s">
        <v>367</v>
      </c>
      <c r="G44" s="323"/>
      <c r="H44" s="66"/>
      <c r="I44" s="66"/>
      <c r="J44" s="66"/>
      <c r="K44" s="66"/>
      <c r="L44" s="66"/>
      <c r="M44" s="191">
        <f t="shared" si="2"/>
        <v>42414</v>
      </c>
      <c r="N44" s="191">
        <f t="shared" si="0"/>
        <v>42428</v>
      </c>
      <c r="O44" s="43">
        <v>42324</v>
      </c>
      <c r="P44" s="43">
        <v>42338</v>
      </c>
      <c r="Q44" s="352"/>
    </row>
    <row r="45" spans="1:17" ht="30">
      <c r="A45" s="342">
        <v>13</v>
      </c>
      <c r="B45" s="320" t="s">
        <v>363</v>
      </c>
      <c r="C45" s="328" t="s">
        <v>436</v>
      </c>
      <c r="D45" s="328" t="s">
        <v>103</v>
      </c>
      <c r="E45" s="328" t="s">
        <v>373</v>
      </c>
      <c r="F45" s="221" t="s">
        <v>369</v>
      </c>
      <c r="G45" s="321">
        <v>149.5</v>
      </c>
      <c r="H45" s="66"/>
      <c r="I45" s="66"/>
      <c r="J45" s="66"/>
      <c r="K45" s="66"/>
      <c r="L45" s="66"/>
      <c r="M45" s="191">
        <f t="shared" si="2"/>
        <v>42338</v>
      </c>
      <c r="N45" s="191">
        <f t="shared" si="0"/>
        <v>42367</v>
      </c>
      <c r="O45" s="43">
        <v>42248</v>
      </c>
      <c r="P45" s="43">
        <v>42277</v>
      </c>
      <c r="Q45" s="350" t="s">
        <v>97</v>
      </c>
    </row>
    <row r="46" spans="1:17" ht="30">
      <c r="A46" s="342"/>
      <c r="B46" s="320"/>
      <c r="C46" s="329"/>
      <c r="D46" s="329"/>
      <c r="E46" s="329"/>
      <c r="F46" s="222" t="s">
        <v>365</v>
      </c>
      <c r="G46" s="322"/>
      <c r="H46" s="66"/>
      <c r="I46" s="66"/>
      <c r="J46" s="66"/>
      <c r="K46" s="66"/>
      <c r="L46" s="66"/>
      <c r="M46" s="191">
        <f t="shared" si="2"/>
        <v>42399</v>
      </c>
      <c r="N46" s="191">
        <f t="shared" si="0"/>
        <v>42413</v>
      </c>
      <c r="O46" s="43">
        <v>42309</v>
      </c>
      <c r="P46" s="43">
        <v>42323</v>
      </c>
      <c r="Q46" s="351"/>
    </row>
    <row r="47" spans="1:17" ht="15">
      <c r="A47" s="342"/>
      <c r="B47" s="320"/>
      <c r="C47" s="330"/>
      <c r="D47" s="330"/>
      <c r="E47" s="330"/>
      <c r="F47" s="222" t="s">
        <v>367</v>
      </c>
      <c r="G47" s="323"/>
      <c r="H47" s="66"/>
      <c r="I47" s="66"/>
      <c r="J47" s="66"/>
      <c r="K47" s="66"/>
      <c r="L47" s="66"/>
      <c r="M47" s="191">
        <f t="shared" si="2"/>
        <v>42414</v>
      </c>
      <c r="N47" s="191">
        <f t="shared" si="0"/>
        <v>42428</v>
      </c>
      <c r="O47" s="43">
        <v>42324</v>
      </c>
      <c r="P47" s="43">
        <v>42338</v>
      </c>
      <c r="Q47" s="352"/>
    </row>
    <row r="48" spans="1:17" ht="45">
      <c r="A48" s="200">
        <v>14</v>
      </c>
      <c r="B48" s="225" t="s">
        <v>363</v>
      </c>
      <c r="C48" s="61" t="s">
        <v>135</v>
      </c>
      <c r="D48" s="61" t="s">
        <v>136</v>
      </c>
      <c r="E48" s="61" t="s">
        <v>374</v>
      </c>
      <c r="F48" s="258" t="s">
        <v>438</v>
      </c>
      <c r="G48" s="66">
        <v>26.409</v>
      </c>
      <c r="H48" s="66"/>
      <c r="I48" s="66"/>
      <c r="J48" s="66"/>
      <c r="K48" s="66"/>
      <c r="L48" s="66"/>
      <c r="M48" s="191">
        <f t="shared" si="2"/>
        <v>42096</v>
      </c>
      <c r="N48" s="191">
        <f t="shared" si="0"/>
        <v>42459</v>
      </c>
      <c r="O48" s="43">
        <v>42006</v>
      </c>
      <c r="P48" s="43">
        <v>42369</v>
      </c>
      <c r="Q48" s="59" t="s">
        <v>97</v>
      </c>
    </row>
    <row r="49" spans="1:17" ht="30">
      <c r="A49" s="342">
        <v>15</v>
      </c>
      <c r="B49" s="327" t="s">
        <v>363</v>
      </c>
      <c r="C49" s="328" t="s">
        <v>437</v>
      </c>
      <c r="D49" s="328" t="s">
        <v>105</v>
      </c>
      <c r="E49" s="328" t="s">
        <v>375</v>
      </c>
      <c r="F49" s="222" t="s">
        <v>369</v>
      </c>
      <c r="G49" s="321">
        <v>180</v>
      </c>
      <c r="H49" s="67"/>
      <c r="I49" s="67"/>
      <c r="J49" s="67"/>
      <c r="K49" s="67"/>
      <c r="L49" s="67"/>
      <c r="M49" s="191">
        <f t="shared" si="2"/>
        <v>42338</v>
      </c>
      <c r="N49" s="191">
        <f t="shared" si="0"/>
        <v>42352</v>
      </c>
      <c r="O49" s="60">
        <v>42248</v>
      </c>
      <c r="P49" s="60">
        <v>42262</v>
      </c>
      <c r="Q49" s="350" t="s">
        <v>97</v>
      </c>
    </row>
    <row r="50" spans="1:17" ht="30">
      <c r="A50" s="342"/>
      <c r="B50" s="327"/>
      <c r="C50" s="329"/>
      <c r="D50" s="329"/>
      <c r="E50" s="329"/>
      <c r="F50" s="222" t="s">
        <v>365</v>
      </c>
      <c r="G50" s="322"/>
      <c r="H50" s="67"/>
      <c r="I50" s="67"/>
      <c r="J50" s="67"/>
      <c r="K50" s="67"/>
      <c r="L50" s="67"/>
      <c r="M50" s="191">
        <f t="shared" si="2"/>
        <v>42413</v>
      </c>
      <c r="N50" s="191">
        <f t="shared" si="0"/>
        <v>42428</v>
      </c>
      <c r="O50" s="60">
        <v>42323</v>
      </c>
      <c r="P50" s="60">
        <v>42338</v>
      </c>
      <c r="Q50" s="351"/>
    </row>
    <row r="51" spans="1:17" ht="15">
      <c r="A51" s="342"/>
      <c r="B51" s="327"/>
      <c r="C51" s="330"/>
      <c r="D51" s="330"/>
      <c r="E51" s="330"/>
      <c r="F51" s="222" t="s">
        <v>367</v>
      </c>
      <c r="G51" s="323"/>
      <c r="H51" s="67"/>
      <c r="I51" s="67"/>
      <c r="J51" s="67"/>
      <c r="K51" s="67"/>
      <c r="L51" s="67"/>
      <c r="M51" s="191">
        <f t="shared" si="2"/>
        <v>42429</v>
      </c>
      <c r="N51" s="191">
        <f t="shared" si="0"/>
        <v>42443</v>
      </c>
      <c r="O51" s="60">
        <v>42339</v>
      </c>
      <c r="P51" s="60">
        <v>42353</v>
      </c>
      <c r="Q51" s="352"/>
    </row>
    <row r="52" spans="1:17" ht="30">
      <c r="A52" s="342">
        <f>A49+1</f>
        <v>16</v>
      </c>
      <c r="B52" s="327" t="s">
        <v>363</v>
      </c>
      <c r="C52" s="328" t="s">
        <v>381</v>
      </c>
      <c r="D52" s="328" t="s">
        <v>380</v>
      </c>
      <c r="E52" s="328" t="s">
        <v>106</v>
      </c>
      <c r="F52" s="222" t="s">
        <v>378</v>
      </c>
      <c r="G52" s="321">
        <v>500</v>
      </c>
      <c r="H52" s="67"/>
      <c r="I52" s="67"/>
      <c r="J52" s="67"/>
      <c r="K52" s="67"/>
      <c r="L52" s="67"/>
      <c r="M52" s="191">
        <f t="shared" si="2"/>
        <v>42338</v>
      </c>
      <c r="N52" s="191">
        <f t="shared" si="0"/>
        <v>42352</v>
      </c>
      <c r="O52" s="187">
        <v>42248</v>
      </c>
      <c r="P52" s="187">
        <v>42262</v>
      </c>
      <c r="Q52" s="358" t="s">
        <v>97</v>
      </c>
    </row>
    <row r="53" spans="1:17" ht="30">
      <c r="A53" s="342"/>
      <c r="B53" s="327"/>
      <c r="C53" s="329"/>
      <c r="D53" s="329"/>
      <c r="E53" s="329"/>
      <c r="F53" s="222" t="s">
        <v>365</v>
      </c>
      <c r="G53" s="322"/>
      <c r="H53" s="67"/>
      <c r="I53" s="67"/>
      <c r="J53" s="67"/>
      <c r="K53" s="67"/>
      <c r="L53" s="67"/>
      <c r="M53" s="191">
        <f t="shared" si="2"/>
        <v>42413</v>
      </c>
      <c r="N53" s="191">
        <f t="shared" si="0"/>
        <v>42428</v>
      </c>
      <c r="O53" s="187">
        <v>42323</v>
      </c>
      <c r="P53" s="187">
        <v>42338</v>
      </c>
      <c r="Q53" s="359"/>
    </row>
    <row r="54" spans="1:17" ht="15">
      <c r="A54" s="342"/>
      <c r="B54" s="327"/>
      <c r="C54" s="330"/>
      <c r="D54" s="330"/>
      <c r="E54" s="330"/>
      <c r="F54" s="222" t="s">
        <v>383</v>
      </c>
      <c r="G54" s="323"/>
      <c r="H54" s="67"/>
      <c r="I54" s="67"/>
      <c r="J54" s="67"/>
      <c r="K54" s="67"/>
      <c r="L54" s="67"/>
      <c r="M54" s="191">
        <f t="shared" si="2"/>
        <v>42429</v>
      </c>
      <c r="N54" s="191">
        <f t="shared" si="0"/>
        <v>42443</v>
      </c>
      <c r="O54" s="187">
        <v>42339</v>
      </c>
      <c r="P54" s="187">
        <v>42353</v>
      </c>
      <c r="Q54" s="361"/>
    </row>
    <row r="55" spans="1:17" ht="30">
      <c r="A55" s="342">
        <f>A52+1</f>
        <v>17</v>
      </c>
      <c r="B55" s="338" t="s">
        <v>363</v>
      </c>
      <c r="C55" s="328" t="s">
        <v>107</v>
      </c>
      <c r="D55" s="328" t="s">
        <v>108</v>
      </c>
      <c r="E55" s="328" t="s">
        <v>106</v>
      </c>
      <c r="F55" s="222" t="s">
        <v>378</v>
      </c>
      <c r="G55" s="321">
        <v>500</v>
      </c>
      <c r="H55" s="67"/>
      <c r="I55" s="67"/>
      <c r="J55" s="67"/>
      <c r="K55" s="67"/>
      <c r="L55" s="67"/>
      <c r="M55" s="191">
        <f aca="true" t="shared" si="3" ref="M55:N60">O55+90+60</f>
        <v>42306</v>
      </c>
      <c r="N55" s="191">
        <f t="shared" si="3"/>
        <v>42315</v>
      </c>
      <c r="O55" s="187">
        <v>42156</v>
      </c>
      <c r="P55" s="187">
        <v>42165</v>
      </c>
      <c r="Q55" s="358" t="s">
        <v>97</v>
      </c>
    </row>
    <row r="56" spans="1:17" ht="30">
      <c r="A56" s="342"/>
      <c r="B56" s="338"/>
      <c r="C56" s="329"/>
      <c r="D56" s="329"/>
      <c r="E56" s="329"/>
      <c r="F56" s="222" t="s">
        <v>365</v>
      </c>
      <c r="G56" s="322"/>
      <c r="H56" s="67"/>
      <c r="I56" s="67"/>
      <c r="J56" s="67"/>
      <c r="K56" s="67"/>
      <c r="L56" s="67"/>
      <c r="M56" s="191">
        <f t="shared" si="3"/>
        <v>42325</v>
      </c>
      <c r="N56" s="191">
        <f t="shared" si="3"/>
        <v>42335</v>
      </c>
      <c r="O56" s="187">
        <v>42175</v>
      </c>
      <c r="P56" s="187">
        <v>42185</v>
      </c>
      <c r="Q56" s="359"/>
    </row>
    <row r="57" spans="1:17" ht="15" customHeight="1">
      <c r="A57" s="342"/>
      <c r="B57" s="338"/>
      <c r="C57" s="330"/>
      <c r="D57" s="330"/>
      <c r="E57" s="330"/>
      <c r="F57" s="222" t="s">
        <v>383</v>
      </c>
      <c r="G57" s="323"/>
      <c r="H57" s="67"/>
      <c r="I57" s="67"/>
      <c r="J57" s="67"/>
      <c r="K57" s="67"/>
      <c r="L57" s="67"/>
      <c r="M57" s="191">
        <f t="shared" si="3"/>
        <v>42336</v>
      </c>
      <c r="N57" s="191">
        <f t="shared" si="3"/>
        <v>42366</v>
      </c>
      <c r="O57" s="187">
        <v>42186</v>
      </c>
      <c r="P57" s="187">
        <v>42216</v>
      </c>
      <c r="Q57" s="361"/>
    </row>
    <row r="58" spans="1:17" ht="30" hidden="1">
      <c r="A58" s="342">
        <v>18</v>
      </c>
      <c r="B58" s="327" t="s">
        <v>363</v>
      </c>
      <c r="C58" s="328" t="s">
        <v>382</v>
      </c>
      <c r="D58" s="328" t="s">
        <v>387</v>
      </c>
      <c r="E58" s="328" t="s">
        <v>106</v>
      </c>
      <c r="F58" s="222" t="s">
        <v>378</v>
      </c>
      <c r="G58" s="321">
        <v>1000</v>
      </c>
      <c r="H58" s="197"/>
      <c r="I58" s="197"/>
      <c r="J58" s="197"/>
      <c r="K58" s="197"/>
      <c r="L58" s="197"/>
      <c r="M58" s="191">
        <f t="shared" si="3"/>
        <v>42378</v>
      </c>
      <c r="N58" s="191">
        <f t="shared" si="3"/>
        <v>42418</v>
      </c>
      <c r="O58" s="187">
        <v>42228</v>
      </c>
      <c r="P58" s="187">
        <v>42268</v>
      </c>
      <c r="Q58" s="358" t="s">
        <v>97</v>
      </c>
    </row>
    <row r="59" spans="1:17" ht="30" hidden="1">
      <c r="A59" s="342"/>
      <c r="B59" s="327"/>
      <c r="C59" s="329"/>
      <c r="D59" s="329"/>
      <c r="E59" s="329"/>
      <c r="F59" s="222" t="s">
        <v>365</v>
      </c>
      <c r="G59" s="322"/>
      <c r="H59" s="197"/>
      <c r="I59" s="197"/>
      <c r="J59" s="197"/>
      <c r="K59" s="197"/>
      <c r="L59" s="197"/>
      <c r="M59" s="191">
        <f t="shared" si="3"/>
        <v>42459</v>
      </c>
      <c r="N59" s="191">
        <f t="shared" si="3"/>
        <v>42488</v>
      </c>
      <c r="O59" s="187">
        <v>42309</v>
      </c>
      <c r="P59" s="187">
        <v>42338</v>
      </c>
      <c r="Q59" s="359"/>
    </row>
    <row r="60" spans="1:17" ht="15.75" hidden="1" thickBot="1">
      <c r="A60" s="343"/>
      <c r="B60" s="337"/>
      <c r="C60" s="356"/>
      <c r="D60" s="356"/>
      <c r="E60" s="356"/>
      <c r="F60" s="223" t="s">
        <v>383</v>
      </c>
      <c r="G60" s="357"/>
      <c r="H60" s="68"/>
      <c r="I60" s="68"/>
      <c r="J60" s="68"/>
      <c r="K60" s="68"/>
      <c r="L60" s="68"/>
      <c r="M60" s="191">
        <f t="shared" si="3"/>
        <v>42503</v>
      </c>
      <c r="N60" s="191">
        <f t="shared" si="3"/>
        <v>42519</v>
      </c>
      <c r="O60" s="209">
        <v>42353</v>
      </c>
      <c r="P60" s="209">
        <v>42369</v>
      </c>
      <c r="Q60" s="360"/>
    </row>
    <row r="61" spans="1:17" ht="41.25" customHeight="1" thickBot="1">
      <c r="A61" s="202"/>
      <c r="B61" s="203"/>
      <c r="C61" s="203"/>
      <c r="D61" s="203"/>
      <c r="E61" s="203"/>
      <c r="F61" s="204"/>
      <c r="G61" s="205"/>
      <c r="H61" s="205"/>
      <c r="I61" s="205"/>
      <c r="J61" s="205"/>
      <c r="K61" s="205"/>
      <c r="L61" s="205"/>
      <c r="M61" s="206"/>
      <c r="N61" s="206"/>
      <c r="O61" s="207"/>
      <c r="P61" s="207"/>
      <c r="Q61" s="208"/>
    </row>
    <row r="62" spans="1:17" ht="28.5" customHeight="1">
      <c r="A62" s="46">
        <v>2</v>
      </c>
      <c r="B62" s="201" t="s">
        <v>67</v>
      </c>
      <c r="C62" s="47"/>
      <c r="D62" s="48" t="s">
        <v>43</v>
      </c>
      <c r="E62" s="49"/>
      <c r="F62" s="49"/>
      <c r="G62" s="69"/>
      <c r="H62" s="69"/>
      <c r="I62" s="69"/>
      <c r="J62" s="69"/>
      <c r="K62" s="69"/>
      <c r="L62" s="69"/>
      <c r="M62" s="193"/>
      <c r="N62" s="193"/>
      <c r="O62" s="50"/>
      <c r="P62" s="50"/>
      <c r="Q62" s="50"/>
    </row>
    <row r="63" spans="1:17" ht="32.25" customHeight="1">
      <c r="A63" s="342">
        <v>1</v>
      </c>
      <c r="B63" s="328" t="s">
        <v>109</v>
      </c>
      <c r="C63" s="328" t="s">
        <v>110</v>
      </c>
      <c r="D63" s="328" t="s">
        <v>103</v>
      </c>
      <c r="E63" s="328" t="s">
        <v>373</v>
      </c>
      <c r="F63" s="222" t="s">
        <v>370</v>
      </c>
      <c r="G63" s="321">
        <v>195.2</v>
      </c>
      <c r="H63" s="66"/>
      <c r="I63" s="66"/>
      <c r="J63" s="66"/>
      <c r="K63" s="66"/>
      <c r="L63" s="66"/>
      <c r="M63" s="191">
        <f aca="true" t="shared" si="4" ref="M63:M93">O63+90</f>
        <v>42185</v>
      </c>
      <c r="N63" s="191">
        <f aca="true" t="shared" si="5" ref="N63:N93">P63+90</f>
        <v>42214</v>
      </c>
      <c r="O63" s="60">
        <v>42095</v>
      </c>
      <c r="P63" s="60">
        <v>42124</v>
      </c>
      <c r="Q63" s="350" t="s">
        <v>97</v>
      </c>
    </row>
    <row r="64" spans="1:17" ht="30">
      <c r="A64" s="342"/>
      <c r="B64" s="329"/>
      <c r="C64" s="329"/>
      <c r="D64" s="329"/>
      <c r="E64" s="329"/>
      <c r="F64" s="222" t="s">
        <v>365</v>
      </c>
      <c r="G64" s="322"/>
      <c r="H64" s="66"/>
      <c r="I64" s="66"/>
      <c r="J64" s="66"/>
      <c r="K64" s="66"/>
      <c r="L64" s="66"/>
      <c r="M64" s="191">
        <f t="shared" si="4"/>
        <v>42260</v>
      </c>
      <c r="N64" s="191">
        <f t="shared" si="5"/>
        <v>42275</v>
      </c>
      <c r="O64" s="60">
        <v>42170</v>
      </c>
      <c r="P64" s="60">
        <v>42185</v>
      </c>
      <c r="Q64" s="351"/>
    </row>
    <row r="65" spans="1:17" ht="17.25" customHeight="1">
      <c r="A65" s="342"/>
      <c r="B65" s="330"/>
      <c r="C65" s="330"/>
      <c r="D65" s="330"/>
      <c r="E65" s="330"/>
      <c r="F65" s="222" t="s">
        <v>367</v>
      </c>
      <c r="G65" s="323"/>
      <c r="H65" s="66"/>
      <c r="I65" s="66"/>
      <c r="J65" s="66"/>
      <c r="K65" s="66"/>
      <c r="L65" s="66"/>
      <c r="M65" s="191">
        <f t="shared" si="4"/>
        <v>42290</v>
      </c>
      <c r="N65" s="191">
        <f t="shared" si="5"/>
        <v>42306</v>
      </c>
      <c r="O65" s="60">
        <v>42200</v>
      </c>
      <c r="P65" s="60">
        <v>42216</v>
      </c>
      <c r="Q65" s="352"/>
    </row>
    <row r="66" spans="1:17" ht="33" customHeight="1">
      <c r="A66" s="342">
        <f>A63+1</f>
        <v>2</v>
      </c>
      <c r="B66" s="328" t="s">
        <v>109</v>
      </c>
      <c r="C66" s="328" t="s">
        <v>111</v>
      </c>
      <c r="D66" s="328" t="s">
        <v>103</v>
      </c>
      <c r="E66" s="328" t="s">
        <v>373</v>
      </c>
      <c r="F66" s="222" t="s">
        <v>370</v>
      </c>
      <c r="G66" s="321">
        <v>699.15</v>
      </c>
      <c r="H66" s="66"/>
      <c r="I66" s="66"/>
      <c r="J66" s="66"/>
      <c r="K66" s="66"/>
      <c r="L66" s="66"/>
      <c r="M66" s="191">
        <f t="shared" si="4"/>
        <v>42185</v>
      </c>
      <c r="N66" s="191">
        <f t="shared" si="5"/>
        <v>42214</v>
      </c>
      <c r="O66" s="60">
        <v>42095</v>
      </c>
      <c r="P66" s="60">
        <v>42124</v>
      </c>
      <c r="Q66" s="350" t="s">
        <v>97</v>
      </c>
    </row>
    <row r="67" spans="1:17" ht="30">
      <c r="A67" s="342"/>
      <c r="B67" s="329"/>
      <c r="C67" s="329"/>
      <c r="D67" s="329"/>
      <c r="E67" s="329"/>
      <c r="F67" s="222" t="s">
        <v>365</v>
      </c>
      <c r="G67" s="322"/>
      <c r="H67" s="66"/>
      <c r="I67" s="66"/>
      <c r="J67" s="66"/>
      <c r="K67" s="66"/>
      <c r="L67" s="66"/>
      <c r="M67" s="191">
        <f t="shared" si="4"/>
        <v>42260</v>
      </c>
      <c r="N67" s="191">
        <f t="shared" si="5"/>
        <v>42275</v>
      </c>
      <c r="O67" s="60">
        <v>42170</v>
      </c>
      <c r="P67" s="60">
        <v>42185</v>
      </c>
      <c r="Q67" s="351"/>
    </row>
    <row r="68" spans="1:17" ht="15" customHeight="1">
      <c r="A68" s="342"/>
      <c r="B68" s="330"/>
      <c r="C68" s="330"/>
      <c r="D68" s="330"/>
      <c r="E68" s="330"/>
      <c r="F68" s="222" t="s">
        <v>367</v>
      </c>
      <c r="G68" s="323"/>
      <c r="H68" s="66"/>
      <c r="I68" s="66"/>
      <c r="J68" s="66"/>
      <c r="K68" s="66"/>
      <c r="L68" s="66"/>
      <c r="M68" s="191">
        <f t="shared" si="4"/>
        <v>42290</v>
      </c>
      <c r="N68" s="191">
        <f t="shared" si="5"/>
        <v>42306</v>
      </c>
      <c r="O68" s="60">
        <v>42200</v>
      </c>
      <c r="P68" s="60">
        <v>42216</v>
      </c>
      <c r="Q68" s="352"/>
    </row>
    <row r="69" spans="1:17" ht="30.75" customHeight="1">
      <c r="A69" s="342">
        <f>A66+1</f>
        <v>3</v>
      </c>
      <c r="B69" s="328" t="s">
        <v>109</v>
      </c>
      <c r="C69" s="328" t="s">
        <v>112</v>
      </c>
      <c r="D69" s="328" t="s">
        <v>103</v>
      </c>
      <c r="E69" s="328" t="s">
        <v>373</v>
      </c>
      <c r="F69" s="222" t="s">
        <v>370</v>
      </c>
      <c r="G69" s="321">
        <v>145.92</v>
      </c>
      <c r="H69" s="66"/>
      <c r="I69" s="66"/>
      <c r="J69" s="66"/>
      <c r="K69" s="66"/>
      <c r="L69" s="66"/>
      <c r="M69" s="191">
        <f t="shared" si="4"/>
        <v>42185</v>
      </c>
      <c r="N69" s="191">
        <f t="shared" si="5"/>
        <v>42214</v>
      </c>
      <c r="O69" s="60">
        <v>42095</v>
      </c>
      <c r="P69" s="60">
        <v>42124</v>
      </c>
      <c r="Q69" s="350" t="s">
        <v>97</v>
      </c>
    </row>
    <row r="70" spans="1:17" ht="30">
      <c r="A70" s="342"/>
      <c r="B70" s="329"/>
      <c r="C70" s="329"/>
      <c r="D70" s="329"/>
      <c r="E70" s="329"/>
      <c r="F70" s="222" t="s">
        <v>365</v>
      </c>
      <c r="G70" s="322"/>
      <c r="H70" s="66"/>
      <c r="I70" s="66"/>
      <c r="J70" s="66"/>
      <c r="K70" s="66"/>
      <c r="L70" s="66"/>
      <c r="M70" s="191">
        <f t="shared" si="4"/>
        <v>42260</v>
      </c>
      <c r="N70" s="191">
        <f t="shared" si="5"/>
        <v>42275</v>
      </c>
      <c r="O70" s="60">
        <v>42170</v>
      </c>
      <c r="P70" s="60">
        <v>42185</v>
      </c>
      <c r="Q70" s="351"/>
    </row>
    <row r="71" spans="1:17" ht="15" customHeight="1">
      <c r="A71" s="342"/>
      <c r="B71" s="330"/>
      <c r="C71" s="330"/>
      <c r="D71" s="330"/>
      <c r="E71" s="330"/>
      <c r="F71" s="222" t="s">
        <v>367</v>
      </c>
      <c r="G71" s="323"/>
      <c r="H71" s="66"/>
      <c r="I71" s="66"/>
      <c r="J71" s="66"/>
      <c r="K71" s="66"/>
      <c r="L71" s="66"/>
      <c r="M71" s="191">
        <f t="shared" si="4"/>
        <v>42290</v>
      </c>
      <c r="N71" s="191">
        <f t="shared" si="5"/>
        <v>42306</v>
      </c>
      <c r="O71" s="60">
        <v>42200</v>
      </c>
      <c r="P71" s="60">
        <v>42216</v>
      </c>
      <c r="Q71" s="352"/>
    </row>
    <row r="72" spans="1:17" ht="30">
      <c r="A72" s="342">
        <f>A69+1</f>
        <v>4</v>
      </c>
      <c r="B72" s="328" t="s">
        <v>109</v>
      </c>
      <c r="C72" s="328" t="s">
        <v>113</v>
      </c>
      <c r="D72" s="328" t="s">
        <v>118</v>
      </c>
      <c r="E72" s="328" t="s">
        <v>376</v>
      </c>
      <c r="F72" s="222" t="s">
        <v>379</v>
      </c>
      <c r="G72" s="321">
        <v>100</v>
      </c>
      <c r="H72" s="66"/>
      <c r="I72" s="66"/>
      <c r="J72" s="66"/>
      <c r="K72" s="66"/>
      <c r="L72" s="66"/>
      <c r="M72" s="191">
        <f t="shared" si="4"/>
        <v>42185</v>
      </c>
      <c r="N72" s="191">
        <f t="shared" si="5"/>
        <v>42199</v>
      </c>
      <c r="O72" s="187">
        <v>42095</v>
      </c>
      <c r="P72" s="187">
        <v>42109</v>
      </c>
      <c r="Q72" s="350" t="s">
        <v>97</v>
      </c>
    </row>
    <row r="73" spans="1:17" ht="15">
      <c r="A73" s="342"/>
      <c r="B73" s="329"/>
      <c r="C73" s="329"/>
      <c r="D73" s="329"/>
      <c r="E73" s="329"/>
      <c r="F73" s="224" t="s">
        <v>365</v>
      </c>
      <c r="G73" s="322"/>
      <c r="H73" s="41"/>
      <c r="I73" s="41"/>
      <c r="J73" s="41"/>
      <c r="K73" s="41"/>
      <c r="L73" s="41"/>
      <c r="M73" s="191">
        <f t="shared" si="4"/>
        <v>42234</v>
      </c>
      <c r="N73" s="191">
        <f t="shared" si="5"/>
        <v>42245</v>
      </c>
      <c r="O73" s="187">
        <v>42144</v>
      </c>
      <c r="P73" s="187">
        <v>42155</v>
      </c>
      <c r="Q73" s="351"/>
    </row>
    <row r="74" spans="1:17" ht="30.75" customHeight="1">
      <c r="A74" s="342"/>
      <c r="B74" s="330"/>
      <c r="C74" s="330"/>
      <c r="D74" s="330"/>
      <c r="E74" s="330"/>
      <c r="F74" s="224" t="s">
        <v>367</v>
      </c>
      <c r="G74" s="323"/>
      <c r="H74" s="41"/>
      <c r="I74" s="41"/>
      <c r="J74" s="41"/>
      <c r="K74" s="41"/>
      <c r="L74" s="41"/>
      <c r="M74" s="191">
        <f t="shared" si="4"/>
        <v>42246</v>
      </c>
      <c r="N74" s="191">
        <f t="shared" si="5"/>
        <v>42260</v>
      </c>
      <c r="O74" s="187">
        <v>42156</v>
      </c>
      <c r="P74" s="187">
        <v>42170</v>
      </c>
      <c r="Q74" s="352"/>
    </row>
    <row r="75" spans="1:17" ht="76.5" customHeight="1">
      <c r="A75" s="200">
        <f>A72+1</f>
        <v>5</v>
      </c>
      <c r="B75" s="61" t="s">
        <v>109</v>
      </c>
      <c r="C75" s="61" t="s">
        <v>135</v>
      </c>
      <c r="D75" s="61" t="s">
        <v>136</v>
      </c>
      <c r="E75" s="61" t="s">
        <v>374</v>
      </c>
      <c r="F75" s="222" t="s">
        <v>137</v>
      </c>
      <c r="G75" s="66">
        <v>19.738</v>
      </c>
      <c r="H75" s="66"/>
      <c r="I75" s="66"/>
      <c r="J75" s="66"/>
      <c r="K75" s="66"/>
      <c r="L75" s="66"/>
      <c r="M75" s="191">
        <f t="shared" si="4"/>
        <v>42095</v>
      </c>
      <c r="N75" s="191">
        <f t="shared" si="5"/>
        <v>42459</v>
      </c>
      <c r="O75" s="60">
        <v>42005</v>
      </c>
      <c r="P75" s="60">
        <v>42369</v>
      </c>
      <c r="Q75" s="59" t="s">
        <v>97</v>
      </c>
    </row>
    <row r="76" spans="1:17" ht="30">
      <c r="A76" s="342">
        <f>A75+1</f>
        <v>6</v>
      </c>
      <c r="B76" s="328" t="s">
        <v>109</v>
      </c>
      <c r="C76" s="328" t="s">
        <v>114</v>
      </c>
      <c r="D76" s="328" t="s">
        <v>118</v>
      </c>
      <c r="E76" s="328" t="s">
        <v>376</v>
      </c>
      <c r="F76" s="222" t="s">
        <v>395</v>
      </c>
      <c r="G76" s="321">
        <v>100</v>
      </c>
      <c r="H76" s="66"/>
      <c r="I76" s="66"/>
      <c r="J76" s="66"/>
      <c r="K76" s="66"/>
      <c r="L76" s="66"/>
      <c r="M76" s="191">
        <f t="shared" si="4"/>
        <v>42185</v>
      </c>
      <c r="N76" s="191">
        <f t="shared" si="5"/>
        <v>42199</v>
      </c>
      <c r="O76" s="60">
        <v>42095</v>
      </c>
      <c r="P76" s="60">
        <v>42109</v>
      </c>
      <c r="Q76" s="350" t="s">
        <v>97</v>
      </c>
    </row>
    <row r="77" spans="1:17" ht="30">
      <c r="A77" s="342"/>
      <c r="B77" s="329"/>
      <c r="C77" s="329"/>
      <c r="D77" s="329"/>
      <c r="E77" s="329"/>
      <c r="F77" s="222" t="s">
        <v>365</v>
      </c>
      <c r="G77" s="322"/>
      <c r="H77" s="66"/>
      <c r="I77" s="66"/>
      <c r="J77" s="66"/>
      <c r="K77" s="66"/>
      <c r="L77" s="66"/>
      <c r="M77" s="191">
        <f t="shared" si="4"/>
        <v>42261</v>
      </c>
      <c r="N77" s="191">
        <f t="shared" si="5"/>
        <v>42275</v>
      </c>
      <c r="O77" s="60">
        <v>42171</v>
      </c>
      <c r="P77" s="60">
        <v>42185</v>
      </c>
      <c r="Q77" s="351"/>
    </row>
    <row r="78" spans="1:17" ht="15" customHeight="1">
      <c r="A78" s="342"/>
      <c r="B78" s="330"/>
      <c r="C78" s="330"/>
      <c r="D78" s="330"/>
      <c r="E78" s="330"/>
      <c r="F78" s="222" t="s">
        <v>367</v>
      </c>
      <c r="G78" s="323"/>
      <c r="H78" s="66"/>
      <c r="I78" s="66"/>
      <c r="J78" s="66"/>
      <c r="K78" s="66"/>
      <c r="L78" s="66"/>
      <c r="M78" s="191">
        <f t="shared" si="4"/>
        <v>42276</v>
      </c>
      <c r="N78" s="191">
        <f t="shared" si="5"/>
        <v>42280</v>
      </c>
      <c r="O78" s="60">
        <v>42186</v>
      </c>
      <c r="P78" s="60">
        <v>42190</v>
      </c>
      <c r="Q78" s="352"/>
    </row>
    <row r="79" spans="1:17" ht="30" customHeight="1">
      <c r="A79" s="342">
        <f>A76+1</f>
        <v>7</v>
      </c>
      <c r="B79" s="328" t="s">
        <v>109</v>
      </c>
      <c r="C79" s="328" t="s">
        <v>115</v>
      </c>
      <c r="D79" s="328" t="s">
        <v>118</v>
      </c>
      <c r="E79" s="328" t="s">
        <v>376</v>
      </c>
      <c r="F79" s="222" t="s">
        <v>369</v>
      </c>
      <c r="G79" s="321">
        <v>200</v>
      </c>
      <c r="H79" s="66"/>
      <c r="I79" s="66"/>
      <c r="J79" s="66"/>
      <c r="K79" s="66"/>
      <c r="L79" s="66"/>
      <c r="M79" s="191">
        <f t="shared" si="4"/>
        <v>42276</v>
      </c>
      <c r="N79" s="191">
        <f t="shared" si="5"/>
        <v>42290</v>
      </c>
      <c r="O79" s="60">
        <v>42186</v>
      </c>
      <c r="P79" s="60">
        <v>42200</v>
      </c>
      <c r="Q79" s="350" t="s">
        <v>97</v>
      </c>
    </row>
    <row r="80" spans="1:17" ht="30">
      <c r="A80" s="342"/>
      <c r="B80" s="329"/>
      <c r="C80" s="329"/>
      <c r="D80" s="329"/>
      <c r="E80" s="329"/>
      <c r="F80" s="222" t="s">
        <v>365</v>
      </c>
      <c r="G80" s="322"/>
      <c r="H80" s="66"/>
      <c r="I80" s="66"/>
      <c r="J80" s="66"/>
      <c r="K80" s="66"/>
      <c r="L80" s="66"/>
      <c r="M80" s="191">
        <f t="shared" si="4"/>
        <v>42337</v>
      </c>
      <c r="N80" s="191">
        <f t="shared" si="5"/>
        <v>42337</v>
      </c>
      <c r="O80" s="60">
        <v>42247</v>
      </c>
      <c r="P80" s="60">
        <v>42247</v>
      </c>
      <c r="Q80" s="351"/>
    </row>
    <row r="81" spans="1:17" ht="15.75" customHeight="1">
      <c r="A81" s="342"/>
      <c r="B81" s="330"/>
      <c r="C81" s="330"/>
      <c r="D81" s="330"/>
      <c r="E81" s="330"/>
      <c r="F81" s="222" t="s">
        <v>367</v>
      </c>
      <c r="G81" s="323"/>
      <c r="H81" s="66"/>
      <c r="I81" s="66"/>
      <c r="J81" s="66"/>
      <c r="K81" s="66"/>
      <c r="L81" s="66"/>
      <c r="M81" s="191">
        <f t="shared" si="4"/>
        <v>42338</v>
      </c>
      <c r="N81" s="191">
        <f t="shared" si="5"/>
        <v>42342</v>
      </c>
      <c r="O81" s="60">
        <v>42248</v>
      </c>
      <c r="P81" s="60">
        <v>42252</v>
      </c>
      <c r="Q81" s="352"/>
    </row>
    <row r="82" spans="1:17" ht="75" customHeight="1">
      <c r="A82" s="200">
        <f>A79+1</f>
        <v>8</v>
      </c>
      <c r="B82" s="61" t="s">
        <v>109</v>
      </c>
      <c r="C82" s="196" t="s">
        <v>389</v>
      </c>
      <c r="D82" s="196" t="s">
        <v>118</v>
      </c>
      <c r="E82" s="196" t="s">
        <v>376</v>
      </c>
      <c r="F82" s="222" t="s">
        <v>368</v>
      </c>
      <c r="G82" s="66">
        <v>1164.59519</v>
      </c>
      <c r="H82" s="66"/>
      <c r="I82" s="66"/>
      <c r="J82" s="66"/>
      <c r="K82" s="66"/>
      <c r="L82" s="66"/>
      <c r="M82" s="191">
        <f t="shared" si="4"/>
        <v>42126</v>
      </c>
      <c r="N82" s="191">
        <f t="shared" si="5"/>
        <v>42140</v>
      </c>
      <c r="O82" s="198">
        <v>42036</v>
      </c>
      <c r="P82" s="198">
        <v>42050</v>
      </c>
      <c r="Q82" s="59" t="s">
        <v>97</v>
      </c>
    </row>
    <row r="83" spans="1:17" ht="30">
      <c r="A83" s="339">
        <v>9</v>
      </c>
      <c r="B83" s="319" t="s">
        <v>109</v>
      </c>
      <c r="C83" s="319" t="s">
        <v>116</v>
      </c>
      <c r="D83" s="319" t="s">
        <v>118</v>
      </c>
      <c r="E83" s="319" t="s">
        <v>376</v>
      </c>
      <c r="F83" s="258" t="s">
        <v>384</v>
      </c>
      <c r="G83" s="321">
        <v>100</v>
      </c>
      <c r="H83" s="66"/>
      <c r="I83" s="66"/>
      <c r="J83" s="66"/>
      <c r="K83" s="66"/>
      <c r="L83" s="66"/>
      <c r="M83" s="353">
        <f>O83+90</f>
        <v>42095</v>
      </c>
      <c r="N83" s="353">
        <f>P83+90</f>
        <v>42440</v>
      </c>
      <c r="O83" s="43">
        <v>42005</v>
      </c>
      <c r="P83" s="43">
        <v>42350</v>
      </c>
      <c r="Q83" s="59" t="s">
        <v>97</v>
      </c>
    </row>
    <row r="84" spans="1:17" ht="15.75" customHeight="1">
      <c r="A84" s="340"/>
      <c r="B84" s="319"/>
      <c r="C84" s="319"/>
      <c r="D84" s="319"/>
      <c r="E84" s="319"/>
      <c r="F84" s="258" t="s">
        <v>440</v>
      </c>
      <c r="G84" s="322"/>
      <c r="H84" s="66"/>
      <c r="I84" s="66"/>
      <c r="J84" s="66"/>
      <c r="K84" s="66"/>
      <c r="L84" s="66"/>
      <c r="M84" s="354"/>
      <c r="N84" s="354"/>
      <c r="O84" s="43"/>
      <c r="P84" s="43"/>
      <c r="Q84" s="59"/>
    </row>
    <row r="85" spans="1:17" ht="15">
      <c r="A85" s="340"/>
      <c r="B85" s="319"/>
      <c r="C85" s="319"/>
      <c r="D85" s="319"/>
      <c r="E85" s="319"/>
      <c r="F85" s="258" t="s">
        <v>367</v>
      </c>
      <c r="G85" s="322"/>
      <c r="H85" s="66"/>
      <c r="I85" s="66"/>
      <c r="J85" s="66"/>
      <c r="K85" s="66"/>
      <c r="L85" s="66"/>
      <c r="M85" s="354"/>
      <c r="N85" s="354"/>
      <c r="O85" s="43"/>
      <c r="P85" s="43"/>
      <c r="Q85" s="59"/>
    </row>
    <row r="86" spans="1:17" ht="14.25" customHeight="1">
      <c r="A86" s="341"/>
      <c r="B86" s="319"/>
      <c r="C86" s="319"/>
      <c r="D86" s="319"/>
      <c r="E86" s="319"/>
      <c r="F86" s="259" t="s">
        <v>388</v>
      </c>
      <c r="G86" s="323"/>
      <c r="H86" s="233"/>
      <c r="I86" s="233"/>
      <c r="J86" s="232"/>
      <c r="K86" s="233"/>
      <c r="L86" s="233"/>
      <c r="M86" s="355"/>
      <c r="N86" s="355"/>
      <c r="O86" s="231"/>
      <c r="P86" s="231"/>
      <c r="Q86" s="231"/>
    </row>
    <row r="87" spans="1:17" ht="30">
      <c r="A87" s="342">
        <v>10</v>
      </c>
      <c r="B87" s="328" t="s">
        <v>109</v>
      </c>
      <c r="C87" s="328" t="s">
        <v>117</v>
      </c>
      <c r="D87" s="328" t="s">
        <v>119</v>
      </c>
      <c r="E87" s="334" t="s">
        <v>120</v>
      </c>
      <c r="F87" s="222" t="s">
        <v>385</v>
      </c>
      <c r="G87" s="321">
        <v>50</v>
      </c>
      <c r="H87" s="66"/>
      <c r="I87" s="66"/>
      <c r="J87" s="66"/>
      <c r="K87" s="66"/>
      <c r="L87" s="66"/>
      <c r="M87" s="191">
        <f t="shared" si="4"/>
        <v>42185</v>
      </c>
      <c r="N87" s="191">
        <f t="shared" si="5"/>
        <v>42214</v>
      </c>
      <c r="O87" s="198">
        <v>42095</v>
      </c>
      <c r="P87" s="198">
        <v>42124</v>
      </c>
      <c r="Q87" s="350" t="s">
        <v>97</v>
      </c>
    </row>
    <row r="88" spans="1:17" ht="30">
      <c r="A88" s="342"/>
      <c r="B88" s="329"/>
      <c r="C88" s="329"/>
      <c r="D88" s="329"/>
      <c r="E88" s="335"/>
      <c r="F88" s="222" t="s">
        <v>365</v>
      </c>
      <c r="G88" s="322"/>
      <c r="H88" s="66"/>
      <c r="I88" s="66"/>
      <c r="J88" s="66"/>
      <c r="K88" s="66"/>
      <c r="L88" s="66"/>
      <c r="M88" s="191">
        <f t="shared" si="4"/>
        <v>42246</v>
      </c>
      <c r="N88" s="191">
        <f t="shared" si="5"/>
        <v>42259</v>
      </c>
      <c r="O88" s="198">
        <v>42156</v>
      </c>
      <c r="P88" s="198">
        <v>42169</v>
      </c>
      <c r="Q88" s="351"/>
    </row>
    <row r="89" spans="1:17" ht="17.25" customHeight="1">
      <c r="A89" s="342"/>
      <c r="B89" s="330"/>
      <c r="C89" s="330"/>
      <c r="D89" s="330"/>
      <c r="E89" s="336"/>
      <c r="F89" s="222" t="s">
        <v>383</v>
      </c>
      <c r="G89" s="323"/>
      <c r="H89" s="66"/>
      <c r="I89" s="66"/>
      <c r="J89" s="66"/>
      <c r="K89" s="66"/>
      <c r="L89" s="66"/>
      <c r="M89" s="191">
        <f t="shared" si="4"/>
        <v>42260</v>
      </c>
      <c r="N89" s="191">
        <f t="shared" si="5"/>
        <v>42275</v>
      </c>
      <c r="O89" s="198">
        <v>42170</v>
      </c>
      <c r="P89" s="198">
        <v>42185</v>
      </c>
      <c r="Q89" s="352"/>
    </row>
    <row r="90" spans="1:17" ht="30">
      <c r="A90" s="342">
        <f>A87+1</f>
        <v>11</v>
      </c>
      <c r="B90" s="328" t="s">
        <v>109</v>
      </c>
      <c r="C90" s="328" t="s">
        <v>390</v>
      </c>
      <c r="D90" s="328" t="s">
        <v>391</v>
      </c>
      <c r="E90" s="334" t="s">
        <v>377</v>
      </c>
      <c r="F90" s="222" t="s">
        <v>385</v>
      </c>
      <c r="G90" s="321">
        <v>85</v>
      </c>
      <c r="H90" s="66"/>
      <c r="I90" s="66"/>
      <c r="J90" s="66"/>
      <c r="K90" s="66"/>
      <c r="L90" s="66"/>
      <c r="M90" s="191">
        <f aca="true" t="shared" si="6" ref="M90:N92">O90+90+90</f>
        <v>42275</v>
      </c>
      <c r="N90" s="191">
        <f t="shared" si="6"/>
        <v>42304</v>
      </c>
      <c r="O90" s="198">
        <v>42095</v>
      </c>
      <c r="P90" s="198">
        <v>42124</v>
      </c>
      <c r="Q90" s="350" t="s">
        <v>97</v>
      </c>
    </row>
    <row r="91" spans="1:17" ht="30">
      <c r="A91" s="342"/>
      <c r="B91" s="329"/>
      <c r="C91" s="329"/>
      <c r="D91" s="329"/>
      <c r="E91" s="335"/>
      <c r="F91" s="222" t="s">
        <v>365</v>
      </c>
      <c r="G91" s="322"/>
      <c r="H91" s="66"/>
      <c r="I91" s="66"/>
      <c r="J91" s="66"/>
      <c r="K91" s="66"/>
      <c r="L91" s="66"/>
      <c r="M91" s="191">
        <f t="shared" si="6"/>
        <v>42336</v>
      </c>
      <c r="N91" s="191">
        <f t="shared" si="6"/>
        <v>42349</v>
      </c>
      <c r="O91" s="198">
        <v>42156</v>
      </c>
      <c r="P91" s="198">
        <v>42169</v>
      </c>
      <c r="Q91" s="351"/>
    </row>
    <row r="92" spans="1:17" ht="77.25" customHeight="1">
      <c r="A92" s="342"/>
      <c r="B92" s="330"/>
      <c r="C92" s="330"/>
      <c r="D92" s="330"/>
      <c r="E92" s="336"/>
      <c r="F92" s="222" t="s">
        <v>383</v>
      </c>
      <c r="G92" s="323"/>
      <c r="H92" s="66"/>
      <c r="I92" s="66"/>
      <c r="J92" s="66"/>
      <c r="K92" s="66"/>
      <c r="L92" s="66"/>
      <c r="M92" s="191">
        <f t="shared" si="6"/>
        <v>42350</v>
      </c>
      <c r="N92" s="191">
        <f t="shared" si="6"/>
        <v>42365</v>
      </c>
      <c r="O92" s="198">
        <v>42170</v>
      </c>
      <c r="P92" s="198">
        <v>42185</v>
      </c>
      <c r="Q92" s="352"/>
    </row>
    <row r="93" spans="1:17" s="227" customFormat="1" ht="20.25" customHeight="1" thickBot="1">
      <c r="A93" s="230">
        <v>12</v>
      </c>
      <c r="B93" s="226" t="s">
        <v>360</v>
      </c>
      <c r="C93" s="44" t="s">
        <v>453</v>
      </c>
      <c r="D93" s="44" t="s">
        <v>168</v>
      </c>
      <c r="E93" s="44"/>
      <c r="F93" s="228"/>
      <c r="G93" s="68">
        <v>0</v>
      </c>
      <c r="H93" s="68"/>
      <c r="I93" s="68"/>
      <c r="J93" s="68"/>
      <c r="K93" s="68"/>
      <c r="L93" s="68"/>
      <c r="M93" s="192">
        <f t="shared" si="4"/>
        <v>42215</v>
      </c>
      <c r="N93" s="192">
        <f t="shared" si="5"/>
        <v>42459</v>
      </c>
      <c r="O93" s="45">
        <v>42125</v>
      </c>
      <c r="P93" s="45">
        <v>42369</v>
      </c>
      <c r="Q93" s="229"/>
    </row>
    <row r="94" spans="1:17" ht="24.75" customHeight="1">
      <c r="A94" s="210"/>
      <c r="B94" s="211"/>
      <c r="C94" s="211"/>
      <c r="D94" s="211"/>
      <c r="E94" s="212"/>
      <c r="F94" s="212"/>
      <c r="G94" s="282">
        <f>+G93+G90+G87+G83+G82+G79+G76+G75+G72+G69+G66+G63+G55+G52+G49+G48+G45+G42+G39+G36+G33+G30+G27+G24+G20+G16+G12+G8</f>
        <v>11324.85039</v>
      </c>
      <c r="H94" s="213"/>
      <c r="I94" s="213"/>
      <c r="J94" s="213"/>
      <c r="K94" s="213"/>
      <c r="L94" s="213"/>
      <c r="M94" s="214"/>
      <c r="N94" s="214"/>
      <c r="O94" s="215"/>
      <c r="P94" s="215"/>
      <c r="Q94" s="215"/>
    </row>
    <row r="95" spans="1:17" ht="15.75">
      <c r="A95" s="348"/>
      <c r="B95" s="348"/>
      <c r="C95" s="348"/>
      <c r="D95" s="348"/>
      <c r="E95" s="348"/>
      <c r="F95" s="348"/>
      <c r="G95" s="216"/>
      <c r="H95" s="217">
        <f>SUM(H8:H94)</f>
        <v>0</v>
      </c>
      <c r="I95" s="217">
        <f>SUM(I8:I94)</f>
        <v>0</v>
      </c>
      <c r="J95" s="217">
        <f>SUM(J8:J94)</f>
        <v>0</v>
      </c>
      <c r="K95" s="217">
        <f>SUM(K8:K94)</f>
        <v>0</v>
      </c>
      <c r="L95" s="217">
        <f>SUM(L8:L94)</f>
        <v>0</v>
      </c>
      <c r="M95" s="218"/>
      <c r="N95" s="218"/>
      <c r="O95" s="219"/>
      <c r="P95" s="219"/>
      <c r="Q95" s="220"/>
    </row>
    <row r="96" spans="1:17" ht="15.75">
      <c r="A96" s="14"/>
      <c r="B96" s="14"/>
      <c r="C96" s="14"/>
      <c r="D96" s="14"/>
      <c r="E96" s="9"/>
      <c r="F96" s="9"/>
      <c r="G96" s="15"/>
      <c r="H96" s="75"/>
      <c r="I96" s="75"/>
      <c r="J96" s="15"/>
      <c r="K96" s="75"/>
      <c r="L96" s="75"/>
      <c r="M96" s="194"/>
      <c r="N96" s="194"/>
      <c r="O96" s="14"/>
      <c r="P96" s="14"/>
      <c r="Q96" s="14"/>
    </row>
    <row r="97" spans="1:23" s="5" customFormat="1" ht="15.75">
      <c r="A97" s="16"/>
      <c r="B97" s="16"/>
      <c r="C97" s="16"/>
      <c r="D97" s="16"/>
      <c r="E97" s="17"/>
      <c r="F97" s="17"/>
      <c r="G97" s="18"/>
      <c r="H97" s="19"/>
      <c r="I97" s="19"/>
      <c r="J97" s="18"/>
      <c r="K97" s="19"/>
      <c r="L97" s="19"/>
      <c r="M97" s="195"/>
      <c r="N97" s="195"/>
      <c r="O97" s="16"/>
      <c r="P97" s="20"/>
      <c r="Q97" s="16"/>
      <c r="V97" s="41"/>
      <c r="W97" s="41"/>
    </row>
    <row r="98" spans="1:17" ht="15.75">
      <c r="A98" s="14"/>
      <c r="B98" s="14"/>
      <c r="C98" s="14"/>
      <c r="D98" s="14"/>
      <c r="E98" s="9"/>
      <c r="F98" s="9"/>
      <c r="G98" s="344" t="s">
        <v>160</v>
      </c>
      <c r="H98" s="344"/>
      <c r="I98" s="344"/>
      <c r="J98" s="344"/>
      <c r="K98" s="344"/>
      <c r="L98" s="344"/>
      <c r="M98" s="344"/>
      <c r="N98" s="344"/>
      <c r="O98" s="344"/>
      <c r="P98" s="344"/>
      <c r="Q98" s="344"/>
    </row>
    <row r="99" spans="1:17" ht="15.75">
      <c r="A99" s="14"/>
      <c r="B99" s="14"/>
      <c r="C99" s="14"/>
      <c r="D99" s="14"/>
      <c r="E99" s="9"/>
      <c r="F99" s="9"/>
      <c r="G99" s="344" t="s">
        <v>161</v>
      </c>
      <c r="H99" s="344"/>
      <c r="I99" s="344"/>
      <c r="J99" s="344"/>
      <c r="K99" s="344"/>
      <c r="L99" s="344"/>
      <c r="M99" s="344"/>
      <c r="N99" s="344"/>
      <c r="O99" s="344"/>
      <c r="P99" s="344"/>
      <c r="Q99" s="344"/>
    </row>
    <row r="100" spans="1:17" ht="15.75">
      <c r="A100" s="21"/>
      <c r="B100" s="21"/>
      <c r="C100" s="20"/>
      <c r="D100" s="14"/>
      <c r="E100" s="9"/>
      <c r="F100" s="9"/>
      <c r="G100" s="345"/>
      <c r="H100" s="345"/>
      <c r="I100" s="345"/>
      <c r="J100" s="345"/>
      <c r="K100" s="345"/>
      <c r="L100" s="345"/>
      <c r="M100" s="345"/>
      <c r="N100" s="345"/>
      <c r="O100" s="345"/>
      <c r="P100" s="345"/>
      <c r="Q100" s="345"/>
    </row>
    <row r="101" spans="1:17" ht="15.75">
      <c r="A101" s="347" t="s">
        <v>16</v>
      </c>
      <c r="B101" s="347"/>
      <c r="C101" s="22"/>
      <c r="D101" s="14"/>
      <c r="E101" s="9"/>
      <c r="F101" s="9"/>
      <c r="G101" s="346" t="s">
        <v>17</v>
      </c>
      <c r="H101" s="346"/>
      <c r="I101" s="346"/>
      <c r="J101" s="346"/>
      <c r="K101" s="346"/>
      <c r="L101" s="346"/>
      <c r="M101" s="346"/>
      <c r="N101" s="346"/>
      <c r="O101" s="346"/>
      <c r="P101" s="346"/>
      <c r="Q101" s="346"/>
    </row>
    <row r="102" spans="1:17" ht="15.75">
      <c r="A102" s="257"/>
      <c r="B102" s="257"/>
      <c r="C102" s="22"/>
      <c r="D102" s="14"/>
      <c r="E102" s="9"/>
      <c r="F102" s="9"/>
      <c r="G102" s="257"/>
      <c r="H102" s="257"/>
      <c r="I102" s="257"/>
      <c r="J102" s="257"/>
      <c r="K102" s="257"/>
      <c r="L102" s="257"/>
      <c r="M102" s="257"/>
      <c r="N102" s="257"/>
      <c r="O102" s="257"/>
      <c r="P102" s="257"/>
      <c r="Q102" s="257"/>
    </row>
    <row r="103" spans="1:17" ht="15.75">
      <c r="A103" s="257"/>
      <c r="B103" s="257"/>
      <c r="C103" s="22"/>
      <c r="D103" s="14"/>
      <c r="E103" s="9"/>
      <c r="F103" s="9"/>
      <c r="G103" s="257"/>
      <c r="H103" s="257"/>
      <c r="I103" s="257"/>
      <c r="J103" s="257"/>
      <c r="K103" s="257"/>
      <c r="L103" s="257"/>
      <c r="M103" s="257"/>
      <c r="N103" s="257"/>
      <c r="O103" s="257"/>
      <c r="P103" s="257"/>
      <c r="Q103" s="257"/>
    </row>
    <row r="104" spans="1:17" ht="15.75">
      <c r="A104" s="257"/>
      <c r="B104" s="257"/>
      <c r="C104" s="22"/>
      <c r="D104" s="14"/>
      <c r="E104" s="9"/>
      <c r="F104" s="9"/>
      <c r="G104" s="257"/>
      <c r="H104" s="257"/>
      <c r="I104" s="257"/>
      <c r="J104" s="257"/>
      <c r="K104" s="257"/>
      <c r="L104" s="257"/>
      <c r="M104" s="257"/>
      <c r="N104" s="257"/>
      <c r="O104" s="257"/>
      <c r="P104" s="257"/>
      <c r="Q104" s="257"/>
    </row>
    <row r="105" spans="1:17" ht="15.75">
      <c r="A105" s="257"/>
      <c r="B105" s="257"/>
      <c r="C105" s="22"/>
      <c r="D105" s="14"/>
      <c r="E105" s="9"/>
      <c r="F105" s="9"/>
      <c r="G105" s="257"/>
      <c r="H105" s="257"/>
      <c r="I105" s="257"/>
      <c r="J105" s="257"/>
      <c r="K105" s="257"/>
      <c r="L105" s="257"/>
      <c r="M105" s="257"/>
      <c r="N105" s="257"/>
      <c r="O105" s="257"/>
      <c r="P105" s="257"/>
      <c r="Q105" s="257"/>
    </row>
    <row r="106" spans="1:17" ht="15.75">
      <c r="A106" s="257"/>
      <c r="B106" s="257"/>
      <c r="C106" s="22"/>
      <c r="D106" s="14"/>
      <c r="E106" s="9"/>
      <c r="F106" s="9"/>
      <c r="G106" s="257"/>
      <c r="H106" s="257"/>
      <c r="I106" s="257"/>
      <c r="J106" s="257"/>
      <c r="K106" s="257"/>
      <c r="L106" s="257"/>
      <c r="M106" s="257"/>
      <c r="N106" s="257"/>
      <c r="O106" s="257"/>
      <c r="P106" s="257"/>
      <c r="Q106" s="257"/>
    </row>
    <row r="107" spans="1:17" ht="15.75">
      <c r="A107" s="14"/>
      <c r="B107" s="14"/>
      <c r="C107" s="14"/>
      <c r="D107" s="14"/>
      <c r="E107" s="9"/>
      <c r="F107" s="9"/>
      <c r="G107" s="15"/>
      <c r="H107" s="75"/>
      <c r="I107" s="75"/>
      <c r="J107" s="15"/>
      <c r="K107" s="75"/>
      <c r="L107" s="75"/>
      <c r="M107" s="194"/>
      <c r="N107" s="194"/>
      <c r="O107" s="14"/>
      <c r="P107" s="14"/>
      <c r="Q107" s="14"/>
    </row>
  </sheetData>
  <sheetProtection/>
  <mergeCells count="203">
    <mergeCell ref="Q3:Q5"/>
    <mergeCell ref="E3:E5"/>
    <mergeCell ref="L4:L5"/>
    <mergeCell ref="P3:P5"/>
    <mergeCell ref="O3:O5"/>
    <mergeCell ref="K4:K5"/>
    <mergeCell ref="J4:J5"/>
    <mergeCell ref="N3:N5"/>
    <mergeCell ref="M3:M5"/>
    <mergeCell ref="D3:D5"/>
    <mergeCell ref="J3:L3"/>
    <mergeCell ref="F3:F5"/>
    <mergeCell ref="B3:B5"/>
    <mergeCell ref="B8:B11"/>
    <mergeCell ref="C8:C11"/>
    <mergeCell ref="D8:D11"/>
    <mergeCell ref="E8:E11"/>
    <mergeCell ref="G3:G4"/>
    <mergeCell ref="G8:G11"/>
    <mergeCell ref="A3:A5"/>
    <mergeCell ref="A16:A19"/>
    <mergeCell ref="B16:B19"/>
    <mergeCell ref="C16:C19"/>
    <mergeCell ref="D16:D19"/>
    <mergeCell ref="E16:E19"/>
    <mergeCell ref="A8:A11"/>
    <mergeCell ref="C3:C5"/>
    <mergeCell ref="B12:B15"/>
    <mergeCell ref="E12:E15"/>
    <mergeCell ref="Q16:Q19"/>
    <mergeCell ref="A20:A23"/>
    <mergeCell ref="B20:B23"/>
    <mergeCell ref="C20:C23"/>
    <mergeCell ref="D20:D23"/>
    <mergeCell ref="E20:E23"/>
    <mergeCell ref="Q20:Q23"/>
    <mergeCell ref="G16:G19"/>
    <mergeCell ref="C24:C26"/>
    <mergeCell ref="D24:D26"/>
    <mergeCell ref="E24:E26"/>
    <mergeCell ref="F24:F26"/>
    <mergeCell ref="G24:G26"/>
    <mergeCell ref="O24:O26"/>
    <mergeCell ref="M24:M26"/>
    <mergeCell ref="N24:N26"/>
    <mergeCell ref="P24:P26"/>
    <mergeCell ref="Q24:Q26"/>
    <mergeCell ref="Q27:Q29"/>
    <mergeCell ref="C30:C32"/>
    <mergeCell ref="D30:D32"/>
    <mergeCell ref="E30:E32"/>
    <mergeCell ref="G30:G32"/>
    <mergeCell ref="Q30:Q32"/>
    <mergeCell ref="C27:C29"/>
    <mergeCell ref="D27:D29"/>
    <mergeCell ref="E27:E29"/>
    <mergeCell ref="G27:G29"/>
    <mergeCell ref="Q33:Q35"/>
    <mergeCell ref="C36:C38"/>
    <mergeCell ref="D36:D38"/>
    <mergeCell ref="E36:E38"/>
    <mergeCell ref="G36:G38"/>
    <mergeCell ref="Q36:Q38"/>
    <mergeCell ref="C33:C35"/>
    <mergeCell ref="E33:E35"/>
    <mergeCell ref="B39:B41"/>
    <mergeCell ref="B36:B38"/>
    <mergeCell ref="A45:A47"/>
    <mergeCell ref="A42:A44"/>
    <mergeCell ref="Q39:Q41"/>
    <mergeCell ref="C42:C44"/>
    <mergeCell ref="D42:D44"/>
    <mergeCell ref="E42:E44"/>
    <mergeCell ref="G42:G44"/>
    <mergeCell ref="C39:C41"/>
    <mergeCell ref="D39:D41"/>
    <mergeCell ref="E39:E41"/>
    <mergeCell ref="G39:G41"/>
    <mergeCell ref="Q45:Q47"/>
    <mergeCell ref="G33:G35"/>
    <mergeCell ref="Q49:Q51"/>
    <mergeCell ref="G45:G47"/>
    <mergeCell ref="G49:G51"/>
    <mergeCell ref="C45:C47"/>
    <mergeCell ref="D45:D47"/>
    <mergeCell ref="E45:E47"/>
    <mergeCell ref="Q42:Q44"/>
    <mergeCell ref="D52:D54"/>
    <mergeCell ref="E52:E54"/>
    <mergeCell ref="G52:G54"/>
    <mergeCell ref="C49:C51"/>
    <mergeCell ref="D49:D51"/>
    <mergeCell ref="E49:E51"/>
    <mergeCell ref="Q58:Q60"/>
    <mergeCell ref="G66:G68"/>
    <mergeCell ref="Q66:Q68"/>
    <mergeCell ref="Q52:Q54"/>
    <mergeCell ref="C55:C57"/>
    <mergeCell ref="D55:D57"/>
    <mergeCell ref="E55:E57"/>
    <mergeCell ref="G55:G57"/>
    <mergeCell ref="C52:C54"/>
    <mergeCell ref="Q55:Q57"/>
    <mergeCell ref="D63:D65"/>
    <mergeCell ref="E63:E65"/>
    <mergeCell ref="C58:C60"/>
    <mergeCell ref="D58:D60"/>
    <mergeCell ref="E58:E60"/>
    <mergeCell ref="G58:G60"/>
    <mergeCell ref="Q63:Q65"/>
    <mergeCell ref="G63:G65"/>
    <mergeCell ref="A66:A68"/>
    <mergeCell ref="B66:B68"/>
    <mergeCell ref="C66:C68"/>
    <mergeCell ref="D66:D68"/>
    <mergeCell ref="E66:E68"/>
    <mergeCell ref="A63:A65"/>
    <mergeCell ref="B63:B65"/>
    <mergeCell ref="C63:C65"/>
    <mergeCell ref="Q69:Q71"/>
    <mergeCell ref="A72:A74"/>
    <mergeCell ref="B72:B74"/>
    <mergeCell ref="C72:C74"/>
    <mergeCell ref="D72:D74"/>
    <mergeCell ref="E72:E74"/>
    <mergeCell ref="G72:G74"/>
    <mergeCell ref="Q72:Q74"/>
    <mergeCell ref="A69:A71"/>
    <mergeCell ref="B69:B71"/>
    <mergeCell ref="A87:A89"/>
    <mergeCell ref="Q76:Q78"/>
    <mergeCell ref="A79:A81"/>
    <mergeCell ref="B79:B81"/>
    <mergeCell ref="C79:C81"/>
    <mergeCell ref="D79:D81"/>
    <mergeCell ref="E79:E81"/>
    <mergeCell ref="G79:G81"/>
    <mergeCell ref="Q79:Q81"/>
    <mergeCell ref="A76:A78"/>
    <mergeCell ref="E90:E92"/>
    <mergeCell ref="G90:G92"/>
    <mergeCell ref="Q90:Q92"/>
    <mergeCell ref="B87:B89"/>
    <mergeCell ref="C87:C89"/>
    <mergeCell ref="D87:D89"/>
    <mergeCell ref="E87:E89"/>
    <mergeCell ref="G87:G89"/>
    <mergeCell ref="A52:A54"/>
    <mergeCell ref="D33:D35"/>
    <mergeCell ref="B24:B26"/>
    <mergeCell ref="Q87:Q89"/>
    <mergeCell ref="B76:B78"/>
    <mergeCell ref="C76:C78"/>
    <mergeCell ref="D76:D78"/>
    <mergeCell ref="E76:E78"/>
    <mergeCell ref="M83:M86"/>
    <mergeCell ref="N83:N86"/>
    <mergeCell ref="A27:A29"/>
    <mergeCell ref="A33:A35"/>
    <mergeCell ref="A36:A38"/>
    <mergeCell ref="A39:A41"/>
    <mergeCell ref="A24:A26"/>
    <mergeCell ref="A49:A51"/>
    <mergeCell ref="A90:A92"/>
    <mergeCell ref="G99:Q99"/>
    <mergeCell ref="G98:Q98"/>
    <mergeCell ref="G100:Q100"/>
    <mergeCell ref="G101:Q101"/>
    <mergeCell ref="A101:B101"/>
    <mergeCell ref="A95:F95"/>
    <mergeCell ref="B90:B92"/>
    <mergeCell ref="C90:C92"/>
    <mergeCell ref="D90:D92"/>
    <mergeCell ref="D12:D15"/>
    <mergeCell ref="C12:C15"/>
    <mergeCell ref="B58:B60"/>
    <mergeCell ref="B55:B57"/>
    <mergeCell ref="B52:B54"/>
    <mergeCell ref="A83:A86"/>
    <mergeCell ref="A55:A57"/>
    <mergeCell ref="A58:A60"/>
    <mergeCell ref="A12:A15"/>
    <mergeCell ref="A30:A32"/>
    <mergeCell ref="B33:B35"/>
    <mergeCell ref="B30:B32"/>
    <mergeCell ref="B49:B51"/>
    <mergeCell ref="B45:B47"/>
    <mergeCell ref="B42:B44"/>
    <mergeCell ref="G76:G78"/>
    <mergeCell ref="C69:C71"/>
    <mergeCell ref="D69:D71"/>
    <mergeCell ref="E69:E71"/>
    <mergeCell ref="G69:G71"/>
    <mergeCell ref="Q12:Q15"/>
    <mergeCell ref="Q8:Q11"/>
    <mergeCell ref="B83:B86"/>
    <mergeCell ref="C83:C86"/>
    <mergeCell ref="D83:D86"/>
    <mergeCell ref="E83:E86"/>
    <mergeCell ref="B27:B29"/>
    <mergeCell ref="G12:G15"/>
    <mergeCell ref="G20:G23"/>
    <mergeCell ref="G83:G86"/>
  </mergeCells>
  <printOptions/>
  <pageMargins left="0.708661417322835" right="0.708661417322835" top="0.748031496062992" bottom="0.748031496062992" header="0.31496062992126" footer="0.31496062992126"/>
  <pageSetup fitToHeight="2" orientation="landscape" paperSize="5" scale="45" r:id="rId3"/>
  <headerFooter>
    <oddFooter>&amp;LDocument Number: 39346977    Document Name: LO 3022/OC-TT Strengthened Information Management at Registrar General's Department Procurement Plan 2015
&amp;CPage &amp;P of &amp;N&amp;R27th November 2014</oddFooter>
  </headerFooter>
  <legacyDrawing r:id="rId2"/>
</worksheet>
</file>

<file path=xl/worksheets/sheet4.xml><?xml version="1.0" encoding="utf-8"?>
<worksheet xmlns="http://schemas.openxmlformats.org/spreadsheetml/2006/main" xmlns:r="http://schemas.openxmlformats.org/officeDocument/2006/relationships">
  <dimension ref="A1:L75"/>
  <sheetViews>
    <sheetView tabSelected="1" zoomScale="70" zoomScaleNormal="70" zoomScalePageLayoutView="0" workbookViewId="0" topLeftCell="A1">
      <selection activeCell="A4" sqref="A4:A5"/>
    </sheetView>
  </sheetViews>
  <sheetFormatPr defaultColWidth="8.8515625" defaultRowHeight="15"/>
  <cols>
    <col min="1" max="1" width="5.140625" style="65" customWidth="1"/>
    <col min="2" max="2" width="77.421875" style="65" customWidth="1"/>
    <col min="3" max="3" width="8.8515625" style="65" customWidth="1"/>
    <col min="4" max="4" width="10.00390625" style="65" customWidth="1"/>
    <col min="5" max="5" width="56.8515625" style="65" customWidth="1"/>
    <col min="6" max="6" width="8.8515625" style="65" customWidth="1"/>
    <col min="7" max="7" width="9.00390625" style="65" customWidth="1"/>
    <col min="8" max="8" width="11.57421875" style="65" customWidth="1"/>
    <col min="9" max="9" width="13.00390625" style="65" customWidth="1"/>
    <col min="10" max="12" width="11.57421875" style="65" customWidth="1"/>
    <col min="13" max="16384" width="8.8515625" style="65" customWidth="1"/>
  </cols>
  <sheetData>
    <row r="1" spans="1:11" ht="18.75">
      <c r="A1" s="39" t="s">
        <v>2</v>
      </c>
      <c r="I1" s="73"/>
      <c r="J1" s="41"/>
      <c r="K1" s="41"/>
    </row>
    <row r="2" ht="32.25" thickBot="1">
      <c r="D2" s="28" t="s">
        <v>89</v>
      </c>
    </row>
    <row r="3" spans="1:12" ht="15.75">
      <c r="A3" s="396" t="s">
        <v>14</v>
      </c>
      <c r="B3" s="397"/>
      <c r="C3" s="397"/>
      <c r="D3" s="397"/>
      <c r="E3" s="397"/>
      <c r="F3" s="397"/>
      <c r="G3" s="397"/>
      <c r="H3" s="397"/>
      <c r="I3" s="397"/>
      <c r="J3" s="397"/>
      <c r="K3" s="397"/>
      <c r="L3" s="397"/>
    </row>
    <row r="4" spans="1:12" ht="15" customHeight="1">
      <c r="A4" s="389" t="s">
        <v>56</v>
      </c>
      <c r="B4" s="385" t="s">
        <v>20</v>
      </c>
      <c r="C4" s="385" t="s">
        <v>60</v>
      </c>
      <c r="D4" s="385" t="s">
        <v>30</v>
      </c>
      <c r="E4" s="386" t="s">
        <v>90</v>
      </c>
      <c r="F4" s="386" t="s">
        <v>61</v>
      </c>
      <c r="G4" s="385" t="s">
        <v>91</v>
      </c>
      <c r="H4" s="386" t="s">
        <v>92</v>
      </c>
      <c r="I4" s="385" t="s">
        <v>10</v>
      </c>
      <c r="J4" s="385"/>
      <c r="K4" s="386" t="s">
        <v>93</v>
      </c>
      <c r="L4" s="77" t="s">
        <v>11</v>
      </c>
    </row>
    <row r="5" spans="1:12" ht="60">
      <c r="A5" s="389"/>
      <c r="B5" s="385"/>
      <c r="C5" s="385"/>
      <c r="D5" s="385"/>
      <c r="E5" s="387"/>
      <c r="F5" s="387"/>
      <c r="G5" s="385"/>
      <c r="H5" s="387"/>
      <c r="I5" s="76" t="s">
        <v>12</v>
      </c>
      <c r="J5" s="76" t="s">
        <v>15</v>
      </c>
      <c r="K5" s="388"/>
      <c r="L5" s="78"/>
    </row>
    <row r="6" spans="1:12" ht="15">
      <c r="A6" s="399" t="s">
        <v>33</v>
      </c>
      <c r="B6" s="400"/>
      <c r="C6" s="400"/>
      <c r="D6" s="400"/>
      <c r="E6" s="400"/>
      <c r="F6" s="400"/>
      <c r="G6" s="400"/>
      <c r="H6" s="400"/>
      <c r="I6" s="400"/>
      <c r="J6" s="400"/>
      <c r="K6" s="400"/>
      <c r="L6" s="400"/>
    </row>
    <row r="7" spans="1:12" ht="15">
      <c r="A7" s="401"/>
      <c r="B7" s="402"/>
      <c r="C7" s="402"/>
      <c r="D7" s="402"/>
      <c r="E7" s="402"/>
      <c r="F7" s="402"/>
      <c r="G7" s="402"/>
      <c r="H7" s="402"/>
      <c r="I7" s="402"/>
      <c r="J7" s="402"/>
      <c r="K7" s="402"/>
      <c r="L7" s="402"/>
    </row>
    <row r="8" spans="1:12" ht="15">
      <c r="A8" s="70"/>
      <c r="B8" s="62"/>
      <c r="C8" s="71"/>
      <c r="D8" s="63"/>
      <c r="E8" s="64"/>
      <c r="F8" s="71"/>
      <c r="G8" s="71"/>
      <c r="H8" s="71"/>
      <c r="I8" s="72"/>
      <c r="J8" s="72"/>
      <c r="K8" s="71"/>
      <c r="L8" s="71"/>
    </row>
    <row r="9" spans="1:12" ht="15.75" thickBot="1">
      <c r="A9" s="24"/>
      <c r="B9" s="24"/>
      <c r="C9" s="24"/>
      <c r="D9" s="24"/>
      <c r="E9" s="24"/>
      <c r="F9" s="24"/>
      <c r="G9" s="24"/>
      <c r="H9" s="24"/>
      <c r="I9" s="24"/>
      <c r="J9" s="24"/>
      <c r="K9" s="24"/>
      <c r="L9" s="24"/>
    </row>
    <row r="10" spans="1:12" ht="15.75">
      <c r="A10" s="396" t="s">
        <v>13</v>
      </c>
      <c r="B10" s="397"/>
      <c r="C10" s="397"/>
      <c r="D10" s="397"/>
      <c r="E10" s="397"/>
      <c r="F10" s="397"/>
      <c r="G10" s="397"/>
      <c r="H10" s="397"/>
      <c r="I10" s="397"/>
      <c r="J10" s="397"/>
      <c r="K10" s="397"/>
      <c r="L10" s="397"/>
    </row>
    <row r="11" spans="1:12" ht="15" customHeight="1">
      <c r="A11" s="389" t="s">
        <v>56</v>
      </c>
      <c r="B11" s="385" t="s">
        <v>20</v>
      </c>
      <c r="C11" s="385" t="s">
        <v>60</v>
      </c>
      <c r="D11" s="385" t="s">
        <v>30</v>
      </c>
      <c r="E11" s="386" t="s">
        <v>90</v>
      </c>
      <c r="F11" s="386" t="s">
        <v>61</v>
      </c>
      <c r="G11" s="385" t="s">
        <v>95</v>
      </c>
      <c r="H11" s="386" t="s">
        <v>92</v>
      </c>
      <c r="I11" s="385" t="s">
        <v>10</v>
      </c>
      <c r="J11" s="385"/>
      <c r="K11" s="386" t="s">
        <v>93</v>
      </c>
      <c r="L11" s="77" t="s">
        <v>11</v>
      </c>
    </row>
    <row r="12" spans="1:12" ht="60">
      <c r="A12" s="389"/>
      <c r="B12" s="385"/>
      <c r="C12" s="385"/>
      <c r="D12" s="385"/>
      <c r="E12" s="387"/>
      <c r="F12" s="387"/>
      <c r="G12" s="385"/>
      <c r="H12" s="387"/>
      <c r="I12" s="76" t="s">
        <v>12</v>
      </c>
      <c r="J12" s="76" t="s">
        <v>15</v>
      </c>
      <c r="K12" s="388"/>
      <c r="L12" s="78"/>
    </row>
    <row r="13" spans="1:12" ht="19.5" customHeight="1">
      <c r="A13" s="399" t="s">
        <v>33</v>
      </c>
      <c r="B13" s="400"/>
      <c r="C13" s="400"/>
      <c r="D13" s="400"/>
      <c r="E13" s="400"/>
      <c r="F13" s="400"/>
      <c r="G13" s="400"/>
      <c r="H13" s="400"/>
      <c r="I13" s="400"/>
      <c r="J13" s="400"/>
      <c r="K13" s="400"/>
      <c r="L13" s="400"/>
    </row>
    <row r="14" spans="1:12" ht="20.25" customHeight="1">
      <c r="A14" s="401"/>
      <c r="B14" s="402"/>
      <c r="C14" s="402"/>
      <c r="D14" s="402"/>
      <c r="E14" s="402"/>
      <c r="F14" s="402"/>
      <c r="G14" s="402"/>
      <c r="H14" s="402"/>
      <c r="I14" s="402"/>
      <c r="J14" s="402"/>
      <c r="K14" s="402"/>
      <c r="L14" s="402"/>
    </row>
    <row r="15" spans="1:12" ht="15">
      <c r="A15" s="70">
        <v>1</v>
      </c>
      <c r="B15" s="62" t="s">
        <v>63</v>
      </c>
      <c r="C15" s="71">
        <v>4</v>
      </c>
      <c r="D15" s="63">
        <v>59</v>
      </c>
      <c r="E15" s="64" t="s">
        <v>64</v>
      </c>
      <c r="F15" s="71" t="s">
        <v>62</v>
      </c>
      <c r="G15" s="71">
        <v>100</v>
      </c>
      <c r="H15" s="71" t="s">
        <v>56</v>
      </c>
      <c r="I15" s="72">
        <v>42168</v>
      </c>
      <c r="J15" s="72">
        <v>42214</v>
      </c>
      <c r="K15" s="71" t="s">
        <v>94</v>
      </c>
      <c r="L15" s="71"/>
    </row>
    <row r="16" spans="1:12" ht="15">
      <c r="A16" s="70">
        <f>A15+1</f>
        <v>2</v>
      </c>
      <c r="B16" s="62" t="s">
        <v>65</v>
      </c>
      <c r="C16" s="71">
        <v>8</v>
      </c>
      <c r="D16" s="63">
        <v>180</v>
      </c>
      <c r="E16" s="64" t="s">
        <v>64</v>
      </c>
      <c r="F16" s="71" t="s">
        <v>55</v>
      </c>
      <c r="G16" s="71">
        <v>100</v>
      </c>
      <c r="H16" s="71" t="s">
        <v>56</v>
      </c>
      <c r="I16" s="72">
        <v>42109</v>
      </c>
      <c r="J16" s="72">
        <v>42199</v>
      </c>
      <c r="K16" s="71" t="s">
        <v>94</v>
      </c>
      <c r="L16" s="71"/>
    </row>
    <row r="17" spans="1:12" ht="75">
      <c r="A17" s="70">
        <f>A16+1</f>
        <v>3</v>
      </c>
      <c r="B17" s="62" t="s">
        <v>456</v>
      </c>
      <c r="C17" s="71">
        <v>2</v>
      </c>
      <c r="D17" s="63">
        <v>178</v>
      </c>
      <c r="E17" s="64" t="s">
        <v>64</v>
      </c>
      <c r="F17" s="71" t="s">
        <v>55</v>
      </c>
      <c r="G17" s="71">
        <v>100</v>
      </c>
      <c r="H17" s="71" t="s">
        <v>56</v>
      </c>
      <c r="I17" s="72">
        <v>42095</v>
      </c>
      <c r="J17" s="72">
        <v>42155</v>
      </c>
      <c r="K17" s="71" t="s">
        <v>94</v>
      </c>
      <c r="L17" s="71"/>
    </row>
    <row r="18" spans="1:12" ht="15">
      <c r="A18" s="398" t="s">
        <v>67</v>
      </c>
      <c r="B18" s="398"/>
      <c r="C18" s="398"/>
      <c r="D18" s="398"/>
      <c r="E18" s="398"/>
      <c r="F18" s="398"/>
      <c r="G18" s="398"/>
      <c r="H18" s="398"/>
      <c r="I18" s="398"/>
      <c r="J18" s="398"/>
      <c r="K18" s="398"/>
      <c r="L18" s="398"/>
    </row>
    <row r="19" spans="1:12" ht="15">
      <c r="A19" s="398"/>
      <c r="B19" s="398"/>
      <c r="C19" s="398"/>
      <c r="D19" s="398"/>
      <c r="E19" s="398"/>
      <c r="F19" s="398"/>
      <c r="G19" s="398"/>
      <c r="H19" s="398"/>
      <c r="I19" s="398"/>
      <c r="J19" s="398"/>
      <c r="K19" s="398"/>
      <c r="L19" s="398"/>
    </row>
    <row r="20" spans="1:12" ht="15">
      <c r="A20" s="70">
        <v>1</v>
      </c>
      <c r="B20" s="62" t="s">
        <v>393</v>
      </c>
      <c r="C20" s="71">
        <v>1</v>
      </c>
      <c r="D20" s="63">
        <v>100</v>
      </c>
      <c r="E20" s="64" t="s">
        <v>64</v>
      </c>
      <c r="F20" s="71" t="s">
        <v>55</v>
      </c>
      <c r="G20" s="71">
        <v>100</v>
      </c>
      <c r="H20" s="71" t="s">
        <v>56</v>
      </c>
      <c r="I20" s="72">
        <v>42185</v>
      </c>
      <c r="J20" s="72">
        <v>42260</v>
      </c>
      <c r="K20" s="71" t="s">
        <v>94</v>
      </c>
      <c r="L20" s="71"/>
    </row>
    <row r="21" spans="1:12" ht="15">
      <c r="A21" s="70">
        <f>A20+1</f>
        <v>2</v>
      </c>
      <c r="B21" s="62" t="s">
        <v>134</v>
      </c>
      <c r="C21" s="71">
        <v>2</v>
      </c>
      <c r="D21" s="63">
        <v>19.738</v>
      </c>
      <c r="E21" s="71"/>
      <c r="F21" s="71" t="s">
        <v>62</v>
      </c>
      <c r="G21" s="71">
        <v>100</v>
      </c>
      <c r="H21" s="71" t="s">
        <v>56</v>
      </c>
      <c r="I21" s="72">
        <v>42095</v>
      </c>
      <c r="J21" s="72">
        <v>42369</v>
      </c>
      <c r="K21" s="71" t="s">
        <v>94</v>
      </c>
      <c r="L21" s="71" t="s">
        <v>172</v>
      </c>
    </row>
    <row r="22" spans="1:12" ht="15">
      <c r="A22" s="70">
        <f>A21+1</f>
        <v>3</v>
      </c>
      <c r="B22" s="62" t="s">
        <v>68</v>
      </c>
      <c r="C22" s="71" t="s">
        <v>57</v>
      </c>
      <c r="D22" s="63">
        <v>100</v>
      </c>
      <c r="E22" s="64" t="s">
        <v>64</v>
      </c>
      <c r="F22" s="71" t="s">
        <v>55</v>
      </c>
      <c r="G22" s="71">
        <v>100</v>
      </c>
      <c r="H22" s="71" t="s">
        <v>56</v>
      </c>
      <c r="I22" s="72">
        <v>42185</v>
      </c>
      <c r="J22" s="72">
        <v>42280</v>
      </c>
      <c r="K22" s="71" t="s">
        <v>94</v>
      </c>
      <c r="L22" s="71"/>
    </row>
    <row r="23" spans="1:12" ht="15">
      <c r="A23" s="70">
        <f>A22+1</f>
        <v>4</v>
      </c>
      <c r="B23" s="62" t="s">
        <v>69</v>
      </c>
      <c r="C23" s="71" t="s">
        <v>57</v>
      </c>
      <c r="D23" s="63">
        <v>200</v>
      </c>
      <c r="E23" s="64" t="s">
        <v>64</v>
      </c>
      <c r="F23" s="71" t="s">
        <v>55</v>
      </c>
      <c r="G23" s="71">
        <v>100</v>
      </c>
      <c r="H23" s="71" t="s">
        <v>56</v>
      </c>
      <c r="I23" s="72">
        <v>42276</v>
      </c>
      <c r="J23" s="72">
        <v>42369</v>
      </c>
      <c r="K23" s="71" t="s">
        <v>94</v>
      </c>
      <c r="L23" s="71"/>
    </row>
    <row r="24" spans="1:12" ht="15">
      <c r="A24" s="70">
        <f>A23+1</f>
        <v>5</v>
      </c>
      <c r="B24" s="62" t="s">
        <v>392</v>
      </c>
      <c r="C24" s="71" t="s">
        <v>57</v>
      </c>
      <c r="D24" s="63">
        <v>1164.59519</v>
      </c>
      <c r="E24" s="71" t="s">
        <v>64</v>
      </c>
      <c r="F24" s="71" t="s">
        <v>55</v>
      </c>
      <c r="G24" s="71">
        <v>100</v>
      </c>
      <c r="H24" s="71" t="s">
        <v>56</v>
      </c>
      <c r="I24" s="72">
        <v>42126</v>
      </c>
      <c r="J24" s="72">
        <v>42369</v>
      </c>
      <c r="K24" s="71" t="s">
        <v>94</v>
      </c>
      <c r="L24" s="71"/>
    </row>
    <row r="25" spans="1:12" ht="15">
      <c r="A25" s="70">
        <f>A24+1</f>
        <v>6</v>
      </c>
      <c r="B25" s="62" t="s">
        <v>70</v>
      </c>
      <c r="C25" s="71" t="s">
        <v>57</v>
      </c>
      <c r="D25" s="63">
        <v>100</v>
      </c>
      <c r="E25" s="71" t="s">
        <v>64</v>
      </c>
      <c r="F25" s="71" t="s">
        <v>55</v>
      </c>
      <c r="G25" s="71">
        <v>100</v>
      </c>
      <c r="H25" s="71" t="s">
        <v>56</v>
      </c>
      <c r="I25" s="72">
        <v>42096</v>
      </c>
      <c r="J25" s="72">
        <v>42369</v>
      </c>
      <c r="K25" s="71" t="s">
        <v>94</v>
      </c>
      <c r="L25" s="71"/>
    </row>
    <row r="26" spans="1:12" ht="23.25">
      <c r="A26" s="398" t="s">
        <v>71</v>
      </c>
      <c r="B26" s="398"/>
      <c r="C26" s="398"/>
      <c r="D26" s="398"/>
      <c r="E26" s="398"/>
      <c r="F26" s="398"/>
      <c r="G26" s="398"/>
      <c r="H26" s="398"/>
      <c r="I26" s="398"/>
      <c r="J26" s="398"/>
      <c r="K26" s="398"/>
      <c r="L26" s="398"/>
    </row>
    <row r="29" spans="1:12" ht="15">
      <c r="A29" s="70">
        <v>1</v>
      </c>
      <c r="B29" s="62" t="s">
        <v>133</v>
      </c>
      <c r="C29" s="71">
        <v>1</v>
      </c>
      <c r="D29" s="63">
        <v>26.409</v>
      </c>
      <c r="E29" s="64"/>
      <c r="F29" s="71" t="s">
        <v>62</v>
      </c>
      <c r="G29" s="71">
        <v>100</v>
      </c>
      <c r="H29" s="71"/>
      <c r="I29" s="72">
        <v>42095</v>
      </c>
      <c r="J29" s="72">
        <v>42369</v>
      </c>
      <c r="K29" s="71" t="s">
        <v>94</v>
      </c>
      <c r="L29" s="71" t="s">
        <v>172</v>
      </c>
    </row>
    <row r="31" spans="1:12" ht="15.75" thickBot="1">
      <c r="A31" s="26"/>
      <c r="B31" s="25"/>
      <c r="C31" s="32"/>
      <c r="D31" s="34"/>
      <c r="E31" s="26"/>
      <c r="F31" s="25"/>
      <c r="G31" s="26"/>
      <c r="H31" s="26"/>
      <c r="I31" s="33"/>
      <c r="J31" s="33"/>
      <c r="K31" s="26"/>
      <c r="L31" s="26"/>
    </row>
    <row r="32" spans="1:12" ht="15.75">
      <c r="A32" s="396" t="s">
        <v>72</v>
      </c>
      <c r="B32" s="397"/>
      <c r="C32" s="397"/>
      <c r="D32" s="397"/>
      <c r="E32" s="397"/>
      <c r="F32" s="397"/>
      <c r="G32" s="397"/>
      <c r="H32" s="397"/>
      <c r="I32" s="397"/>
      <c r="J32" s="397"/>
      <c r="K32" s="397"/>
      <c r="L32" s="397"/>
    </row>
    <row r="33" spans="1:12" ht="15" customHeight="1">
      <c r="A33" s="389" t="s">
        <v>56</v>
      </c>
      <c r="B33" s="385" t="s">
        <v>20</v>
      </c>
      <c r="C33" s="385" t="s">
        <v>60</v>
      </c>
      <c r="D33" s="385" t="s">
        <v>30</v>
      </c>
      <c r="E33" s="386" t="s">
        <v>90</v>
      </c>
      <c r="F33" s="386" t="s">
        <v>61</v>
      </c>
      <c r="G33" s="385" t="s">
        <v>95</v>
      </c>
      <c r="H33" s="386" t="s">
        <v>92</v>
      </c>
      <c r="I33" s="385" t="s">
        <v>10</v>
      </c>
      <c r="J33" s="385"/>
      <c r="K33" s="386" t="s">
        <v>93</v>
      </c>
      <c r="L33" s="58" t="s">
        <v>11</v>
      </c>
    </row>
    <row r="34" spans="1:12" ht="60.75" thickBot="1">
      <c r="A34" s="389"/>
      <c r="B34" s="385"/>
      <c r="C34" s="385"/>
      <c r="D34" s="385"/>
      <c r="E34" s="387"/>
      <c r="F34" s="387"/>
      <c r="G34" s="385"/>
      <c r="H34" s="387"/>
      <c r="I34" s="76" t="s">
        <v>12</v>
      </c>
      <c r="J34" s="76" t="s">
        <v>15</v>
      </c>
      <c r="K34" s="388"/>
      <c r="L34" s="78"/>
    </row>
    <row r="35" spans="1:12" ht="11.25" customHeight="1">
      <c r="A35" s="390" t="s">
        <v>33</v>
      </c>
      <c r="B35" s="391"/>
      <c r="C35" s="391"/>
      <c r="D35" s="391"/>
      <c r="E35" s="391"/>
      <c r="F35" s="391"/>
      <c r="G35" s="391"/>
      <c r="H35" s="391"/>
      <c r="I35" s="391"/>
      <c r="J35" s="391"/>
      <c r="K35" s="391"/>
      <c r="L35" s="391"/>
    </row>
    <row r="36" spans="1:12" ht="20.25" customHeight="1">
      <c r="A36" s="392"/>
      <c r="B36" s="393"/>
      <c r="C36" s="393"/>
      <c r="D36" s="393"/>
      <c r="E36" s="393"/>
      <c r="F36" s="393"/>
      <c r="G36" s="393"/>
      <c r="H36" s="393"/>
      <c r="I36" s="393"/>
      <c r="J36" s="393"/>
      <c r="K36" s="393"/>
      <c r="L36" s="393"/>
    </row>
    <row r="37" spans="1:12" ht="30">
      <c r="A37" s="70">
        <v>1</v>
      </c>
      <c r="B37" s="62" t="s">
        <v>162</v>
      </c>
      <c r="C37" s="71"/>
      <c r="D37" s="63">
        <v>500</v>
      </c>
      <c r="E37" s="64" t="s">
        <v>54</v>
      </c>
      <c r="F37" s="71" t="s">
        <v>55</v>
      </c>
      <c r="G37" s="71">
        <v>100</v>
      </c>
      <c r="H37" s="71" t="s">
        <v>96</v>
      </c>
      <c r="I37" s="72">
        <v>42338</v>
      </c>
      <c r="J37" s="72">
        <v>42366</v>
      </c>
      <c r="K37" s="71" t="s">
        <v>94</v>
      </c>
      <c r="L37" s="71"/>
    </row>
    <row r="38" spans="1:12" ht="15.75" thickBot="1">
      <c r="A38" s="70">
        <v>2</v>
      </c>
      <c r="B38" s="62" t="s">
        <v>452</v>
      </c>
      <c r="C38" s="71"/>
      <c r="D38" s="63">
        <v>500</v>
      </c>
      <c r="E38" s="64" t="s">
        <v>54</v>
      </c>
      <c r="F38" s="71" t="s">
        <v>55</v>
      </c>
      <c r="G38" s="71">
        <v>100</v>
      </c>
      <c r="H38" s="71" t="s">
        <v>56</v>
      </c>
      <c r="I38" s="72">
        <v>42369</v>
      </c>
      <c r="J38" s="72">
        <v>42366</v>
      </c>
      <c r="K38" s="71" t="s">
        <v>94</v>
      </c>
      <c r="L38" s="71"/>
    </row>
    <row r="39" spans="1:12" ht="15">
      <c r="A39" s="390" t="s">
        <v>67</v>
      </c>
      <c r="B39" s="391"/>
      <c r="C39" s="391"/>
      <c r="D39" s="391"/>
      <c r="E39" s="391"/>
      <c r="F39" s="391"/>
      <c r="G39" s="391"/>
      <c r="H39" s="391"/>
      <c r="I39" s="391"/>
      <c r="J39" s="391"/>
      <c r="K39" s="391"/>
      <c r="L39" s="391"/>
    </row>
    <row r="40" spans="1:12" ht="15">
      <c r="A40" s="70">
        <v>1</v>
      </c>
      <c r="B40" s="62" t="s">
        <v>73</v>
      </c>
      <c r="C40" s="71"/>
      <c r="D40" s="63">
        <v>50</v>
      </c>
      <c r="E40" s="64" t="s">
        <v>54</v>
      </c>
      <c r="F40" s="71" t="s">
        <v>55</v>
      </c>
      <c r="G40" s="71">
        <v>100</v>
      </c>
      <c r="H40" s="71" t="s">
        <v>56</v>
      </c>
      <c r="I40" s="72">
        <v>42156</v>
      </c>
      <c r="J40" s="72">
        <v>42275</v>
      </c>
      <c r="K40" s="71" t="s">
        <v>94</v>
      </c>
      <c r="L40" s="71"/>
    </row>
    <row r="41" spans="1:12" ht="15.75" thickBot="1">
      <c r="A41" s="24"/>
      <c r="B41" s="24"/>
      <c r="C41" s="24"/>
      <c r="D41" s="24"/>
      <c r="E41" s="24"/>
      <c r="F41" s="24"/>
      <c r="G41" s="24"/>
      <c r="H41" s="24"/>
      <c r="I41" s="24"/>
      <c r="J41" s="24"/>
      <c r="K41" s="24"/>
      <c r="L41" s="24"/>
    </row>
    <row r="42" spans="1:12" ht="15.75">
      <c r="A42" s="394" t="s">
        <v>75</v>
      </c>
      <c r="B42" s="395"/>
      <c r="C42" s="395"/>
      <c r="D42" s="395"/>
      <c r="E42" s="395"/>
      <c r="F42" s="395"/>
      <c r="G42" s="395"/>
      <c r="H42" s="395"/>
      <c r="I42" s="395"/>
      <c r="J42" s="395"/>
      <c r="K42" s="395"/>
      <c r="L42" s="395"/>
    </row>
    <row r="43" spans="1:12" ht="15" customHeight="1">
      <c r="A43" s="389" t="s">
        <v>56</v>
      </c>
      <c r="B43" s="385" t="s">
        <v>20</v>
      </c>
      <c r="C43" s="385" t="s">
        <v>60</v>
      </c>
      <c r="D43" s="385" t="s">
        <v>30</v>
      </c>
      <c r="E43" s="386" t="s">
        <v>90</v>
      </c>
      <c r="F43" s="386" t="s">
        <v>61</v>
      </c>
      <c r="G43" s="385" t="s">
        <v>95</v>
      </c>
      <c r="H43" s="386" t="s">
        <v>92</v>
      </c>
      <c r="I43" s="385" t="s">
        <v>10</v>
      </c>
      <c r="J43" s="385"/>
      <c r="K43" s="386" t="s">
        <v>93</v>
      </c>
      <c r="L43" s="58" t="s">
        <v>11</v>
      </c>
    </row>
    <row r="44" spans="1:12" ht="60">
      <c r="A44" s="389"/>
      <c r="B44" s="385"/>
      <c r="C44" s="385"/>
      <c r="D44" s="385"/>
      <c r="E44" s="387"/>
      <c r="F44" s="387"/>
      <c r="G44" s="385"/>
      <c r="H44" s="387"/>
      <c r="I44" s="76" t="s">
        <v>12</v>
      </c>
      <c r="J44" s="76" t="s">
        <v>15</v>
      </c>
      <c r="K44" s="388"/>
      <c r="L44" s="78"/>
    </row>
    <row r="45" spans="1:12" ht="21">
      <c r="A45" s="383" t="s">
        <v>33</v>
      </c>
      <c r="B45" s="384"/>
      <c r="C45" s="384"/>
      <c r="D45" s="384"/>
      <c r="E45" s="384"/>
      <c r="F45" s="384"/>
      <c r="G45" s="384"/>
      <c r="H45" s="384"/>
      <c r="I45" s="384"/>
      <c r="J45" s="384"/>
      <c r="K45" s="384"/>
      <c r="L45" s="384"/>
    </row>
    <row r="46" spans="1:12" ht="15">
      <c r="A46" s="70">
        <v>1</v>
      </c>
      <c r="B46" s="62" t="s">
        <v>76</v>
      </c>
      <c r="C46" s="71"/>
      <c r="D46" s="63">
        <v>177.606</v>
      </c>
      <c r="E46" s="64" t="s">
        <v>74</v>
      </c>
      <c r="F46" s="71" t="s">
        <v>55</v>
      </c>
      <c r="G46" s="71">
        <v>100</v>
      </c>
      <c r="H46" s="71" t="s">
        <v>56</v>
      </c>
      <c r="I46" s="72">
        <v>42185</v>
      </c>
      <c r="J46" s="72">
        <v>42290</v>
      </c>
      <c r="K46" s="71" t="s">
        <v>94</v>
      </c>
      <c r="L46" s="71"/>
    </row>
    <row r="47" spans="1:12" ht="15">
      <c r="A47" s="70">
        <f aca="true" t="shared" si="0" ref="A47:A56">A46+1</f>
        <v>2</v>
      </c>
      <c r="B47" s="62" t="s">
        <v>77</v>
      </c>
      <c r="C47" s="71"/>
      <c r="D47" s="63">
        <v>1615.86</v>
      </c>
      <c r="E47" s="64" t="s">
        <v>74</v>
      </c>
      <c r="F47" s="71" t="s">
        <v>55</v>
      </c>
      <c r="G47" s="71">
        <v>100</v>
      </c>
      <c r="H47" s="71" t="s">
        <v>56</v>
      </c>
      <c r="I47" s="72">
        <v>42185</v>
      </c>
      <c r="J47" s="72">
        <v>42290</v>
      </c>
      <c r="K47" s="71" t="s">
        <v>94</v>
      </c>
      <c r="L47" s="71"/>
    </row>
    <row r="48" spans="1:12" ht="15">
      <c r="A48" s="70">
        <f t="shared" si="0"/>
        <v>3</v>
      </c>
      <c r="B48" s="62" t="s">
        <v>78</v>
      </c>
      <c r="C48" s="71"/>
      <c r="D48" s="63">
        <v>948.498</v>
      </c>
      <c r="E48" s="64" t="s">
        <v>74</v>
      </c>
      <c r="F48" s="71" t="s">
        <v>55</v>
      </c>
      <c r="G48" s="71">
        <v>100</v>
      </c>
      <c r="H48" s="71" t="s">
        <v>56</v>
      </c>
      <c r="I48" s="72">
        <v>42185</v>
      </c>
      <c r="J48" s="72">
        <v>42290</v>
      </c>
      <c r="K48" s="71" t="s">
        <v>94</v>
      </c>
      <c r="L48" s="71"/>
    </row>
    <row r="49" spans="1:12" ht="15">
      <c r="A49" s="70">
        <f t="shared" si="0"/>
        <v>4</v>
      </c>
      <c r="B49" s="62" t="s">
        <v>79</v>
      </c>
      <c r="C49" s="71"/>
      <c r="D49" s="63">
        <v>549.186</v>
      </c>
      <c r="E49" s="64" t="s">
        <v>74</v>
      </c>
      <c r="F49" s="71" t="s">
        <v>55</v>
      </c>
      <c r="G49" s="71">
        <v>100</v>
      </c>
      <c r="H49" s="71" t="s">
        <v>56</v>
      </c>
      <c r="I49" s="72">
        <v>42185</v>
      </c>
      <c r="J49" s="72">
        <v>42290</v>
      </c>
      <c r="K49" s="71" t="s">
        <v>94</v>
      </c>
      <c r="L49" s="71"/>
    </row>
    <row r="50" spans="1:12" ht="15">
      <c r="A50" s="70">
        <f t="shared" si="0"/>
        <v>5</v>
      </c>
      <c r="B50" s="62" t="s">
        <v>80</v>
      </c>
      <c r="C50" s="71"/>
      <c r="D50" s="63">
        <v>179.4</v>
      </c>
      <c r="E50" s="64" t="s">
        <v>74</v>
      </c>
      <c r="F50" s="71" t="s">
        <v>55</v>
      </c>
      <c r="G50" s="71">
        <v>100</v>
      </c>
      <c r="H50" s="71" t="s">
        <v>56</v>
      </c>
      <c r="I50" s="72">
        <v>42185</v>
      </c>
      <c r="J50" s="72">
        <v>42290</v>
      </c>
      <c r="K50" s="71" t="s">
        <v>94</v>
      </c>
      <c r="L50" s="71"/>
    </row>
    <row r="51" spans="1:12" ht="15">
      <c r="A51" s="70">
        <f t="shared" si="0"/>
        <v>6</v>
      </c>
      <c r="B51" s="62" t="s">
        <v>81</v>
      </c>
      <c r="C51" s="71"/>
      <c r="D51" s="63">
        <v>95.68</v>
      </c>
      <c r="E51" s="64" t="s">
        <v>74</v>
      </c>
      <c r="F51" s="71" t="s">
        <v>55</v>
      </c>
      <c r="G51" s="71">
        <v>100</v>
      </c>
      <c r="H51" s="71" t="s">
        <v>56</v>
      </c>
      <c r="I51" s="72">
        <v>42185</v>
      </c>
      <c r="J51" s="72">
        <v>42290</v>
      </c>
      <c r="K51" s="71" t="s">
        <v>94</v>
      </c>
      <c r="L51" s="71"/>
    </row>
    <row r="52" spans="1:12" ht="15">
      <c r="A52" s="70">
        <f t="shared" si="0"/>
        <v>7</v>
      </c>
      <c r="B52" s="62" t="s">
        <v>82</v>
      </c>
      <c r="C52" s="71"/>
      <c r="D52" s="63">
        <v>130.0052</v>
      </c>
      <c r="E52" s="64" t="s">
        <v>74</v>
      </c>
      <c r="F52" s="71" t="s">
        <v>55</v>
      </c>
      <c r="G52" s="71">
        <v>100</v>
      </c>
      <c r="H52" s="71" t="s">
        <v>56</v>
      </c>
      <c r="I52" s="72">
        <v>42185</v>
      </c>
      <c r="J52" s="72">
        <v>42290</v>
      </c>
      <c r="K52" s="71" t="s">
        <v>94</v>
      </c>
      <c r="L52" s="71"/>
    </row>
    <row r="53" spans="1:12" ht="15">
      <c r="A53" s="70">
        <f t="shared" si="0"/>
        <v>8</v>
      </c>
      <c r="B53" s="62" t="s">
        <v>83</v>
      </c>
      <c r="C53" s="71"/>
      <c r="D53" s="63">
        <v>464.048</v>
      </c>
      <c r="E53" s="64" t="s">
        <v>74</v>
      </c>
      <c r="F53" s="71" t="s">
        <v>55</v>
      </c>
      <c r="G53" s="71">
        <v>100</v>
      </c>
      <c r="H53" s="71" t="s">
        <v>56</v>
      </c>
      <c r="I53" s="72">
        <v>42185</v>
      </c>
      <c r="J53" s="72">
        <v>42290</v>
      </c>
      <c r="K53" s="71" t="s">
        <v>94</v>
      </c>
      <c r="L53" s="71"/>
    </row>
    <row r="54" spans="1:12" ht="15">
      <c r="A54" s="70">
        <f t="shared" si="0"/>
        <v>9</v>
      </c>
      <c r="B54" s="62" t="s">
        <v>127</v>
      </c>
      <c r="C54" s="71"/>
      <c r="D54" s="63">
        <v>143.52</v>
      </c>
      <c r="E54" s="64" t="s">
        <v>74</v>
      </c>
      <c r="F54" s="71" t="s">
        <v>55</v>
      </c>
      <c r="G54" s="71">
        <v>100</v>
      </c>
      <c r="H54" s="71" t="s">
        <v>56</v>
      </c>
      <c r="I54" s="72">
        <v>42030</v>
      </c>
      <c r="J54" s="72">
        <v>42094</v>
      </c>
      <c r="K54" s="71" t="s">
        <v>94</v>
      </c>
      <c r="L54" s="71"/>
    </row>
    <row r="55" spans="1:12" ht="15">
      <c r="A55" s="70">
        <f t="shared" si="0"/>
        <v>10</v>
      </c>
      <c r="B55" s="62" t="s">
        <v>126</v>
      </c>
      <c r="C55" s="71"/>
      <c r="D55" s="63">
        <v>215.28</v>
      </c>
      <c r="E55" s="64" t="s">
        <v>74</v>
      </c>
      <c r="F55" s="71" t="s">
        <v>55</v>
      </c>
      <c r="G55" s="71">
        <v>100</v>
      </c>
      <c r="H55" s="71" t="s">
        <v>56</v>
      </c>
      <c r="I55" s="72">
        <v>42185</v>
      </c>
      <c r="J55" s="72">
        <v>42290</v>
      </c>
      <c r="K55" s="71" t="s">
        <v>94</v>
      </c>
      <c r="L55" s="71"/>
    </row>
    <row r="56" spans="1:12" ht="15">
      <c r="A56" s="70">
        <f t="shared" si="0"/>
        <v>11</v>
      </c>
      <c r="B56" s="62" t="s">
        <v>84</v>
      </c>
      <c r="C56" s="71"/>
      <c r="D56" s="63">
        <v>180</v>
      </c>
      <c r="E56" s="71" t="s">
        <v>74</v>
      </c>
      <c r="F56" s="71" t="s">
        <v>55</v>
      </c>
      <c r="G56" s="71">
        <v>100</v>
      </c>
      <c r="H56" s="71" t="s">
        <v>56</v>
      </c>
      <c r="I56" s="72">
        <v>42338</v>
      </c>
      <c r="J56" s="72">
        <v>42428</v>
      </c>
      <c r="K56" s="71" t="s">
        <v>94</v>
      </c>
      <c r="L56" s="71"/>
    </row>
    <row r="57" spans="1:12" ht="15">
      <c r="A57" s="70"/>
      <c r="B57" s="62"/>
      <c r="C57" s="71"/>
      <c r="D57" s="63"/>
      <c r="E57" s="64"/>
      <c r="F57" s="71"/>
      <c r="G57" s="71"/>
      <c r="H57" s="71"/>
      <c r="I57" s="72"/>
      <c r="J57" s="72"/>
      <c r="K57" s="71"/>
      <c r="L57" s="71"/>
    </row>
    <row r="58" spans="1:12" ht="21">
      <c r="A58" s="383" t="s">
        <v>67</v>
      </c>
      <c r="B58" s="384"/>
      <c r="C58" s="384"/>
      <c r="D58" s="384"/>
      <c r="E58" s="384"/>
      <c r="F58" s="384"/>
      <c r="G58" s="384"/>
      <c r="H58" s="384"/>
      <c r="I58" s="384"/>
      <c r="J58" s="384"/>
      <c r="K58" s="384"/>
      <c r="L58" s="384"/>
    </row>
    <row r="59" spans="1:12" ht="15">
      <c r="A59" s="70">
        <v>1</v>
      </c>
      <c r="B59" s="62" t="s">
        <v>170</v>
      </c>
      <c r="C59" s="71"/>
      <c r="D59" s="63">
        <v>195.2</v>
      </c>
      <c r="E59" s="64" t="s">
        <v>74</v>
      </c>
      <c r="F59" s="71" t="s">
        <v>55</v>
      </c>
      <c r="G59" s="71">
        <v>100</v>
      </c>
      <c r="H59" s="71" t="s">
        <v>56</v>
      </c>
      <c r="I59" s="72">
        <v>42185</v>
      </c>
      <c r="J59" s="72">
        <v>42306</v>
      </c>
      <c r="K59" s="71" t="s">
        <v>94</v>
      </c>
      <c r="L59" s="71"/>
    </row>
    <row r="60" spans="1:12" ht="15">
      <c r="A60" s="70">
        <f>A59+1</f>
        <v>2</v>
      </c>
      <c r="B60" s="62" t="s">
        <v>85</v>
      </c>
      <c r="C60" s="71"/>
      <c r="D60" s="63">
        <v>699.15</v>
      </c>
      <c r="E60" s="64" t="s">
        <v>74</v>
      </c>
      <c r="F60" s="71" t="s">
        <v>55</v>
      </c>
      <c r="G60" s="71">
        <v>100</v>
      </c>
      <c r="H60" s="71" t="s">
        <v>56</v>
      </c>
      <c r="I60" s="72">
        <v>42185</v>
      </c>
      <c r="J60" s="72">
        <v>42306</v>
      </c>
      <c r="K60" s="71" t="s">
        <v>94</v>
      </c>
      <c r="L60" s="71"/>
    </row>
    <row r="61" spans="1:12" ht="15">
      <c r="A61" s="70">
        <f>A60+1</f>
        <v>3</v>
      </c>
      <c r="B61" s="62" t="s">
        <v>86</v>
      </c>
      <c r="C61" s="71"/>
      <c r="D61" s="63">
        <v>145.92</v>
      </c>
      <c r="E61" s="64" t="s">
        <v>74</v>
      </c>
      <c r="F61" s="71" t="s">
        <v>55</v>
      </c>
      <c r="G61" s="71">
        <v>100</v>
      </c>
      <c r="H61" s="71" t="s">
        <v>56</v>
      </c>
      <c r="I61" s="72">
        <v>42185</v>
      </c>
      <c r="J61" s="72">
        <v>42306</v>
      </c>
      <c r="K61" s="71" t="s">
        <v>94</v>
      </c>
      <c r="L61" s="71"/>
    </row>
    <row r="62" spans="1:12" ht="30">
      <c r="A62" s="70">
        <f>A61+1</f>
        <v>4</v>
      </c>
      <c r="B62" s="62" t="s">
        <v>87</v>
      </c>
      <c r="C62" s="71"/>
      <c r="D62" s="63">
        <v>50</v>
      </c>
      <c r="E62" s="64" t="s">
        <v>74</v>
      </c>
      <c r="F62" s="71" t="s">
        <v>55</v>
      </c>
      <c r="G62" s="71">
        <v>100</v>
      </c>
      <c r="H62" s="71" t="s">
        <v>56</v>
      </c>
      <c r="I62" s="72">
        <v>42275</v>
      </c>
      <c r="J62" s="72">
        <v>42365</v>
      </c>
      <c r="K62" s="71" t="s">
        <v>94</v>
      </c>
      <c r="L62" s="71"/>
    </row>
    <row r="63" spans="1:12" ht="15">
      <c r="A63" s="70">
        <f>A62+1</f>
        <v>5</v>
      </c>
      <c r="B63" s="62" t="s">
        <v>451</v>
      </c>
      <c r="C63" s="71"/>
      <c r="D63" s="63">
        <v>12.5</v>
      </c>
      <c r="E63" s="64" t="s">
        <v>169</v>
      </c>
      <c r="F63" s="71" t="s">
        <v>55</v>
      </c>
      <c r="G63" s="71">
        <v>100</v>
      </c>
      <c r="H63" s="71" t="s">
        <v>56</v>
      </c>
      <c r="I63" s="72">
        <v>42215</v>
      </c>
      <c r="J63" s="72">
        <v>42343</v>
      </c>
      <c r="K63" s="71" t="s">
        <v>94</v>
      </c>
      <c r="L63" s="71"/>
    </row>
    <row r="64" spans="1:12" ht="15">
      <c r="A64" s="70"/>
      <c r="B64" s="62"/>
      <c r="C64" s="71"/>
      <c r="D64" s="63"/>
      <c r="E64" s="64"/>
      <c r="F64" s="71"/>
      <c r="G64" s="71"/>
      <c r="H64" s="71"/>
      <c r="I64" s="72"/>
      <c r="J64" s="72"/>
      <c r="K64" s="71"/>
      <c r="L64" s="71"/>
    </row>
    <row r="65" spans="1:12" ht="21">
      <c r="A65" s="383" t="s">
        <v>88</v>
      </c>
      <c r="B65" s="384"/>
      <c r="C65" s="384"/>
      <c r="D65" s="384"/>
      <c r="E65" s="384"/>
      <c r="F65" s="384"/>
      <c r="G65" s="384"/>
      <c r="H65" s="384"/>
      <c r="I65" s="384"/>
      <c r="J65" s="384"/>
      <c r="K65" s="384"/>
      <c r="L65" s="384"/>
    </row>
    <row r="66" spans="1:12" ht="15">
      <c r="A66" s="70">
        <v>1</v>
      </c>
      <c r="B66" s="62" t="s">
        <v>58</v>
      </c>
      <c r="C66" s="71"/>
      <c r="D66" s="63">
        <v>250</v>
      </c>
      <c r="E66" s="64" t="s">
        <v>74</v>
      </c>
      <c r="F66" s="71" t="s">
        <v>55</v>
      </c>
      <c r="G66" s="71">
        <v>100</v>
      </c>
      <c r="H66" s="71" t="s">
        <v>56</v>
      </c>
      <c r="I66" s="72">
        <v>42154</v>
      </c>
      <c r="J66" s="72">
        <v>42214</v>
      </c>
      <c r="K66" s="71" t="s">
        <v>94</v>
      </c>
      <c r="L66" s="71"/>
    </row>
    <row r="67" spans="1:12" ht="15">
      <c r="A67" s="70">
        <f aca="true" t="shared" si="1" ref="A67:A72">A66+1</f>
        <v>2</v>
      </c>
      <c r="B67" s="62" t="s">
        <v>128</v>
      </c>
      <c r="C67" s="71"/>
      <c r="D67" s="63">
        <v>149.5</v>
      </c>
      <c r="E67" s="64" t="s">
        <v>74</v>
      </c>
      <c r="F67" s="71" t="s">
        <v>55</v>
      </c>
      <c r="G67" s="71">
        <v>100</v>
      </c>
      <c r="H67" s="71" t="s">
        <v>56</v>
      </c>
      <c r="I67" s="72">
        <v>42338</v>
      </c>
      <c r="J67" s="72">
        <v>42428</v>
      </c>
      <c r="K67" s="71" t="s">
        <v>94</v>
      </c>
      <c r="L67" s="71"/>
    </row>
    <row r="68" spans="1:12" ht="15">
      <c r="A68" s="70">
        <f t="shared" si="1"/>
        <v>3</v>
      </c>
      <c r="B68" s="62" t="s">
        <v>59</v>
      </c>
      <c r="C68" s="71"/>
      <c r="D68" s="63">
        <v>127</v>
      </c>
      <c r="E68" s="64" t="s">
        <v>74</v>
      </c>
      <c r="F68" s="71" t="s">
        <v>55</v>
      </c>
      <c r="G68" s="71">
        <v>100</v>
      </c>
      <c r="H68" s="71" t="s">
        <v>56</v>
      </c>
      <c r="I68" s="72">
        <v>42338</v>
      </c>
      <c r="J68" s="72">
        <v>42428</v>
      </c>
      <c r="K68" s="71" t="s">
        <v>94</v>
      </c>
      <c r="L68" s="71"/>
    </row>
    <row r="69" spans="1:12" ht="15">
      <c r="A69" s="70">
        <f t="shared" si="1"/>
        <v>4</v>
      </c>
      <c r="B69" s="62" t="s">
        <v>131</v>
      </c>
      <c r="C69" s="71"/>
      <c r="D69" s="63">
        <v>127</v>
      </c>
      <c r="E69" s="64" t="s">
        <v>74</v>
      </c>
      <c r="F69" s="71" t="s">
        <v>55</v>
      </c>
      <c r="G69" s="71">
        <v>100</v>
      </c>
      <c r="H69" s="71" t="s">
        <v>56</v>
      </c>
      <c r="I69" s="72">
        <v>42338</v>
      </c>
      <c r="J69" s="72">
        <v>42428</v>
      </c>
      <c r="K69" s="71" t="s">
        <v>94</v>
      </c>
      <c r="L69" s="71"/>
    </row>
    <row r="70" spans="1:12" ht="15">
      <c r="A70" s="70">
        <f t="shared" si="1"/>
        <v>5</v>
      </c>
      <c r="B70" s="62" t="s">
        <v>130</v>
      </c>
      <c r="C70" s="71"/>
      <c r="D70" s="63">
        <v>180.625</v>
      </c>
      <c r="E70" s="64" t="s">
        <v>74</v>
      </c>
      <c r="F70" s="71" t="s">
        <v>55</v>
      </c>
      <c r="G70" s="71">
        <v>100</v>
      </c>
      <c r="H70" s="71" t="s">
        <v>56</v>
      </c>
      <c r="I70" s="72">
        <v>42154</v>
      </c>
      <c r="J70" s="72">
        <v>42275</v>
      </c>
      <c r="K70" s="71" t="s">
        <v>94</v>
      </c>
      <c r="L70" s="71"/>
    </row>
    <row r="71" spans="1:12" ht="15">
      <c r="A71" s="70">
        <f t="shared" si="1"/>
        <v>6</v>
      </c>
      <c r="B71" s="62" t="s">
        <v>129</v>
      </c>
      <c r="C71" s="71"/>
      <c r="D71" s="63">
        <v>299</v>
      </c>
      <c r="E71" s="64" t="s">
        <v>74</v>
      </c>
      <c r="F71" s="71" t="s">
        <v>55</v>
      </c>
      <c r="G71" s="71">
        <v>100</v>
      </c>
      <c r="H71" s="71" t="s">
        <v>56</v>
      </c>
      <c r="I71" s="72">
        <v>42141</v>
      </c>
      <c r="J71" s="72">
        <v>42184</v>
      </c>
      <c r="K71" s="71" t="s">
        <v>94</v>
      </c>
      <c r="L71" s="71"/>
    </row>
    <row r="72" spans="1:12" ht="15">
      <c r="A72" s="70">
        <f t="shared" si="1"/>
        <v>7</v>
      </c>
      <c r="B72" s="62" t="s">
        <v>132</v>
      </c>
      <c r="C72" s="71"/>
      <c r="D72" s="63">
        <v>110.63</v>
      </c>
      <c r="E72" s="64" t="s">
        <v>74</v>
      </c>
      <c r="F72" s="71" t="s">
        <v>55</v>
      </c>
      <c r="G72" s="71">
        <v>100</v>
      </c>
      <c r="H72" s="71" t="s">
        <v>56</v>
      </c>
      <c r="I72" s="72">
        <v>42141</v>
      </c>
      <c r="J72" s="72">
        <v>42184</v>
      </c>
      <c r="K72" s="71" t="s">
        <v>94</v>
      </c>
      <c r="L72" s="71"/>
    </row>
    <row r="73" spans="1:12" ht="15">
      <c r="A73" s="51"/>
      <c r="B73" s="52" t="s">
        <v>6</v>
      </c>
      <c r="C73" s="52"/>
      <c r="D73" s="53"/>
      <c r="E73" s="54"/>
      <c r="F73" s="55"/>
      <c r="G73" s="56"/>
      <c r="H73" s="57"/>
      <c r="I73" s="57"/>
      <c r="J73" s="57"/>
      <c r="K73" s="57"/>
      <c r="L73" s="57"/>
    </row>
    <row r="74" ht="15">
      <c r="D74" s="31"/>
    </row>
    <row r="75" ht="15">
      <c r="D75" s="31"/>
    </row>
  </sheetData>
  <sheetProtection/>
  <mergeCells count="53">
    <mergeCell ref="A6:L7"/>
    <mergeCell ref="H11:H12"/>
    <mergeCell ref="A10:L10"/>
    <mergeCell ref="A3:L3"/>
    <mergeCell ref="A4:A5"/>
    <mergeCell ref="B4:B5"/>
    <mergeCell ref="D4:D5"/>
    <mergeCell ref="E4:E5"/>
    <mergeCell ref="A11:A12"/>
    <mergeCell ref="B11:B12"/>
    <mergeCell ref="G4:G5"/>
    <mergeCell ref="H4:H5"/>
    <mergeCell ref="F4:F5"/>
    <mergeCell ref="K4:K5"/>
    <mergeCell ref="C4:C5"/>
    <mergeCell ref="I4:J4"/>
    <mergeCell ref="I11:J11"/>
    <mergeCell ref="A32:L32"/>
    <mergeCell ref="K11:K12"/>
    <mergeCell ref="A18:L19"/>
    <mergeCell ref="A26:L26"/>
    <mergeCell ref="A33:A34"/>
    <mergeCell ref="A13:L14"/>
    <mergeCell ref="D11:D12"/>
    <mergeCell ref="E11:E12"/>
    <mergeCell ref="G11:G12"/>
    <mergeCell ref="C33:C34"/>
    <mergeCell ref="D33:D34"/>
    <mergeCell ref="E33:E34"/>
    <mergeCell ref="F33:F34"/>
    <mergeCell ref="G33:G34"/>
    <mergeCell ref="C11:C12"/>
    <mergeCell ref="F11:F12"/>
    <mergeCell ref="D43:D44"/>
    <mergeCell ref="E43:E44"/>
    <mergeCell ref="F43:F44"/>
    <mergeCell ref="H33:H34"/>
    <mergeCell ref="I33:J33"/>
    <mergeCell ref="K33:K34"/>
    <mergeCell ref="A35:L36"/>
    <mergeCell ref="A39:L39"/>
    <mergeCell ref="A42:L42"/>
    <mergeCell ref="B33:B34"/>
    <mergeCell ref="A65:L65"/>
    <mergeCell ref="G43:G44"/>
    <mergeCell ref="H43:H44"/>
    <mergeCell ref="I43:J43"/>
    <mergeCell ref="K43:K44"/>
    <mergeCell ref="A45:L45"/>
    <mergeCell ref="A58:L58"/>
    <mergeCell ref="A43:A44"/>
    <mergeCell ref="B43:B44"/>
    <mergeCell ref="C43:C44"/>
  </mergeCells>
  <printOptions/>
  <pageMargins left="0.708661417322835" right="0.708661417322835" top="0.748031496062992" bottom="0.748031496062992" header="0.31496062992126" footer="0.31496062992126"/>
  <pageSetup horizontalDpi="600" verticalDpi="600" orientation="landscape" paperSize="17" scale="70" r:id="rId1"/>
  <headerFooter>
    <oddFooter>&amp;LDocument Number: 39346977    Document Name: LO 3022/OC-TT Strengthened Information Management at Registrar General's Department Procurement Plan 2015
&amp;CPage &amp;P of &amp;N&amp;R27th November 2014</oddFooter>
  </headerFooter>
</worksheet>
</file>

<file path=xl/worksheets/sheet5.xml><?xml version="1.0" encoding="utf-8"?>
<worksheet xmlns="http://schemas.openxmlformats.org/spreadsheetml/2006/main" xmlns:r="http://schemas.openxmlformats.org/officeDocument/2006/relationships">
  <dimension ref="A1:BT2527"/>
  <sheetViews>
    <sheetView zoomScale="64" zoomScaleNormal="64"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O21" sqref="O21"/>
    </sheetView>
  </sheetViews>
  <sheetFormatPr defaultColWidth="9.140625" defaultRowHeight="15"/>
  <cols>
    <col min="1" max="1" width="3.28125" style="133" customWidth="1"/>
    <col min="2" max="2" width="39.28125" style="120" customWidth="1"/>
    <col min="3" max="3" width="0.13671875" style="136" hidden="1" customWidth="1"/>
    <col min="4" max="4" width="18.421875" style="120" hidden="1" customWidth="1"/>
    <col min="5" max="5" width="22.140625" style="120" hidden="1" customWidth="1"/>
    <col min="6" max="6" width="2.140625" style="120" hidden="1" customWidth="1"/>
    <col min="7" max="7" width="26.28125" style="120" customWidth="1"/>
    <col min="8" max="8" width="24.421875" style="120" customWidth="1"/>
    <col min="9" max="9" width="18.421875" style="120" customWidth="1"/>
    <col min="10" max="10" width="19.00390625" style="120" customWidth="1"/>
    <col min="11" max="11" width="26.28125" style="120" customWidth="1"/>
    <col min="12" max="12" width="16.28125" style="120" customWidth="1"/>
    <col min="13" max="13" width="12.7109375" style="120" customWidth="1"/>
    <col min="14" max="14" width="19.00390625" style="120" customWidth="1"/>
    <col min="15" max="15" width="26.28125" style="120" customWidth="1"/>
    <col min="16" max="16" width="23.140625" style="120" customWidth="1"/>
    <col min="17" max="17" width="12.7109375" style="120" customWidth="1"/>
    <col min="18" max="18" width="19.00390625" style="120" customWidth="1"/>
    <col min="19" max="19" width="26.28125" style="120" customWidth="1"/>
    <col min="20" max="20" width="18.421875" style="120" customWidth="1"/>
    <col min="21" max="21" width="14.7109375" style="120" customWidth="1"/>
    <col min="22" max="22" width="19.00390625" style="120" customWidth="1"/>
    <col min="23" max="23" width="26.28125" style="120" customWidth="1"/>
    <col min="24" max="24" width="23.140625" style="120" customWidth="1"/>
    <col min="25" max="25" width="12.7109375" style="120" customWidth="1"/>
    <col min="26" max="26" width="19.00390625" style="120" customWidth="1"/>
    <col min="27" max="27" width="26.28125" style="120" customWidth="1"/>
    <col min="28" max="28" width="23.140625" style="120" customWidth="1"/>
    <col min="29" max="29" width="12.7109375" style="120" customWidth="1"/>
    <col min="30" max="30" width="19.00390625" style="120" customWidth="1"/>
    <col min="31" max="31" width="18.28125" style="120" customWidth="1"/>
    <col min="32" max="32" width="19.421875" style="120" customWidth="1"/>
    <col min="33" max="33" width="14.140625" style="120" customWidth="1"/>
    <col min="34" max="34" width="19.421875" style="120" customWidth="1"/>
    <col min="35" max="35" width="17.7109375" style="120" customWidth="1"/>
    <col min="36" max="41" width="10.421875" style="120" customWidth="1"/>
    <col min="42" max="42" width="12.8515625" style="120" customWidth="1"/>
    <col min="43" max="43" width="13.00390625" style="120" customWidth="1"/>
    <col min="44" max="47" width="10.421875" style="120" customWidth="1"/>
    <col min="48" max="48" width="14.140625" style="120" customWidth="1"/>
    <col min="49" max="49" width="12.57421875" style="120" customWidth="1"/>
    <col min="50" max="50" width="10.421875" style="120" customWidth="1"/>
    <col min="51" max="52" width="11.8515625" style="120" customWidth="1"/>
    <col min="53" max="54" width="10.421875" style="120" customWidth="1"/>
    <col min="55" max="55" width="11.421875" style="120" customWidth="1"/>
    <col min="56" max="56" width="10.421875" style="120" customWidth="1"/>
    <col min="57" max="57" width="11.8515625" style="120" customWidth="1"/>
    <col min="58" max="58" width="13.00390625" style="120" customWidth="1"/>
    <col min="59" max="72" width="10.421875" style="120" customWidth="1"/>
    <col min="73" max="16384" width="9.140625" style="120" customWidth="1"/>
  </cols>
  <sheetData>
    <row r="1" spans="1:72" s="81" customFormat="1" ht="35.25" customHeight="1">
      <c r="A1" s="79"/>
      <c r="B1" s="403" t="s">
        <v>176</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row>
    <row r="2" spans="1:72" s="81" customFormat="1" ht="15">
      <c r="A2" s="79"/>
      <c r="B2" s="82"/>
      <c r="C2" s="83"/>
      <c r="D2" s="84"/>
      <c r="E2" s="84"/>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row>
    <row r="3" spans="1:72" s="81" customFormat="1" ht="15">
      <c r="A3" s="79"/>
      <c r="C3" s="85"/>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row>
    <row r="4" spans="1:72" s="81" customFormat="1" ht="15">
      <c r="A4" s="79"/>
      <c r="B4" s="82"/>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row>
    <row r="5" spans="1:72" s="81" customFormat="1" ht="15">
      <c r="A5" s="86"/>
      <c r="B5" s="404" t="s">
        <v>19</v>
      </c>
      <c r="C5" s="405">
        <v>2013</v>
      </c>
      <c r="D5" s="406"/>
      <c r="E5" s="406"/>
      <c r="F5" s="407"/>
      <c r="G5" s="404">
        <v>2014</v>
      </c>
      <c r="H5" s="404"/>
      <c r="I5" s="404"/>
      <c r="J5" s="404"/>
      <c r="K5" s="404">
        <v>2015</v>
      </c>
      <c r="L5" s="404"/>
      <c r="M5" s="404"/>
      <c r="N5" s="404"/>
      <c r="O5" s="404">
        <v>2016</v>
      </c>
      <c r="P5" s="404"/>
      <c r="Q5" s="404"/>
      <c r="R5" s="404"/>
      <c r="S5" s="404">
        <v>2017</v>
      </c>
      <c r="T5" s="404"/>
      <c r="U5" s="404"/>
      <c r="V5" s="404"/>
      <c r="W5" s="404">
        <v>2018</v>
      </c>
      <c r="X5" s="404"/>
      <c r="Y5" s="404"/>
      <c r="Z5" s="404"/>
      <c r="AA5" s="404">
        <v>2019</v>
      </c>
      <c r="AB5" s="404"/>
      <c r="AC5" s="404"/>
      <c r="AD5" s="404"/>
      <c r="AE5" s="404" t="s">
        <v>7</v>
      </c>
      <c r="AF5" s="404"/>
      <c r="AG5" s="404"/>
      <c r="AH5" s="404"/>
      <c r="AI5" s="87"/>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row>
    <row r="6" spans="1:72" s="81" customFormat="1" ht="15">
      <c r="A6" s="79"/>
      <c r="B6" s="404"/>
      <c r="C6" s="408" t="s">
        <v>31</v>
      </c>
      <c r="D6" s="409"/>
      <c r="E6" s="409"/>
      <c r="F6" s="410"/>
      <c r="G6" s="408" t="s">
        <v>31</v>
      </c>
      <c r="H6" s="409"/>
      <c r="I6" s="409"/>
      <c r="J6" s="410"/>
      <c r="K6" s="408" t="s">
        <v>31</v>
      </c>
      <c r="L6" s="409"/>
      <c r="M6" s="409"/>
      <c r="N6" s="410"/>
      <c r="O6" s="408" t="s">
        <v>31</v>
      </c>
      <c r="P6" s="409"/>
      <c r="Q6" s="409"/>
      <c r="R6" s="410"/>
      <c r="S6" s="408" t="s">
        <v>31</v>
      </c>
      <c r="T6" s="409"/>
      <c r="U6" s="409"/>
      <c r="V6" s="410"/>
      <c r="W6" s="408" t="s">
        <v>31</v>
      </c>
      <c r="X6" s="409"/>
      <c r="Y6" s="409"/>
      <c r="Z6" s="410"/>
      <c r="AA6" s="408" t="s">
        <v>31</v>
      </c>
      <c r="AB6" s="409"/>
      <c r="AC6" s="409"/>
      <c r="AD6" s="410"/>
      <c r="AE6" s="408" t="s">
        <v>31</v>
      </c>
      <c r="AF6" s="409"/>
      <c r="AG6" s="409"/>
      <c r="AH6" s="410"/>
      <c r="AI6" s="87"/>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row>
    <row r="7" spans="1:72" s="81" customFormat="1" ht="75">
      <c r="A7" s="79"/>
      <c r="B7" s="404"/>
      <c r="C7" s="88" t="s">
        <v>5</v>
      </c>
      <c r="D7" s="88" t="s">
        <v>8</v>
      </c>
      <c r="E7" s="88" t="s">
        <v>9</v>
      </c>
      <c r="F7" s="88" t="s">
        <v>6</v>
      </c>
      <c r="G7" s="88" t="s">
        <v>5</v>
      </c>
      <c r="H7" s="88" t="s">
        <v>8</v>
      </c>
      <c r="I7" s="88" t="s">
        <v>9</v>
      </c>
      <c r="J7" s="88" t="s">
        <v>6</v>
      </c>
      <c r="K7" s="88" t="s">
        <v>5</v>
      </c>
      <c r="L7" s="88" t="s">
        <v>8</v>
      </c>
      <c r="M7" s="88" t="s">
        <v>9</v>
      </c>
      <c r="N7" s="88" t="s">
        <v>6</v>
      </c>
      <c r="O7" s="88" t="s">
        <v>5</v>
      </c>
      <c r="P7" s="88" t="s">
        <v>8</v>
      </c>
      <c r="Q7" s="88" t="s">
        <v>9</v>
      </c>
      <c r="R7" s="88" t="s">
        <v>6</v>
      </c>
      <c r="S7" s="88" t="s">
        <v>5</v>
      </c>
      <c r="T7" s="88" t="s">
        <v>8</v>
      </c>
      <c r="U7" s="88" t="s">
        <v>9</v>
      </c>
      <c r="V7" s="88" t="s">
        <v>6</v>
      </c>
      <c r="W7" s="88" t="s">
        <v>5</v>
      </c>
      <c r="X7" s="88" t="s">
        <v>8</v>
      </c>
      <c r="Y7" s="88" t="s">
        <v>9</v>
      </c>
      <c r="Z7" s="88" t="s">
        <v>6</v>
      </c>
      <c r="AA7" s="88" t="s">
        <v>5</v>
      </c>
      <c r="AB7" s="88" t="s">
        <v>8</v>
      </c>
      <c r="AC7" s="88" t="s">
        <v>9</v>
      </c>
      <c r="AD7" s="88" t="s">
        <v>6</v>
      </c>
      <c r="AE7" s="88" t="s">
        <v>5</v>
      </c>
      <c r="AF7" s="88" t="s">
        <v>8</v>
      </c>
      <c r="AG7" s="88" t="s">
        <v>9</v>
      </c>
      <c r="AH7" s="88" t="s">
        <v>6</v>
      </c>
      <c r="AI7" s="87"/>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row>
    <row r="8" spans="1:72" s="81" customFormat="1" ht="30" customHeight="1">
      <c r="A8" s="86"/>
      <c r="B8" s="89" t="s">
        <v>71</v>
      </c>
      <c r="C8" s="90"/>
      <c r="D8" s="91"/>
      <c r="E8" s="91"/>
      <c r="F8" s="92" t="s">
        <v>36</v>
      </c>
      <c r="G8" s="93"/>
      <c r="H8" s="94"/>
      <c r="I8" s="94"/>
      <c r="J8" s="95"/>
      <c r="K8" s="93"/>
      <c r="L8" s="94"/>
      <c r="M8" s="94"/>
      <c r="N8" s="95"/>
      <c r="O8" s="93"/>
      <c r="P8" s="94"/>
      <c r="Q8" s="94"/>
      <c r="R8" s="95"/>
      <c r="S8" s="93"/>
      <c r="T8" s="94"/>
      <c r="U8" s="94"/>
      <c r="V8" s="95"/>
      <c r="W8" s="93"/>
      <c r="X8" s="94"/>
      <c r="Y8" s="94"/>
      <c r="Z8" s="95"/>
      <c r="AA8" s="93"/>
      <c r="AB8" s="94"/>
      <c r="AC8" s="94"/>
      <c r="AD8" s="95"/>
      <c r="AE8" s="94"/>
      <c r="AF8" s="94"/>
      <c r="AG8" s="94"/>
      <c r="AH8" s="96"/>
      <c r="AI8" s="87"/>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row>
    <row r="9" spans="1:72" s="81" customFormat="1" ht="24" customHeight="1">
      <c r="A9" s="86"/>
      <c r="B9" s="97" t="s">
        <v>177</v>
      </c>
      <c r="C9" s="98">
        <v>0</v>
      </c>
      <c r="D9" s="98">
        <v>0</v>
      </c>
      <c r="E9" s="98">
        <f>SUM(E10:E10)</f>
        <v>0</v>
      </c>
      <c r="F9" s="99">
        <f>SUM(C9:E9)</f>
        <v>0</v>
      </c>
      <c r="G9" s="100">
        <f>+'Detailed Financial Plan'!AO6</f>
        <v>8304.3</v>
      </c>
      <c r="H9" s="98">
        <v>0</v>
      </c>
      <c r="I9" s="98">
        <v>0</v>
      </c>
      <c r="J9" s="99">
        <f>SUM(G9:I9)</f>
        <v>8304.3</v>
      </c>
      <c r="K9" s="98">
        <f>+'Detailed Financial Plan'!CA6</f>
        <v>0</v>
      </c>
      <c r="L9" s="98"/>
      <c r="M9" s="98">
        <f>SUM(M10:M10)</f>
        <v>0</v>
      </c>
      <c r="N9" s="99">
        <f>SUM(K9:M9)</f>
        <v>0</v>
      </c>
      <c r="O9" s="98">
        <v>0</v>
      </c>
      <c r="P9" s="98"/>
      <c r="Q9" s="98">
        <f>SUM(Q10:Q10)</f>
        <v>0</v>
      </c>
      <c r="R9" s="99">
        <f>SUM(O9:Q9)</f>
        <v>0</v>
      </c>
      <c r="S9" s="98">
        <v>0</v>
      </c>
      <c r="T9" s="98"/>
      <c r="U9" s="98">
        <f>SUM(U10:U10)</f>
        <v>0</v>
      </c>
      <c r="V9" s="99">
        <f>SUM(S9:U9)</f>
        <v>0</v>
      </c>
      <c r="W9" s="98">
        <v>0</v>
      </c>
      <c r="X9" s="98">
        <v>0</v>
      </c>
      <c r="Y9" s="98">
        <f>SUM(Y10:Y10)</f>
        <v>0</v>
      </c>
      <c r="Z9" s="99">
        <f>SUM(W9:Y9)</f>
        <v>0</v>
      </c>
      <c r="AA9" s="98"/>
      <c r="AB9" s="98"/>
      <c r="AC9" s="98">
        <f>SUM(AC10:AC10)</f>
        <v>0</v>
      </c>
      <c r="AD9" s="99">
        <f>SUM(AA9:AC9)</f>
        <v>0</v>
      </c>
      <c r="AE9" s="100">
        <f>+G9+K9+O9+S9+W9+AA9</f>
        <v>8304.3</v>
      </c>
      <c r="AF9" s="98">
        <f>+D9+H9</f>
        <v>0</v>
      </c>
      <c r="AG9" s="100">
        <f>+E9+I9</f>
        <v>0</v>
      </c>
      <c r="AH9" s="99">
        <f>SUM(AE9:AG9)</f>
        <v>8304.3</v>
      </c>
      <c r="AI9" s="87"/>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row>
    <row r="10" spans="1:72" s="81" customFormat="1" ht="24" customHeight="1">
      <c r="A10" s="86"/>
      <c r="B10" s="97" t="s">
        <v>178</v>
      </c>
      <c r="C10" s="98">
        <v>0</v>
      </c>
      <c r="D10" s="100">
        <v>0</v>
      </c>
      <c r="E10" s="100"/>
      <c r="F10" s="99">
        <f>SUM(C10:E10)</f>
        <v>0</v>
      </c>
      <c r="G10" s="100">
        <f>+'Detailed Financial Plan'!AO20</f>
        <v>305479.56</v>
      </c>
      <c r="H10" s="100">
        <v>0</v>
      </c>
      <c r="I10" s="100"/>
      <c r="J10" s="99">
        <f>SUM(G10:I10)</f>
        <v>305479.56</v>
      </c>
      <c r="K10" s="100">
        <f>+'Detailed Financial Plan'!CA20</f>
        <v>155700</v>
      </c>
      <c r="L10" s="100"/>
      <c r="M10" s="100"/>
      <c r="N10" s="99">
        <f>SUM(K10:M10)</f>
        <v>155700</v>
      </c>
      <c r="O10" s="100">
        <v>0</v>
      </c>
      <c r="P10" s="100"/>
      <c r="Q10" s="100"/>
      <c r="R10" s="99">
        <f>SUM(O10:Q10)</f>
        <v>0</v>
      </c>
      <c r="S10" s="100">
        <v>0</v>
      </c>
      <c r="T10" s="100"/>
      <c r="U10" s="100"/>
      <c r="V10" s="99">
        <f>SUM(S10:U10)</f>
        <v>0</v>
      </c>
      <c r="W10" s="101">
        <v>0</v>
      </c>
      <c r="X10" s="100">
        <v>0</v>
      </c>
      <c r="Y10" s="100"/>
      <c r="Z10" s="99">
        <f>SUM(W10:Y10)</f>
        <v>0</v>
      </c>
      <c r="AA10" s="100">
        <v>0</v>
      </c>
      <c r="AB10" s="100"/>
      <c r="AC10" s="100"/>
      <c r="AD10" s="99">
        <f>SUM(AA10:AC10)</f>
        <v>0</v>
      </c>
      <c r="AE10" s="100">
        <f>+G10+K10+O10+S10+W10+AA10</f>
        <v>461179.56</v>
      </c>
      <c r="AF10" s="100">
        <f>+D10+H10</f>
        <v>0</v>
      </c>
      <c r="AG10" s="100">
        <f>+E10+I10</f>
        <v>0</v>
      </c>
      <c r="AH10" s="99">
        <f>SUM(AE10:AG10)</f>
        <v>461179.56</v>
      </c>
      <c r="AI10" s="87"/>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row>
    <row r="11" spans="1:72" s="81" customFormat="1" ht="15">
      <c r="A11" s="86"/>
      <c r="B11" s="102" t="s">
        <v>28</v>
      </c>
      <c r="C11" s="103">
        <f aca="true" t="shared" si="0" ref="C11:AD11">SUM(C10:C10)</f>
        <v>0</v>
      </c>
      <c r="D11" s="103">
        <f t="shared" si="0"/>
        <v>0</v>
      </c>
      <c r="E11" s="104">
        <f t="shared" si="0"/>
        <v>0</v>
      </c>
      <c r="F11" s="103">
        <f t="shared" si="0"/>
        <v>0</v>
      </c>
      <c r="G11" s="103">
        <f aca="true" t="shared" si="1" ref="G11:N11">+G9+G10</f>
        <v>313783.86</v>
      </c>
      <c r="H11" s="103">
        <f t="shared" si="1"/>
        <v>0</v>
      </c>
      <c r="I11" s="103">
        <f t="shared" si="1"/>
        <v>0</v>
      </c>
      <c r="J11" s="103">
        <f t="shared" si="1"/>
        <v>313783.86</v>
      </c>
      <c r="K11" s="103">
        <f t="shared" si="1"/>
        <v>155700</v>
      </c>
      <c r="L11" s="103">
        <f t="shared" si="1"/>
        <v>0</v>
      </c>
      <c r="M11" s="103">
        <f t="shared" si="1"/>
        <v>0</v>
      </c>
      <c r="N11" s="103">
        <f t="shared" si="1"/>
        <v>155700</v>
      </c>
      <c r="O11" s="103">
        <f>SUM(O9:O10)</f>
        <v>0</v>
      </c>
      <c r="P11" s="103">
        <f t="shared" si="0"/>
        <v>0</v>
      </c>
      <c r="Q11" s="104">
        <f t="shared" si="0"/>
        <v>0</v>
      </c>
      <c r="R11" s="103">
        <f t="shared" si="0"/>
        <v>0</v>
      </c>
      <c r="S11" s="103">
        <f t="shared" si="0"/>
        <v>0</v>
      </c>
      <c r="T11" s="103">
        <f t="shared" si="0"/>
        <v>0</v>
      </c>
      <c r="U11" s="104">
        <f t="shared" si="0"/>
        <v>0</v>
      </c>
      <c r="V11" s="104">
        <f t="shared" si="0"/>
        <v>0</v>
      </c>
      <c r="W11" s="103">
        <f t="shared" si="0"/>
        <v>0</v>
      </c>
      <c r="X11" s="103">
        <f>SUM(X9:X10)</f>
        <v>0</v>
      </c>
      <c r="Y11" s="104">
        <f t="shared" si="0"/>
        <v>0</v>
      </c>
      <c r="Z11" s="104">
        <f t="shared" si="0"/>
        <v>0</v>
      </c>
      <c r="AA11" s="104">
        <f t="shared" si="0"/>
        <v>0</v>
      </c>
      <c r="AB11" s="104">
        <f t="shared" si="0"/>
        <v>0</v>
      </c>
      <c r="AC11" s="104">
        <f t="shared" si="0"/>
        <v>0</v>
      </c>
      <c r="AD11" s="103">
        <f t="shared" si="0"/>
        <v>0</v>
      </c>
      <c r="AE11" s="103">
        <f>SUM(AE9:AE10)</f>
        <v>469483.86</v>
      </c>
      <c r="AF11" s="103">
        <f>SUM(AF9:AF10)</f>
        <v>0</v>
      </c>
      <c r="AG11" s="103">
        <f>SUM(AG9:AG10)</f>
        <v>0</v>
      </c>
      <c r="AH11" s="103">
        <f>SUM(AH9:AH10)</f>
        <v>469483.86</v>
      </c>
      <c r="AI11" s="87"/>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row>
    <row r="12" spans="1:72" s="81" customFormat="1" ht="46.5" customHeight="1">
      <c r="A12" s="86"/>
      <c r="B12" s="89" t="s">
        <v>179</v>
      </c>
      <c r="C12" s="105"/>
      <c r="D12" s="106"/>
      <c r="E12" s="107"/>
      <c r="F12" s="92" t="s">
        <v>36</v>
      </c>
      <c r="G12" s="108"/>
      <c r="H12" s="106"/>
      <c r="I12" s="106"/>
      <c r="J12" s="95"/>
      <c r="K12" s="108"/>
      <c r="L12" s="106"/>
      <c r="M12" s="106"/>
      <c r="N12" s="95"/>
      <c r="O12" s="108"/>
      <c r="P12" s="106"/>
      <c r="Q12" s="106"/>
      <c r="R12" s="95"/>
      <c r="S12" s="108"/>
      <c r="T12" s="106"/>
      <c r="U12" s="106"/>
      <c r="V12" s="95"/>
      <c r="W12" s="108"/>
      <c r="X12" s="106"/>
      <c r="Y12" s="106"/>
      <c r="Z12" s="95"/>
      <c r="AA12" s="108"/>
      <c r="AB12" s="106"/>
      <c r="AC12" s="106"/>
      <c r="AD12" s="95"/>
      <c r="AE12" s="106"/>
      <c r="AF12" s="106"/>
      <c r="AG12" s="106"/>
      <c r="AH12" s="96"/>
      <c r="AI12" s="87"/>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row>
    <row r="13" spans="1:72" s="81" customFormat="1" ht="24" customHeight="1">
      <c r="A13" s="86"/>
      <c r="B13" s="109" t="s">
        <v>180</v>
      </c>
      <c r="C13" s="110"/>
      <c r="D13" s="110"/>
      <c r="E13" s="110"/>
      <c r="F13" s="111">
        <f>SUM(C13:E13)</f>
        <v>0</v>
      </c>
      <c r="G13" s="112">
        <v>0</v>
      </c>
      <c r="H13" s="110"/>
      <c r="I13" s="110"/>
      <c r="J13" s="111">
        <f>SUM(G13:I13)</f>
        <v>0</v>
      </c>
      <c r="K13" s="113">
        <f>+'Detailed Financial Plan'!CA38</f>
        <v>378300</v>
      </c>
      <c r="L13" s="110">
        <v>0</v>
      </c>
      <c r="M13" s="110"/>
      <c r="N13" s="111">
        <f>SUM(K13:M13)</f>
        <v>378300</v>
      </c>
      <c r="O13" s="114">
        <v>0</v>
      </c>
      <c r="P13" s="110"/>
      <c r="Q13" s="115"/>
      <c r="R13" s="111">
        <f>SUM(O13:Q13)</f>
        <v>0</v>
      </c>
      <c r="S13" s="112">
        <v>0</v>
      </c>
      <c r="T13" s="110"/>
      <c r="U13" s="110"/>
      <c r="V13" s="111">
        <f>SUM(S13:U13)</f>
        <v>0</v>
      </c>
      <c r="W13" s="116">
        <v>0</v>
      </c>
      <c r="X13" s="115"/>
      <c r="Y13" s="110"/>
      <c r="Z13" s="111">
        <f>SUM(W13:Y13)</f>
        <v>0</v>
      </c>
      <c r="AA13" s="116">
        <v>0</v>
      </c>
      <c r="AB13" s="115"/>
      <c r="AC13" s="115"/>
      <c r="AD13" s="111">
        <f>SUM(AA13:AC13)</f>
        <v>0</v>
      </c>
      <c r="AE13" s="117">
        <f>+G13+K13+O13+S13+W13+AA13</f>
        <v>378300</v>
      </c>
      <c r="AF13" s="118">
        <f aca="true" t="shared" si="2" ref="AF13:AG15">+D13+H13</f>
        <v>0</v>
      </c>
      <c r="AG13" s="118">
        <f t="shared" si="2"/>
        <v>0</v>
      </c>
      <c r="AH13" s="111">
        <f>SUM(AE13:AG13)</f>
        <v>378300</v>
      </c>
      <c r="AI13" s="87"/>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row>
    <row r="14" spans="1:35" s="81" customFormat="1" ht="24" customHeight="1">
      <c r="A14" s="86"/>
      <c r="B14" s="109" t="s">
        <v>181</v>
      </c>
      <c r="C14" s="110"/>
      <c r="D14" s="112"/>
      <c r="E14" s="112"/>
      <c r="F14" s="111">
        <f>SUM(C14:E14)</f>
        <v>0</v>
      </c>
      <c r="G14" s="112">
        <v>0</v>
      </c>
      <c r="H14" s="112"/>
      <c r="I14" s="112"/>
      <c r="J14" s="111">
        <f>SUM(G14:I14)</f>
        <v>0</v>
      </c>
      <c r="K14" s="112">
        <v>0</v>
      </c>
      <c r="L14" s="112"/>
      <c r="M14" s="112"/>
      <c r="N14" s="111">
        <f>SUM(K14:M14)</f>
        <v>0</v>
      </c>
      <c r="O14" s="116">
        <v>0</v>
      </c>
      <c r="P14" s="116"/>
      <c r="Q14" s="116"/>
      <c r="R14" s="111">
        <f>SUM(O14:Q14)</f>
        <v>0</v>
      </c>
      <c r="S14" s="112">
        <v>0</v>
      </c>
      <c r="T14" s="112"/>
      <c r="U14" s="112"/>
      <c r="V14" s="111">
        <f>SUM(S14:U14)</f>
        <v>0</v>
      </c>
      <c r="W14" s="112">
        <v>0</v>
      </c>
      <c r="X14" s="116"/>
      <c r="Y14" s="112"/>
      <c r="Z14" s="111">
        <f>SUM(W14:Y14)</f>
        <v>0</v>
      </c>
      <c r="AA14" s="116">
        <v>0</v>
      </c>
      <c r="AB14" s="116"/>
      <c r="AC14" s="116"/>
      <c r="AD14" s="111">
        <f>SUM(AA14:AC14)</f>
        <v>0</v>
      </c>
      <c r="AE14" s="117">
        <f>+G14+K14+O14+S14+W14+AA14</f>
        <v>0</v>
      </c>
      <c r="AF14" s="117">
        <f t="shared" si="2"/>
        <v>0</v>
      </c>
      <c r="AG14" s="117">
        <f t="shared" si="2"/>
        <v>0</v>
      </c>
      <c r="AH14" s="111">
        <f>SUM(AE14:AG14)</f>
        <v>0</v>
      </c>
      <c r="AI14" s="119"/>
    </row>
    <row r="15" spans="1:72" ht="24" customHeight="1">
      <c r="A15" s="86"/>
      <c r="B15" s="109" t="s">
        <v>182</v>
      </c>
      <c r="C15" s="110"/>
      <c r="D15" s="112"/>
      <c r="E15" s="112"/>
      <c r="F15" s="111">
        <f>SUM(C15:E15)</f>
        <v>0</v>
      </c>
      <c r="G15" s="112">
        <v>0</v>
      </c>
      <c r="H15" s="112"/>
      <c r="I15" s="112"/>
      <c r="J15" s="111">
        <f>SUM(G15:I15)</f>
        <v>0</v>
      </c>
      <c r="K15" s="112">
        <f>+'Detailed Financial Plan'!CA71</f>
        <v>0</v>
      </c>
      <c r="L15" s="112"/>
      <c r="M15" s="112"/>
      <c r="N15" s="111">
        <f>SUM(K15:M15)</f>
        <v>0</v>
      </c>
      <c r="O15" s="116">
        <v>0</v>
      </c>
      <c r="P15" s="116"/>
      <c r="Q15" s="116"/>
      <c r="R15" s="111">
        <f>SUM(O15:Q15)</f>
        <v>0</v>
      </c>
      <c r="S15" s="112">
        <v>0</v>
      </c>
      <c r="T15" s="112"/>
      <c r="U15" s="112"/>
      <c r="V15" s="111">
        <f>SUM(S15:U15)</f>
        <v>0</v>
      </c>
      <c r="W15" s="116">
        <v>0</v>
      </c>
      <c r="X15" s="116"/>
      <c r="Y15" s="112"/>
      <c r="Z15" s="111">
        <f>SUM(W15:Y15)</f>
        <v>0</v>
      </c>
      <c r="AA15" s="116">
        <v>0</v>
      </c>
      <c r="AB15" s="116"/>
      <c r="AC15" s="116"/>
      <c r="AD15" s="111">
        <f>SUM(AA15:AC15)</f>
        <v>0</v>
      </c>
      <c r="AE15" s="117">
        <f>+G15+K15+O15+S15+W15+AA15</f>
        <v>0</v>
      </c>
      <c r="AF15" s="117">
        <f t="shared" si="2"/>
        <v>0</v>
      </c>
      <c r="AG15" s="117">
        <f t="shared" si="2"/>
        <v>0</v>
      </c>
      <c r="AH15" s="111">
        <f>SUM(AE15:AG15)</f>
        <v>0</v>
      </c>
      <c r="AI15" s="119"/>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row>
    <row r="16" spans="1:72" ht="24" customHeight="1">
      <c r="A16" s="86"/>
      <c r="B16" s="109" t="s">
        <v>183</v>
      </c>
      <c r="C16" s="110"/>
      <c r="D16" s="121"/>
      <c r="E16" s="121"/>
      <c r="F16" s="111">
        <f>SUM(C16:E16)</f>
        <v>0</v>
      </c>
      <c r="G16" s="112">
        <v>0</v>
      </c>
      <c r="H16" s="112"/>
      <c r="I16" s="112"/>
      <c r="J16" s="111">
        <f>SUM(G16:I16)</f>
        <v>0</v>
      </c>
      <c r="K16" s="112">
        <f>+'Detailed Financial Plan'!CA82</f>
        <v>500000</v>
      </c>
      <c r="L16" s="112"/>
      <c r="M16" s="112"/>
      <c r="N16" s="111">
        <f>SUM(K16:M16)</f>
        <v>500000</v>
      </c>
      <c r="O16" s="116">
        <v>0</v>
      </c>
      <c r="P16" s="116"/>
      <c r="Q16" s="116"/>
      <c r="R16" s="111">
        <f>SUM(O16:Q16)</f>
        <v>0</v>
      </c>
      <c r="S16" s="112">
        <f>+'[1]Finanical Plan'!DH109+'[1]Finanical Plan'!DK109+'[1]Finanical Plan'!DN109+'[1]Finanical Plan'!DQ109+'[1]Finanical Plan'!DT109+'[1]Finanical Plan'!DW109+'[1]Finanical Plan'!DZ109+'[1]Finanical Plan'!EC109+'[1]Finanical Plan'!EF109+'[1]Finanical Plan'!EI109+'[1]Finanical Plan'!EL109+'[1]Finanical Plan'!EO109</f>
        <v>0</v>
      </c>
      <c r="T16" s="112"/>
      <c r="U16" s="112"/>
      <c r="V16" s="111">
        <f>SUM(S16:U16)</f>
        <v>0</v>
      </c>
      <c r="W16" s="112">
        <f>'[1]Finanical Plan'!ER109+'[1]Finanical Plan'!EU109+'[1]Finanical Plan'!EX109+'[1]Finanical Plan'!FA109+'[1]Finanical Plan'!FD109+'[1]Finanical Plan'!FG109+'[1]Finanical Plan'!FJ109+'[1]Finanical Plan'!FM109+'[1]Finanical Plan'!FY109+'[1]Finanical Plan'!GB109+'[1]Finanical Plan'!GE109+'[1]Finanical Plan'!GH109</f>
        <v>0</v>
      </c>
      <c r="X16" s="116"/>
      <c r="Y16" s="112"/>
      <c r="Z16" s="111">
        <f>SUM(W16:Y16)</f>
        <v>0</v>
      </c>
      <c r="AA16" s="116"/>
      <c r="AB16" s="116"/>
      <c r="AC16" s="116"/>
      <c r="AD16" s="111">
        <f>SUM(AA16:AC16)</f>
        <v>0</v>
      </c>
      <c r="AE16" s="117">
        <f>+G16+K16+O16+S16+W16+AA16</f>
        <v>500000</v>
      </c>
      <c r="AF16" s="117">
        <f>+D16+H16</f>
        <v>0</v>
      </c>
      <c r="AG16" s="112"/>
      <c r="AH16" s="111">
        <f>SUM(AE16:AG16)</f>
        <v>500000</v>
      </c>
      <c r="AI16" s="119"/>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row>
    <row r="17" spans="1:72" ht="24" customHeight="1">
      <c r="A17" s="86"/>
      <c r="B17" s="281" t="s">
        <v>450</v>
      </c>
      <c r="C17" s="110"/>
      <c r="D17" s="121"/>
      <c r="E17" s="121"/>
      <c r="F17" s="111"/>
      <c r="G17" s="112">
        <v>0</v>
      </c>
      <c r="H17" s="112"/>
      <c r="I17" s="112"/>
      <c r="J17" s="111">
        <f>SUM(G17:I17)</f>
        <v>0</v>
      </c>
      <c r="K17" s="112">
        <f>+'Detailed Financial Plan'!CA94</f>
        <v>105000</v>
      </c>
      <c r="L17" s="112"/>
      <c r="M17" s="112"/>
      <c r="N17" s="111">
        <f>SUM(K17:M17)</f>
        <v>105000</v>
      </c>
      <c r="O17" s="116"/>
      <c r="P17" s="116"/>
      <c r="Q17" s="116"/>
      <c r="R17" s="111"/>
      <c r="S17" s="112"/>
      <c r="T17" s="112"/>
      <c r="U17" s="112"/>
      <c r="V17" s="111"/>
      <c r="W17" s="112"/>
      <c r="X17" s="116"/>
      <c r="Y17" s="112"/>
      <c r="Z17" s="111"/>
      <c r="AA17" s="116"/>
      <c r="AB17" s="116"/>
      <c r="AC17" s="116"/>
      <c r="AD17" s="111"/>
      <c r="AE17" s="117">
        <f>+G17+K17+O17+S17+W17+AA17</f>
        <v>105000</v>
      </c>
      <c r="AF17" s="117"/>
      <c r="AG17" s="112"/>
      <c r="AH17" s="111">
        <f>SUM(AE17:AG17)</f>
        <v>105000</v>
      </c>
      <c r="AI17" s="119"/>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row>
    <row r="18" spans="1:72" s="81" customFormat="1" ht="15">
      <c r="A18" s="86"/>
      <c r="B18" s="102" t="s">
        <v>28</v>
      </c>
      <c r="C18" s="103">
        <f>SUM(C13:C16)</f>
        <v>0</v>
      </c>
      <c r="D18" s="103">
        <f aca="true" t="shared" si="3" ref="D18:AD18">SUM(D13:D16)</f>
        <v>0</v>
      </c>
      <c r="E18" s="103">
        <f t="shared" si="3"/>
        <v>0</v>
      </c>
      <c r="F18" s="103">
        <f t="shared" si="3"/>
        <v>0</v>
      </c>
      <c r="G18" s="103">
        <f aca="true" t="shared" si="4" ref="G18:N18">SUM(G13:G17)</f>
        <v>0</v>
      </c>
      <c r="H18" s="103">
        <f t="shared" si="4"/>
        <v>0</v>
      </c>
      <c r="I18" s="103">
        <f t="shared" si="4"/>
        <v>0</v>
      </c>
      <c r="J18" s="103">
        <f t="shared" si="4"/>
        <v>0</v>
      </c>
      <c r="K18" s="103">
        <f t="shared" si="4"/>
        <v>983300</v>
      </c>
      <c r="L18" s="103">
        <f t="shared" si="4"/>
        <v>0</v>
      </c>
      <c r="M18" s="103">
        <f t="shared" si="4"/>
        <v>0</v>
      </c>
      <c r="N18" s="103">
        <f t="shared" si="4"/>
        <v>983300</v>
      </c>
      <c r="O18" s="103">
        <f>SUM(O13:O16)</f>
        <v>0</v>
      </c>
      <c r="P18" s="103">
        <f t="shared" si="3"/>
        <v>0</v>
      </c>
      <c r="Q18" s="103">
        <f t="shared" si="3"/>
        <v>0</v>
      </c>
      <c r="R18" s="103">
        <f t="shared" si="3"/>
        <v>0</v>
      </c>
      <c r="S18" s="103">
        <f t="shared" si="3"/>
        <v>0</v>
      </c>
      <c r="T18" s="103">
        <f t="shared" si="3"/>
        <v>0</v>
      </c>
      <c r="U18" s="103">
        <f t="shared" si="3"/>
        <v>0</v>
      </c>
      <c r="V18" s="103">
        <f t="shared" si="3"/>
        <v>0</v>
      </c>
      <c r="W18" s="103">
        <f t="shared" si="3"/>
        <v>0</v>
      </c>
      <c r="X18" s="103">
        <f t="shared" si="3"/>
        <v>0</v>
      </c>
      <c r="Y18" s="103">
        <f t="shared" si="3"/>
        <v>0</v>
      </c>
      <c r="Z18" s="103">
        <f t="shared" si="3"/>
        <v>0</v>
      </c>
      <c r="AA18" s="103">
        <f t="shared" si="3"/>
        <v>0</v>
      </c>
      <c r="AB18" s="103">
        <f t="shared" si="3"/>
        <v>0</v>
      </c>
      <c r="AC18" s="103">
        <f t="shared" si="3"/>
        <v>0</v>
      </c>
      <c r="AD18" s="103">
        <f t="shared" si="3"/>
        <v>0</v>
      </c>
      <c r="AE18" s="103">
        <f>SUM(AE13:AE17)</f>
        <v>983300</v>
      </c>
      <c r="AF18" s="103">
        <f>SUM(AF13:AF17)</f>
        <v>0</v>
      </c>
      <c r="AG18" s="103">
        <f>SUM(AG13:AG17)</f>
        <v>0</v>
      </c>
      <c r="AH18" s="103">
        <f>SUM(AH13:AH17)</f>
        <v>983300</v>
      </c>
      <c r="AI18" s="87"/>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row>
    <row r="19" spans="1:72" ht="30" customHeight="1">
      <c r="A19" s="86"/>
      <c r="B19" s="89" t="s">
        <v>184</v>
      </c>
      <c r="C19" s="105"/>
      <c r="D19" s="106"/>
      <c r="E19" s="107"/>
      <c r="F19" s="92" t="s">
        <v>36</v>
      </c>
      <c r="G19" s="108"/>
      <c r="H19" s="106"/>
      <c r="I19" s="106"/>
      <c r="J19" s="95"/>
      <c r="K19" s="108"/>
      <c r="L19" s="106"/>
      <c r="M19" s="106"/>
      <c r="N19" s="95"/>
      <c r="O19" s="108"/>
      <c r="P19" s="106"/>
      <c r="Q19" s="106"/>
      <c r="R19" s="95"/>
      <c r="S19" s="108"/>
      <c r="T19" s="106"/>
      <c r="U19" s="106"/>
      <c r="V19" s="95"/>
      <c r="W19" s="108"/>
      <c r="X19" s="106"/>
      <c r="Y19" s="106"/>
      <c r="Z19" s="95"/>
      <c r="AA19" s="108"/>
      <c r="AB19" s="106"/>
      <c r="AC19" s="106"/>
      <c r="AD19" s="95"/>
      <c r="AE19" s="106"/>
      <c r="AF19" s="106"/>
      <c r="AG19" s="106"/>
      <c r="AH19" s="96"/>
      <c r="AI19" s="119"/>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row>
    <row r="20" spans="1:72" ht="36" customHeight="1">
      <c r="A20" s="86"/>
      <c r="B20" s="109" t="s">
        <v>185</v>
      </c>
      <c r="C20" s="110"/>
      <c r="D20" s="110"/>
      <c r="E20" s="110"/>
      <c r="F20" s="111">
        <f>SUM(C20:E20)</f>
        <v>0</v>
      </c>
      <c r="G20" s="112">
        <f>+'Detailed Financial Plan'!AO97</f>
        <v>55616.94</v>
      </c>
      <c r="H20" s="110"/>
      <c r="I20" s="110"/>
      <c r="J20" s="111">
        <f>SUM(G20:I20)</f>
        <v>55616.94</v>
      </c>
      <c r="K20" s="112">
        <f>+'Detailed Financial Plan'!CA97</f>
        <v>618593</v>
      </c>
      <c r="L20" s="110">
        <f>SUM(L21:L21)</f>
        <v>0</v>
      </c>
      <c r="M20" s="110">
        <f>SUM(M21:M21)</f>
        <v>0</v>
      </c>
      <c r="N20" s="111">
        <f>SUM(K20:M20)</f>
        <v>618593</v>
      </c>
      <c r="O20" s="112">
        <v>0</v>
      </c>
      <c r="P20" s="110"/>
      <c r="Q20" s="110"/>
      <c r="R20" s="111">
        <f>SUM(O20:Q20)</f>
        <v>0</v>
      </c>
      <c r="S20" s="112">
        <v>0</v>
      </c>
      <c r="T20" s="110"/>
      <c r="U20" s="110"/>
      <c r="V20" s="111">
        <f>SUM(S20:U20)</f>
        <v>0</v>
      </c>
      <c r="W20" s="122">
        <v>0</v>
      </c>
      <c r="X20" s="110">
        <v>0</v>
      </c>
      <c r="Y20" s="110">
        <f>SUM(Y21:Y21)</f>
        <v>0</v>
      </c>
      <c r="Z20" s="111">
        <f>SUM(W20:Y20)</f>
        <v>0</v>
      </c>
      <c r="AA20" s="110">
        <v>0</v>
      </c>
      <c r="AB20" s="110"/>
      <c r="AC20" s="110"/>
      <c r="AD20" s="111">
        <f>SUM(AA20:AC20)</f>
        <v>0</v>
      </c>
      <c r="AE20" s="117">
        <f>+G20+K20+O20+S20+W20+AA20</f>
        <v>674209.94</v>
      </c>
      <c r="AF20" s="118">
        <f>+D20+H20</f>
        <v>0</v>
      </c>
      <c r="AG20" s="112"/>
      <c r="AH20" s="111">
        <f>SUM(AE20:AG20)</f>
        <v>674209.94</v>
      </c>
      <c r="AI20" s="119"/>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row>
    <row r="21" spans="1:72" ht="15">
      <c r="A21" s="86"/>
      <c r="B21" s="109" t="s">
        <v>186</v>
      </c>
      <c r="C21" s="110"/>
      <c r="D21" s="112"/>
      <c r="E21" s="112"/>
      <c r="F21" s="111">
        <f>SUM(C21:E21)</f>
        <v>0</v>
      </c>
      <c r="G21" s="112">
        <v>0</v>
      </c>
      <c r="H21" s="112"/>
      <c r="I21" s="112"/>
      <c r="J21" s="111">
        <f>SUM(G21:I21)</f>
        <v>0</v>
      </c>
      <c r="K21" s="112">
        <f>+'Detailed Financial Plan'!CA129</f>
        <v>48000</v>
      </c>
      <c r="L21" s="112"/>
      <c r="M21" s="112"/>
      <c r="N21" s="111">
        <f>SUM(K21:M21)</f>
        <v>48000</v>
      </c>
      <c r="O21" s="112">
        <v>0</v>
      </c>
      <c r="P21" s="112"/>
      <c r="Q21" s="112"/>
      <c r="R21" s="111">
        <f>SUM(O21:Q21)</f>
        <v>0</v>
      </c>
      <c r="S21" s="112">
        <v>0</v>
      </c>
      <c r="T21" s="112"/>
      <c r="U21" s="112"/>
      <c r="V21" s="111">
        <f>SUM(S21:U21)</f>
        <v>0</v>
      </c>
      <c r="W21" s="112"/>
      <c r="X21" s="112"/>
      <c r="Y21" s="112"/>
      <c r="Z21" s="111">
        <f>SUM(W21:Y21)</f>
        <v>0</v>
      </c>
      <c r="AA21" s="112"/>
      <c r="AB21" s="112"/>
      <c r="AC21" s="112"/>
      <c r="AD21" s="111">
        <f>SUM(AA21:AC21)</f>
        <v>0</v>
      </c>
      <c r="AE21" s="117">
        <f>+G21+K21+O21+S21+W21+AA21</f>
        <v>48000</v>
      </c>
      <c r="AF21" s="117">
        <f>+D21+H21</f>
        <v>0</v>
      </c>
      <c r="AG21" s="112"/>
      <c r="AH21" s="111">
        <f>SUM(AE21:AG21)</f>
        <v>48000</v>
      </c>
      <c r="AI21" s="119"/>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row>
    <row r="22" spans="1:72" s="81" customFormat="1" ht="15">
      <c r="A22" s="86"/>
      <c r="B22" s="102" t="s">
        <v>28</v>
      </c>
      <c r="C22" s="103">
        <f>SUM(C20:C21)</f>
        <v>0</v>
      </c>
      <c r="D22" s="103">
        <f aca="true" t="shared" si="5" ref="D22:AH22">SUM(D20:D21)</f>
        <v>0</v>
      </c>
      <c r="E22" s="103">
        <f t="shared" si="5"/>
        <v>0</v>
      </c>
      <c r="F22" s="103">
        <f t="shared" si="5"/>
        <v>0</v>
      </c>
      <c r="G22" s="103">
        <f t="shared" si="5"/>
        <v>55616.94</v>
      </c>
      <c r="H22" s="103">
        <f t="shared" si="5"/>
        <v>0</v>
      </c>
      <c r="I22" s="103">
        <f t="shared" si="5"/>
        <v>0</v>
      </c>
      <c r="J22" s="103">
        <f t="shared" si="5"/>
        <v>55616.94</v>
      </c>
      <c r="K22" s="103">
        <f>SUM(K20:K21)</f>
        <v>666593</v>
      </c>
      <c r="L22" s="103">
        <f t="shared" si="5"/>
        <v>0</v>
      </c>
      <c r="M22" s="103">
        <f t="shared" si="5"/>
        <v>0</v>
      </c>
      <c r="N22" s="103">
        <f t="shared" si="5"/>
        <v>666593</v>
      </c>
      <c r="O22" s="103">
        <f t="shared" si="5"/>
        <v>0</v>
      </c>
      <c r="P22" s="103">
        <f t="shared" si="5"/>
        <v>0</v>
      </c>
      <c r="Q22" s="103">
        <f t="shared" si="5"/>
        <v>0</v>
      </c>
      <c r="R22" s="103">
        <f t="shared" si="5"/>
        <v>0</v>
      </c>
      <c r="S22" s="103">
        <f t="shared" si="5"/>
        <v>0</v>
      </c>
      <c r="T22" s="103">
        <f t="shared" si="5"/>
        <v>0</v>
      </c>
      <c r="U22" s="103">
        <f t="shared" si="5"/>
        <v>0</v>
      </c>
      <c r="V22" s="103">
        <f t="shared" si="5"/>
        <v>0</v>
      </c>
      <c r="W22" s="103">
        <f t="shared" si="5"/>
        <v>0</v>
      </c>
      <c r="X22" s="103">
        <f t="shared" si="5"/>
        <v>0</v>
      </c>
      <c r="Y22" s="103">
        <f t="shared" si="5"/>
        <v>0</v>
      </c>
      <c r="Z22" s="103">
        <f t="shared" si="5"/>
        <v>0</v>
      </c>
      <c r="AA22" s="103">
        <f t="shared" si="5"/>
        <v>0</v>
      </c>
      <c r="AB22" s="103">
        <f t="shared" si="5"/>
        <v>0</v>
      </c>
      <c r="AC22" s="103">
        <f t="shared" si="5"/>
        <v>0</v>
      </c>
      <c r="AD22" s="103">
        <f t="shared" si="5"/>
        <v>0</v>
      </c>
      <c r="AE22" s="103">
        <f t="shared" si="5"/>
        <v>722209.94</v>
      </c>
      <c r="AF22" s="103">
        <f t="shared" si="5"/>
        <v>0</v>
      </c>
      <c r="AG22" s="103">
        <f t="shared" si="5"/>
        <v>0</v>
      </c>
      <c r="AH22" s="103">
        <f t="shared" si="5"/>
        <v>722209.94</v>
      </c>
      <c r="AI22" s="87"/>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row>
    <row r="23" spans="1:72" s="81" customFormat="1" ht="30" customHeight="1">
      <c r="A23" s="86"/>
      <c r="B23" s="89" t="s">
        <v>187</v>
      </c>
      <c r="C23" s="105"/>
      <c r="D23" s="106"/>
      <c r="E23" s="107"/>
      <c r="F23" s="92" t="s">
        <v>36</v>
      </c>
      <c r="G23" s="108"/>
      <c r="H23" s="106"/>
      <c r="I23" s="106"/>
      <c r="J23" s="95"/>
      <c r="K23" s="108"/>
      <c r="L23" s="106"/>
      <c r="M23" s="106"/>
      <c r="N23" s="95"/>
      <c r="O23" s="108"/>
      <c r="P23" s="106"/>
      <c r="Q23" s="106"/>
      <c r="R23" s="95"/>
      <c r="S23" s="108"/>
      <c r="T23" s="106"/>
      <c r="U23" s="106"/>
      <c r="V23" s="95"/>
      <c r="W23" s="108"/>
      <c r="X23" s="106"/>
      <c r="Y23" s="106"/>
      <c r="Z23" s="95"/>
      <c r="AA23" s="108"/>
      <c r="AB23" s="106"/>
      <c r="AC23" s="106"/>
      <c r="AD23" s="95"/>
      <c r="AE23" s="106"/>
      <c r="AF23" s="106"/>
      <c r="AG23" s="106"/>
      <c r="AH23" s="96"/>
      <c r="AI23" s="87"/>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row>
    <row r="24" spans="1:72" s="81" customFormat="1" ht="24" customHeight="1">
      <c r="A24" s="86"/>
      <c r="B24" s="109" t="s">
        <v>188</v>
      </c>
      <c r="C24" s="110"/>
      <c r="D24" s="110"/>
      <c r="E24" s="110"/>
      <c r="F24" s="111">
        <f>SUM(C24:E24)</f>
        <v>0</v>
      </c>
      <c r="G24" s="110">
        <v>0</v>
      </c>
      <c r="H24" s="110"/>
      <c r="I24" s="110"/>
      <c r="J24" s="111">
        <f>SUM(G24:I24)</f>
        <v>0</v>
      </c>
      <c r="K24" s="110">
        <f>+'Detailed Financial Plan'!CA143</f>
        <v>0</v>
      </c>
      <c r="L24" s="110">
        <f>SUM(L25)</f>
        <v>0</v>
      </c>
      <c r="M24" s="110">
        <f>SUM(M25)</f>
        <v>0</v>
      </c>
      <c r="N24" s="111">
        <f>SUM(K24:M24)</f>
        <v>0</v>
      </c>
      <c r="O24" s="110">
        <v>0</v>
      </c>
      <c r="P24" s="110"/>
      <c r="Q24" s="110"/>
      <c r="R24" s="111">
        <f>SUM(O24:Q24)</f>
        <v>0</v>
      </c>
      <c r="S24" s="110">
        <v>0</v>
      </c>
      <c r="T24" s="110"/>
      <c r="U24" s="110"/>
      <c r="V24" s="111">
        <f>SUM(S24:U24)</f>
        <v>0</v>
      </c>
      <c r="W24" s="110">
        <v>0</v>
      </c>
      <c r="X24" s="110">
        <f>SUM(X25)</f>
        <v>0</v>
      </c>
      <c r="Y24" s="110">
        <f>SUM(Y25)</f>
        <v>0</v>
      </c>
      <c r="Z24" s="111">
        <f>SUM(W24:Y24)</f>
        <v>0</v>
      </c>
      <c r="AA24" s="110">
        <v>0</v>
      </c>
      <c r="AB24" s="110"/>
      <c r="AC24" s="110"/>
      <c r="AD24" s="111">
        <f>SUM(AA24:AC24)</f>
        <v>0</v>
      </c>
      <c r="AE24" s="117">
        <f>+G24+K24+O24+S24+W24+AA217</f>
        <v>0</v>
      </c>
      <c r="AF24" s="116"/>
      <c r="AG24" s="116"/>
      <c r="AH24" s="111">
        <f>SUM(AE24:AG24)</f>
        <v>0</v>
      </c>
      <c r="AI24" s="87"/>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row>
    <row r="25" spans="1:72" s="81" customFormat="1" ht="36" customHeight="1">
      <c r="A25" s="86"/>
      <c r="B25" s="109" t="s">
        <v>189</v>
      </c>
      <c r="C25" s="110"/>
      <c r="D25" s="112"/>
      <c r="E25" s="112"/>
      <c r="F25" s="124">
        <f>SUM(C25:E25)</f>
        <v>0</v>
      </c>
      <c r="G25" s="110">
        <v>0</v>
      </c>
      <c r="H25" s="112"/>
      <c r="I25" s="112"/>
      <c r="J25" s="124">
        <f>SUM(G25:I25)</f>
        <v>0</v>
      </c>
      <c r="K25" s="110">
        <v>0</v>
      </c>
      <c r="L25" s="112"/>
      <c r="M25" s="112"/>
      <c r="N25" s="124">
        <f>SUM(K25:M25)</f>
        <v>0</v>
      </c>
      <c r="O25" s="110">
        <v>0</v>
      </c>
      <c r="P25" s="112"/>
      <c r="Q25" s="112"/>
      <c r="R25" s="124">
        <f>SUM(O25:Q25)</f>
        <v>0</v>
      </c>
      <c r="S25" s="110">
        <v>0</v>
      </c>
      <c r="T25" s="112"/>
      <c r="U25" s="112"/>
      <c r="V25" s="124">
        <f>SUM(S25:U25)</f>
        <v>0</v>
      </c>
      <c r="W25" s="125">
        <v>0</v>
      </c>
      <c r="X25" s="112"/>
      <c r="Y25" s="112"/>
      <c r="Z25" s="124">
        <f>SUM(W25:Y25)</f>
        <v>0</v>
      </c>
      <c r="AA25" s="125"/>
      <c r="AB25" s="112"/>
      <c r="AC25" s="112"/>
      <c r="AD25" s="124">
        <f>SUM(AA25:AC25)</f>
        <v>0</v>
      </c>
      <c r="AE25" s="117">
        <f>+G25+K25+O25+S25+W25+AA218</f>
        <v>0</v>
      </c>
      <c r="AF25" s="116"/>
      <c r="AG25" s="116"/>
      <c r="AH25" s="111">
        <f>SUM(AE25:AG25)</f>
        <v>0</v>
      </c>
      <c r="AI25" s="87"/>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row>
    <row r="26" spans="1:72" s="81" customFormat="1" ht="15">
      <c r="A26" s="86"/>
      <c r="B26" s="102" t="s">
        <v>28</v>
      </c>
      <c r="C26" s="103">
        <f>SUM(C24:C25)</f>
        <v>0</v>
      </c>
      <c r="D26" s="103">
        <f aca="true" t="shared" si="6" ref="D26:AH26">SUM(D24:D25)</f>
        <v>0</v>
      </c>
      <c r="E26" s="103">
        <f t="shared" si="6"/>
        <v>0</v>
      </c>
      <c r="F26" s="103">
        <f t="shared" si="6"/>
        <v>0</v>
      </c>
      <c r="G26" s="103">
        <f t="shared" si="6"/>
        <v>0</v>
      </c>
      <c r="H26" s="103">
        <f t="shared" si="6"/>
        <v>0</v>
      </c>
      <c r="I26" s="103">
        <f t="shared" si="6"/>
        <v>0</v>
      </c>
      <c r="J26" s="103">
        <f t="shared" si="6"/>
        <v>0</v>
      </c>
      <c r="K26" s="103">
        <f t="shared" si="6"/>
        <v>0</v>
      </c>
      <c r="L26" s="103">
        <f t="shared" si="6"/>
        <v>0</v>
      </c>
      <c r="M26" s="103">
        <f t="shared" si="6"/>
        <v>0</v>
      </c>
      <c r="N26" s="103">
        <f t="shared" si="6"/>
        <v>0</v>
      </c>
      <c r="O26" s="103">
        <f t="shared" si="6"/>
        <v>0</v>
      </c>
      <c r="P26" s="103">
        <f t="shared" si="6"/>
        <v>0</v>
      </c>
      <c r="Q26" s="103">
        <f t="shared" si="6"/>
        <v>0</v>
      </c>
      <c r="R26" s="103">
        <f t="shared" si="6"/>
        <v>0</v>
      </c>
      <c r="S26" s="103">
        <f t="shared" si="6"/>
        <v>0</v>
      </c>
      <c r="T26" s="103">
        <f t="shared" si="6"/>
        <v>0</v>
      </c>
      <c r="U26" s="103">
        <f t="shared" si="6"/>
        <v>0</v>
      </c>
      <c r="V26" s="103">
        <f t="shared" si="6"/>
        <v>0</v>
      </c>
      <c r="W26" s="103">
        <f t="shared" si="6"/>
        <v>0</v>
      </c>
      <c r="X26" s="103">
        <f t="shared" si="6"/>
        <v>0</v>
      </c>
      <c r="Y26" s="103">
        <f t="shared" si="6"/>
        <v>0</v>
      </c>
      <c r="Z26" s="103">
        <f t="shared" si="6"/>
        <v>0</v>
      </c>
      <c r="AA26" s="103">
        <f t="shared" si="6"/>
        <v>0</v>
      </c>
      <c r="AB26" s="103">
        <f t="shared" si="6"/>
        <v>0</v>
      </c>
      <c r="AC26" s="103">
        <f t="shared" si="6"/>
        <v>0</v>
      </c>
      <c r="AD26" s="103">
        <f t="shared" si="6"/>
        <v>0</v>
      </c>
      <c r="AE26" s="103">
        <f t="shared" si="6"/>
        <v>0</v>
      </c>
      <c r="AF26" s="103">
        <f t="shared" si="6"/>
        <v>0</v>
      </c>
      <c r="AG26" s="103">
        <f t="shared" si="6"/>
        <v>0</v>
      </c>
      <c r="AH26" s="103">
        <f t="shared" si="6"/>
        <v>0</v>
      </c>
      <c r="AI26" s="87"/>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row>
    <row r="27" spans="1:72" s="81" customFormat="1" ht="30" customHeight="1">
      <c r="A27" s="86"/>
      <c r="B27" s="89" t="s">
        <v>190</v>
      </c>
      <c r="C27" s="105"/>
      <c r="D27" s="106"/>
      <c r="E27" s="107"/>
      <c r="F27" s="92" t="s">
        <v>36</v>
      </c>
      <c r="G27" s="108"/>
      <c r="H27" s="106"/>
      <c r="I27" s="106"/>
      <c r="J27" s="95"/>
      <c r="K27" s="108"/>
      <c r="L27" s="106"/>
      <c r="M27" s="106"/>
      <c r="N27" s="95"/>
      <c r="O27" s="108"/>
      <c r="P27" s="106"/>
      <c r="Q27" s="106"/>
      <c r="R27" s="95"/>
      <c r="S27" s="108"/>
      <c r="T27" s="106"/>
      <c r="U27" s="106"/>
      <c r="V27" s="95"/>
      <c r="W27" s="108"/>
      <c r="X27" s="106"/>
      <c r="Y27" s="106"/>
      <c r="Z27" s="95"/>
      <c r="AA27" s="108"/>
      <c r="AB27" s="106"/>
      <c r="AC27" s="106"/>
      <c r="AD27" s="95"/>
      <c r="AE27" s="106"/>
      <c r="AF27" s="106"/>
      <c r="AG27" s="106"/>
      <c r="AH27" s="96"/>
      <c r="AI27" s="87"/>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row>
    <row r="28" spans="1:72" s="81" customFormat="1" ht="24" customHeight="1">
      <c r="A28" s="86"/>
      <c r="B28" s="126" t="s">
        <v>191</v>
      </c>
      <c r="C28" s="110"/>
      <c r="D28" s="110"/>
      <c r="E28" s="110"/>
      <c r="F28" s="111">
        <f>SUM(C28:E28)</f>
        <v>0</v>
      </c>
      <c r="G28" s="112">
        <v>0</v>
      </c>
      <c r="H28" s="110"/>
      <c r="I28" s="110"/>
      <c r="J28" s="111">
        <f>SUM(G28:I28)</f>
        <v>0</v>
      </c>
      <c r="K28" s="112">
        <f>+'Detailed Financial Plan'!CA151</f>
        <v>0</v>
      </c>
      <c r="L28" s="110"/>
      <c r="M28" s="110"/>
      <c r="N28" s="111">
        <f>SUM(K28:M28)</f>
        <v>0</v>
      </c>
      <c r="O28" s="110">
        <v>0</v>
      </c>
      <c r="P28" s="110">
        <v>0</v>
      </c>
      <c r="Q28" s="110">
        <v>0</v>
      </c>
      <c r="R28" s="111">
        <f>SUM(O28:Q28)</f>
        <v>0</v>
      </c>
      <c r="S28" s="122">
        <v>0</v>
      </c>
      <c r="T28" s="110">
        <v>0</v>
      </c>
      <c r="U28" s="110">
        <v>0</v>
      </c>
      <c r="V28" s="111">
        <f>SUM(S28:U28)</f>
        <v>0</v>
      </c>
      <c r="W28" s="110">
        <v>0</v>
      </c>
      <c r="X28" s="110"/>
      <c r="Y28" s="110"/>
      <c r="Z28" s="111">
        <f>SUM(W28:Y28)</f>
        <v>0</v>
      </c>
      <c r="AA28" s="110">
        <v>0</v>
      </c>
      <c r="AB28" s="110"/>
      <c r="AC28" s="110"/>
      <c r="AD28" s="111">
        <f>SUM(AA28:AC28)</f>
        <v>0</v>
      </c>
      <c r="AE28" s="127">
        <f>+G28+K28+O28+S28+W28+AA28</f>
        <v>0</v>
      </c>
      <c r="AF28" s="116"/>
      <c r="AG28" s="116"/>
      <c r="AH28" s="123">
        <f>SUM(AE28:AG28)</f>
        <v>0</v>
      </c>
      <c r="AI28" s="87"/>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row>
    <row r="29" spans="1:72" s="81" customFormat="1" ht="15">
      <c r="A29" s="86"/>
      <c r="B29" s="102" t="s">
        <v>28</v>
      </c>
      <c r="C29" s="103">
        <f>SUM(C28)</f>
        <v>0</v>
      </c>
      <c r="D29" s="103">
        <f aca="true" t="shared" si="7" ref="D29:AH29">SUM(D28)</f>
        <v>0</v>
      </c>
      <c r="E29" s="103">
        <f t="shared" si="7"/>
        <v>0</v>
      </c>
      <c r="F29" s="103">
        <f t="shared" si="7"/>
        <v>0</v>
      </c>
      <c r="G29" s="103">
        <f t="shared" si="7"/>
        <v>0</v>
      </c>
      <c r="H29" s="103">
        <f t="shared" si="7"/>
        <v>0</v>
      </c>
      <c r="I29" s="103">
        <f t="shared" si="7"/>
        <v>0</v>
      </c>
      <c r="J29" s="103">
        <f t="shared" si="7"/>
        <v>0</v>
      </c>
      <c r="K29" s="103">
        <f t="shared" si="7"/>
        <v>0</v>
      </c>
      <c r="L29" s="103">
        <f t="shared" si="7"/>
        <v>0</v>
      </c>
      <c r="M29" s="103">
        <f t="shared" si="7"/>
        <v>0</v>
      </c>
      <c r="N29" s="103">
        <f t="shared" si="7"/>
        <v>0</v>
      </c>
      <c r="O29" s="103">
        <f t="shared" si="7"/>
        <v>0</v>
      </c>
      <c r="P29" s="103">
        <f t="shared" si="7"/>
        <v>0</v>
      </c>
      <c r="Q29" s="103">
        <f t="shared" si="7"/>
        <v>0</v>
      </c>
      <c r="R29" s="103">
        <f t="shared" si="7"/>
        <v>0</v>
      </c>
      <c r="S29" s="103">
        <f t="shared" si="7"/>
        <v>0</v>
      </c>
      <c r="T29" s="103">
        <f t="shared" si="7"/>
        <v>0</v>
      </c>
      <c r="U29" s="103">
        <f t="shared" si="7"/>
        <v>0</v>
      </c>
      <c r="V29" s="103">
        <f t="shared" si="7"/>
        <v>0</v>
      </c>
      <c r="W29" s="103">
        <f t="shared" si="7"/>
        <v>0</v>
      </c>
      <c r="X29" s="103">
        <f t="shared" si="7"/>
        <v>0</v>
      </c>
      <c r="Y29" s="103">
        <f t="shared" si="7"/>
        <v>0</v>
      </c>
      <c r="Z29" s="103">
        <f t="shared" si="7"/>
        <v>0</v>
      </c>
      <c r="AA29" s="103">
        <f t="shared" si="7"/>
        <v>0</v>
      </c>
      <c r="AB29" s="103">
        <f t="shared" si="7"/>
        <v>0</v>
      </c>
      <c r="AC29" s="103">
        <f t="shared" si="7"/>
        <v>0</v>
      </c>
      <c r="AD29" s="103">
        <f t="shared" si="7"/>
        <v>0</v>
      </c>
      <c r="AE29" s="103">
        <f t="shared" si="7"/>
        <v>0</v>
      </c>
      <c r="AF29" s="103">
        <f t="shared" si="7"/>
        <v>0</v>
      </c>
      <c r="AG29" s="103">
        <f t="shared" si="7"/>
        <v>0</v>
      </c>
      <c r="AH29" s="103">
        <f t="shared" si="7"/>
        <v>0</v>
      </c>
      <c r="AI29" s="87"/>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row>
    <row r="30" spans="1:72" ht="21" customHeight="1">
      <c r="A30" s="86"/>
      <c r="B30" s="128" t="s">
        <v>6</v>
      </c>
      <c r="C30" s="129">
        <f>+C29+C26+C22+C18+C11</f>
        <v>0</v>
      </c>
      <c r="D30" s="129">
        <f aca="true" t="shared" si="8" ref="D30:AH30">+D29+D26+D22+D18+D11</f>
        <v>0</v>
      </c>
      <c r="E30" s="129">
        <f t="shared" si="8"/>
        <v>0</v>
      </c>
      <c r="F30" s="129">
        <f t="shared" si="8"/>
        <v>0</v>
      </c>
      <c r="G30" s="129">
        <f t="shared" si="8"/>
        <v>369400.8</v>
      </c>
      <c r="H30" s="129">
        <f t="shared" si="8"/>
        <v>0</v>
      </c>
      <c r="I30" s="129">
        <f t="shared" si="8"/>
        <v>0</v>
      </c>
      <c r="J30" s="129">
        <f t="shared" si="8"/>
        <v>369400.8</v>
      </c>
      <c r="K30" s="129">
        <f t="shared" si="8"/>
        <v>1805593</v>
      </c>
      <c r="L30" s="129">
        <f t="shared" si="8"/>
        <v>0</v>
      </c>
      <c r="M30" s="129">
        <f t="shared" si="8"/>
        <v>0</v>
      </c>
      <c r="N30" s="129">
        <f t="shared" si="8"/>
        <v>1805593</v>
      </c>
      <c r="O30" s="129">
        <f t="shared" si="8"/>
        <v>0</v>
      </c>
      <c r="P30" s="129">
        <f t="shared" si="8"/>
        <v>0</v>
      </c>
      <c r="Q30" s="129">
        <f t="shared" si="8"/>
        <v>0</v>
      </c>
      <c r="R30" s="129">
        <f t="shared" si="8"/>
        <v>0</v>
      </c>
      <c r="S30" s="129">
        <f t="shared" si="8"/>
        <v>0</v>
      </c>
      <c r="T30" s="129">
        <f t="shared" si="8"/>
        <v>0</v>
      </c>
      <c r="U30" s="129">
        <f t="shared" si="8"/>
        <v>0</v>
      </c>
      <c r="V30" s="129">
        <f t="shared" si="8"/>
        <v>0</v>
      </c>
      <c r="W30" s="129">
        <f t="shared" si="8"/>
        <v>0</v>
      </c>
      <c r="X30" s="129">
        <f>+X29+X26+X22+X18+X11</f>
        <v>0</v>
      </c>
      <c r="Y30" s="129">
        <f t="shared" si="8"/>
        <v>0</v>
      </c>
      <c r="Z30" s="129">
        <f t="shared" si="8"/>
        <v>0</v>
      </c>
      <c r="AA30" s="129">
        <f t="shared" si="8"/>
        <v>0</v>
      </c>
      <c r="AB30" s="129">
        <f t="shared" si="8"/>
        <v>0</v>
      </c>
      <c r="AC30" s="129">
        <f t="shared" si="8"/>
        <v>0</v>
      </c>
      <c r="AD30" s="129">
        <f t="shared" si="8"/>
        <v>0</v>
      </c>
      <c r="AE30" s="129">
        <f t="shared" si="8"/>
        <v>2174993.8</v>
      </c>
      <c r="AF30" s="129">
        <f t="shared" si="8"/>
        <v>0</v>
      </c>
      <c r="AG30" s="129">
        <f t="shared" si="8"/>
        <v>0</v>
      </c>
      <c r="AH30" s="129">
        <f t="shared" si="8"/>
        <v>2174993.8</v>
      </c>
      <c r="AI30" s="119"/>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row>
    <row r="31" spans="1:72" ht="15">
      <c r="A31" s="79"/>
      <c r="B31" s="130"/>
      <c r="C31" s="131"/>
      <c r="D31" s="130"/>
      <c r="E31" s="130"/>
      <c r="F31" s="130"/>
      <c r="G31" s="130"/>
      <c r="H31" s="130"/>
      <c r="I31" s="130"/>
      <c r="J31" s="130"/>
      <c r="K31" s="132">
        <f>+K30-'Detailed Financial Plan'!CC153</f>
        <v>0</v>
      </c>
      <c r="L31" s="130"/>
      <c r="M31" s="130"/>
      <c r="N31" s="130"/>
      <c r="O31" s="132"/>
      <c r="P31" s="130"/>
      <c r="Q31" s="130"/>
      <c r="R31" s="130"/>
      <c r="S31" s="132"/>
      <c r="T31" s="130"/>
      <c r="U31" s="130"/>
      <c r="V31" s="130"/>
      <c r="W31" s="132"/>
      <c r="X31" s="130"/>
      <c r="Y31" s="130"/>
      <c r="Z31" s="130"/>
      <c r="AA31" s="130"/>
      <c r="AB31" s="130"/>
      <c r="AC31" s="130"/>
      <c r="AD31" s="130"/>
      <c r="AE31" s="130"/>
      <c r="AF31" s="130"/>
      <c r="AG31" s="130"/>
      <c r="AH31" s="130"/>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row>
    <row r="32" ht="15" customHeight="1">
      <c r="C32" s="134"/>
    </row>
    <row r="33" spans="3:11" ht="39" customHeight="1">
      <c r="C33" s="134"/>
      <c r="K33" s="135"/>
    </row>
    <row r="34" spans="3:11" ht="15" customHeight="1">
      <c r="C34" s="134"/>
      <c r="K34" s="135"/>
    </row>
    <row r="35" spans="3:11" ht="15" customHeight="1">
      <c r="C35" s="134"/>
      <c r="K35" s="135"/>
    </row>
    <row r="36" spans="3:11" ht="15" customHeight="1">
      <c r="C36" s="134"/>
      <c r="K36" s="135"/>
    </row>
    <row r="37" ht="15" customHeight="1">
      <c r="C37" s="134"/>
    </row>
    <row r="38" spans="3:11" ht="15" customHeight="1">
      <c r="C38" s="134"/>
      <c r="K38" s="135"/>
    </row>
    <row r="39" ht="15" customHeight="1">
      <c r="C39" s="134"/>
    </row>
    <row r="40" ht="15" customHeight="1">
      <c r="C40" s="134"/>
    </row>
    <row r="41" ht="15" customHeight="1">
      <c r="C41" s="134"/>
    </row>
    <row r="42" ht="15" customHeight="1">
      <c r="C42" s="134"/>
    </row>
    <row r="43" ht="15" customHeight="1">
      <c r="C43" s="134"/>
    </row>
    <row r="44" ht="15" customHeight="1">
      <c r="C44" s="134"/>
    </row>
    <row r="45" ht="15" customHeight="1">
      <c r="C45" s="134"/>
    </row>
    <row r="46" ht="15" customHeight="1">
      <c r="C46" s="134"/>
    </row>
    <row r="47" ht="15" customHeight="1">
      <c r="C47" s="134"/>
    </row>
    <row r="48" ht="15" customHeight="1">
      <c r="C48" s="134"/>
    </row>
    <row r="49" ht="15" customHeight="1">
      <c r="C49" s="134"/>
    </row>
    <row r="50" ht="15" customHeight="1">
      <c r="C50" s="134"/>
    </row>
    <row r="51" ht="15" customHeight="1">
      <c r="C51" s="134"/>
    </row>
    <row r="52" ht="15" customHeight="1">
      <c r="C52" s="134"/>
    </row>
    <row r="53" ht="15" customHeight="1">
      <c r="C53" s="134"/>
    </row>
    <row r="54" ht="15" customHeight="1">
      <c r="C54" s="134"/>
    </row>
    <row r="55" ht="15" customHeight="1">
      <c r="C55" s="134"/>
    </row>
    <row r="56" ht="15" customHeight="1">
      <c r="C56" s="134"/>
    </row>
    <row r="57" ht="15" customHeight="1">
      <c r="C57" s="134"/>
    </row>
    <row r="58" ht="15" customHeight="1">
      <c r="C58" s="134"/>
    </row>
    <row r="59" ht="15" customHeight="1">
      <c r="C59" s="134"/>
    </row>
    <row r="60" ht="15" customHeight="1">
      <c r="C60" s="134"/>
    </row>
    <row r="61" ht="15" customHeight="1">
      <c r="C61" s="134"/>
    </row>
    <row r="62" ht="15" customHeight="1">
      <c r="C62" s="134"/>
    </row>
    <row r="63" ht="15" customHeight="1">
      <c r="C63" s="134"/>
    </row>
    <row r="64" ht="15" customHeight="1">
      <c r="C64" s="134"/>
    </row>
    <row r="65" ht="15" customHeight="1">
      <c r="C65" s="134"/>
    </row>
    <row r="66" ht="15" customHeight="1">
      <c r="C66" s="134"/>
    </row>
    <row r="67" ht="15" customHeight="1">
      <c r="C67" s="134"/>
    </row>
    <row r="68" ht="15" customHeight="1">
      <c r="C68" s="134"/>
    </row>
    <row r="69" ht="15" customHeight="1">
      <c r="C69" s="134"/>
    </row>
    <row r="70" ht="15" customHeight="1">
      <c r="C70" s="134"/>
    </row>
    <row r="71" ht="15" customHeight="1">
      <c r="C71" s="134"/>
    </row>
    <row r="72" ht="15" customHeight="1">
      <c r="C72" s="134"/>
    </row>
    <row r="73" ht="15" customHeight="1">
      <c r="C73" s="134"/>
    </row>
    <row r="74" ht="15" customHeight="1">
      <c r="C74" s="134"/>
    </row>
    <row r="75" ht="15" customHeight="1">
      <c r="C75" s="134"/>
    </row>
    <row r="76" ht="15" customHeight="1">
      <c r="C76" s="134"/>
    </row>
    <row r="77" ht="15" customHeight="1">
      <c r="C77" s="134"/>
    </row>
    <row r="78" ht="15" customHeight="1">
      <c r="C78" s="134"/>
    </row>
    <row r="79" ht="15" customHeight="1">
      <c r="C79" s="134"/>
    </row>
    <row r="80" ht="15" customHeight="1">
      <c r="C80" s="134"/>
    </row>
    <row r="81" ht="15" customHeight="1">
      <c r="C81" s="134"/>
    </row>
    <row r="82" ht="15" customHeight="1">
      <c r="C82" s="134"/>
    </row>
    <row r="83" ht="15" customHeight="1">
      <c r="C83" s="134"/>
    </row>
    <row r="84" ht="15" customHeight="1">
      <c r="C84" s="134"/>
    </row>
    <row r="85" ht="15" customHeight="1">
      <c r="C85" s="134"/>
    </row>
    <row r="86" ht="15" customHeight="1">
      <c r="C86" s="134"/>
    </row>
    <row r="87" ht="15" customHeight="1">
      <c r="C87" s="134"/>
    </row>
    <row r="88" ht="15" customHeight="1">
      <c r="C88" s="134"/>
    </row>
    <row r="89" ht="15" customHeight="1">
      <c r="C89" s="134"/>
    </row>
    <row r="90" ht="15" customHeight="1">
      <c r="C90" s="134"/>
    </row>
    <row r="91" ht="15" customHeight="1">
      <c r="C91" s="134"/>
    </row>
    <row r="92" ht="15" customHeight="1">
      <c r="C92" s="134"/>
    </row>
    <row r="93" ht="15" customHeight="1">
      <c r="C93" s="134"/>
    </row>
    <row r="94" ht="15" customHeight="1">
      <c r="C94" s="134"/>
    </row>
    <row r="95" ht="15" customHeight="1">
      <c r="C95" s="134"/>
    </row>
    <row r="96" ht="15" customHeight="1">
      <c r="C96" s="134"/>
    </row>
    <row r="97" ht="15" customHeight="1">
      <c r="C97" s="134"/>
    </row>
    <row r="98" ht="15" customHeight="1">
      <c r="C98" s="134"/>
    </row>
    <row r="99" ht="15" customHeight="1">
      <c r="C99" s="134"/>
    </row>
    <row r="100" ht="15" customHeight="1">
      <c r="C100" s="134"/>
    </row>
    <row r="101" ht="15" customHeight="1">
      <c r="C101" s="134"/>
    </row>
    <row r="102" ht="15" customHeight="1">
      <c r="C102" s="134"/>
    </row>
    <row r="103" ht="15" customHeight="1">
      <c r="C103" s="134"/>
    </row>
    <row r="104" ht="15" customHeight="1">
      <c r="C104" s="134"/>
    </row>
    <row r="105" ht="15" customHeight="1">
      <c r="C105" s="134"/>
    </row>
    <row r="106" ht="15" customHeight="1">
      <c r="C106" s="134"/>
    </row>
    <row r="107" ht="15" customHeight="1">
      <c r="C107" s="134"/>
    </row>
    <row r="108" ht="15" customHeight="1">
      <c r="C108" s="134"/>
    </row>
    <row r="109" ht="15" customHeight="1">
      <c r="C109" s="134"/>
    </row>
    <row r="110" ht="15" customHeight="1">
      <c r="C110" s="134"/>
    </row>
    <row r="111" ht="15" customHeight="1">
      <c r="C111" s="134"/>
    </row>
    <row r="112" ht="15" customHeight="1">
      <c r="C112" s="134"/>
    </row>
    <row r="113" ht="15" customHeight="1">
      <c r="C113" s="134"/>
    </row>
    <row r="114" ht="15" customHeight="1">
      <c r="C114" s="134"/>
    </row>
    <row r="115" ht="15" customHeight="1">
      <c r="C115" s="134"/>
    </row>
    <row r="116" ht="15" customHeight="1">
      <c r="C116" s="134"/>
    </row>
    <row r="117" ht="15" customHeight="1">
      <c r="C117" s="134"/>
    </row>
    <row r="118" ht="15" customHeight="1">
      <c r="C118" s="134"/>
    </row>
    <row r="119" ht="15" customHeight="1">
      <c r="C119" s="134"/>
    </row>
    <row r="120" ht="15" customHeight="1">
      <c r="C120" s="134"/>
    </row>
    <row r="121" ht="15" customHeight="1">
      <c r="C121" s="134"/>
    </row>
    <row r="122" ht="15" customHeight="1">
      <c r="C122" s="134"/>
    </row>
    <row r="123" ht="15" customHeight="1">
      <c r="C123" s="134"/>
    </row>
    <row r="124" ht="15" customHeight="1">
      <c r="C124" s="134"/>
    </row>
    <row r="125" ht="15" customHeight="1">
      <c r="C125" s="134"/>
    </row>
    <row r="126" ht="15" customHeight="1">
      <c r="C126" s="134"/>
    </row>
    <row r="127" ht="15" customHeight="1">
      <c r="C127" s="134"/>
    </row>
    <row r="128" ht="15" customHeight="1">
      <c r="C128" s="134"/>
    </row>
    <row r="129" ht="15" customHeight="1">
      <c r="C129" s="134"/>
    </row>
    <row r="130" ht="15" customHeight="1">
      <c r="C130" s="134"/>
    </row>
    <row r="131" ht="15" customHeight="1">
      <c r="C131" s="134"/>
    </row>
    <row r="132" ht="15" customHeight="1">
      <c r="C132" s="134"/>
    </row>
    <row r="133" ht="15" customHeight="1">
      <c r="C133" s="134"/>
    </row>
    <row r="134" ht="15" customHeight="1">
      <c r="C134" s="134"/>
    </row>
    <row r="135" ht="15" customHeight="1">
      <c r="C135" s="134"/>
    </row>
    <row r="136" ht="15" customHeight="1">
      <c r="C136" s="134"/>
    </row>
    <row r="137" ht="15" customHeight="1">
      <c r="C137" s="134"/>
    </row>
    <row r="138" ht="15" customHeight="1">
      <c r="C138" s="134"/>
    </row>
    <row r="139" ht="15" customHeight="1">
      <c r="C139" s="134"/>
    </row>
    <row r="140" ht="15" customHeight="1">
      <c r="C140" s="134"/>
    </row>
    <row r="141" ht="15" customHeight="1">
      <c r="C141" s="134"/>
    </row>
    <row r="142" ht="15" customHeight="1">
      <c r="C142" s="134"/>
    </row>
    <row r="143" ht="15" customHeight="1">
      <c r="C143" s="134"/>
    </row>
    <row r="144" ht="15" customHeight="1">
      <c r="C144" s="134"/>
    </row>
    <row r="145" ht="15" customHeight="1">
      <c r="C145" s="134"/>
    </row>
    <row r="146" ht="15" customHeight="1">
      <c r="C146" s="134"/>
    </row>
    <row r="147" ht="15" customHeight="1">
      <c r="C147" s="134"/>
    </row>
    <row r="148" ht="15" customHeight="1">
      <c r="C148" s="134"/>
    </row>
    <row r="149" ht="15" customHeight="1">
      <c r="C149" s="134"/>
    </row>
    <row r="150" ht="15" customHeight="1">
      <c r="C150" s="134"/>
    </row>
    <row r="151" ht="15" customHeight="1">
      <c r="C151" s="134"/>
    </row>
    <row r="152" ht="15" customHeight="1">
      <c r="C152" s="134"/>
    </row>
    <row r="153" ht="15" customHeight="1">
      <c r="C153" s="134"/>
    </row>
    <row r="154" ht="15" customHeight="1">
      <c r="C154" s="134"/>
    </row>
    <row r="155" ht="15" customHeight="1">
      <c r="C155" s="134"/>
    </row>
    <row r="156" ht="15" customHeight="1">
      <c r="C156" s="134"/>
    </row>
    <row r="157" ht="15" customHeight="1">
      <c r="C157" s="134"/>
    </row>
    <row r="158" ht="15" customHeight="1">
      <c r="C158" s="134"/>
    </row>
    <row r="159" ht="15" customHeight="1">
      <c r="C159" s="134"/>
    </row>
    <row r="160" ht="15" customHeight="1">
      <c r="C160" s="134"/>
    </row>
    <row r="161" ht="15" customHeight="1">
      <c r="C161" s="134"/>
    </row>
    <row r="162" ht="15" customHeight="1">
      <c r="C162" s="134"/>
    </row>
    <row r="163" ht="15" customHeight="1">
      <c r="C163" s="134"/>
    </row>
    <row r="164" ht="15" customHeight="1">
      <c r="C164" s="134"/>
    </row>
    <row r="165" ht="15" customHeight="1">
      <c r="C165" s="134"/>
    </row>
    <row r="166" ht="15" customHeight="1">
      <c r="C166" s="134"/>
    </row>
    <row r="167" ht="15" customHeight="1">
      <c r="C167" s="134"/>
    </row>
    <row r="168" ht="15" customHeight="1">
      <c r="C168" s="134"/>
    </row>
    <row r="169" ht="15" customHeight="1">
      <c r="C169" s="134"/>
    </row>
    <row r="170" ht="15" customHeight="1">
      <c r="C170" s="134"/>
    </row>
    <row r="171" ht="15" customHeight="1">
      <c r="C171" s="134"/>
    </row>
    <row r="172" ht="15" customHeight="1">
      <c r="C172" s="134"/>
    </row>
    <row r="173" ht="15" customHeight="1">
      <c r="C173" s="134"/>
    </row>
    <row r="174" ht="15" customHeight="1">
      <c r="C174" s="134"/>
    </row>
    <row r="175" ht="15" customHeight="1">
      <c r="C175" s="134"/>
    </row>
    <row r="176" ht="15" customHeight="1">
      <c r="C176" s="134"/>
    </row>
    <row r="177" ht="15" customHeight="1">
      <c r="C177" s="134"/>
    </row>
    <row r="178" ht="15" customHeight="1">
      <c r="C178" s="134"/>
    </row>
    <row r="179" ht="15" customHeight="1">
      <c r="C179" s="134"/>
    </row>
    <row r="180" ht="15" customHeight="1">
      <c r="C180" s="134"/>
    </row>
    <row r="181" ht="15" customHeight="1">
      <c r="C181" s="134"/>
    </row>
    <row r="182" ht="15" customHeight="1">
      <c r="C182" s="134"/>
    </row>
    <row r="183" ht="15" customHeight="1">
      <c r="C183" s="134"/>
    </row>
    <row r="184" ht="15" customHeight="1">
      <c r="C184" s="134"/>
    </row>
    <row r="185" ht="15" customHeight="1">
      <c r="C185" s="134"/>
    </row>
    <row r="186" ht="15" customHeight="1">
      <c r="C186" s="134"/>
    </row>
    <row r="187" ht="15" customHeight="1">
      <c r="C187" s="134"/>
    </row>
    <row r="188" ht="15" customHeight="1">
      <c r="C188" s="134"/>
    </row>
    <row r="189" ht="15" customHeight="1">
      <c r="C189" s="134"/>
    </row>
    <row r="190" ht="15" customHeight="1">
      <c r="C190" s="134"/>
    </row>
    <row r="191" ht="15" customHeight="1">
      <c r="C191" s="134"/>
    </row>
    <row r="192" ht="15" customHeight="1">
      <c r="C192" s="134"/>
    </row>
    <row r="193" ht="15" customHeight="1">
      <c r="C193" s="134"/>
    </row>
    <row r="194" ht="15" customHeight="1">
      <c r="C194" s="134"/>
    </row>
    <row r="195" ht="15" customHeight="1">
      <c r="C195" s="134"/>
    </row>
    <row r="196" ht="15" customHeight="1">
      <c r="C196" s="134"/>
    </row>
    <row r="197" ht="15" customHeight="1">
      <c r="C197" s="134"/>
    </row>
    <row r="198" ht="15" customHeight="1">
      <c r="C198" s="134"/>
    </row>
    <row r="199" ht="15" customHeight="1">
      <c r="C199" s="134"/>
    </row>
    <row r="200" ht="15" customHeight="1">
      <c r="C200" s="134"/>
    </row>
    <row r="201" ht="15" customHeight="1">
      <c r="C201" s="134"/>
    </row>
    <row r="202" ht="15" customHeight="1">
      <c r="C202" s="134"/>
    </row>
    <row r="203" ht="15" customHeight="1">
      <c r="C203" s="134"/>
    </row>
    <row r="204" ht="15" customHeight="1">
      <c r="C204" s="134"/>
    </row>
    <row r="205" ht="15" customHeight="1">
      <c r="C205" s="134"/>
    </row>
    <row r="206" ht="15" customHeight="1">
      <c r="C206" s="134"/>
    </row>
    <row r="207" ht="15" customHeight="1">
      <c r="C207" s="134"/>
    </row>
    <row r="208" ht="15" customHeight="1">
      <c r="C208" s="134"/>
    </row>
    <row r="209" ht="15" customHeight="1">
      <c r="C209" s="134"/>
    </row>
    <row r="210" ht="15" customHeight="1">
      <c r="C210" s="134"/>
    </row>
    <row r="211" ht="15" customHeight="1">
      <c r="C211" s="134"/>
    </row>
    <row r="212" ht="15" customHeight="1">
      <c r="C212" s="134"/>
    </row>
    <row r="213" ht="15" customHeight="1">
      <c r="C213" s="134"/>
    </row>
    <row r="214" ht="15" customHeight="1">
      <c r="C214" s="134"/>
    </row>
    <row r="215" ht="15" customHeight="1">
      <c r="C215" s="134"/>
    </row>
    <row r="216" ht="15" customHeight="1">
      <c r="C216" s="134"/>
    </row>
    <row r="217" ht="15" customHeight="1">
      <c r="C217" s="134"/>
    </row>
    <row r="218" ht="15" customHeight="1">
      <c r="C218" s="134"/>
    </row>
    <row r="219" ht="15" customHeight="1">
      <c r="C219" s="134"/>
    </row>
    <row r="220" ht="15" customHeight="1">
      <c r="C220" s="134"/>
    </row>
    <row r="221" ht="15" customHeight="1">
      <c r="C221" s="134"/>
    </row>
    <row r="222" ht="15" customHeight="1">
      <c r="C222" s="134"/>
    </row>
    <row r="223" ht="15" customHeight="1">
      <c r="C223" s="134"/>
    </row>
    <row r="224" ht="15" customHeight="1">
      <c r="C224" s="134"/>
    </row>
    <row r="225" ht="15" customHeight="1">
      <c r="C225" s="134"/>
    </row>
    <row r="226" ht="15" customHeight="1">
      <c r="C226" s="134"/>
    </row>
    <row r="227" ht="15" customHeight="1">
      <c r="C227" s="134"/>
    </row>
    <row r="228" ht="15" customHeight="1">
      <c r="C228" s="134"/>
    </row>
    <row r="229" ht="15" customHeight="1">
      <c r="C229" s="134"/>
    </row>
    <row r="230" ht="15" customHeight="1">
      <c r="C230" s="134"/>
    </row>
    <row r="231" ht="15" customHeight="1">
      <c r="C231" s="134"/>
    </row>
    <row r="232" ht="15" customHeight="1">
      <c r="C232" s="134"/>
    </row>
    <row r="233" ht="15" customHeight="1">
      <c r="C233" s="134"/>
    </row>
    <row r="234" ht="15" customHeight="1">
      <c r="C234" s="134"/>
    </row>
    <row r="235" ht="15" customHeight="1">
      <c r="C235" s="134"/>
    </row>
    <row r="236" ht="15" customHeight="1">
      <c r="C236" s="134"/>
    </row>
    <row r="237" ht="15" customHeight="1">
      <c r="C237" s="134"/>
    </row>
    <row r="238" ht="15" customHeight="1">
      <c r="C238" s="134"/>
    </row>
    <row r="239" ht="15" customHeight="1">
      <c r="C239" s="134"/>
    </row>
    <row r="240" ht="15" customHeight="1">
      <c r="C240" s="134"/>
    </row>
    <row r="241" ht="15" customHeight="1">
      <c r="C241" s="134"/>
    </row>
    <row r="242" ht="15" customHeight="1">
      <c r="C242" s="134"/>
    </row>
    <row r="243" ht="15" customHeight="1">
      <c r="C243" s="134"/>
    </row>
    <row r="244" ht="15" customHeight="1">
      <c r="C244" s="134"/>
    </row>
    <row r="245" ht="15" customHeight="1">
      <c r="C245" s="134"/>
    </row>
    <row r="246" ht="15" customHeight="1">
      <c r="C246" s="134"/>
    </row>
    <row r="247" ht="15" customHeight="1">
      <c r="C247" s="134"/>
    </row>
    <row r="248" ht="15" customHeight="1">
      <c r="C248" s="134"/>
    </row>
    <row r="249" ht="15" customHeight="1">
      <c r="C249" s="134"/>
    </row>
    <row r="250" ht="15" customHeight="1">
      <c r="C250" s="134"/>
    </row>
    <row r="251" ht="15" customHeight="1">
      <c r="C251" s="134"/>
    </row>
    <row r="252" ht="15" customHeight="1">
      <c r="C252" s="134"/>
    </row>
    <row r="253" ht="15" customHeight="1">
      <c r="C253" s="134"/>
    </row>
    <row r="254" ht="15" customHeight="1">
      <c r="C254" s="134"/>
    </row>
    <row r="255" ht="15" customHeight="1">
      <c r="C255" s="134"/>
    </row>
    <row r="256" ht="15" customHeight="1">
      <c r="C256" s="134"/>
    </row>
    <row r="257" ht="15" customHeight="1">
      <c r="C257" s="134"/>
    </row>
    <row r="258" ht="15" customHeight="1">
      <c r="C258" s="134"/>
    </row>
    <row r="259" ht="15" customHeight="1">
      <c r="C259" s="134"/>
    </row>
    <row r="260" ht="15" customHeight="1">
      <c r="C260" s="134"/>
    </row>
    <row r="261" ht="15" customHeight="1">
      <c r="C261" s="134"/>
    </row>
    <row r="262" ht="15" customHeight="1">
      <c r="C262" s="134"/>
    </row>
    <row r="263" ht="15" customHeight="1">
      <c r="C263" s="134"/>
    </row>
    <row r="264" ht="15" customHeight="1">
      <c r="C264" s="134"/>
    </row>
    <row r="265" ht="15" customHeight="1">
      <c r="C265" s="134"/>
    </row>
    <row r="266" ht="15" customHeight="1">
      <c r="C266" s="134"/>
    </row>
    <row r="267" ht="15" customHeight="1">
      <c r="C267" s="134"/>
    </row>
    <row r="268" ht="15" customHeight="1">
      <c r="C268" s="134"/>
    </row>
    <row r="269" ht="15" customHeight="1">
      <c r="C269" s="134"/>
    </row>
    <row r="270" ht="15" customHeight="1">
      <c r="C270" s="134"/>
    </row>
    <row r="271" ht="15" customHeight="1">
      <c r="C271" s="134"/>
    </row>
    <row r="272" ht="15" customHeight="1">
      <c r="C272" s="134"/>
    </row>
    <row r="273" ht="15" customHeight="1">
      <c r="C273" s="134"/>
    </row>
    <row r="274" ht="15" customHeight="1">
      <c r="C274" s="134"/>
    </row>
    <row r="275" ht="15" customHeight="1">
      <c r="C275" s="134"/>
    </row>
    <row r="276" ht="15" customHeight="1">
      <c r="C276" s="134"/>
    </row>
    <row r="277" ht="15" customHeight="1">
      <c r="C277" s="134"/>
    </row>
    <row r="278" ht="15" customHeight="1">
      <c r="C278" s="134"/>
    </row>
    <row r="279" ht="15" customHeight="1">
      <c r="C279" s="134"/>
    </row>
    <row r="280" ht="15" customHeight="1">
      <c r="C280" s="134"/>
    </row>
    <row r="281" ht="15" customHeight="1">
      <c r="C281" s="134"/>
    </row>
    <row r="282" ht="15" customHeight="1">
      <c r="C282" s="134"/>
    </row>
    <row r="283" ht="15" customHeight="1">
      <c r="C283" s="134"/>
    </row>
    <row r="284" ht="15" customHeight="1">
      <c r="C284" s="134"/>
    </row>
    <row r="285" ht="15" customHeight="1">
      <c r="C285" s="134"/>
    </row>
    <row r="286" ht="15" customHeight="1">
      <c r="C286" s="134"/>
    </row>
    <row r="287" ht="15" customHeight="1">
      <c r="C287" s="134"/>
    </row>
    <row r="288" ht="15" customHeight="1">
      <c r="C288" s="134"/>
    </row>
    <row r="289" ht="15" customHeight="1">
      <c r="C289" s="134"/>
    </row>
    <row r="290" ht="15" customHeight="1">
      <c r="C290" s="134"/>
    </row>
    <row r="291" ht="15" customHeight="1">
      <c r="C291" s="134"/>
    </row>
    <row r="292" ht="15" customHeight="1">
      <c r="C292" s="134"/>
    </row>
    <row r="293" ht="15" customHeight="1">
      <c r="C293" s="134"/>
    </row>
    <row r="294" ht="15" customHeight="1">
      <c r="C294" s="134"/>
    </row>
    <row r="295" ht="15" customHeight="1">
      <c r="C295" s="134"/>
    </row>
    <row r="296" ht="15" customHeight="1">
      <c r="C296" s="134"/>
    </row>
    <row r="297" ht="15" customHeight="1">
      <c r="C297" s="134"/>
    </row>
    <row r="298" ht="15" customHeight="1">
      <c r="C298" s="134"/>
    </row>
    <row r="299" ht="15" customHeight="1">
      <c r="C299" s="134"/>
    </row>
    <row r="300" ht="15" customHeight="1">
      <c r="C300" s="134"/>
    </row>
    <row r="301" ht="15" customHeight="1">
      <c r="C301" s="134"/>
    </row>
    <row r="302" ht="15" customHeight="1">
      <c r="C302" s="134"/>
    </row>
    <row r="303" ht="15" customHeight="1">
      <c r="C303" s="134"/>
    </row>
    <row r="304" ht="15" customHeight="1">
      <c r="C304" s="134"/>
    </row>
    <row r="305" ht="15" customHeight="1">
      <c r="C305" s="134"/>
    </row>
    <row r="306" ht="15" customHeight="1">
      <c r="C306" s="134"/>
    </row>
    <row r="307" ht="15" customHeight="1">
      <c r="C307" s="134"/>
    </row>
    <row r="308" ht="15" customHeight="1">
      <c r="C308" s="134"/>
    </row>
    <row r="309" ht="15" customHeight="1">
      <c r="C309" s="134"/>
    </row>
    <row r="310" ht="15" customHeight="1">
      <c r="C310" s="134"/>
    </row>
    <row r="311" ht="15" customHeight="1">
      <c r="C311" s="134"/>
    </row>
    <row r="312" ht="15" customHeight="1">
      <c r="C312" s="134"/>
    </row>
    <row r="313" ht="15" customHeight="1">
      <c r="C313" s="134"/>
    </row>
    <row r="314" ht="15" customHeight="1">
      <c r="C314" s="134"/>
    </row>
    <row r="315" ht="15" customHeight="1">
      <c r="C315" s="134"/>
    </row>
    <row r="316" ht="15" customHeight="1">
      <c r="C316" s="134"/>
    </row>
    <row r="317" ht="15" customHeight="1">
      <c r="C317" s="134"/>
    </row>
    <row r="318" ht="15" customHeight="1">
      <c r="C318" s="134"/>
    </row>
    <row r="319" ht="15" customHeight="1">
      <c r="C319" s="134"/>
    </row>
    <row r="320" ht="15" customHeight="1">
      <c r="C320" s="134"/>
    </row>
    <row r="321" ht="15" customHeight="1">
      <c r="C321" s="134"/>
    </row>
    <row r="322" ht="15" customHeight="1">
      <c r="C322" s="134"/>
    </row>
    <row r="323" ht="15" customHeight="1">
      <c r="C323" s="134"/>
    </row>
    <row r="324" ht="15" customHeight="1">
      <c r="C324" s="134"/>
    </row>
    <row r="325" ht="15" customHeight="1">
      <c r="C325" s="134"/>
    </row>
    <row r="326" ht="15" customHeight="1">
      <c r="C326" s="134"/>
    </row>
    <row r="327" ht="15" customHeight="1">
      <c r="C327" s="134"/>
    </row>
    <row r="328" ht="15" customHeight="1">
      <c r="C328" s="134"/>
    </row>
    <row r="329" ht="15" customHeight="1">
      <c r="C329" s="134"/>
    </row>
    <row r="330" ht="15" customHeight="1">
      <c r="C330" s="134"/>
    </row>
    <row r="331" ht="15" customHeight="1">
      <c r="C331" s="134"/>
    </row>
    <row r="332" ht="15" customHeight="1">
      <c r="C332" s="134"/>
    </row>
    <row r="333" ht="15" customHeight="1">
      <c r="C333" s="134"/>
    </row>
    <row r="334" ht="15" customHeight="1">
      <c r="C334" s="134"/>
    </row>
    <row r="335" ht="15" customHeight="1">
      <c r="C335" s="134"/>
    </row>
    <row r="336" ht="15" customHeight="1">
      <c r="C336" s="134"/>
    </row>
    <row r="337" ht="15" customHeight="1">
      <c r="C337" s="134"/>
    </row>
    <row r="338" ht="15" customHeight="1">
      <c r="C338" s="134"/>
    </row>
    <row r="339" ht="15" customHeight="1">
      <c r="C339" s="134"/>
    </row>
    <row r="340" ht="15" customHeight="1">
      <c r="C340" s="134"/>
    </row>
    <row r="341" ht="15" customHeight="1">
      <c r="C341" s="134"/>
    </row>
    <row r="342" ht="15" customHeight="1">
      <c r="C342" s="134"/>
    </row>
    <row r="343" ht="15" customHeight="1">
      <c r="C343" s="134"/>
    </row>
    <row r="344" ht="15" customHeight="1">
      <c r="C344" s="134"/>
    </row>
    <row r="345" ht="15" customHeight="1">
      <c r="C345" s="134"/>
    </row>
    <row r="346" ht="15" customHeight="1">
      <c r="C346" s="134"/>
    </row>
    <row r="347" ht="15" customHeight="1">
      <c r="C347" s="134"/>
    </row>
    <row r="348" ht="15" customHeight="1">
      <c r="C348" s="134"/>
    </row>
    <row r="349" ht="15" customHeight="1">
      <c r="C349" s="134"/>
    </row>
    <row r="350" ht="15" customHeight="1">
      <c r="C350" s="134"/>
    </row>
    <row r="351" ht="15" customHeight="1">
      <c r="C351" s="134"/>
    </row>
    <row r="352" ht="15" customHeight="1">
      <c r="C352" s="134"/>
    </row>
    <row r="353" ht="15" customHeight="1">
      <c r="C353" s="134"/>
    </row>
    <row r="354" ht="15" customHeight="1">
      <c r="C354" s="134"/>
    </row>
    <row r="355" ht="15" customHeight="1">
      <c r="C355" s="134"/>
    </row>
    <row r="356" ht="15" customHeight="1">
      <c r="C356" s="134"/>
    </row>
    <row r="357" ht="15" customHeight="1">
      <c r="C357" s="134"/>
    </row>
    <row r="358" ht="15" customHeight="1">
      <c r="C358" s="134"/>
    </row>
    <row r="359" ht="15" customHeight="1">
      <c r="C359" s="134"/>
    </row>
    <row r="360" ht="15" customHeight="1">
      <c r="C360" s="134"/>
    </row>
    <row r="361" ht="15" customHeight="1">
      <c r="C361" s="134"/>
    </row>
    <row r="362" ht="15" customHeight="1">
      <c r="C362" s="134"/>
    </row>
    <row r="363" ht="15" customHeight="1">
      <c r="C363" s="134"/>
    </row>
    <row r="364" ht="15" customHeight="1">
      <c r="C364" s="134"/>
    </row>
    <row r="365" ht="15" customHeight="1">
      <c r="C365" s="134"/>
    </row>
    <row r="366" ht="15" customHeight="1">
      <c r="C366" s="134"/>
    </row>
    <row r="367" ht="15" customHeight="1">
      <c r="C367" s="134"/>
    </row>
    <row r="368" ht="15" customHeight="1">
      <c r="C368" s="134"/>
    </row>
    <row r="369" ht="15" customHeight="1">
      <c r="C369" s="134"/>
    </row>
    <row r="370" ht="15" customHeight="1">
      <c r="C370" s="134"/>
    </row>
    <row r="371" ht="15" customHeight="1">
      <c r="C371" s="134"/>
    </row>
    <row r="372" ht="15" customHeight="1">
      <c r="C372" s="134"/>
    </row>
    <row r="373" ht="15" customHeight="1">
      <c r="C373" s="134"/>
    </row>
    <row r="374" ht="15" customHeight="1">
      <c r="C374" s="134"/>
    </row>
    <row r="375" ht="15" customHeight="1">
      <c r="C375" s="134"/>
    </row>
    <row r="376" ht="15" customHeight="1">
      <c r="C376" s="134"/>
    </row>
    <row r="377" ht="15" customHeight="1">
      <c r="C377" s="134"/>
    </row>
    <row r="378" ht="15" customHeight="1">
      <c r="C378" s="134"/>
    </row>
    <row r="379" ht="15" customHeight="1">
      <c r="C379" s="134"/>
    </row>
    <row r="380" ht="15" customHeight="1">
      <c r="C380" s="134"/>
    </row>
    <row r="381" ht="15" customHeight="1">
      <c r="C381" s="134"/>
    </row>
    <row r="382" ht="15" customHeight="1">
      <c r="C382" s="134"/>
    </row>
    <row r="383" ht="15" customHeight="1">
      <c r="C383" s="134"/>
    </row>
    <row r="384" ht="15" customHeight="1">
      <c r="C384" s="134"/>
    </row>
    <row r="385" ht="15" customHeight="1">
      <c r="C385" s="134"/>
    </row>
    <row r="386" ht="15" customHeight="1">
      <c r="C386" s="134"/>
    </row>
    <row r="387" ht="15" customHeight="1">
      <c r="C387" s="134"/>
    </row>
    <row r="388" ht="15" customHeight="1">
      <c r="C388" s="134"/>
    </row>
    <row r="389" ht="15" customHeight="1">
      <c r="C389" s="134"/>
    </row>
    <row r="390" ht="15" customHeight="1">
      <c r="C390" s="134"/>
    </row>
    <row r="391" ht="15" customHeight="1">
      <c r="C391" s="134"/>
    </row>
    <row r="392" ht="15" customHeight="1">
      <c r="C392" s="134"/>
    </row>
    <row r="393" ht="15" customHeight="1">
      <c r="C393" s="134"/>
    </row>
    <row r="394" ht="15" customHeight="1">
      <c r="C394" s="134"/>
    </row>
    <row r="395" ht="15" customHeight="1">
      <c r="C395" s="134"/>
    </row>
    <row r="396" ht="15" customHeight="1">
      <c r="C396" s="134"/>
    </row>
    <row r="397" ht="15" customHeight="1">
      <c r="C397" s="134"/>
    </row>
    <row r="398" ht="15" customHeight="1">
      <c r="C398" s="134"/>
    </row>
    <row r="399" ht="15" customHeight="1">
      <c r="C399" s="134"/>
    </row>
    <row r="400" ht="15" customHeight="1">
      <c r="C400" s="134"/>
    </row>
    <row r="401" ht="15" customHeight="1">
      <c r="C401" s="134"/>
    </row>
    <row r="402" ht="15" customHeight="1">
      <c r="C402" s="134"/>
    </row>
    <row r="403" ht="15" customHeight="1">
      <c r="C403" s="134"/>
    </row>
    <row r="404" ht="15" customHeight="1">
      <c r="C404" s="134"/>
    </row>
    <row r="405" ht="15" customHeight="1">
      <c r="C405" s="134"/>
    </row>
    <row r="406" ht="15" customHeight="1">
      <c r="C406" s="134"/>
    </row>
    <row r="407" ht="15" customHeight="1">
      <c r="C407" s="134"/>
    </row>
    <row r="408" ht="15" customHeight="1">
      <c r="C408" s="134"/>
    </row>
    <row r="409" ht="15" customHeight="1">
      <c r="C409" s="134"/>
    </row>
    <row r="410" ht="15" customHeight="1">
      <c r="C410" s="134"/>
    </row>
    <row r="411" ht="15" customHeight="1">
      <c r="C411" s="134"/>
    </row>
    <row r="412" ht="15" customHeight="1">
      <c r="C412" s="134"/>
    </row>
    <row r="413" ht="15" customHeight="1">
      <c r="C413" s="134"/>
    </row>
    <row r="414" ht="15" customHeight="1">
      <c r="C414" s="134"/>
    </row>
    <row r="415" ht="15" customHeight="1">
      <c r="C415" s="134"/>
    </row>
    <row r="416" ht="15" customHeight="1">
      <c r="C416" s="134"/>
    </row>
    <row r="417" ht="15" customHeight="1">
      <c r="C417" s="134"/>
    </row>
    <row r="418" ht="15" customHeight="1">
      <c r="C418" s="134"/>
    </row>
    <row r="419" ht="15" customHeight="1">
      <c r="C419" s="134"/>
    </row>
    <row r="420" ht="15" customHeight="1">
      <c r="C420" s="134"/>
    </row>
    <row r="421" ht="15" customHeight="1">
      <c r="C421" s="134"/>
    </row>
    <row r="422" ht="15" customHeight="1">
      <c r="C422" s="134"/>
    </row>
    <row r="423" ht="15" customHeight="1">
      <c r="C423" s="134"/>
    </row>
    <row r="424" ht="15" customHeight="1">
      <c r="C424" s="134"/>
    </row>
    <row r="425" ht="15" customHeight="1">
      <c r="C425" s="134"/>
    </row>
    <row r="426" ht="15" customHeight="1">
      <c r="C426" s="134"/>
    </row>
    <row r="427" ht="15" customHeight="1">
      <c r="C427" s="134"/>
    </row>
    <row r="428" ht="15" customHeight="1">
      <c r="C428" s="134"/>
    </row>
    <row r="429" ht="15" customHeight="1">
      <c r="C429" s="134"/>
    </row>
    <row r="430" ht="15" customHeight="1">
      <c r="C430" s="134"/>
    </row>
    <row r="431" ht="15" customHeight="1">
      <c r="C431" s="134"/>
    </row>
    <row r="432" ht="15" customHeight="1">
      <c r="C432" s="134"/>
    </row>
    <row r="433" ht="15" customHeight="1">
      <c r="C433" s="134"/>
    </row>
    <row r="434" ht="15" customHeight="1">
      <c r="C434" s="134"/>
    </row>
    <row r="435" ht="15" customHeight="1">
      <c r="C435" s="134"/>
    </row>
    <row r="436" ht="15" customHeight="1">
      <c r="C436" s="134"/>
    </row>
    <row r="437" ht="15" customHeight="1">
      <c r="C437" s="134"/>
    </row>
    <row r="438" ht="15" customHeight="1">
      <c r="C438" s="134"/>
    </row>
    <row r="439" ht="15" customHeight="1">
      <c r="C439" s="134"/>
    </row>
    <row r="440" ht="15" customHeight="1">
      <c r="C440" s="134"/>
    </row>
    <row r="441" ht="15" customHeight="1">
      <c r="C441" s="134"/>
    </row>
    <row r="442" ht="15" customHeight="1">
      <c r="C442" s="134"/>
    </row>
    <row r="443" ht="15" customHeight="1">
      <c r="C443" s="134"/>
    </row>
    <row r="444" ht="15" customHeight="1">
      <c r="C444" s="134"/>
    </row>
    <row r="445" ht="15" customHeight="1">
      <c r="C445" s="134"/>
    </row>
    <row r="446" ht="15" customHeight="1">
      <c r="C446" s="134"/>
    </row>
    <row r="447" ht="15" customHeight="1">
      <c r="C447" s="134"/>
    </row>
    <row r="448" ht="15" customHeight="1">
      <c r="C448" s="134"/>
    </row>
    <row r="449" ht="15" customHeight="1">
      <c r="C449" s="134"/>
    </row>
    <row r="450" ht="15" customHeight="1">
      <c r="C450" s="134"/>
    </row>
    <row r="451" ht="15" customHeight="1">
      <c r="C451" s="134"/>
    </row>
    <row r="452" ht="15" customHeight="1">
      <c r="C452" s="134"/>
    </row>
    <row r="453" ht="15" customHeight="1">
      <c r="C453" s="134"/>
    </row>
    <row r="454" ht="15" customHeight="1">
      <c r="C454" s="134"/>
    </row>
    <row r="455" ht="15" customHeight="1">
      <c r="C455" s="134"/>
    </row>
    <row r="456" ht="15" customHeight="1">
      <c r="C456" s="134"/>
    </row>
    <row r="457" ht="15" customHeight="1">
      <c r="C457" s="134"/>
    </row>
    <row r="458" ht="15" customHeight="1">
      <c r="C458" s="134"/>
    </row>
    <row r="459" ht="15" customHeight="1">
      <c r="C459" s="134"/>
    </row>
    <row r="460" ht="15" customHeight="1">
      <c r="C460" s="134"/>
    </row>
    <row r="461" ht="15" customHeight="1">
      <c r="C461" s="134"/>
    </row>
    <row r="462" ht="15" customHeight="1">
      <c r="C462" s="134"/>
    </row>
    <row r="463" ht="15" customHeight="1">
      <c r="C463" s="134"/>
    </row>
    <row r="464" ht="15" customHeight="1">
      <c r="C464" s="134"/>
    </row>
    <row r="465" ht="15" customHeight="1">
      <c r="C465" s="134"/>
    </row>
    <row r="466" ht="15" customHeight="1">
      <c r="C466" s="134"/>
    </row>
    <row r="467" ht="15" customHeight="1">
      <c r="C467" s="134"/>
    </row>
    <row r="468" ht="15" customHeight="1">
      <c r="C468" s="134"/>
    </row>
    <row r="469" ht="15" customHeight="1">
      <c r="C469" s="134"/>
    </row>
    <row r="470" ht="15" customHeight="1">
      <c r="C470" s="134"/>
    </row>
    <row r="471" ht="15" customHeight="1">
      <c r="C471" s="134"/>
    </row>
    <row r="472" ht="15" customHeight="1">
      <c r="C472" s="134"/>
    </row>
    <row r="473" ht="15" customHeight="1">
      <c r="C473" s="134"/>
    </row>
    <row r="474" ht="15" customHeight="1">
      <c r="C474" s="134"/>
    </row>
    <row r="475" ht="15" customHeight="1">
      <c r="C475" s="134"/>
    </row>
    <row r="476" ht="15" customHeight="1">
      <c r="C476" s="134"/>
    </row>
    <row r="477" ht="15" customHeight="1">
      <c r="C477" s="134"/>
    </row>
    <row r="478" ht="15" customHeight="1">
      <c r="C478" s="134"/>
    </row>
    <row r="479" ht="15" customHeight="1">
      <c r="C479" s="134"/>
    </row>
    <row r="480" ht="15" customHeight="1">
      <c r="C480" s="134"/>
    </row>
    <row r="481" ht="15" customHeight="1">
      <c r="C481" s="134"/>
    </row>
    <row r="482" ht="15" customHeight="1">
      <c r="C482" s="134"/>
    </row>
    <row r="483" ht="15" customHeight="1">
      <c r="C483" s="134"/>
    </row>
    <row r="484" ht="15" customHeight="1">
      <c r="C484" s="134"/>
    </row>
    <row r="485" ht="15" customHeight="1">
      <c r="C485" s="134"/>
    </row>
    <row r="486" ht="15" customHeight="1">
      <c r="C486" s="134"/>
    </row>
    <row r="487" ht="15" customHeight="1">
      <c r="C487" s="134"/>
    </row>
    <row r="488" ht="15" customHeight="1">
      <c r="C488" s="134"/>
    </row>
    <row r="489" ht="15" customHeight="1">
      <c r="C489" s="134"/>
    </row>
    <row r="490" ht="15" customHeight="1">
      <c r="C490" s="134"/>
    </row>
    <row r="491" ht="15" customHeight="1">
      <c r="C491" s="134"/>
    </row>
    <row r="492" ht="15" customHeight="1">
      <c r="C492" s="134"/>
    </row>
    <row r="493" ht="15" customHeight="1">
      <c r="C493" s="134"/>
    </row>
    <row r="494" ht="15" customHeight="1">
      <c r="C494" s="134"/>
    </row>
    <row r="495" ht="15" customHeight="1">
      <c r="C495" s="134"/>
    </row>
    <row r="496" ht="15" customHeight="1">
      <c r="C496" s="134"/>
    </row>
    <row r="497" ht="15" customHeight="1">
      <c r="C497" s="134"/>
    </row>
    <row r="498" ht="15" customHeight="1">
      <c r="C498" s="134"/>
    </row>
    <row r="499" ht="15" customHeight="1">
      <c r="C499" s="134"/>
    </row>
    <row r="500" ht="15" customHeight="1">
      <c r="C500" s="134"/>
    </row>
    <row r="501" ht="15" customHeight="1">
      <c r="C501" s="134"/>
    </row>
    <row r="502" ht="15" customHeight="1">
      <c r="C502" s="134"/>
    </row>
    <row r="503" ht="15" customHeight="1">
      <c r="C503" s="134"/>
    </row>
    <row r="504" ht="15" customHeight="1">
      <c r="C504" s="134"/>
    </row>
    <row r="505" ht="15" customHeight="1">
      <c r="C505" s="134"/>
    </row>
    <row r="506" ht="15" customHeight="1">
      <c r="C506" s="134"/>
    </row>
    <row r="507" ht="15" customHeight="1">
      <c r="C507" s="134"/>
    </row>
    <row r="508" ht="15" customHeight="1">
      <c r="C508" s="134"/>
    </row>
    <row r="509" ht="15" customHeight="1">
      <c r="C509" s="134"/>
    </row>
    <row r="510" ht="15" customHeight="1">
      <c r="C510" s="134"/>
    </row>
    <row r="511" ht="15" customHeight="1">
      <c r="C511" s="134"/>
    </row>
    <row r="512" ht="15" customHeight="1">
      <c r="C512" s="134"/>
    </row>
    <row r="513" ht="15" customHeight="1">
      <c r="C513" s="134"/>
    </row>
    <row r="514" ht="15" customHeight="1">
      <c r="C514" s="134"/>
    </row>
    <row r="515" ht="15" customHeight="1">
      <c r="C515" s="134"/>
    </row>
    <row r="516" ht="15" customHeight="1">
      <c r="C516" s="134"/>
    </row>
    <row r="517" ht="15" customHeight="1">
      <c r="C517" s="134"/>
    </row>
    <row r="518" ht="15" customHeight="1">
      <c r="C518" s="134"/>
    </row>
    <row r="519" ht="15" customHeight="1">
      <c r="C519" s="134"/>
    </row>
    <row r="520" ht="15" customHeight="1">
      <c r="C520" s="134"/>
    </row>
    <row r="521" ht="15" customHeight="1">
      <c r="C521" s="134"/>
    </row>
    <row r="522" ht="15" customHeight="1">
      <c r="C522" s="134"/>
    </row>
    <row r="523" ht="15" customHeight="1">
      <c r="C523" s="134"/>
    </row>
    <row r="524" ht="15" customHeight="1">
      <c r="C524" s="134"/>
    </row>
    <row r="525" ht="15" customHeight="1">
      <c r="C525" s="134"/>
    </row>
    <row r="526" ht="15" customHeight="1">
      <c r="C526" s="134"/>
    </row>
    <row r="527" ht="15" customHeight="1">
      <c r="C527" s="134"/>
    </row>
    <row r="528" ht="15" customHeight="1">
      <c r="C528" s="134"/>
    </row>
    <row r="529" ht="15" customHeight="1">
      <c r="C529" s="134"/>
    </row>
    <row r="530" ht="15" customHeight="1">
      <c r="C530" s="134"/>
    </row>
    <row r="531" ht="15" customHeight="1">
      <c r="C531" s="134"/>
    </row>
    <row r="532" ht="15" customHeight="1">
      <c r="C532" s="134"/>
    </row>
    <row r="533" ht="15" customHeight="1">
      <c r="C533" s="134"/>
    </row>
    <row r="534" ht="15" customHeight="1">
      <c r="C534" s="134"/>
    </row>
    <row r="535" ht="15" customHeight="1">
      <c r="C535" s="134"/>
    </row>
    <row r="536" ht="15" customHeight="1">
      <c r="C536" s="134"/>
    </row>
    <row r="537" ht="15" customHeight="1">
      <c r="C537" s="134"/>
    </row>
    <row r="538" ht="15" customHeight="1">
      <c r="C538" s="134"/>
    </row>
    <row r="539" ht="15" customHeight="1">
      <c r="C539" s="134"/>
    </row>
    <row r="540" ht="15" customHeight="1">
      <c r="C540" s="134"/>
    </row>
    <row r="541" ht="15" customHeight="1">
      <c r="C541" s="134"/>
    </row>
    <row r="542" ht="15" customHeight="1">
      <c r="C542" s="134"/>
    </row>
    <row r="543" ht="15" customHeight="1">
      <c r="C543" s="134"/>
    </row>
    <row r="544" ht="15" customHeight="1">
      <c r="C544" s="134"/>
    </row>
    <row r="545" ht="15" customHeight="1">
      <c r="C545" s="134"/>
    </row>
    <row r="546" ht="15" customHeight="1">
      <c r="C546" s="134"/>
    </row>
    <row r="547" ht="15" customHeight="1">
      <c r="C547" s="134"/>
    </row>
    <row r="548" ht="15" customHeight="1">
      <c r="C548" s="134"/>
    </row>
    <row r="549" ht="15" customHeight="1">
      <c r="C549" s="134"/>
    </row>
    <row r="550" ht="15" customHeight="1">
      <c r="C550" s="134"/>
    </row>
    <row r="551" ht="15" customHeight="1">
      <c r="C551" s="134"/>
    </row>
    <row r="552" ht="15" customHeight="1">
      <c r="C552" s="134"/>
    </row>
    <row r="553" ht="15" customHeight="1">
      <c r="C553" s="134"/>
    </row>
    <row r="554" ht="15" customHeight="1">
      <c r="C554" s="134"/>
    </row>
    <row r="555" ht="15" customHeight="1">
      <c r="C555" s="134"/>
    </row>
    <row r="556" ht="15" customHeight="1">
      <c r="C556" s="134"/>
    </row>
    <row r="557" ht="15" customHeight="1">
      <c r="C557" s="134"/>
    </row>
    <row r="558" ht="15" customHeight="1">
      <c r="C558" s="134"/>
    </row>
    <row r="559" ht="15" customHeight="1">
      <c r="C559" s="134"/>
    </row>
    <row r="560" ht="15" customHeight="1">
      <c r="C560" s="134"/>
    </row>
    <row r="561" ht="15" customHeight="1">
      <c r="C561" s="134"/>
    </row>
    <row r="562" ht="15" customHeight="1">
      <c r="C562" s="134"/>
    </row>
    <row r="563" ht="15" customHeight="1">
      <c r="C563" s="134"/>
    </row>
    <row r="564" ht="15" customHeight="1">
      <c r="C564" s="134"/>
    </row>
    <row r="565" ht="15" customHeight="1">
      <c r="C565" s="134"/>
    </row>
    <row r="566" ht="15" customHeight="1">
      <c r="C566" s="134"/>
    </row>
    <row r="567" ht="15" customHeight="1">
      <c r="C567" s="134"/>
    </row>
    <row r="568" ht="15" customHeight="1">
      <c r="C568" s="134"/>
    </row>
    <row r="569" ht="15" customHeight="1">
      <c r="C569" s="134"/>
    </row>
    <row r="570" ht="15" customHeight="1">
      <c r="C570" s="134"/>
    </row>
    <row r="571" ht="15" customHeight="1">
      <c r="C571" s="134"/>
    </row>
    <row r="572" ht="15" customHeight="1">
      <c r="C572" s="134"/>
    </row>
    <row r="573" ht="15" customHeight="1">
      <c r="C573" s="134"/>
    </row>
    <row r="574" ht="15" customHeight="1">
      <c r="C574" s="134"/>
    </row>
    <row r="575" ht="15" customHeight="1">
      <c r="C575" s="134"/>
    </row>
    <row r="576" ht="15" customHeight="1">
      <c r="C576" s="134"/>
    </row>
    <row r="577" ht="15" customHeight="1">
      <c r="C577" s="134"/>
    </row>
    <row r="578" ht="15" customHeight="1">
      <c r="C578" s="134"/>
    </row>
    <row r="579" ht="15" customHeight="1">
      <c r="C579" s="134"/>
    </row>
    <row r="580" ht="15" customHeight="1">
      <c r="C580" s="134"/>
    </row>
    <row r="581" ht="15" customHeight="1">
      <c r="C581" s="134"/>
    </row>
    <row r="582" ht="15" customHeight="1">
      <c r="C582" s="134"/>
    </row>
    <row r="583" ht="15" customHeight="1">
      <c r="C583" s="134"/>
    </row>
    <row r="584" ht="15" customHeight="1">
      <c r="C584" s="134"/>
    </row>
    <row r="585" ht="15" customHeight="1">
      <c r="C585" s="134"/>
    </row>
    <row r="586" ht="15" customHeight="1">
      <c r="C586" s="134"/>
    </row>
    <row r="587" ht="15" customHeight="1">
      <c r="C587" s="134"/>
    </row>
    <row r="588" ht="15" customHeight="1">
      <c r="C588" s="134"/>
    </row>
    <row r="589" ht="15" customHeight="1">
      <c r="C589" s="134"/>
    </row>
    <row r="590" ht="15" customHeight="1">
      <c r="C590" s="134"/>
    </row>
    <row r="591" ht="15" customHeight="1">
      <c r="C591" s="134"/>
    </row>
    <row r="592" ht="15" customHeight="1">
      <c r="C592" s="134"/>
    </row>
    <row r="593" ht="15" customHeight="1">
      <c r="C593" s="134"/>
    </row>
    <row r="594" ht="15" customHeight="1">
      <c r="C594" s="134"/>
    </row>
    <row r="595" ht="15" customHeight="1">
      <c r="C595" s="134"/>
    </row>
    <row r="596" ht="15" customHeight="1">
      <c r="C596" s="134"/>
    </row>
    <row r="597" ht="15" customHeight="1">
      <c r="C597" s="134"/>
    </row>
    <row r="598" ht="15" customHeight="1">
      <c r="C598" s="134"/>
    </row>
    <row r="599" ht="15" customHeight="1">
      <c r="C599" s="134"/>
    </row>
    <row r="600" ht="15" customHeight="1">
      <c r="C600" s="134"/>
    </row>
    <row r="601" ht="15" customHeight="1">
      <c r="C601" s="134"/>
    </row>
    <row r="602" ht="15" customHeight="1">
      <c r="C602" s="134"/>
    </row>
    <row r="603" ht="15" customHeight="1">
      <c r="C603" s="134"/>
    </row>
    <row r="604" ht="15" customHeight="1">
      <c r="C604" s="134"/>
    </row>
    <row r="605" ht="15" customHeight="1">
      <c r="C605" s="134"/>
    </row>
    <row r="606" ht="15" customHeight="1">
      <c r="C606" s="134"/>
    </row>
    <row r="607" ht="15" customHeight="1">
      <c r="C607" s="134"/>
    </row>
    <row r="608" ht="15" customHeight="1">
      <c r="C608" s="134"/>
    </row>
    <row r="609" ht="15" customHeight="1">
      <c r="C609" s="134"/>
    </row>
    <row r="610" ht="15" customHeight="1">
      <c r="C610" s="134"/>
    </row>
    <row r="611" ht="15" customHeight="1">
      <c r="C611" s="134"/>
    </row>
    <row r="612" ht="15" customHeight="1">
      <c r="C612" s="134"/>
    </row>
    <row r="613" ht="15" customHeight="1">
      <c r="C613" s="134"/>
    </row>
    <row r="614" ht="15" customHeight="1">
      <c r="C614" s="134"/>
    </row>
    <row r="615" ht="15" customHeight="1">
      <c r="C615" s="134"/>
    </row>
    <row r="616" ht="15" customHeight="1">
      <c r="C616" s="134"/>
    </row>
    <row r="617" ht="15" customHeight="1">
      <c r="C617" s="134"/>
    </row>
    <row r="618" ht="15" customHeight="1">
      <c r="C618" s="134"/>
    </row>
    <row r="619" ht="15" customHeight="1">
      <c r="C619" s="134"/>
    </row>
    <row r="620" ht="15" customHeight="1">
      <c r="C620" s="134"/>
    </row>
    <row r="621" ht="15" customHeight="1">
      <c r="C621" s="134"/>
    </row>
    <row r="622" ht="15" customHeight="1">
      <c r="C622" s="134"/>
    </row>
    <row r="623" ht="15" customHeight="1">
      <c r="C623" s="134"/>
    </row>
    <row r="624" ht="15" customHeight="1">
      <c r="C624" s="134"/>
    </row>
    <row r="625" ht="15" customHeight="1">
      <c r="C625" s="134"/>
    </row>
    <row r="626" ht="15" customHeight="1">
      <c r="C626" s="134"/>
    </row>
    <row r="627" ht="15" customHeight="1">
      <c r="C627" s="134"/>
    </row>
    <row r="628" ht="15" customHeight="1">
      <c r="C628" s="134"/>
    </row>
    <row r="629" ht="15" customHeight="1">
      <c r="C629" s="134"/>
    </row>
    <row r="630" ht="15" customHeight="1">
      <c r="C630" s="134"/>
    </row>
    <row r="631" ht="15" customHeight="1">
      <c r="C631" s="134"/>
    </row>
    <row r="632" ht="15" customHeight="1">
      <c r="C632" s="134"/>
    </row>
    <row r="633" ht="15" customHeight="1">
      <c r="C633" s="134"/>
    </row>
    <row r="634" ht="15" customHeight="1">
      <c r="C634" s="134"/>
    </row>
    <row r="635" ht="15" customHeight="1">
      <c r="C635" s="134"/>
    </row>
    <row r="636" ht="15" customHeight="1">
      <c r="C636" s="134"/>
    </row>
    <row r="637" ht="15" customHeight="1">
      <c r="C637" s="134"/>
    </row>
    <row r="638" ht="15" customHeight="1">
      <c r="C638" s="134"/>
    </row>
    <row r="639" ht="15" customHeight="1">
      <c r="C639" s="134"/>
    </row>
    <row r="640" ht="15" customHeight="1">
      <c r="C640" s="134"/>
    </row>
    <row r="641" ht="15" customHeight="1">
      <c r="C641" s="134"/>
    </row>
    <row r="642" ht="15" customHeight="1">
      <c r="C642" s="134"/>
    </row>
    <row r="643" ht="15" customHeight="1">
      <c r="C643" s="134"/>
    </row>
    <row r="644" ht="15" customHeight="1">
      <c r="C644" s="134"/>
    </row>
    <row r="645" ht="15" customHeight="1">
      <c r="C645" s="134"/>
    </row>
    <row r="646" ht="15" customHeight="1">
      <c r="C646" s="134"/>
    </row>
    <row r="647" ht="15" customHeight="1">
      <c r="C647" s="134"/>
    </row>
    <row r="648" ht="15" customHeight="1">
      <c r="C648" s="134"/>
    </row>
    <row r="649" ht="15" customHeight="1">
      <c r="C649" s="134"/>
    </row>
    <row r="650" ht="15" customHeight="1">
      <c r="C650" s="134"/>
    </row>
    <row r="651" ht="15" customHeight="1">
      <c r="C651" s="134"/>
    </row>
    <row r="652" ht="15" customHeight="1">
      <c r="C652" s="134"/>
    </row>
    <row r="653" ht="15" customHeight="1">
      <c r="C653" s="134"/>
    </row>
    <row r="654" ht="15" customHeight="1">
      <c r="C654" s="134"/>
    </row>
    <row r="655" ht="15" customHeight="1">
      <c r="C655" s="134"/>
    </row>
    <row r="656" ht="15" customHeight="1">
      <c r="C656" s="134"/>
    </row>
    <row r="657" ht="15" customHeight="1">
      <c r="C657" s="134"/>
    </row>
    <row r="658" ht="15" customHeight="1">
      <c r="C658" s="134"/>
    </row>
    <row r="659" ht="15" customHeight="1">
      <c r="C659" s="134"/>
    </row>
    <row r="660" ht="15" customHeight="1">
      <c r="C660" s="134"/>
    </row>
    <row r="661" ht="15" customHeight="1">
      <c r="C661" s="134"/>
    </row>
    <row r="662" ht="15" customHeight="1">
      <c r="C662" s="134"/>
    </row>
    <row r="663" ht="15" customHeight="1">
      <c r="C663" s="134"/>
    </row>
    <row r="664" ht="15" customHeight="1">
      <c r="C664" s="134"/>
    </row>
    <row r="665" ht="15" customHeight="1">
      <c r="C665" s="134"/>
    </row>
    <row r="666" ht="15" customHeight="1">
      <c r="C666" s="134"/>
    </row>
    <row r="667" ht="15" customHeight="1">
      <c r="C667" s="134"/>
    </row>
    <row r="668" ht="15" customHeight="1">
      <c r="C668" s="134"/>
    </row>
    <row r="669" ht="15" customHeight="1">
      <c r="C669" s="134"/>
    </row>
    <row r="670" ht="15" customHeight="1">
      <c r="C670" s="134"/>
    </row>
    <row r="671" ht="15" customHeight="1">
      <c r="C671" s="134"/>
    </row>
    <row r="672" ht="15" customHeight="1">
      <c r="C672" s="134"/>
    </row>
    <row r="673" ht="15" customHeight="1">
      <c r="C673" s="134"/>
    </row>
    <row r="674" ht="15" customHeight="1">
      <c r="C674" s="134"/>
    </row>
    <row r="675" ht="15" customHeight="1">
      <c r="C675" s="134"/>
    </row>
    <row r="676" ht="15" customHeight="1">
      <c r="C676" s="134"/>
    </row>
    <row r="677" ht="15" customHeight="1">
      <c r="C677" s="134"/>
    </row>
    <row r="678" ht="15" customHeight="1">
      <c r="C678" s="134"/>
    </row>
    <row r="679" ht="15" customHeight="1">
      <c r="C679" s="134"/>
    </row>
    <row r="680" ht="15" customHeight="1">
      <c r="C680" s="134"/>
    </row>
    <row r="681" ht="15" customHeight="1">
      <c r="C681" s="134"/>
    </row>
    <row r="682" ht="15" customHeight="1">
      <c r="C682" s="134"/>
    </row>
    <row r="683" ht="15" customHeight="1">
      <c r="C683" s="134"/>
    </row>
    <row r="684" ht="15" customHeight="1">
      <c r="C684" s="134"/>
    </row>
    <row r="685" ht="15" customHeight="1">
      <c r="C685" s="134"/>
    </row>
    <row r="686" ht="15" customHeight="1">
      <c r="C686" s="134"/>
    </row>
    <row r="687" ht="15" customHeight="1">
      <c r="C687" s="134"/>
    </row>
    <row r="688" ht="15" customHeight="1">
      <c r="C688" s="134"/>
    </row>
    <row r="689" ht="15" customHeight="1">
      <c r="C689" s="134"/>
    </row>
    <row r="690" ht="15" customHeight="1">
      <c r="C690" s="134"/>
    </row>
    <row r="691" ht="15" customHeight="1">
      <c r="C691" s="134"/>
    </row>
    <row r="692" ht="15" customHeight="1">
      <c r="C692" s="134"/>
    </row>
    <row r="693" ht="15" customHeight="1">
      <c r="C693" s="134"/>
    </row>
    <row r="694" ht="15" customHeight="1">
      <c r="C694" s="134"/>
    </row>
    <row r="695" ht="15" customHeight="1">
      <c r="C695" s="134"/>
    </row>
    <row r="696" ht="15" customHeight="1">
      <c r="C696" s="134"/>
    </row>
    <row r="697" ht="15" customHeight="1">
      <c r="C697" s="134"/>
    </row>
    <row r="698" ht="15" customHeight="1">
      <c r="C698" s="134"/>
    </row>
    <row r="699" ht="15" customHeight="1">
      <c r="C699" s="134"/>
    </row>
    <row r="700" ht="15" customHeight="1">
      <c r="C700" s="134"/>
    </row>
    <row r="701" ht="15" customHeight="1">
      <c r="C701" s="134"/>
    </row>
    <row r="702" ht="15" customHeight="1">
      <c r="C702" s="134"/>
    </row>
    <row r="703" ht="15" customHeight="1">
      <c r="C703" s="134"/>
    </row>
    <row r="704" ht="15" customHeight="1">
      <c r="C704" s="134"/>
    </row>
    <row r="705" ht="15" customHeight="1">
      <c r="C705" s="134"/>
    </row>
    <row r="706" ht="15" customHeight="1">
      <c r="C706" s="134"/>
    </row>
    <row r="707" ht="15" customHeight="1">
      <c r="C707" s="134"/>
    </row>
    <row r="708" ht="15" customHeight="1">
      <c r="C708" s="134"/>
    </row>
    <row r="709" ht="15" customHeight="1">
      <c r="C709" s="134"/>
    </row>
    <row r="710" ht="15" customHeight="1">
      <c r="C710" s="134"/>
    </row>
    <row r="711" ht="15" customHeight="1">
      <c r="C711" s="134"/>
    </row>
    <row r="712" ht="15" customHeight="1">
      <c r="C712" s="134"/>
    </row>
    <row r="713" ht="15" customHeight="1">
      <c r="C713" s="134"/>
    </row>
    <row r="714" ht="15" customHeight="1">
      <c r="C714" s="134"/>
    </row>
    <row r="715" ht="15" customHeight="1">
      <c r="C715" s="134"/>
    </row>
    <row r="716" ht="15" customHeight="1">
      <c r="C716" s="134"/>
    </row>
    <row r="717" ht="15" customHeight="1">
      <c r="C717" s="134"/>
    </row>
    <row r="718" ht="15" customHeight="1">
      <c r="C718" s="134"/>
    </row>
    <row r="719" ht="15" customHeight="1">
      <c r="C719" s="134"/>
    </row>
    <row r="720" ht="15" customHeight="1">
      <c r="C720" s="134"/>
    </row>
    <row r="721" ht="15" customHeight="1">
      <c r="C721" s="134"/>
    </row>
    <row r="722" ht="15" customHeight="1">
      <c r="C722" s="134"/>
    </row>
    <row r="723" ht="15" customHeight="1">
      <c r="C723" s="134"/>
    </row>
    <row r="724" ht="15" customHeight="1">
      <c r="C724" s="134"/>
    </row>
    <row r="725" ht="15" customHeight="1">
      <c r="C725" s="134"/>
    </row>
    <row r="726" ht="15" customHeight="1">
      <c r="C726" s="134"/>
    </row>
    <row r="727" ht="15" customHeight="1">
      <c r="C727" s="134"/>
    </row>
    <row r="728" ht="15" customHeight="1">
      <c r="C728" s="134"/>
    </row>
    <row r="729" ht="15" customHeight="1">
      <c r="C729" s="134"/>
    </row>
    <row r="730" ht="15" customHeight="1">
      <c r="C730" s="134"/>
    </row>
    <row r="731" ht="15" customHeight="1">
      <c r="C731" s="134"/>
    </row>
    <row r="732" ht="15" customHeight="1">
      <c r="C732" s="134"/>
    </row>
    <row r="733" ht="15" customHeight="1">
      <c r="C733" s="134"/>
    </row>
    <row r="734" ht="15" customHeight="1">
      <c r="C734" s="134"/>
    </row>
    <row r="735" ht="15" customHeight="1">
      <c r="C735" s="134"/>
    </row>
    <row r="736" ht="15" customHeight="1">
      <c r="C736" s="134"/>
    </row>
    <row r="737" ht="15" customHeight="1">
      <c r="C737" s="134"/>
    </row>
    <row r="738" ht="15" customHeight="1">
      <c r="C738" s="134"/>
    </row>
    <row r="739" ht="15" customHeight="1">
      <c r="C739" s="134"/>
    </row>
    <row r="740" ht="15" customHeight="1">
      <c r="C740" s="134"/>
    </row>
    <row r="741" ht="15" customHeight="1">
      <c r="C741" s="134"/>
    </row>
    <row r="742" ht="15" customHeight="1">
      <c r="C742" s="134"/>
    </row>
    <row r="743" ht="15" customHeight="1">
      <c r="C743" s="134"/>
    </row>
    <row r="744" ht="15" customHeight="1">
      <c r="C744" s="134"/>
    </row>
    <row r="745" ht="15" customHeight="1">
      <c r="C745" s="134"/>
    </row>
    <row r="746" ht="15" customHeight="1">
      <c r="C746" s="134"/>
    </row>
    <row r="747" ht="15" customHeight="1">
      <c r="C747" s="134"/>
    </row>
    <row r="748" ht="15" customHeight="1">
      <c r="C748" s="134"/>
    </row>
    <row r="749" ht="15" customHeight="1">
      <c r="C749" s="134"/>
    </row>
    <row r="750" ht="15" customHeight="1">
      <c r="C750" s="134"/>
    </row>
    <row r="751" ht="15" customHeight="1">
      <c r="C751" s="134"/>
    </row>
    <row r="752" ht="15" customHeight="1">
      <c r="C752" s="134"/>
    </row>
    <row r="753" ht="15" customHeight="1">
      <c r="C753" s="134"/>
    </row>
    <row r="754" ht="15" customHeight="1">
      <c r="C754" s="134"/>
    </row>
    <row r="755" ht="15" customHeight="1">
      <c r="C755" s="134"/>
    </row>
    <row r="756" ht="15" customHeight="1">
      <c r="C756" s="134"/>
    </row>
    <row r="757" ht="15" customHeight="1">
      <c r="C757" s="134"/>
    </row>
    <row r="758" ht="15" customHeight="1">
      <c r="C758" s="134"/>
    </row>
    <row r="759" ht="15" customHeight="1">
      <c r="C759" s="134"/>
    </row>
    <row r="760" ht="15" customHeight="1">
      <c r="C760" s="134"/>
    </row>
    <row r="761" ht="15" customHeight="1">
      <c r="C761" s="134"/>
    </row>
    <row r="762" ht="15" customHeight="1">
      <c r="C762" s="134"/>
    </row>
    <row r="763" ht="15" customHeight="1">
      <c r="C763" s="134"/>
    </row>
    <row r="764" ht="15" customHeight="1">
      <c r="C764" s="134"/>
    </row>
    <row r="765" ht="15" customHeight="1">
      <c r="C765" s="134"/>
    </row>
    <row r="766" ht="15" customHeight="1">
      <c r="C766" s="134"/>
    </row>
    <row r="767" ht="15" customHeight="1">
      <c r="C767" s="134"/>
    </row>
    <row r="768" ht="15" customHeight="1">
      <c r="C768" s="134"/>
    </row>
    <row r="769" ht="15" customHeight="1">
      <c r="C769" s="134"/>
    </row>
    <row r="770" ht="15" customHeight="1">
      <c r="C770" s="134"/>
    </row>
    <row r="771" ht="15" customHeight="1">
      <c r="C771" s="134"/>
    </row>
    <row r="772" ht="15" customHeight="1">
      <c r="C772" s="134"/>
    </row>
    <row r="773" ht="15" customHeight="1">
      <c r="C773" s="134"/>
    </row>
    <row r="774" ht="15" customHeight="1">
      <c r="C774" s="134"/>
    </row>
    <row r="775" ht="15" customHeight="1">
      <c r="C775" s="134"/>
    </row>
    <row r="776" ht="15" customHeight="1">
      <c r="C776" s="134"/>
    </row>
    <row r="777" ht="15" customHeight="1">
      <c r="C777" s="134"/>
    </row>
    <row r="778" ht="15" customHeight="1">
      <c r="C778" s="134"/>
    </row>
    <row r="779" ht="15" customHeight="1">
      <c r="C779" s="134"/>
    </row>
    <row r="780" ht="15" customHeight="1">
      <c r="C780" s="134"/>
    </row>
    <row r="781" ht="15" customHeight="1">
      <c r="C781" s="134"/>
    </row>
    <row r="782" ht="15" customHeight="1">
      <c r="C782" s="134"/>
    </row>
    <row r="783" ht="15" customHeight="1">
      <c r="C783" s="134"/>
    </row>
    <row r="784" ht="15" customHeight="1">
      <c r="C784" s="134"/>
    </row>
    <row r="785" ht="15" customHeight="1">
      <c r="C785" s="134"/>
    </row>
    <row r="786" ht="15" customHeight="1">
      <c r="C786" s="134"/>
    </row>
    <row r="787" ht="15" customHeight="1">
      <c r="C787" s="134"/>
    </row>
    <row r="788" ht="15" customHeight="1">
      <c r="C788" s="134"/>
    </row>
    <row r="789" ht="15" customHeight="1">
      <c r="C789" s="134"/>
    </row>
    <row r="790" ht="15" customHeight="1">
      <c r="C790" s="134"/>
    </row>
    <row r="791" ht="15" customHeight="1">
      <c r="C791" s="134"/>
    </row>
    <row r="792" ht="15" customHeight="1">
      <c r="C792" s="134"/>
    </row>
    <row r="793" ht="15" customHeight="1">
      <c r="C793" s="134"/>
    </row>
    <row r="794" ht="15" customHeight="1">
      <c r="C794" s="134"/>
    </row>
    <row r="795" ht="15" customHeight="1">
      <c r="C795" s="134"/>
    </row>
    <row r="796" ht="15" customHeight="1">
      <c r="C796" s="134"/>
    </row>
    <row r="797" ht="15" customHeight="1">
      <c r="C797" s="134"/>
    </row>
    <row r="798" ht="15" customHeight="1">
      <c r="C798" s="134"/>
    </row>
    <row r="799" ht="15" customHeight="1">
      <c r="C799" s="134"/>
    </row>
    <row r="800" ht="15" customHeight="1">
      <c r="C800" s="134"/>
    </row>
    <row r="801" ht="15" customHeight="1">
      <c r="C801" s="134"/>
    </row>
    <row r="802" ht="15" customHeight="1">
      <c r="C802" s="134"/>
    </row>
    <row r="803" ht="15" customHeight="1">
      <c r="C803" s="134"/>
    </row>
    <row r="804" ht="15" customHeight="1">
      <c r="C804" s="134"/>
    </row>
    <row r="805" ht="15" customHeight="1">
      <c r="C805" s="134"/>
    </row>
    <row r="806" ht="15" customHeight="1">
      <c r="C806" s="134"/>
    </row>
    <row r="807" ht="15" customHeight="1">
      <c r="C807" s="134"/>
    </row>
    <row r="808" ht="15" customHeight="1">
      <c r="C808" s="134"/>
    </row>
    <row r="809" ht="15" customHeight="1">
      <c r="C809" s="134"/>
    </row>
    <row r="810" ht="15" customHeight="1">
      <c r="C810" s="134"/>
    </row>
    <row r="811" ht="15" customHeight="1">
      <c r="C811" s="134"/>
    </row>
    <row r="812" ht="15" customHeight="1">
      <c r="C812" s="134"/>
    </row>
    <row r="813" ht="15" customHeight="1">
      <c r="C813" s="134"/>
    </row>
    <row r="814" ht="15" customHeight="1">
      <c r="C814" s="134"/>
    </row>
    <row r="815" ht="15" customHeight="1">
      <c r="C815" s="134"/>
    </row>
    <row r="816" ht="15" customHeight="1">
      <c r="C816" s="134"/>
    </row>
    <row r="817" ht="15" customHeight="1">
      <c r="C817" s="134"/>
    </row>
    <row r="818" ht="15" customHeight="1">
      <c r="C818" s="134"/>
    </row>
    <row r="819" ht="15" customHeight="1">
      <c r="C819" s="134"/>
    </row>
    <row r="820" ht="15" customHeight="1">
      <c r="C820" s="134"/>
    </row>
    <row r="821" ht="15" customHeight="1">
      <c r="C821" s="134"/>
    </row>
    <row r="822" ht="15" customHeight="1">
      <c r="C822" s="134"/>
    </row>
    <row r="823" ht="15" customHeight="1">
      <c r="C823" s="134"/>
    </row>
    <row r="824" ht="15" customHeight="1">
      <c r="C824" s="134"/>
    </row>
    <row r="825" ht="15" customHeight="1">
      <c r="C825" s="134"/>
    </row>
    <row r="826" ht="15" customHeight="1">
      <c r="C826" s="134"/>
    </row>
    <row r="827" ht="15" customHeight="1">
      <c r="C827" s="134"/>
    </row>
    <row r="828" ht="15" customHeight="1">
      <c r="C828" s="134"/>
    </row>
    <row r="829" ht="15" customHeight="1">
      <c r="C829" s="134"/>
    </row>
    <row r="830" ht="15" customHeight="1">
      <c r="C830" s="134"/>
    </row>
    <row r="831" ht="15" customHeight="1">
      <c r="C831" s="134"/>
    </row>
    <row r="832" ht="15" customHeight="1">
      <c r="C832" s="134"/>
    </row>
    <row r="833" ht="15" customHeight="1">
      <c r="C833" s="134"/>
    </row>
    <row r="834" ht="15" customHeight="1">
      <c r="C834" s="134"/>
    </row>
    <row r="835" ht="15" customHeight="1">
      <c r="C835" s="134"/>
    </row>
    <row r="836" ht="15" customHeight="1">
      <c r="C836" s="134"/>
    </row>
    <row r="837" ht="15" customHeight="1">
      <c r="C837" s="134"/>
    </row>
    <row r="838" ht="15" customHeight="1">
      <c r="C838" s="134"/>
    </row>
    <row r="839" ht="15" customHeight="1">
      <c r="C839" s="134"/>
    </row>
    <row r="840" ht="15" customHeight="1">
      <c r="C840" s="134"/>
    </row>
    <row r="841" ht="15" customHeight="1">
      <c r="C841" s="134"/>
    </row>
    <row r="842" ht="15" customHeight="1">
      <c r="C842" s="134"/>
    </row>
    <row r="843" ht="15" customHeight="1">
      <c r="C843" s="134"/>
    </row>
    <row r="844" ht="15" customHeight="1">
      <c r="C844" s="134"/>
    </row>
    <row r="845" ht="15" customHeight="1">
      <c r="C845" s="134"/>
    </row>
    <row r="846" ht="15" customHeight="1">
      <c r="C846" s="134"/>
    </row>
    <row r="847" ht="15" customHeight="1">
      <c r="C847" s="134"/>
    </row>
    <row r="848" ht="15" customHeight="1">
      <c r="C848" s="134"/>
    </row>
    <row r="849" ht="15" customHeight="1">
      <c r="C849" s="134"/>
    </row>
    <row r="850" ht="15" customHeight="1">
      <c r="C850" s="134"/>
    </row>
    <row r="851" ht="15" customHeight="1">
      <c r="C851" s="134"/>
    </row>
    <row r="852" ht="15" customHeight="1">
      <c r="C852" s="134"/>
    </row>
    <row r="853" ht="15" customHeight="1">
      <c r="C853" s="134"/>
    </row>
    <row r="854" ht="15" customHeight="1">
      <c r="C854" s="134"/>
    </row>
    <row r="855" ht="15" customHeight="1">
      <c r="C855" s="134"/>
    </row>
    <row r="856" ht="15" customHeight="1">
      <c r="C856" s="134"/>
    </row>
    <row r="857" ht="15" customHeight="1">
      <c r="C857" s="134"/>
    </row>
    <row r="858" ht="15" customHeight="1">
      <c r="C858" s="134"/>
    </row>
    <row r="859" ht="15" customHeight="1">
      <c r="C859" s="134"/>
    </row>
    <row r="860" ht="15" customHeight="1">
      <c r="C860" s="134"/>
    </row>
    <row r="861" ht="15" customHeight="1">
      <c r="C861" s="134"/>
    </row>
    <row r="862" ht="15" customHeight="1">
      <c r="C862" s="134"/>
    </row>
    <row r="863" ht="15" customHeight="1">
      <c r="C863" s="134"/>
    </row>
    <row r="864" ht="15" customHeight="1">
      <c r="C864" s="134"/>
    </row>
    <row r="865" ht="15" customHeight="1">
      <c r="C865" s="134"/>
    </row>
    <row r="866" ht="15" customHeight="1">
      <c r="C866" s="134"/>
    </row>
    <row r="867" ht="15" customHeight="1">
      <c r="C867" s="134"/>
    </row>
    <row r="868" ht="15" customHeight="1">
      <c r="C868" s="134"/>
    </row>
    <row r="869" ht="15" customHeight="1">
      <c r="C869" s="134"/>
    </row>
    <row r="870" ht="15" customHeight="1">
      <c r="C870" s="134"/>
    </row>
    <row r="871" ht="15" customHeight="1">
      <c r="C871" s="134"/>
    </row>
    <row r="872" ht="15" customHeight="1">
      <c r="C872" s="134"/>
    </row>
    <row r="873" ht="15" customHeight="1">
      <c r="C873" s="134"/>
    </row>
    <row r="874" ht="15" customHeight="1">
      <c r="C874" s="134"/>
    </row>
    <row r="875" ht="15" customHeight="1">
      <c r="C875" s="134"/>
    </row>
    <row r="876" ht="15" customHeight="1">
      <c r="C876" s="134"/>
    </row>
    <row r="877" ht="15" customHeight="1">
      <c r="C877" s="134"/>
    </row>
    <row r="878" ht="15" customHeight="1">
      <c r="C878" s="134"/>
    </row>
    <row r="879" ht="15" customHeight="1">
      <c r="C879" s="134"/>
    </row>
    <row r="880" ht="15" customHeight="1">
      <c r="C880" s="134"/>
    </row>
    <row r="881" ht="15" customHeight="1">
      <c r="C881" s="134"/>
    </row>
    <row r="882" ht="15" customHeight="1">
      <c r="C882" s="134"/>
    </row>
    <row r="883" ht="15" customHeight="1">
      <c r="C883" s="134"/>
    </row>
    <row r="884" ht="15" customHeight="1">
      <c r="C884" s="134"/>
    </row>
    <row r="885" ht="15" customHeight="1">
      <c r="C885" s="134"/>
    </row>
    <row r="886" ht="15" customHeight="1">
      <c r="C886" s="134"/>
    </row>
    <row r="887" ht="15" customHeight="1">
      <c r="C887" s="134"/>
    </row>
    <row r="888" ht="15" customHeight="1">
      <c r="C888" s="134"/>
    </row>
    <row r="889" ht="15" customHeight="1">
      <c r="C889" s="134"/>
    </row>
    <row r="890" ht="15" customHeight="1">
      <c r="C890" s="134"/>
    </row>
    <row r="891" ht="15" customHeight="1">
      <c r="C891" s="134"/>
    </row>
    <row r="892" ht="15" customHeight="1">
      <c r="C892" s="134"/>
    </row>
    <row r="893" ht="15" customHeight="1">
      <c r="C893" s="134"/>
    </row>
    <row r="894" ht="15" customHeight="1">
      <c r="C894" s="134"/>
    </row>
    <row r="895" ht="15" customHeight="1">
      <c r="C895" s="134"/>
    </row>
    <row r="896" ht="15" customHeight="1">
      <c r="C896" s="134"/>
    </row>
    <row r="897" ht="15" customHeight="1">
      <c r="C897" s="134"/>
    </row>
    <row r="898" ht="15" customHeight="1">
      <c r="C898" s="134"/>
    </row>
    <row r="899" ht="15" customHeight="1">
      <c r="C899" s="134"/>
    </row>
    <row r="900" ht="15" customHeight="1">
      <c r="C900" s="134"/>
    </row>
    <row r="901" ht="15" customHeight="1">
      <c r="C901" s="134"/>
    </row>
    <row r="902" ht="15" customHeight="1">
      <c r="C902" s="134"/>
    </row>
    <row r="903" ht="15" customHeight="1">
      <c r="C903" s="134"/>
    </row>
    <row r="904" ht="15" customHeight="1">
      <c r="C904" s="134"/>
    </row>
    <row r="905" ht="15" customHeight="1">
      <c r="C905" s="134"/>
    </row>
    <row r="906" ht="15" customHeight="1">
      <c r="C906" s="134"/>
    </row>
    <row r="907" ht="15" customHeight="1">
      <c r="C907" s="134"/>
    </row>
    <row r="908" ht="15" customHeight="1">
      <c r="C908" s="134"/>
    </row>
    <row r="909" ht="15" customHeight="1">
      <c r="C909" s="134"/>
    </row>
    <row r="910" ht="15" customHeight="1">
      <c r="C910" s="134"/>
    </row>
    <row r="911" ht="15" customHeight="1">
      <c r="C911" s="134"/>
    </row>
    <row r="912" ht="15" customHeight="1">
      <c r="C912" s="134"/>
    </row>
    <row r="913" ht="15" customHeight="1">
      <c r="C913" s="134"/>
    </row>
    <row r="914" ht="15" customHeight="1">
      <c r="C914" s="134"/>
    </row>
    <row r="915" ht="15" customHeight="1">
      <c r="C915" s="134"/>
    </row>
    <row r="916" ht="15" customHeight="1">
      <c r="C916" s="134"/>
    </row>
    <row r="917" ht="15" customHeight="1">
      <c r="C917" s="134"/>
    </row>
    <row r="918" ht="15" customHeight="1">
      <c r="C918" s="134"/>
    </row>
    <row r="919" ht="15" customHeight="1">
      <c r="C919" s="134"/>
    </row>
    <row r="920" ht="15" customHeight="1">
      <c r="C920" s="134"/>
    </row>
    <row r="921" ht="15" customHeight="1">
      <c r="C921" s="134"/>
    </row>
    <row r="922" ht="15" customHeight="1">
      <c r="C922" s="134"/>
    </row>
    <row r="923" ht="15" customHeight="1">
      <c r="C923" s="134"/>
    </row>
    <row r="924" ht="15" customHeight="1">
      <c r="C924" s="134"/>
    </row>
    <row r="925" ht="15" customHeight="1">
      <c r="C925" s="134"/>
    </row>
    <row r="926" ht="15" customHeight="1">
      <c r="C926" s="134"/>
    </row>
    <row r="927" ht="15" customHeight="1">
      <c r="C927" s="134"/>
    </row>
    <row r="928" ht="15" customHeight="1">
      <c r="C928" s="134"/>
    </row>
    <row r="929" ht="15" customHeight="1">
      <c r="C929" s="134"/>
    </row>
    <row r="930" ht="15" customHeight="1">
      <c r="C930" s="134"/>
    </row>
    <row r="931" ht="15" customHeight="1">
      <c r="C931" s="134"/>
    </row>
    <row r="932" ht="15" customHeight="1">
      <c r="C932" s="134"/>
    </row>
    <row r="933" ht="15" customHeight="1">
      <c r="C933" s="134"/>
    </row>
    <row r="934" ht="15" customHeight="1">
      <c r="C934" s="134"/>
    </row>
    <row r="935" ht="15" customHeight="1">
      <c r="C935" s="134"/>
    </row>
    <row r="936" ht="15" customHeight="1">
      <c r="C936" s="134"/>
    </row>
    <row r="937" ht="15" customHeight="1">
      <c r="C937" s="134"/>
    </row>
    <row r="938" ht="15" customHeight="1">
      <c r="C938" s="134"/>
    </row>
    <row r="939" ht="15" customHeight="1">
      <c r="C939" s="134"/>
    </row>
    <row r="940" ht="15" customHeight="1">
      <c r="C940" s="134"/>
    </row>
    <row r="941" ht="15" customHeight="1">
      <c r="C941" s="134"/>
    </row>
    <row r="942" ht="15" customHeight="1">
      <c r="C942" s="134"/>
    </row>
    <row r="943" ht="15" customHeight="1">
      <c r="C943" s="134"/>
    </row>
    <row r="944" ht="15" customHeight="1">
      <c r="C944" s="134"/>
    </row>
    <row r="945" ht="15" customHeight="1">
      <c r="C945" s="134"/>
    </row>
    <row r="946" ht="15" customHeight="1">
      <c r="C946" s="134"/>
    </row>
    <row r="947" ht="15" customHeight="1">
      <c r="C947" s="134"/>
    </row>
    <row r="948" ht="15" customHeight="1">
      <c r="C948" s="134"/>
    </row>
    <row r="949" ht="15" customHeight="1">
      <c r="C949" s="134"/>
    </row>
    <row r="950" ht="15" customHeight="1">
      <c r="C950" s="134"/>
    </row>
    <row r="951" ht="15" customHeight="1">
      <c r="C951" s="134"/>
    </row>
    <row r="952" ht="15" customHeight="1">
      <c r="C952" s="134"/>
    </row>
    <row r="953" ht="15" customHeight="1">
      <c r="C953" s="134"/>
    </row>
    <row r="954" ht="15" customHeight="1">
      <c r="C954" s="134"/>
    </row>
    <row r="955" ht="15" customHeight="1">
      <c r="C955" s="134"/>
    </row>
    <row r="956" ht="15" customHeight="1">
      <c r="C956" s="134"/>
    </row>
    <row r="957" ht="15" customHeight="1">
      <c r="C957" s="134"/>
    </row>
    <row r="958" ht="15" customHeight="1">
      <c r="C958" s="134"/>
    </row>
    <row r="959" ht="15" customHeight="1">
      <c r="C959" s="134"/>
    </row>
    <row r="960" ht="15" customHeight="1">
      <c r="C960" s="134"/>
    </row>
    <row r="961" ht="15" customHeight="1">
      <c r="C961" s="134"/>
    </row>
    <row r="962" ht="15" customHeight="1">
      <c r="C962" s="134"/>
    </row>
    <row r="963" ht="15" customHeight="1">
      <c r="C963" s="134"/>
    </row>
    <row r="964" ht="15" customHeight="1">
      <c r="C964" s="134"/>
    </row>
    <row r="965" ht="15" customHeight="1">
      <c r="C965" s="134"/>
    </row>
    <row r="966" ht="15" customHeight="1">
      <c r="C966" s="134"/>
    </row>
    <row r="967" ht="15" customHeight="1">
      <c r="C967" s="134"/>
    </row>
    <row r="968" ht="15" customHeight="1">
      <c r="C968" s="134"/>
    </row>
    <row r="969" ht="15" customHeight="1">
      <c r="C969" s="134"/>
    </row>
    <row r="970" ht="15" customHeight="1">
      <c r="C970" s="134"/>
    </row>
    <row r="971" ht="15" customHeight="1">
      <c r="C971" s="134"/>
    </row>
    <row r="972" ht="15" customHeight="1">
      <c r="C972" s="134"/>
    </row>
    <row r="973" ht="15" customHeight="1">
      <c r="C973" s="134"/>
    </row>
    <row r="974" ht="15" customHeight="1">
      <c r="C974" s="134"/>
    </row>
    <row r="975" ht="15" customHeight="1">
      <c r="C975" s="134"/>
    </row>
    <row r="976" ht="15" customHeight="1">
      <c r="C976" s="134"/>
    </row>
    <row r="977" ht="15" customHeight="1">
      <c r="C977" s="134"/>
    </row>
    <row r="978" ht="15" customHeight="1">
      <c r="C978" s="134"/>
    </row>
    <row r="979" ht="15" customHeight="1">
      <c r="C979" s="134"/>
    </row>
    <row r="980" ht="15" customHeight="1">
      <c r="C980" s="134"/>
    </row>
    <row r="981" ht="15" customHeight="1">
      <c r="C981" s="134"/>
    </row>
    <row r="982" ht="15" customHeight="1">
      <c r="C982" s="134"/>
    </row>
    <row r="983" ht="15" customHeight="1">
      <c r="C983" s="134"/>
    </row>
    <row r="984" ht="15" customHeight="1">
      <c r="C984" s="134"/>
    </row>
    <row r="985" ht="15" customHeight="1">
      <c r="C985" s="134"/>
    </row>
    <row r="986" ht="15" customHeight="1">
      <c r="C986" s="134"/>
    </row>
    <row r="987" ht="15" customHeight="1">
      <c r="C987" s="134"/>
    </row>
    <row r="988" ht="15" customHeight="1">
      <c r="C988" s="134"/>
    </row>
    <row r="989" ht="15" customHeight="1">
      <c r="C989" s="134"/>
    </row>
    <row r="990" ht="15" customHeight="1">
      <c r="C990" s="134"/>
    </row>
    <row r="991" ht="15" customHeight="1">
      <c r="C991" s="134"/>
    </row>
    <row r="992" ht="15" customHeight="1">
      <c r="C992" s="134"/>
    </row>
    <row r="993" ht="15" customHeight="1">
      <c r="C993" s="134"/>
    </row>
    <row r="994" ht="15" customHeight="1">
      <c r="C994" s="134"/>
    </row>
    <row r="995" ht="15" customHeight="1">
      <c r="C995" s="134"/>
    </row>
    <row r="996" ht="15" customHeight="1">
      <c r="C996" s="134"/>
    </row>
    <row r="997" ht="15" customHeight="1">
      <c r="C997" s="134"/>
    </row>
    <row r="998" ht="15" customHeight="1">
      <c r="C998" s="134"/>
    </row>
    <row r="999" ht="15" customHeight="1">
      <c r="C999" s="134"/>
    </row>
    <row r="1000" ht="15" customHeight="1">
      <c r="C1000" s="134"/>
    </row>
    <row r="1001" ht="15" customHeight="1">
      <c r="C1001" s="134"/>
    </row>
    <row r="1002" ht="15" customHeight="1">
      <c r="C1002" s="134"/>
    </row>
    <row r="1003" ht="15" customHeight="1">
      <c r="C1003" s="134"/>
    </row>
    <row r="1004" ht="15" customHeight="1">
      <c r="C1004" s="134"/>
    </row>
    <row r="1005" ht="15" customHeight="1">
      <c r="C1005" s="134"/>
    </row>
    <row r="1006" ht="15" customHeight="1">
      <c r="C1006" s="134"/>
    </row>
    <row r="1007" ht="15" customHeight="1">
      <c r="C1007" s="134"/>
    </row>
    <row r="1008" ht="15" customHeight="1">
      <c r="C1008" s="134"/>
    </row>
    <row r="1009" ht="15" customHeight="1">
      <c r="C1009" s="134"/>
    </row>
    <row r="1010" ht="15" customHeight="1">
      <c r="C1010" s="134"/>
    </row>
    <row r="1011" ht="15" customHeight="1">
      <c r="C1011" s="134"/>
    </row>
    <row r="1012" ht="15" customHeight="1">
      <c r="C1012" s="134"/>
    </row>
    <row r="1013" ht="15" customHeight="1">
      <c r="C1013" s="134"/>
    </row>
    <row r="1014" ht="15" customHeight="1">
      <c r="C1014" s="134"/>
    </row>
    <row r="1015" ht="15" customHeight="1">
      <c r="C1015" s="134"/>
    </row>
    <row r="1016" ht="15" customHeight="1">
      <c r="C1016" s="134"/>
    </row>
    <row r="1017" ht="15" customHeight="1">
      <c r="C1017" s="134"/>
    </row>
    <row r="1018" ht="15" customHeight="1">
      <c r="C1018" s="134"/>
    </row>
    <row r="1019" ht="15" customHeight="1">
      <c r="C1019" s="134"/>
    </row>
    <row r="1020" ht="15" customHeight="1">
      <c r="C1020" s="134"/>
    </row>
    <row r="1021" ht="15" customHeight="1">
      <c r="C1021" s="134"/>
    </row>
    <row r="1022" ht="15" customHeight="1">
      <c r="C1022" s="134"/>
    </row>
    <row r="1023" ht="15" customHeight="1">
      <c r="C1023" s="134"/>
    </row>
    <row r="1024" ht="15" customHeight="1">
      <c r="C1024" s="134"/>
    </row>
    <row r="1025" ht="15" customHeight="1">
      <c r="C1025" s="134"/>
    </row>
    <row r="1026" ht="15" customHeight="1">
      <c r="C1026" s="134"/>
    </row>
    <row r="1027" ht="15" customHeight="1">
      <c r="C1027" s="134"/>
    </row>
    <row r="1028" ht="15" customHeight="1">
      <c r="C1028" s="134"/>
    </row>
    <row r="1029" ht="15" customHeight="1">
      <c r="C1029" s="134"/>
    </row>
    <row r="1030" ht="15" customHeight="1">
      <c r="C1030" s="134"/>
    </row>
    <row r="1031" ht="15" customHeight="1">
      <c r="C1031" s="134"/>
    </row>
    <row r="1032" ht="15" customHeight="1">
      <c r="C1032" s="134"/>
    </row>
    <row r="1033" ht="15" customHeight="1">
      <c r="C1033" s="134"/>
    </row>
    <row r="1034" ht="15" customHeight="1">
      <c r="C1034" s="134"/>
    </row>
    <row r="1035" ht="15" customHeight="1">
      <c r="C1035" s="134"/>
    </row>
    <row r="1036" ht="15" customHeight="1">
      <c r="C1036" s="134"/>
    </row>
    <row r="1037" ht="15" customHeight="1">
      <c r="C1037" s="134"/>
    </row>
    <row r="1038" ht="15" customHeight="1">
      <c r="C1038" s="134"/>
    </row>
    <row r="1039" ht="15" customHeight="1">
      <c r="C1039" s="134"/>
    </row>
    <row r="1040" ht="15" customHeight="1">
      <c r="C1040" s="134"/>
    </row>
    <row r="1041" ht="15" customHeight="1">
      <c r="C1041" s="134"/>
    </row>
    <row r="1042" ht="15" customHeight="1">
      <c r="C1042" s="134"/>
    </row>
    <row r="1043" ht="15" customHeight="1">
      <c r="C1043" s="134"/>
    </row>
    <row r="1044" ht="15" customHeight="1">
      <c r="C1044" s="134"/>
    </row>
    <row r="1045" ht="15" customHeight="1">
      <c r="C1045" s="134"/>
    </row>
    <row r="1046" ht="15" customHeight="1">
      <c r="C1046" s="134"/>
    </row>
    <row r="1047" ht="15" customHeight="1">
      <c r="C1047" s="134"/>
    </row>
    <row r="1048" ht="15" customHeight="1">
      <c r="C1048" s="134"/>
    </row>
    <row r="1049" ht="15" customHeight="1">
      <c r="C1049" s="134"/>
    </row>
    <row r="1050" ht="15" customHeight="1">
      <c r="C1050" s="134"/>
    </row>
    <row r="1051" ht="15" customHeight="1">
      <c r="C1051" s="134"/>
    </row>
    <row r="1052" ht="15" customHeight="1">
      <c r="C1052" s="134"/>
    </row>
    <row r="1053" ht="15" customHeight="1">
      <c r="C1053" s="134"/>
    </row>
    <row r="1054" ht="15" customHeight="1">
      <c r="C1054" s="134"/>
    </row>
    <row r="1055" ht="15" customHeight="1">
      <c r="C1055" s="134"/>
    </row>
    <row r="1056" ht="15" customHeight="1">
      <c r="C1056" s="134"/>
    </row>
    <row r="1057" ht="15" customHeight="1">
      <c r="C1057" s="134"/>
    </row>
    <row r="1058" ht="15" customHeight="1">
      <c r="C1058" s="134"/>
    </row>
    <row r="1059" ht="15" customHeight="1">
      <c r="C1059" s="134"/>
    </row>
    <row r="1060" ht="15" customHeight="1">
      <c r="C1060" s="134"/>
    </row>
    <row r="1061" ht="15" customHeight="1">
      <c r="C1061" s="134"/>
    </row>
    <row r="1062" ht="15" customHeight="1">
      <c r="C1062" s="134"/>
    </row>
    <row r="1063" ht="15" customHeight="1">
      <c r="C1063" s="134"/>
    </row>
    <row r="1064" ht="15" customHeight="1">
      <c r="C1064" s="134"/>
    </row>
    <row r="1065" ht="15" customHeight="1">
      <c r="C1065" s="134"/>
    </row>
    <row r="1066" ht="15" customHeight="1">
      <c r="C1066" s="134"/>
    </row>
    <row r="1067" ht="15" customHeight="1">
      <c r="C1067" s="134"/>
    </row>
    <row r="1068" ht="15" customHeight="1">
      <c r="C1068" s="134"/>
    </row>
    <row r="1069" ht="15" customHeight="1">
      <c r="C1069" s="134"/>
    </row>
    <row r="1070" ht="15" customHeight="1">
      <c r="C1070" s="134"/>
    </row>
    <row r="1071" ht="15" customHeight="1">
      <c r="C1071" s="134"/>
    </row>
    <row r="1072" ht="15" customHeight="1">
      <c r="C1072" s="134"/>
    </row>
    <row r="1073" ht="15" customHeight="1">
      <c r="C1073" s="134"/>
    </row>
    <row r="1074" ht="15" customHeight="1">
      <c r="C1074" s="134"/>
    </row>
    <row r="1075" ht="15" customHeight="1">
      <c r="C1075" s="134"/>
    </row>
    <row r="1076" ht="15" customHeight="1">
      <c r="C1076" s="134"/>
    </row>
    <row r="1077" ht="15" customHeight="1">
      <c r="C1077" s="134"/>
    </row>
    <row r="1078" ht="15" customHeight="1">
      <c r="C1078" s="134"/>
    </row>
    <row r="1079" ht="15" customHeight="1">
      <c r="C1079" s="134"/>
    </row>
    <row r="1080" ht="15" customHeight="1">
      <c r="C1080" s="134"/>
    </row>
    <row r="1081" ht="15" customHeight="1">
      <c r="C1081" s="134"/>
    </row>
    <row r="1082" ht="15" customHeight="1">
      <c r="C1082" s="134"/>
    </row>
    <row r="1083" ht="15" customHeight="1">
      <c r="C1083" s="134"/>
    </row>
    <row r="1084" ht="15" customHeight="1">
      <c r="C1084" s="134"/>
    </row>
    <row r="1085" ht="15" customHeight="1">
      <c r="C1085" s="134"/>
    </row>
    <row r="1086" ht="15" customHeight="1">
      <c r="C1086" s="134"/>
    </row>
    <row r="1087" ht="15" customHeight="1">
      <c r="C1087" s="134"/>
    </row>
    <row r="1088" ht="15" customHeight="1">
      <c r="C1088" s="134"/>
    </row>
    <row r="1089" ht="15" customHeight="1">
      <c r="C1089" s="134"/>
    </row>
    <row r="1090" ht="15" customHeight="1">
      <c r="C1090" s="134"/>
    </row>
    <row r="1091" ht="15" customHeight="1">
      <c r="C1091" s="134"/>
    </row>
    <row r="1092" ht="15" customHeight="1">
      <c r="C1092" s="134"/>
    </row>
    <row r="1093" ht="15" customHeight="1">
      <c r="C1093" s="134"/>
    </row>
    <row r="1094" ht="15" customHeight="1">
      <c r="C1094" s="134"/>
    </row>
    <row r="1095" ht="15" customHeight="1">
      <c r="C1095" s="134"/>
    </row>
    <row r="1096" ht="15" customHeight="1">
      <c r="C1096" s="134"/>
    </row>
    <row r="1097" ht="15" customHeight="1">
      <c r="C1097" s="134"/>
    </row>
    <row r="1098" ht="15" customHeight="1">
      <c r="C1098" s="134"/>
    </row>
    <row r="1099" ht="15" customHeight="1">
      <c r="C1099" s="134"/>
    </row>
    <row r="1100" ht="15" customHeight="1">
      <c r="C1100" s="134"/>
    </row>
    <row r="1101" ht="15" customHeight="1">
      <c r="C1101" s="134"/>
    </row>
    <row r="1102" ht="15" customHeight="1">
      <c r="C1102" s="134"/>
    </row>
    <row r="1103" ht="15" customHeight="1">
      <c r="C1103" s="134"/>
    </row>
    <row r="1104" ht="15" customHeight="1">
      <c r="C1104" s="134"/>
    </row>
    <row r="1105" ht="15" customHeight="1">
      <c r="C1105" s="134"/>
    </row>
    <row r="1106" ht="15" customHeight="1">
      <c r="C1106" s="134"/>
    </row>
    <row r="1107" ht="15" customHeight="1">
      <c r="C1107" s="134"/>
    </row>
    <row r="1108" ht="15" customHeight="1">
      <c r="C1108" s="134"/>
    </row>
    <row r="1109" ht="15" customHeight="1">
      <c r="C1109" s="134"/>
    </row>
    <row r="1110" ht="15" customHeight="1">
      <c r="C1110" s="134"/>
    </row>
    <row r="1111" ht="15" customHeight="1">
      <c r="C1111" s="134"/>
    </row>
    <row r="1112" ht="15" customHeight="1">
      <c r="C1112" s="134"/>
    </row>
    <row r="1113" ht="15" customHeight="1">
      <c r="C1113" s="134"/>
    </row>
    <row r="1114" ht="15" customHeight="1">
      <c r="C1114" s="134"/>
    </row>
    <row r="1115" ht="15" customHeight="1">
      <c r="C1115" s="134"/>
    </row>
    <row r="1116" ht="15" customHeight="1">
      <c r="C1116" s="134"/>
    </row>
    <row r="1117" ht="15" customHeight="1">
      <c r="C1117" s="134"/>
    </row>
    <row r="1118" ht="15" customHeight="1">
      <c r="C1118" s="134"/>
    </row>
    <row r="1119" ht="15" customHeight="1">
      <c r="C1119" s="134"/>
    </row>
    <row r="1120" ht="15" customHeight="1">
      <c r="C1120" s="134"/>
    </row>
    <row r="1121" ht="15" customHeight="1">
      <c r="C1121" s="134"/>
    </row>
    <row r="1122" ht="15" customHeight="1">
      <c r="C1122" s="134"/>
    </row>
    <row r="1123" ht="15" customHeight="1">
      <c r="C1123" s="134"/>
    </row>
    <row r="1124" ht="15" customHeight="1">
      <c r="C1124" s="134"/>
    </row>
    <row r="1125" ht="15" customHeight="1">
      <c r="C1125" s="134"/>
    </row>
    <row r="1126" ht="15" customHeight="1">
      <c r="C1126" s="134"/>
    </row>
    <row r="1127" ht="15" customHeight="1">
      <c r="C1127" s="134"/>
    </row>
    <row r="1128" ht="15" customHeight="1">
      <c r="C1128" s="134"/>
    </row>
    <row r="1129" ht="15" customHeight="1">
      <c r="C1129" s="134"/>
    </row>
    <row r="1130" ht="15" customHeight="1">
      <c r="C1130" s="134"/>
    </row>
    <row r="1131" ht="15" customHeight="1">
      <c r="C1131" s="134"/>
    </row>
    <row r="1132" ht="15" customHeight="1">
      <c r="C1132" s="134"/>
    </row>
    <row r="1133" ht="15" customHeight="1">
      <c r="C1133" s="134"/>
    </row>
    <row r="1134" ht="15" customHeight="1">
      <c r="C1134" s="134"/>
    </row>
    <row r="1135" ht="15" customHeight="1">
      <c r="C1135" s="134"/>
    </row>
    <row r="1136" ht="15" customHeight="1">
      <c r="C1136" s="134"/>
    </row>
    <row r="1137" ht="15" customHeight="1">
      <c r="C1137" s="134"/>
    </row>
    <row r="1138" ht="15" customHeight="1">
      <c r="C1138" s="134"/>
    </row>
    <row r="1139" ht="15" customHeight="1">
      <c r="C1139" s="134"/>
    </row>
    <row r="1140" ht="15" customHeight="1">
      <c r="C1140" s="134"/>
    </row>
    <row r="1141" ht="15" customHeight="1">
      <c r="C1141" s="134"/>
    </row>
    <row r="1142" ht="15" customHeight="1">
      <c r="C1142" s="134"/>
    </row>
    <row r="1143" ht="15" customHeight="1">
      <c r="C1143" s="134"/>
    </row>
    <row r="1144" ht="15" customHeight="1">
      <c r="C1144" s="134"/>
    </row>
    <row r="1145" ht="15" customHeight="1">
      <c r="C1145" s="134"/>
    </row>
    <row r="1146" ht="15" customHeight="1">
      <c r="C1146" s="134"/>
    </row>
    <row r="1147" ht="15" customHeight="1">
      <c r="C1147" s="134"/>
    </row>
    <row r="1148" ht="15" customHeight="1">
      <c r="C1148" s="134"/>
    </row>
    <row r="1149" ht="15" customHeight="1">
      <c r="C1149" s="134"/>
    </row>
    <row r="1150" ht="15" customHeight="1">
      <c r="C1150" s="134"/>
    </row>
    <row r="1151" ht="15" customHeight="1">
      <c r="C1151" s="134"/>
    </row>
    <row r="1152" ht="15" customHeight="1">
      <c r="C1152" s="134"/>
    </row>
    <row r="1153" ht="15" customHeight="1">
      <c r="C1153" s="134"/>
    </row>
    <row r="1154" ht="15" customHeight="1">
      <c r="C1154" s="134"/>
    </row>
    <row r="1155" ht="15" customHeight="1">
      <c r="C1155" s="134"/>
    </row>
    <row r="1156" ht="15" customHeight="1">
      <c r="C1156" s="134"/>
    </row>
    <row r="1157" ht="15" customHeight="1">
      <c r="C1157" s="134"/>
    </row>
    <row r="1158" ht="15" customHeight="1">
      <c r="C1158" s="134"/>
    </row>
    <row r="1159" ht="15" customHeight="1">
      <c r="C1159" s="134"/>
    </row>
    <row r="1160" ht="15" customHeight="1">
      <c r="C1160" s="134"/>
    </row>
    <row r="1161" ht="15" customHeight="1">
      <c r="C1161" s="134"/>
    </row>
    <row r="1162" ht="15" customHeight="1">
      <c r="C1162" s="134"/>
    </row>
    <row r="1163" ht="15" customHeight="1">
      <c r="C1163" s="134"/>
    </row>
    <row r="1164" ht="15" customHeight="1">
      <c r="C1164" s="134"/>
    </row>
    <row r="1165" ht="15" customHeight="1">
      <c r="C1165" s="134"/>
    </row>
    <row r="1166" ht="15" customHeight="1">
      <c r="C1166" s="134"/>
    </row>
    <row r="1167" ht="15" customHeight="1">
      <c r="C1167" s="134"/>
    </row>
    <row r="1168" ht="15" customHeight="1">
      <c r="C1168" s="134"/>
    </row>
    <row r="1169" ht="15" customHeight="1">
      <c r="C1169" s="134"/>
    </row>
    <row r="1170" ht="15" customHeight="1">
      <c r="C1170" s="134"/>
    </row>
    <row r="1171" ht="15" customHeight="1">
      <c r="C1171" s="134"/>
    </row>
    <row r="1172" ht="15" customHeight="1">
      <c r="C1172" s="134"/>
    </row>
    <row r="1173" ht="15" customHeight="1">
      <c r="C1173" s="134"/>
    </row>
    <row r="1174" ht="15" customHeight="1">
      <c r="C1174" s="134"/>
    </row>
    <row r="1175" ht="15" customHeight="1">
      <c r="C1175" s="134"/>
    </row>
    <row r="1176" ht="15" customHeight="1">
      <c r="C1176" s="134"/>
    </row>
    <row r="1177" ht="15" customHeight="1">
      <c r="C1177" s="134"/>
    </row>
    <row r="1178" ht="15" customHeight="1">
      <c r="C1178" s="134"/>
    </row>
    <row r="1179" ht="15" customHeight="1">
      <c r="C1179" s="134"/>
    </row>
    <row r="1180" ht="15" customHeight="1">
      <c r="C1180" s="134"/>
    </row>
    <row r="1181" ht="15" customHeight="1">
      <c r="C1181" s="134"/>
    </row>
    <row r="1182" ht="15" customHeight="1">
      <c r="C1182" s="134"/>
    </row>
    <row r="1183" ht="15" customHeight="1">
      <c r="C1183" s="134"/>
    </row>
    <row r="1184" ht="15" customHeight="1">
      <c r="C1184" s="134"/>
    </row>
    <row r="1185" ht="15" customHeight="1">
      <c r="C1185" s="134"/>
    </row>
    <row r="1186" ht="15" customHeight="1">
      <c r="C1186" s="134"/>
    </row>
    <row r="1187" ht="15" customHeight="1">
      <c r="C1187" s="134"/>
    </row>
    <row r="1188" ht="15" customHeight="1">
      <c r="C1188" s="134"/>
    </row>
    <row r="1189" ht="15" customHeight="1">
      <c r="C1189" s="134"/>
    </row>
    <row r="1190" ht="15" customHeight="1">
      <c r="C1190" s="134"/>
    </row>
    <row r="1191" ht="15" customHeight="1">
      <c r="C1191" s="134"/>
    </row>
    <row r="1192" ht="15" customHeight="1">
      <c r="C1192" s="134"/>
    </row>
    <row r="1193" ht="15" customHeight="1">
      <c r="C1193" s="134"/>
    </row>
    <row r="1194" ht="15" customHeight="1">
      <c r="C1194" s="134"/>
    </row>
    <row r="1195" ht="15" customHeight="1">
      <c r="C1195" s="134"/>
    </row>
    <row r="1196" ht="15" customHeight="1">
      <c r="C1196" s="134"/>
    </row>
    <row r="1197" ht="15" customHeight="1">
      <c r="C1197" s="134"/>
    </row>
    <row r="1198" ht="15" customHeight="1">
      <c r="C1198" s="134"/>
    </row>
    <row r="1199" ht="15" customHeight="1">
      <c r="C1199" s="134"/>
    </row>
    <row r="1200" ht="15" customHeight="1">
      <c r="C1200" s="134"/>
    </row>
    <row r="1201" ht="15" customHeight="1">
      <c r="C1201" s="134"/>
    </row>
    <row r="1202" ht="15" customHeight="1">
      <c r="C1202" s="134"/>
    </row>
    <row r="1203" ht="15" customHeight="1">
      <c r="C1203" s="134"/>
    </row>
    <row r="1204" ht="15" customHeight="1">
      <c r="C1204" s="134"/>
    </row>
    <row r="1205" ht="15" customHeight="1">
      <c r="C1205" s="134"/>
    </row>
    <row r="1206" ht="15" customHeight="1">
      <c r="C1206" s="134"/>
    </row>
    <row r="1207" ht="15" customHeight="1">
      <c r="C1207" s="134"/>
    </row>
    <row r="1208" ht="15" customHeight="1">
      <c r="C1208" s="134"/>
    </row>
    <row r="1209" ht="15" customHeight="1">
      <c r="C1209" s="134"/>
    </row>
    <row r="1210" ht="15" customHeight="1">
      <c r="C1210" s="134"/>
    </row>
    <row r="1211" ht="15" customHeight="1">
      <c r="C1211" s="134"/>
    </row>
    <row r="1212" ht="15" customHeight="1">
      <c r="C1212" s="134"/>
    </row>
    <row r="1213" ht="15" customHeight="1">
      <c r="C1213" s="134"/>
    </row>
    <row r="1214" ht="15" customHeight="1">
      <c r="C1214" s="134"/>
    </row>
    <row r="1215" ht="15" customHeight="1">
      <c r="C1215" s="134"/>
    </row>
    <row r="1216" ht="15" customHeight="1">
      <c r="C1216" s="134"/>
    </row>
    <row r="1217" ht="15" customHeight="1">
      <c r="C1217" s="134"/>
    </row>
    <row r="1218" ht="15" customHeight="1">
      <c r="C1218" s="134"/>
    </row>
    <row r="1219" ht="15" customHeight="1">
      <c r="C1219" s="134"/>
    </row>
    <row r="1220" ht="15" customHeight="1">
      <c r="C1220" s="134"/>
    </row>
    <row r="1221" ht="15" customHeight="1">
      <c r="C1221" s="134"/>
    </row>
    <row r="1222" ht="15" customHeight="1">
      <c r="C1222" s="134"/>
    </row>
    <row r="1223" ht="15" customHeight="1">
      <c r="C1223" s="134"/>
    </row>
    <row r="1224" ht="15" customHeight="1">
      <c r="C1224" s="134"/>
    </row>
    <row r="1225" ht="15" customHeight="1">
      <c r="C1225" s="134"/>
    </row>
    <row r="1226" ht="15" customHeight="1">
      <c r="C1226" s="134"/>
    </row>
    <row r="1227" ht="15" customHeight="1">
      <c r="C1227" s="134"/>
    </row>
    <row r="1228" ht="15" customHeight="1">
      <c r="C1228" s="134"/>
    </row>
    <row r="1229" ht="15" customHeight="1">
      <c r="C1229" s="134"/>
    </row>
    <row r="1230" ht="15" customHeight="1">
      <c r="C1230" s="134"/>
    </row>
    <row r="1231" ht="15" customHeight="1">
      <c r="C1231" s="134"/>
    </row>
    <row r="1232" ht="15" customHeight="1">
      <c r="C1232" s="134"/>
    </row>
    <row r="1233" ht="15" customHeight="1">
      <c r="C1233" s="134"/>
    </row>
    <row r="1234" ht="15" customHeight="1">
      <c r="C1234" s="134"/>
    </row>
    <row r="1235" ht="15" customHeight="1">
      <c r="C1235" s="134"/>
    </row>
    <row r="1236" ht="15" customHeight="1">
      <c r="C1236" s="134"/>
    </row>
    <row r="1237" ht="15" customHeight="1">
      <c r="C1237" s="134"/>
    </row>
    <row r="1238" ht="15" customHeight="1">
      <c r="C1238" s="134"/>
    </row>
    <row r="1239" ht="15" customHeight="1">
      <c r="C1239" s="134"/>
    </row>
    <row r="1240" ht="15" customHeight="1">
      <c r="C1240" s="134"/>
    </row>
    <row r="1241" ht="15" customHeight="1">
      <c r="C1241" s="134"/>
    </row>
    <row r="1242" ht="15" customHeight="1">
      <c r="C1242" s="134"/>
    </row>
    <row r="1243" ht="15" customHeight="1">
      <c r="C1243" s="134"/>
    </row>
    <row r="1244" ht="15" customHeight="1">
      <c r="C1244" s="134"/>
    </row>
    <row r="1245" ht="15" customHeight="1">
      <c r="C1245" s="134"/>
    </row>
    <row r="1246" ht="15" customHeight="1">
      <c r="C1246" s="134"/>
    </row>
    <row r="1247" ht="15" customHeight="1">
      <c r="C1247" s="134"/>
    </row>
    <row r="1248" ht="15" customHeight="1">
      <c r="C1248" s="134"/>
    </row>
    <row r="1249" ht="15" customHeight="1">
      <c r="C1249" s="134"/>
    </row>
    <row r="1250" ht="15" customHeight="1">
      <c r="C1250" s="134"/>
    </row>
    <row r="1251" ht="15" customHeight="1">
      <c r="C1251" s="134"/>
    </row>
    <row r="1252" ht="15" customHeight="1">
      <c r="C1252" s="134"/>
    </row>
    <row r="1253" ht="15" customHeight="1">
      <c r="C1253" s="134"/>
    </row>
    <row r="1254" ht="15" customHeight="1">
      <c r="C1254" s="134"/>
    </row>
    <row r="1255" ht="15" customHeight="1">
      <c r="C1255" s="134"/>
    </row>
    <row r="1256" ht="15" customHeight="1">
      <c r="C1256" s="134"/>
    </row>
    <row r="1257" ht="15" customHeight="1">
      <c r="C1257" s="134"/>
    </row>
    <row r="1258" ht="15" customHeight="1">
      <c r="C1258" s="134"/>
    </row>
    <row r="1259" ht="15" customHeight="1">
      <c r="C1259" s="134"/>
    </row>
    <row r="1260" ht="15" customHeight="1">
      <c r="C1260" s="134"/>
    </row>
    <row r="1261" ht="15" customHeight="1">
      <c r="C1261" s="134"/>
    </row>
    <row r="1262" ht="15" customHeight="1">
      <c r="C1262" s="134"/>
    </row>
    <row r="1263" ht="15" customHeight="1">
      <c r="C1263" s="134"/>
    </row>
    <row r="1264" ht="15" customHeight="1">
      <c r="C1264" s="134"/>
    </row>
    <row r="1265" ht="15" customHeight="1">
      <c r="C1265" s="134"/>
    </row>
    <row r="1266" ht="15" customHeight="1">
      <c r="C1266" s="134"/>
    </row>
    <row r="1267" ht="15" customHeight="1">
      <c r="C1267" s="134"/>
    </row>
    <row r="1268" ht="15" customHeight="1">
      <c r="C1268" s="134"/>
    </row>
    <row r="1269" ht="15" customHeight="1">
      <c r="C1269" s="134"/>
    </row>
    <row r="1270" ht="15" customHeight="1">
      <c r="C1270" s="134"/>
    </row>
    <row r="1271" ht="15" customHeight="1">
      <c r="C1271" s="134"/>
    </row>
    <row r="1272" ht="15" customHeight="1">
      <c r="C1272" s="134"/>
    </row>
    <row r="1273" ht="15" customHeight="1">
      <c r="C1273" s="134"/>
    </row>
    <row r="1274" ht="15" customHeight="1">
      <c r="C1274" s="134"/>
    </row>
    <row r="1275" ht="15" customHeight="1">
      <c r="C1275" s="134"/>
    </row>
    <row r="1276" ht="15" customHeight="1">
      <c r="C1276" s="134"/>
    </row>
    <row r="1277" ht="15" customHeight="1">
      <c r="C1277" s="134"/>
    </row>
    <row r="1278" ht="15" customHeight="1">
      <c r="C1278" s="134"/>
    </row>
    <row r="1279" ht="15" customHeight="1">
      <c r="C1279" s="134"/>
    </row>
    <row r="1280" ht="15" customHeight="1">
      <c r="C1280" s="134"/>
    </row>
    <row r="1281" ht="15" customHeight="1">
      <c r="C1281" s="134"/>
    </row>
    <row r="1282" ht="15" customHeight="1">
      <c r="C1282" s="134"/>
    </row>
    <row r="1283" ht="15" customHeight="1">
      <c r="C1283" s="134"/>
    </row>
    <row r="1284" ht="15" customHeight="1">
      <c r="C1284" s="134"/>
    </row>
    <row r="1285" ht="15" customHeight="1">
      <c r="C1285" s="134"/>
    </row>
    <row r="1286" ht="15" customHeight="1">
      <c r="C1286" s="134"/>
    </row>
    <row r="1287" ht="15" customHeight="1">
      <c r="C1287" s="134"/>
    </row>
    <row r="1288" ht="15" customHeight="1">
      <c r="C1288" s="134"/>
    </row>
    <row r="1289" ht="15" customHeight="1">
      <c r="C1289" s="134"/>
    </row>
    <row r="1290" ht="15" customHeight="1">
      <c r="C1290" s="134"/>
    </row>
    <row r="1291" ht="15" customHeight="1">
      <c r="C1291" s="134"/>
    </row>
    <row r="1292" ht="15" customHeight="1">
      <c r="C1292" s="134"/>
    </row>
    <row r="1293" ht="15" customHeight="1">
      <c r="C1293" s="134"/>
    </row>
    <row r="1294" ht="15" customHeight="1">
      <c r="C1294" s="134"/>
    </row>
    <row r="1295" ht="15" customHeight="1">
      <c r="C1295" s="134"/>
    </row>
    <row r="1296" ht="15" customHeight="1">
      <c r="C1296" s="134"/>
    </row>
    <row r="1297" ht="15" customHeight="1">
      <c r="C1297" s="134"/>
    </row>
    <row r="1298" ht="15" customHeight="1">
      <c r="C1298" s="134"/>
    </row>
    <row r="1299" ht="15" customHeight="1">
      <c r="C1299" s="134"/>
    </row>
    <row r="1300" ht="15" customHeight="1">
      <c r="C1300" s="134"/>
    </row>
    <row r="1301" ht="15" customHeight="1">
      <c r="C1301" s="134"/>
    </row>
    <row r="1302" ht="15" customHeight="1">
      <c r="C1302" s="134"/>
    </row>
    <row r="1303" ht="15" customHeight="1">
      <c r="C1303" s="134"/>
    </row>
    <row r="1304" ht="15" customHeight="1">
      <c r="C1304" s="134"/>
    </row>
    <row r="1305" ht="15" customHeight="1">
      <c r="C1305" s="134"/>
    </row>
    <row r="1306" ht="15" customHeight="1">
      <c r="C1306" s="134"/>
    </row>
    <row r="1307" ht="15" customHeight="1">
      <c r="C1307" s="134"/>
    </row>
    <row r="1308" ht="15" customHeight="1">
      <c r="C1308" s="134"/>
    </row>
    <row r="1309" ht="15" customHeight="1">
      <c r="C1309" s="134"/>
    </row>
    <row r="1310" ht="15" customHeight="1">
      <c r="C1310" s="134"/>
    </row>
    <row r="1311" ht="15" customHeight="1">
      <c r="C1311" s="134"/>
    </row>
    <row r="1312" ht="15" customHeight="1">
      <c r="C1312" s="134"/>
    </row>
    <row r="1313" ht="15" customHeight="1">
      <c r="C1313" s="134"/>
    </row>
    <row r="1314" ht="15" customHeight="1">
      <c r="C1314" s="134"/>
    </row>
    <row r="1315" ht="15" customHeight="1">
      <c r="C1315" s="134"/>
    </row>
    <row r="1316" ht="15" customHeight="1">
      <c r="C1316" s="134"/>
    </row>
    <row r="1317" ht="15" customHeight="1">
      <c r="C1317" s="134"/>
    </row>
    <row r="1318" ht="15" customHeight="1">
      <c r="C1318" s="134"/>
    </row>
    <row r="1319" ht="15" customHeight="1">
      <c r="C1319" s="134"/>
    </row>
    <row r="1320" ht="15" customHeight="1">
      <c r="C1320" s="134"/>
    </row>
    <row r="1321" ht="15" customHeight="1">
      <c r="C1321" s="134"/>
    </row>
    <row r="1322" ht="15" customHeight="1">
      <c r="C1322" s="134"/>
    </row>
    <row r="1323" ht="15" customHeight="1">
      <c r="C1323" s="134"/>
    </row>
    <row r="1324" ht="15" customHeight="1">
      <c r="C1324" s="134"/>
    </row>
    <row r="1325" ht="15" customHeight="1">
      <c r="C1325" s="134"/>
    </row>
    <row r="1326" ht="15" customHeight="1">
      <c r="C1326" s="134"/>
    </row>
    <row r="1327" ht="15" customHeight="1">
      <c r="C1327" s="134"/>
    </row>
    <row r="1328" ht="15" customHeight="1">
      <c r="C1328" s="134"/>
    </row>
    <row r="1329" ht="15" customHeight="1">
      <c r="C1329" s="134"/>
    </row>
    <row r="1330" ht="15" customHeight="1">
      <c r="C1330" s="134"/>
    </row>
    <row r="1331" ht="15" customHeight="1">
      <c r="C1331" s="134"/>
    </row>
    <row r="1332" ht="15" customHeight="1">
      <c r="C1332" s="134"/>
    </row>
    <row r="1333" ht="15" customHeight="1">
      <c r="C1333" s="134"/>
    </row>
    <row r="1334" ht="15" customHeight="1">
      <c r="C1334" s="134"/>
    </row>
    <row r="1335" ht="15" customHeight="1">
      <c r="C1335" s="134"/>
    </row>
    <row r="1336" ht="15" customHeight="1">
      <c r="C1336" s="134"/>
    </row>
    <row r="1337" ht="15" customHeight="1">
      <c r="C1337" s="134"/>
    </row>
    <row r="1338" ht="15" customHeight="1">
      <c r="C1338" s="134"/>
    </row>
    <row r="1339" ht="15" customHeight="1">
      <c r="C1339" s="134"/>
    </row>
    <row r="1340" ht="15" customHeight="1">
      <c r="C1340" s="134"/>
    </row>
    <row r="1341" ht="15" customHeight="1">
      <c r="C1341" s="134"/>
    </row>
    <row r="1342" ht="15" customHeight="1">
      <c r="C1342" s="134"/>
    </row>
    <row r="1343" ht="15" customHeight="1">
      <c r="C1343" s="134"/>
    </row>
    <row r="1344" ht="15" customHeight="1">
      <c r="C1344" s="134"/>
    </row>
    <row r="1345" ht="15" customHeight="1">
      <c r="C1345" s="134"/>
    </row>
    <row r="1346" ht="15" customHeight="1">
      <c r="C1346" s="134"/>
    </row>
    <row r="1347" ht="15" customHeight="1">
      <c r="C1347" s="134"/>
    </row>
    <row r="1348" ht="15" customHeight="1">
      <c r="C1348" s="134"/>
    </row>
    <row r="1349" ht="15" customHeight="1">
      <c r="C1349" s="134"/>
    </row>
    <row r="1350" ht="15" customHeight="1">
      <c r="C1350" s="134"/>
    </row>
    <row r="1351" ht="15" customHeight="1">
      <c r="C1351" s="134"/>
    </row>
    <row r="1352" ht="15" customHeight="1">
      <c r="C1352" s="134"/>
    </row>
    <row r="1353" ht="15" customHeight="1">
      <c r="C1353" s="134"/>
    </row>
    <row r="1354" ht="15" customHeight="1">
      <c r="C1354" s="134"/>
    </row>
    <row r="1355" ht="15" customHeight="1">
      <c r="C1355" s="134"/>
    </row>
    <row r="1356" ht="15" customHeight="1">
      <c r="C1356" s="134"/>
    </row>
    <row r="1357" ht="15" customHeight="1">
      <c r="C1357" s="134"/>
    </row>
    <row r="1358" ht="15" customHeight="1">
      <c r="C1358" s="134"/>
    </row>
    <row r="1359" ht="15" customHeight="1">
      <c r="C1359" s="134"/>
    </row>
    <row r="1360" ht="15" customHeight="1">
      <c r="C1360" s="134"/>
    </row>
    <row r="1361" ht="15" customHeight="1">
      <c r="C1361" s="134"/>
    </row>
    <row r="1362" ht="15" customHeight="1">
      <c r="C1362" s="134"/>
    </row>
    <row r="1363" ht="15" customHeight="1">
      <c r="C1363" s="134"/>
    </row>
    <row r="1364" ht="15" customHeight="1">
      <c r="C1364" s="134"/>
    </row>
    <row r="1365" ht="15" customHeight="1">
      <c r="C1365" s="134"/>
    </row>
    <row r="1366" ht="15" customHeight="1">
      <c r="C1366" s="134"/>
    </row>
    <row r="1367" ht="15" customHeight="1">
      <c r="C1367" s="134"/>
    </row>
    <row r="1368" ht="15" customHeight="1">
      <c r="C1368" s="134"/>
    </row>
    <row r="1369" ht="15" customHeight="1">
      <c r="C1369" s="134"/>
    </row>
    <row r="1370" ht="15" customHeight="1">
      <c r="C1370" s="134"/>
    </row>
    <row r="1371" ht="15" customHeight="1">
      <c r="C1371" s="134"/>
    </row>
    <row r="1372" ht="15" customHeight="1">
      <c r="C1372" s="134"/>
    </row>
    <row r="1373" ht="15" customHeight="1">
      <c r="C1373" s="134"/>
    </row>
    <row r="1374" ht="15" customHeight="1">
      <c r="C1374" s="134"/>
    </row>
    <row r="1375" ht="15" customHeight="1">
      <c r="C1375" s="134"/>
    </row>
    <row r="1376" ht="15" customHeight="1">
      <c r="C1376" s="134"/>
    </row>
    <row r="1377" ht="15" customHeight="1">
      <c r="C1377" s="134"/>
    </row>
    <row r="1378" ht="15" customHeight="1">
      <c r="C1378" s="134"/>
    </row>
    <row r="1379" ht="15" customHeight="1">
      <c r="C1379" s="134"/>
    </row>
    <row r="1380" ht="15" customHeight="1">
      <c r="C1380" s="134"/>
    </row>
    <row r="1381" ht="15" customHeight="1">
      <c r="C1381" s="134"/>
    </row>
    <row r="1382" ht="15" customHeight="1">
      <c r="C1382" s="134"/>
    </row>
    <row r="1383" ht="15" customHeight="1">
      <c r="C1383" s="134"/>
    </row>
    <row r="1384" ht="15" customHeight="1">
      <c r="C1384" s="134"/>
    </row>
    <row r="1385" ht="15" customHeight="1">
      <c r="C1385" s="134"/>
    </row>
    <row r="1386" ht="15" customHeight="1">
      <c r="C1386" s="134"/>
    </row>
    <row r="1387" ht="15" customHeight="1">
      <c r="C1387" s="134"/>
    </row>
    <row r="1388" ht="15" customHeight="1">
      <c r="C1388" s="134"/>
    </row>
    <row r="1389" ht="15" customHeight="1">
      <c r="C1389" s="134"/>
    </row>
    <row r="1390" ht="15" customHeight="1">
      <c r="C1390" s="134"/>
    </row>
    <row r="1391" ht="15" customHeight="1">
      <c r="C1391" s="134"/>
    </row>
    <row r="1392" ht="15" customHeight="1">
      <c r="C1392" s="134"/>
    </row>
    <row r="1393" ht="15" customHeight="1">
      <c r="C1393" s="134"/>
    </row>
    <row r="1394" ht="15" customHeight="1">
      <c r="C1394" s="134"/>
    </row>
    <row r="1395" ht="15" customHeight="1">
      <c r="C1395" s="134"/>
    </row>
    <row r="1396" ht="15" customHeight="1">
      <c r="C1396" s="134"/>
    </row>
    <row r="1397" ht="15" customHeight="1">
      <c r="C1397" s="134"/>
    </row>
    <row r="1398" ht="15" customHeight="1">
      <c r="C1398" s="134"/>
    </row>
    <row r="1399" ht="15" customHeight="1">
      <c r="C1399" s="134"/>
    </row>
    <row r="1400" ht="15" customHeight="1">
      <c r="C1400" s="134"/>
    </row>
    <row r="1401" ht="15" customHeight="1">
      <c r="C1401" s="134"/>
    </row>
    <row r="1402" ht="15" customHeight="1">
      <c r="C1402" s="134"/>
    </row>
    <row r="1403" ht="15" customHeight="1">
      <c r="C1403" s="134"/>
    </row>
    <row r="1404" ht="15" customHeight="1">
      <c r="C1404" s="134"/>
    </row>
    <row r="1405" ht="15" customHeight="1">
      <c r="C1405" s="134"/>
    </row>
    <row r="1406" ht="15" customHeight="1">
      <c r="C1406" s="134"/>
    </row>
    <row r="1407" ht="15" customHeight="1">
      <c r="C1407" s="134"/>
    </row>
    <row r="1408" ht="15" customHeight="1">
      <c r="C1408" s="134"/>
    </row>
    <row r="1409" ht="15" customHeight="1">
      <c r="C1409" s="134"/>
    </row>
    <row r="1410" ht="15" customHeight="1">
      <c r="C1410" s="134"/>
    </row>
    <row r="1411" ht="15" customHeight="1">
      <c r="C1411" s="134"/>
    </row>
    <row r="1412" ht="15" customHeight="1">
      <c r="C1412" s="134"/>
    </row>
    <row r="1413" ht="15" customHeight="1">
      <c r="C1413" s="134"/>
    </row>
    <row r="1414" ht="15" customHeight="1">
      <c r="C1414" s="134"/>
    </row>
    <row r="1415" ht="15" customHeight="1">
      <c r="C1415" s="134"/>
    </row>
    <row r="1416" ht="15" customHeight="1">
      <c r="C1416" s="134"/>
    </row>
    <row r="1417" ht="15" customHeight="1">
      <c r="C1417" s="134"/>
    </row>
    <row r="1418" ht="15" customHeight="1">
      <c r="C1418" s="134"/>
    </row>
    <row r="1419" ht="15" customHeight="1">
      <c r="C1419" s="134"/>
    </row>
    <row r="1420" ht="15" customHeight="1">
      <c r="C1420" s="134"/>
    </row>
    <row r="1421" ht="15" customHeight="1">
      <c r="C1421" s="134"/>
    </row>
    <row r="1422" ht="15" customHeight="1">
      <c r="C1422" s="134"/>
    </row>
    <row r="1423" ht="15" customHeight="1">
      <c r="C1423" s="134"/>
    </row>
    <row r="1424" ht="15" customHeight="1">
      <c r="C1424" s="134"/>
    </row>
    <row r="1425" ht="15" customHeight="1">
      <c r="C1425" s="134"/>
    </row>
    <row r="1426" ht="15" customHeight="1">
      <c r="C1426" s="134"/>
    </row>
    <row r="1427" ht="15" customHeight="1">
      <c r="C1427" s="134"/>
    </row>
    <row r="1428" ht="15" customHeight="1">
      <c r="C1428" s="134"/>
    </row>
    <row r="1429" ht="15" customHeight="1">
      <c r="C1429" s="134"/>
    </row>
    <row r="1430" ht="15" customHeight="1">
      <c r="C1430" s="134"/>
    </row>
    <row r="1431" ht="15" customHeight="1">
      <c r="C1431" s="134"/>
    </row>
    <row r="1432" ht="15" customHeight="1">
      <c r="C1432" s="134"/>
    </row>
    <row r="1433" ht="15" customHeight="1">
      <c r="C1433" s="134"/>
    </row>
    <row r="1434" ht="15" customHeight="1">
      <c r="C1434" s="134"/>
    </row>
    <row r="1435" ht="15" customHeight="1">
      <c r="C1435" s="134"/>
    </row>
    <row r="1436" ht="15" customHeight="1">
      <c r="C1436" s="134"/>
    </row>
    <row r="1437" ht="15" customHeight="1">
      <c r="C1437" s="134"/>
    </row>
    <row r="1438" ht="15" customHeight="1">
      <c r="C1438" s="134"/>
    </row>
    <row r="1439" ht="15" customHeight="1">
      <c r="C1439" s="134"/>
    </row>
    <row r="1440" ht="15" customHeight="1">
      <c r="C1440" s="134"/>
    </row>
    <row r="1441" ht="15" customHeight="1">
      <c r="C1441" s="134"/>
    </row>
    <row r="1442" ht="15" customHeight="1">
      <c r="C1442" s="134"/>
    </row>
    <row r="1443" ht="15" customHeight="1">
      <c r="C1443" s="134"/>
    </row>
    <row r="1444" ht="15" customHeight="1">
      <c r="C1444" s="134"/>
    </row>
    <row r="1445" ht="15" customHeight="1">
      <c r="C1445" s="134"/>
    </row>
    <row r="1446" ht="15" customHeight="1">
      <c r="C1446" s="134"/>
    </row>
    <row r="1447" ht="15" customHeight="1">
      <c r="C1447" s="134"/>
    </row>
    <row r="1448" ht="15" customHeight="1">
      <c r="C1448" s="134"/>
    </row>
    <row r="1449" ht="15" customHeight="1">
      <c r="C1449" s="134"/>
    </row>
    <row r="1450" ht="15" customHeight="1">
      <c r="C1450" s="134"/>
    </row>
    <row r="1451" ht="15" customHeight="1">
      <c r="C1451" s="134"/>
    </row>
    <row r="1452" ht="15" customHeight="1">
      <c r="C1452" s="134"/>
    </row>
    <row r="1453" ht="15" customHeight="1">
      <c r="C1453" s="134"/>
    </row>
    <row r="1454" ht="15" customHeight="1">
      <c r="C1454" s="134"/>
    </row>
    <row r="1455" ht="15" customHeight="1">
      <c r="C1455" s="134"/>
    </row>
    <row r="1456" ht="15" customHeight="1">
      <c r="C1456" s="134"/>
    </row>
    <row r="1457" ht="15" customHeight="1">
      <c r="C1457" s="134"/>
    </row>
    <row r="1458" ht="15" customHeight="1">
      <c r="C1458" s="134"/>
    </row>
    <row r="1459" ht="15" customHeight="1">
      <c r="C1459" s="134"/>
    </row>
    <row r="1460" ht="15" customHeight="1">
      <c r="C1460" s="134"/>
    </row>
    <row r="1461" ht="15" customHeight="1">
      <c r="C1461" s="134"/>
    </row>
    <row r="1462" ht="15" customHeight="1">
      <c r="C1462" s="134"/>
    </row>
    <row r="1463" ht="15" customHeight="1">
      <c r="C1463" s="134"/>
    </row>
    <row r="1464" ht="15" customHeight="1">
      <c r="C1464" s="134"/>
    </row>
    <row r="1465" ht="15" customHeight="1">
      <c r="C1465" s="134"/>
    </row>
    <row r="1466" ht="15" customHeight="1">
      <c r="C1466" s="134"/>
    </row>
    <row r="1467" ht="15" customHeight="1">
      <c r="C1467" s="134"/>
    </row>
    <row r="1468" ht="15" customHeight="1">
      <c r="C1468" s="134"/>
    </row>
    <row r="1469" ht="15" customHeight="1">
      <c r="C1469" s="134"/>
    </row>
    <row r="1470" ht="15" customHeight="1">
      <c r="C1470" s="134"/>
    </row>
    <row r="1471" ht="15" customHeight="1">
      <c r="C1471" s="134"/>
    </row>
    <row r="1472" ht="15" customHeight="1">
      <c r="C1472" s="134"/>
    </row>
    <row r="1473" ht="15" customHeight="1">
      <c r="C1473" s="134"/>
    </row>
    <row r="1474" ht="15" customHeight="1">
      <c r="C1474" s="134"/>
    </row>
    <row r="1475" ht="15" customHeight="1">
      <c r="C1475" s="134"/>
    </row>
    <row r="1476" ht="15" customHeight="1">
      <c r="C1476" s="134"/>
    </row>
    <row r="1477" ht="15" customHeight="1">
      <c r="C1477" s="134"/>
    </row>
    <row r="1478" ht="15" customHeight="1">
      <c r="C1478" s="134"/>
    </row>
    <row r="1479" ht="15" customHeight="1">
      <c r="C1479" s="134"/>
    </row>
    <row r="1480" ht="15" customHeight="1">
      <c r="C1480" s="134"/>
    </row>
    <row r="1481" ht="15" customHeight="1">
      <c r="C1481" s="134"/>
    </row>
    <row r="1482" ht="15" customHeight="1">
      <c r="C1482" s="134"/>
    </row>
    <row r="1483" ht="15" customHeight="1">
      <c r="C1483" s="134"/>
    </row>
    <row r="1484" ht="15" customHeight="1">
      <c r="C1484" s="134"/>
    </row>
    <row r="1485" ht="15" customHeight="1">
      <c r="C1485" s="134"/>
    </row>
    <row r="1486" ht="15" customHeight="1">
      <c r="C1486" s="134"/>
    </row>
    <row r="1487" ht="15" customHeight="1">
      <c r="C1487" s="134"/>
    </row>
    <row r="1488" ht="15" customHeight="1">
      <c r="C1488" s="134"/>
    </row>
    <row r="1489" ht="15" customHeight="1">
      <c r="C1489" s="134"/>
    </row>
    <row r="1490" ht="15" customHeight="1">
      <c r="C1490" s="134"/>
    </row>
    <row r="1491" ht="15" customHeight="1">
      <c r="C1491" s="134"/>
    </row>
    <row r="1492" ht="15" customHeight="1">
      <c r="C1492" s="134"/>
    </row>
    <row r="1493" ht="15" customHeight="1">
      <c r="C1493" s="134"/>
    </row>
    <row r="1494" ht="15" customHeight="1">
      <c r="C1494" s="134"/>
    </row>
    <row r="1495" ht="15" customHeight="1">
      <c r="C1495" s="134"/>
    </row>
    <row r="1496" ht="15" customHeight="1">
      <c r="C1496" s="134"/>
    </row>
    <row r="1497" ht="15" customHeight="1">
      <c r="C1497" s="134"/>
    </row>
    <row r="1498" ht="15" customHeight="1">
      <c r="C1498" s="134"/>
    </row>
    <row r="1499" ht="15" customHeight="1">
      <c r="C1499" s="134"/>
    </row>
    <row r="1500" ht="15" customHeight="1">
      <c r="C1500" s="134"/>
    </row>
    <row r="1501" ht="15" customHeight="1">
      <c r="C1501" s="134"/>
    </row>
    <row r="1502" ht="15" customHeight="1">
      <c r="C1502" s="134"/>
    </row>
    <row r="1503" ht="15" customHeight="1">
      <c r="C1503" s="134"/>
    </row>
    <row r="1504" ht="15" customHeight="1">
      <c r="C1504" s="134"/>
    </row>
    <row r="1505" ht="15" customHeight="1">
      <c r="C1505" s="134"/>
    </row>
    <row r="1506" ht="15" customHeight="1">
      <c r="C1506" s="134"/>
    </row>
    <row r="1507" ht="15" customHeight="1">
      <c r="C1507" s="134"/>
    </row>
    <row r="1508" ht="15" customHeight="1">
      <c r="C1508" s="134"/>
    </row>
    <row r="1509" ht="15" customHeight="1">
      <c r="C1509" s="134"/>
    </row>
    <row r="1510" ht="15" customHeight="1">
      <c r="C1510" s="134"/>
    </row>
    <row r="1511" ht="15" customHeight="1">
      <c r="C1511" s="134"/>
    </row>
    <row r="1512" ht="15" customHeight="1">
      <c r="C1512" s="134"/>
    </row>
    <row r="1513" ht="15" customHeight="1">
      <c r="C1513" s="134"/>
    </row>
    <row r="1514" ht="15" customHeight="1">
      <c r="C1514" s="134"/>
    </row>
    <row r="1515" ht="15" customHeight="1">
      <c r="C1515" s="134"/>
    </row>
    <row r="1516" ht="15" customHeight="1">
      <c r="C1516" s="134"/>
    </row>
    <row r="1517" ht="15" customHeight="1">
      <c r="C1517" s="134"/>
    </row>
    <row r="1518" ht="15" customHeight="1">
      <c r="C1518" s="134"/>
    </row>
    <row r="1519" ht="15" customHeight="1">
      <c r="C1519" s="134"/>
    </row>
    <row r="1520" ht="15" customHeight="1">
      <c r="C1520" s="134"/>
    </row>
    <row r="1521" ht="15" customHeight="1">
      <c r="C1521" s="134"/>
    </row>
    <row r="1522" ht="15" customHeight="1">
      <c r="C1522" s="134"/>
    </row>
    <row r="1523" ht="15" customHeight="1">
      <c r="C1523" s="134"/>
    </row>
    <row r="1524" ht="15" customHeight="1">
      <c r="C1524" s="134"/>
    </row>
    <row r="1525" ht="15" customHeight="1">
      <c r="C1525" s="134"/>
    </row>
    <row r="1526" ht="15" customHeight="1">
      <c r="C1526" s="134"/>
    </row>
    <row r="1527" ht="15" customHeight="1">
      <c r="C1527" s="134"/>
    </row>
    <row r="1528" ht="15" customHeight="1">
      <c r="C1528" s="134"/>
    </row>
    <row r="1529" ht="15" customHeight="1">
      <c r="C1529" s="134"/>
    </row>
    <row r="1530" ht="15" customHeight="1">
      <c r="C1530" s="134"/>
    </row>
    <row r="1531" ht="15" customHeight="1">
      <c r="C1531" s="134"/>
    </row>
    <row r="1532" ht="15" customHeight="1">
      <c r="C1532" s="134"/>
    </row>
    <row r="1533" ht="15" customHeight="1">
      <c r="C1533" s="134"/>
    </row>
    <row r="1534" ht="15" customHeight="1">
      <c r="C1534" s="134"/>
    </row>
    <row r="1535" ht="15" customHeight="1">
      <c r="C1535" s="134"/>
    </row>
    <row r="1536" ht="15" customHeight="1">
      <c r="C1536" s="134"/>
    </row>
    <row r="1537" ht="15" customHeight="1">
      <c r="C1537" s="134"/>
    </row>
    <row r="1538" ht="15" customHeight="1">
      <c r="C1538" s="134"/>
    </row>
    <row r="1539" ht="15" customHeight="1">
      <c r="C1539" s="134"/>
    </row>
    <row r="1540" ht="15" customHeight="1">
      <c r="C1540" s="134"/>
    </row>
    <row r="1541" ht="15" customHeight="1">
      <c r="C1541" s="134"/>
    </row>
    <row r="1542" ht="15" customHeight="1">
      <c r="C1542" s="134"/>
    </row>
    <row r="1543" ht="15" customHeight="1">
      <c r="C1543" s="134"/>
    </row>
    <row r="1544" ht="15" customHeight="1">
      <c r="C1544" s="134"/>
    </row>
    <row r="1545" ht="15" customHeight="1">
      <c r="C1545" s="134"/>
    </row>
    <row r="1546" ht="15" customHeight="1">
      <c r="C1546" s="134"/>
    </row>
    <row r="1547" ht="15" customHeight="1">
      <c r="C1547" s="134"/>
    </row>
    <row r="1548" ht="15" customHeight="1">
      <c r="C1548" s="134"/>
    </row>
    <row r="1549" ht="15" customHeight="1">
      <c r="C1549" s="134"/>
    </row>
    <row r="1550" ht="15" customHeight="1">
      <c r="C1550" s="134"/>
    </row>
    <row r="1551" ht="15" customHeight="1">
      <c r="C1551" s="134"/>
    </row>
    <row r="1552" ht="15" customHeight="1">
      <c r="C1552" s="134"/>
    </row>
    <row r="1553" ht="15" customHeight="1">
      <c r="C1553" s="134"/>
    </row>
    <row r="1554" ht="15" customHeight="1">
      <c r="C1554" s="134"/>
    </row>
    <row r="1555" ht="15" customHeight="1">
      <c r="C1555" s="134"/>
    </row>
    <row r="1556" ht="15" customHeight="1">
      <c r="C1556" s="134"/>
    </row>
    <row r="1557" ht="15" customHeight="1">
      <c r="C1557" s="134"/>
    </row>
    <row r="1558" ht="15" customHeight="1">
      <c r="C1558" s="134"/>
    </row>
    <row r="1559" ht="15" customHeight="1">
      <c r="C1559" s="134"/>
    </row>
    <row r="1560" ht="15" customHeight="1">
      <c r="C1560" s="134"/>
    </row>
    <row r="1561" ht="15" customHeight="1">
      <c r="C1561" s="134"/>
    </row>
    <row r="1562" ht="15" customHeight="1">
      <c r="C1562" s="134"/>
    </row>
    <row r="1563" ht="15" customHeight="1">
      <c r="C1563" s="134"/>
    </row>
    <row r="1564" ht="15" customHeight="1">
      <c r="C1564" s="134"/>
    </row>
    <row r="1565" ht="15" customHeight="1">
      <c r="C1565" s="134"/>
    </row>
    <row r="1566" ht="15" customHeight="1">
      <c r="C1566" s="134"/>
    </row>
    <row r="1567" ht="15" customHeight="1">
      <c r="C1567" s="134"/>
    </row>
    <row r="1568" ht="15" customHeight="1">
      <c r="C1568" s="134"/>
    </row>
    <row r="1569" ht="15" customHeight="1">
      <c r="C1569" s="134"/>
    </row>
    <row r="1570" ht="15" customHeight="1">
      <c r="C1570" s="134"/>
    </row>
    <row r="1571" ht="15" customHeight="1">
      <c r="C1571" s="134"/>
    </row>
    <row r="1572" ht="15" customHeight="1">
      <c r="C1572" s="134"/>
    </row>
    <row r="1573" ht="15" customHeight="1">
      <c r="C1573" s="134"/>
    </row>
    <row r="1574" ht="15" customHeight="1">
      <c r="C1574" s="134"/>
    </row>
    <row r="1575" ht="15" customHeight="1">
      <c r="C1575" s="134"/>
    </row>
    <row r="1576" ht="15" customHeight="1">
      <c r="C1576" s="134"/>
    </row>
    <row r="1577" ht="15" customHeight="1">
      <c r="C1577" s="134"/>
    </row>
    <row r="1578" ht="15" customHeight="1">
      <c r="C1578" s="134"/>
    </row>
    <row r="1579" ht="15" customHeight="1">
      <c r="C1579" s="134"/>
    </row>
    <row r="1580" ht="15" customHeight="1">
      <c r="C1580" s="134"/>
    </row>
    <row r="1581" ht="15" customHeight="1">
      <c r="C1581" s="134"/>
    </row>
    <row r="1582" ht="15" customHeight="1">
      <c r="C1582" s="134"/>
    </row>
    <row r="1583" ht="15" customHeight="1">
      <c r="C1583" s="134"/>
    </row>
    <row r="1584" ht="15" customHeight="1">
      <c r="C1584" s="134"/>
    </row>
    <row r="1585" ht="15" customHeight="1">
      <c r="C1585" s="134"/>
    </row>
    <row r="1586" ht="15" customHeight="1">
      <c r="C1586" s="134"/>
    </row>
    <row r="1587" ht="15" customHeight="1">
      <c r="C1587" s="134"/>
    </row>
    <row r="1588" ht="15" customHeight="1">
      <c r="C1588" s="134"/>
    </row>
    <row r="1589" ht="15" customHeight="1">
      <c r="C1589" s="134"/>
    </row>
    <row r="1590" ht="15" customHeight="1">
      <c r="C1590" s="134"/>
    </row>
    <row r="1591" ht="15" customHeight="1">
      <c r="C1591" s="134"/>
    </row>
    <row r="1592" ht="15" customHeight="1">
      <c r="C1592" s="134"/>
    </row>
    <row r="1593" ht="15" customHeight="1">
      <c r="C1593" s="134"/>
    </row>
    <row r="1594" ht="15" customHeight="1">
      <c r="C1594" s="134"/>
    </row>
    <row r="1595" ht="15" customHeight="1">
      <c r="C1595" s="134"/>
    </row>
    <row r="1596" ht="15" customHeight="1">
      <c r="C1596" s="134"/>
    </row>
    <row r="1597" ht="15" customHeight="1">
      <c r="C1597" s="134"/>
    </row>
    <row r="1598" ht="15" customHeight="1">
      <c r="C1598" s="134"/>
    </row>
    <row r="1599" ht="15" customHeight="1">
      <c r="C1599" s="134"/>
    </row>
    <row r="1600" ht="15" customHeight="1">
      <c r="C1600" s="134"/>
    </row>
    <row r="1601" ht="15" customHeight="1">
      <c r="C1601" s="134"/>
    </row>
    <row r="1602" ht="15" customHeight="1">
      <c r="C1602" s="134"/>
    </row>
    <row r="1603" ht="15" customHeight="1">
      <c r="C1603" s="134"/>
    </row>
    <row r="1604" ht="15" customHeight="1">
      <c r="C1604" s="134"/>
    </row>
    <row r="1605" ht="15" customHeight="1">
      <c r="C1605" s="134"/>
    </row>
    <row r="1606" ht="15" customHeight="1">
      <c r="C1606" s="134"/>
    </row>
    <row r="1607" ht="15" customHeight="1">
      <c r="C1607" s="134"/>
    </row>
    <row r="1608" ht="15" customHeight="1">
      <c r="C1608" s="134"/>
    </row>
    <row r="1609" ht="15" customHeight="1">
      <c r="C1609" s="134"/>
    </row>
    <row r="1610" ht="15" customHeight="1">
      <c r="C1610" s="134"/>
    </row>
    <row r="1611" ht="15" customHeight="1">
      <c r="C1611" s="134"/>
    </row>
    <row r="1612" ht="15" customHeight="1">
      <c r="C1612" s="134"/>
    </row>
    <row r="1613" ht="15" customHeight="1">
      <c r="C1613" s="134"/>
    </row>
    <row r="1614" ht="15" customHeight="1">
      <c r="C1614" s="134"/>
    </row>
    <row r="1615" ht="15" customHeight="1">
      <c r="C1615" s="134"/>
    </row>
    <row r="1616" ht="15" customHeight="1">
      <c r="C1616" s="134"/>
    </row>
    <row r="1617" ht="15" customHeight="1">
      <c r="C1617" s="134"/>
    </row>
    <row r="1618" ht="15" customHeight="1">
      <c r="C1618" s="134"/>
    </row>
    <row r="1619" ht="15" customHeight="1">
      <c r="C1619" s="134"/>
    </row>
    <row r="1620" ht="15" customHeight="1">
      <c r="C1620" s="134"/>
    </row>
    <row r="1621" ht="15" customHeight="1">
      <c r="C1621" s="134"/>
    </row>
    <row r="1622" ht="15" customHeight="1">
      <c r="C1622" s="134"/>
    </row>
    <row r="1623" ht="15" customHeight="1">
      <c r="C1623" s="134"/>
    </row>
    <row r="1624" ht="15" customHeight="1">
      <c r="C1624" s="134"/>
    </row>
    <row r="1625" ht="15" customHeight="1">
      <c r="C1625" s="134"/>
    </row>
    <row r="1626" ht="15" customHeight="1">
      <c r="C1626" s="134"/>
    </row>
    <row r="1627" ht="15" customHeight="1">
      <c r="C1627" s="134"/>
    </row>
    <row r="1628" ht="15" customHeight="1">
      <c r="C1628" s="134"/>
    </row>
    <row r="1629" ht="15" customHeight="1">
      <c r="C1629" s="134"/>
    </row>
    <row r="1630" ht="15" customHeight="1">
      <c r="C1630" s="134"/>
    </row>
    <row r="1631" ht="15" customHeight="1">
      <c r="C1631" s="134"/>
    </row>
    <row r="1632" ht="15" customHeight="1">
      <c r="C1632" s="134"/>
    </row>
    <row r="1633" ht="15" customHeight="1">
      <c r="C1633" s="134"/>
    </row>
    <row r="1634" ht="15" customHeight="1">
      <c r="C1634" s="134"/>
    </row>
    <row r="1635" ht="15" customHeight="1">
      <c r="C1635" s="134"/>
    </row>
    <row r="1636" ht="15" customHeight="1">
      <c r="C1636" s="134"/>
    </row>
    <row r="1637" ht="15" customHeight="1">
      <c r="C1637" s="134"/>
    </row>
    <row r="1638" ht="15" customHeight="1">
      <c r="C1638" s="134"/>
    </row>
    <row r="1639" ht="15" customHeight="1">
      <c r="C1639" s="134"/>
    </row>
    <row r="1640" ht="15" customHeight="1">
      <c r="C1640" s="134"/>
    </row>
    <row r="1641" ht="15" customHeight="1">
      <c r="C1641" s="134"/>
    </row>
    <row r="1642" ht="15" customHeight="1">
      <c r="C1642" s="134"/>
    </row>
    <row r="1643" ht="15" customHeight="1">
      <c r="C1643" s="134"/>
    </row>
    <row r="1644" ht="15" customHeight="1">
      <c r="C1644" s="134"/>
    </row>
    <row r="1645" ht="15" customHeight="1">
      <c r="C1645" s="134"/>
    </row>
    <row r="1646" ht="15" customHeight="1">
      <c r="C1646" s="134"/>
    </row>
    <row r="1647" ht="15" customHeight="1">
      <c r="C1647" s="134"/>
    </row>
    <row r="1648" ht="15" customHeight="1">
      <c r="C1648" s="134"/>
    </row>
    <row r="1649" ht="15" customHeight="1">
      <c r="C1649" s="134"/>
    </row>
    <row r="1650" ht="15" customHeight="1">
      <c r="C1650" s="134"/>
    </row>
    <row r="1651" ht="15" customHeight="1">
      <c r="C1651" s="134"/>
    </row>
    <row r="1652" ht="15" customHeight="1">
      <c r="C1652" s="134"/>
    </row>
    <row r="1653" ht="15" customHeight="1">
      <c r="C1653" s="134"/>
    </row>
    <row r="1654" ht="15" customHeight="1">
      <c r="C1654" s="134"/>
    </row>
    <row r="1655" ht="15" customHeight="1">
      <c r="C1655" s="134"/>
    </row>
    <row r="1656" ht="15" customHeight="1">
      <c r="C1656" s="134"/>
    </row>
    <row r="1657" ht="15" customHeight="1">
      <c r="C1657" s="134"/>
    </row>
    <row r="1658" ht="15" customHeight="1">
      <c r="C1658" s="134"/>
    </row>
    <row r="1659" ht="15" customHeight="1">
      <c r="C1659" s="134"/>
    </row>
    <row r="1660" ht="15" customHeight="1">
      <c r="C1660" s="134"/>
    </row>
    <row r="1661" ht="15" customHeight="1">
      <c r="C1661" s="134"/>
    </row>
    <row r="1662" ht="15" customHeight="1">
      <c r="C1662" s="134"/>
    </row>
    <row r="1663" ht="15" customHeight="1">
      <c r="C1663" s="134"/>
    </row>
    <row r="1664" ht="15" customHeight="1">
      <c r="C1664" s="134"/>
    </row>
    <row r="1665" ht="15" customHeight="1">
      <c r="C1665" s="134"/>
    </row>
    <row r="1666" ht="15" customHeight="1">
      <c r="C1666" s="134"/>
    </row>
    <row r="1667" ht="15" customHeight="1">
      <c r="C1667" s="134"/>
    </row>
    <row r="1668" ht="15" customHeight="1">
      <c r="C1668" s="134"/>
    </row>
    <row r="1669" ht="15" customHeight="1">
      <c r="C1669" s="134"/>
    </row>
    <row r="1670" ht="15" customHeight="1">
      <c r="C1670" s="134"/>
    </row>
    <row r="1671" ht="15" customHeight="1">
      <c r="C1671" s="134"/>
    </row>
    <row r="1672" ht="15" customHeight="1">
      <c r="C1672" s="134"/>
    </row>
    <row r="1673" ht="15" customHeight="1">
      <c r="C1673" s="134"/>
    </row>
    <row r="1674" ht="15" customHeight="1">
      <c r="C1674" s="134"/>
    </row>
    <row r="1675" ht="15" customHeight="1">
      <c r="C1675" s="134"/>
    </row>
    <row r="1676" ht="15" customHeight="1">
      <c r="C1676" s="134"/>
    </row>
    <row r="1677" ht="15" customHeight="1">
      <c r="C1677" s="134"/>
    </row>
    <row r="1678" ht="15" customHeight="1">
      <c r="C1678" s="134"/>
    </row>
    <row r="1679" ht="15" customHeight="1">
      <c r="C1679" s="134"/>
    </row>
    <row r="1680" ht="15" customHeight="1">
      <c r="C1680" s="134"/>
    </row>
    <row r="1681" ht="15" customHeight="1">
      <c r="C1681" s="134"/>
    </row>
    <row r="1682" ht="15" customHeight="1">
      <c r="C1682" s="134"/>
    </row>
    <row r="1683" ht="15" customHeight="1">
      <c r="C1683" s="134"/>
    </row>
    <row r="1684" ht="15" customHeight="1">
      <c r="C1684" s="134"/>
    </row>
    <row r="1685" ht="15" customHeight="1">
      <c r="C1685" s="134"/>
    </row>
    <row r="1686" ht="15" customHeight="1">
      <c r="C1686" s="134"/>
    </row>
    <row r="1687" ht="15" customHeight="1">
      <c r="C1687" s="134"/>
    </row>
    <row r="1688" ht="15" customHeight="1">
      <c r="C1688" s="134"/>
    </row>
    <row r="1689" ht="15" customHeight="1">
      <c r="C1689" s="134"/>
    </row>
    <row r="1690" ht="15" customHeight="1">
      <c r="C1690" s="134"/>
    </row>
    <row r="1691" ht="15" customHeight="1">
      <c r="C1691" s="134"/>
    </row>
    <row r="1692" ht="15" customHeight="1">
      <c r="C1692" s="134"/>
    </row>
    <row r="1693" ht="15" customHeight="1">
      <c r="C1693" s="134"/>
    </row>
    <row r="1694" ht="15" customHeight="1">
      <c r="C1694" s="134"/>
    </row>
    <row r="1695" ht="15" customHeight="1">
      <c r="C1695" s="134"/>
    </row>
    <row r="1696" ht="15" customHeight="1">
      <c r="C1696" s="134"/>
    </row>
    <row r="1697" ht="15" customHeight="1">
      <c r="C1697" s="134"/>
    </row>
    <row r="1698" ht="15" customHeight="1">
      <c r="C1698" s="134"/>
    </row>
    <row r="1699" ht="15" customHeight="1">
      <c r="C1699" s="134"/>
    </row>
    <row r="1700" ht="15" customHeight="1">
      <c r="C1700" s="134"/>
    </row>
    <row r="1701" ht="15" customHeight="1">
      <c r="C1701" s="134"/>
    </row>
    <row r="1702" ht="15" customHeight="1">
      <c r="C1702" s="134"/>
    </row>
    <row r="1703" ht="15" customHeight="1">
      <c r="C1703" s="134"/>
    </row>
    <row r="1704" ht="15" customHeight="1">
      <c r="C1704" s="134"/>
    </row>
    <row r="1705" ht="15" customHeight="1">
      <c r="C1705" s="134"/>
    </row>
    <row r="1706" ht="15" customHeight="1">
      <c r="C1706" s="134"/>
    </row>
    <row r="1707" ht="15" customHeight="1">
      <c r="C1707" s="134"/>
    </row>
    <row r="1708" ht="15" customHeight="1">
      <c r="C1708" s="134"/>
    </row>
    <row r="1709" ht="15" customHeight="1">
      <c r="C1709" s="134"/>
    </row>
    <row r="1710" ht="15" customHeight="1">
      <c r="C1710" s="134"/>
    </row>
    <row r="1711" ht="15" customHeight="1">
      <c r="C1711" s="134"/>
    </row>
    <row r="1712" ht="15" customHeight="1">
      <c r="C1712" s="134"/>
    </row>
    <row r="1713" ht="15" customHeight="1">
      <c r="C1713" s="134"/>
    </row>
    <row r="1714" ht="15" customHeight="1">
      <c r="C1714" s="134"/>
    </row>
    <row r="1715" ht="15" customHeight="1">
      <c r="C1715" s="134"/>
    </row>
    <row r="1716" ht="15" customHeight="1">
      <c r="C1716" s="134"/>
    </row>
    <row r="1717" ht="15" customHeight="1">
      <c r="C1717" s="134"/>
    </row>
    <row r="1718" ht="15" customHeight="1">
      <c r="C1718" s="134"/>
    </row>
    <row r="1719" ht="15" customHeight="1">
      <c r="C1719" s="134"/>
    </row>
    <row r="1720" ht="15" customHeight="1">
      <c r="C1720" s="134"/>
    </row>
    <row r="1721" ht="15" customHeight="1">
      <c r="C1721" s="134"/>
    </row>
    <row r="1722" ht="15" customHeight="1">
      <c r="C1722" s="134"/>
    </row>
    <row r="1723" ht="15" customHeight="1">
      <c r="C1723" s="134"/>
    </row>
    <row r="1724" ht="15" customHeight="1">
      <c r="C1724" s="134"/>
    </row>
    <row r="1725" ht="15" customHeight="1">
      <c r="C1725" s="134"/>
    </row>
    <row r="1726" ht="15" customHeight="1">
      <c r="C1726" s="134"/>
    </row>
    <row r="1727" ht="15" customHeight="1">
      <c r="C1727" s="134"/>
    </row>
    <row r="1728" ht="15" customHeight="1">
      <c r="C1728" s="134"/>
    </row>
    <row r="1729" ht="15" customHeight="1">
      <c r="C1729" s="134"/>
    </row>
    <row r="1730" ht="15" customHeight="1">
      <c r="C1730" s="134"/>
    </row>
    <row r="1731" ht="15" customHeight="1">
      <c r="C1731" s="134"/>
    </row>
    <row r="1732" ht="15" customHeight="1">
      <c r="C1732" s="134"/>
    </row>
    <row r="1733" ht="15" customHeight="1">
      <c r="C1733" s="134"/>
    </row>
    <row r="1734" ht="15" customHeight="1">
      <c r="C1734" s="134"/>
    </row>
    <row r="1735" ht="15" customHeight="1">
      <c r="C1735" s="134"/>
    </row>
    <row r="1736" ht="15" customHeight="1">
      <c r="C1736" s="134"/>
    </row>
    <row r="1737" ht="15" customHeight="1">
      <c r="C1737" s="134"/>
    </row>
    <row r="1738" ht="15" customHeight="1">
      <c r="C1738" s="134"/>
    </row>
    <row r="1739" ht="15" customHeight="1">
      <c r="C1739" s="134"/>
    </row>
    <row r="1740" ht="15" customHeight="1">
      <c r="C1740" s="134"/>
    </row>
    <row r="1741" ht="15" customHeight="1">
      <c r="C1741" s="134"/>
    </row>
    <row r="1742" ht="15" customHeight="1">
      <c r="C1742" s="134"/>
    </row>
    <row r="1743" ht="15" customHeight="1">
      <c r="C1743" s="134"/>
    </row>
    <row r="1744" ht="15" customHeight="1">
      <c r="C1744" s="134"/>
    </row>
    <row r="1745" ht="15" customHeight="1">
      <c r="C1745" s="134"/>
    </row>
    <row r="1746" ht="15" customHeight="1">
      <c r="C1746" s="134"/>
    </row>
    <row r="1747" ht="15" customHeight="1">
      <c r="C1747" s="134"/>
    </row>
    <row r="1748" ht="15" customHeight="1">
      <c r="C1748" s="134"/>
    </row>
    <row r="1749" ht="15" customHeight="1">
      <c r="C1749" s="134"/>
    </row>
    <row r="1750" ht="15" customHeight="1">
      <c r="C1750" s="134"/>
    </row>
    <row r="1751" ht="15" customHeight="1">
      <c r="C1751" s="134"/>
    </row>
    <row r="1752" ht="15" customHeight="1">
      <c r="C1752" s="134"/>
    </row>
    <row r="1753" ht="15" customHeight="1">
      <c r="C1753" s="134"/>
    </row>
    <row r="1754" ht="15" customHeight="1">
      <c r="C1754" s="134"/>
    </row>
    <row r="1755" ht="15" customHeight="1">
      <c r="C1755" s="134"/>
    </row>
    <row r="1756" ht="15" customHeight="1">
      <c r="C1756" s="134"/>
    </row>
    <row r="1757" ht="15" customHeight="1">
      <c r="C1757" s="134"/>
    </row>
    <row r="1758" ht="15" customHeight="1">
      <c r="C1758" s="134"/>
    </row>
    <row r="1759" ht="15" customHeight="1">
      <c r="C1759" s="134"/>
    </row>
    <row r="1760" ht="15" customHeight="1">
      <c r="C1760" s="134"/>
    </row>
    <row r="1761" ht="15" customHeight="1">
      <c r="C1761" s="134"/>
    </row>
    <row r="1762" ht="15" customHeight="1">
      <c r="C1762" s="134"/>
    </row>
    <row r="1763" ht="15" customHeight="1">
      <c r="C1763" s="134"/>
    </row>
    <row r="1764" ht="15" customHeight="1">
      <c r="C1764" s="134"/>
    </row>
    <row r="1765" ht="15" customHeight="1">
      <c r="C1765" s="134"/>
    </row>
    <row r="1766" ht="15" customHeight="1">
      <c r="C1766" s="134"/>
    </row>
    <row r="1767" ht="15" customHeight="1">
      <c r="C1767" s="134"/>
    </row>
    <row r="1768" ht="15" customHeight="1">
      <c r="C1768" s="134"/>
    </row>
    <row r="1769" ht="15" customHeight="1">
      <c r="C1769" s="134"/>
    </row>
    <row r="1770" ht="15" customHeight="1">
      <c r="C1770" s="134"/>
    </row>
    <row r="1771" ht="15" customHeight="1">
      <c r="C1771" s="134"/>
    </row>
    <row r="1772" ht="15" customHeight="1">
      <c r="C1772" s="134"/>
    </row>
    <row r="1773" ht="15" customHeight="1">
      <c r="C1773" s="134"/>
    </row>
    <row r="1774" ht="15" customHeight="1">
      <c r="C1774" s="134"/>
    </row>
    <row r="1775" ht="15" customHeight="1">
      <c r="C1775" s="134"/>
    </row>
    <row r="1776" ht="15" customHeight="1">
      <c r="C1776" s="134"/>
    </row>
    <row r="1777" ht="15" customHeight="1">
      <c r="C1777" s="134"/>
    </row>
    <row r="1778" ht="15" customHeight="1">
      <c r="C1778" s="134"/>
    </row>
    <row r="1779" ht="15" customHeight="1">
      <c r="C1779" s="134"/>
    </row>
    <row r="1780" ht="15" customHeight="1">
      <c r="C1780" s="134"/>
    </row>
    <row r="1781" ht="15" customHeight="1">
      <c r="C1781" s="134"/>
    </row>
    <row r="1782" ht="15" customHeight="1">
      <c r="C1782" s="134"/>
    </row>
    <row r="1783" ht="15" customHeight="1">
      <c r="C1783" s="134"/>
    </row>
    <row r="1784" ht="15" customHeight="1">
      <c r="C1784" s="134"/>
    </row>
    <row r="1785" ht="15" customHeight="1">
      <c r="C1785" s="134"/>
    </row>
    <row r="1786" ht="15" customHeight="1">
      <c r="C1786" s="134"/>
    </row>
    <row r="1787" ht="15" customHeight="1">
      <c r="C1787" s="134"/>
    </row>
    <row r="1788" ht="15" customHeight="1">
      <c r="C1788" s="134"/>
    </row>
    <row r="1789" ht="15" customHeight="1">
      <c r="C1789" s="134"/>
    </row>
    <row r="1790" ht="15" customHeight="1">
      <c r="C1790" s="134"/>
    </row>
    <row r="1791" ht="15" customHeight="1">
      <c r="C1791" s="134"/>
    </row>
    <row r="1792" ht="15" customHeight="1">
      <c r="C1792" s="134"/>
    </row>
    <row r="1793" ht="15" customHeight="1">
      <c r="C1793" s="134"/>
    </row>
    <row r="1794" ht="15" customHeight="1">
      <c r="C1794" s="134"/>
    </row>
    <row r="1795" ht="15" customHeight="1">
      <c r="C1795" s="134"/>
    </row>
    <row r="1796" ht="15" customHeight="1">
      <c r="C1796" s="134"/>
    </row>
    <row r="1797" ht="15" customHeight="1">
      <c r="C1797" s="134"/>
    </row>
    <row r="1798" ht="15" customHeight="1">
      <c r="C1798" s="134"/>
    </row>
    <row r="1799" ht="15" customHeight="1">
      <c r="C1799" s="134"/>
    </row>
    <row r="1800" ht="15" customHeight="1">
      <c r="C1800" s="134"/>
    </row>
    <row r="1801" ht="15" customHeight="1">
      <c r="C1801" s="134"/>
    </row>
    <row r="1802" ht="15" customHeight="1">
      <c r="C1802" s="134"/>
    </row>
    <row r="1803" ht="15" customHeight="1">
      <c r="C1803" s="134"/>
    </row>
    <row r="1804" ht="15" customHeight="1">
      <c r="C1804" s="134"/>
    </row>
    <row r="1805" ht="15" customHeight="1">
      <c r="C1805" s="134"/>
    </row>
    <row r="1806" ht="15" customHeight="1">
      <c r="C1806" s="134"/>
    </row>
    <row r="1807" ht="15" customHeight="1">
      <c r="C1807" s="134"/>
    </row>
    <row r="1808" ht="15" customHeight="1">
      <c r="C1808" s="134"/>
    </row>
    <row r="1809" ht="15" customHeight="1">
      <c r="C1809" s="134"/>
    </row>
    <row r="1810" ht="15" customHeight="1">
      <c r="C1810" s="134"/>
    </row>
    <row r="1811" ht="15" customHeight="1">
      <c r="C1811" s="134"/>
    </row>
    <row r="1812" ht="15" customHeight="1">
      <c r="C1812" s="134"/>
    </row>
    <row r="1813" ht="15" customHeight="1">
      <c r="C1813" s="134"/>
    </row>
    <row r="1814" ht="15" customHeight="1">
      <c r="C1814" s="134"/>
    </row>
    <row r="1815" ht="15" customHeight="1">
      <c r="C1815" s="134"/>
    </row>
    <row r="1816" ht="15" customHeight="1">
      <c r="C1816" s="134"/>
    </row>
    <row r="1817" ht="15" customHeight="1">
      <c r="C1817" s="134"/>
    </row>
    <row r="1818" ht="15" customHeight="1">
      <c r="C1818" s="134"/>
    </row>
    <row r="1819" ht="15" customHeight="1">
      <c r="C1819" s="134"/>
    </row>
    <row r="1820" ht="15" customHeight="1">
      <c r="C1820" s="134"/>
    </row>
    <row r="1821" ht="15" customHeight="1">
      <c r="C1821" s="134"/>
    </row>
    <row r="1822" ht="15" customHeight="1">
      <c r="C1822" s="134"/>
    </row>
    <row r="1823" ht="15" customHeight="1">
      <c r="C1823" s="134"/>
    </row>
    <row r="1824" ht="15" customHeight="1">
      <c r="C1824" s="134"/>
    </row>
    <row r="1825" ht="15" customHeight="1">
      <c r="C1825" s="134"/>
    </row>
    <row r="1826" ht="15" customHeight="1">
      <c r="C1826" s="134"/>
    </row>
    <row r="1827" ht="15" customHeight="1">
      <c r="C1827" s="134"/>
    </row>
    <row r="1828" ht="15" customHeight="1">
      <c r="C1828" s="134"/>
    </row>
    <row r="1829" ht="15" customHeight="1">
      <c r="C1829" s="134"/>
    </row>
    <row r="1830" ht="15" customHeight="1">
      <c r="C1830" s="134"/>
    </row>
    <row r="1831" ht="15" customHeight="1">
      <c r="C1831" s="134"/>
    </row>
    <row r="1832" ht="15" customHeight="1">
      <c r="C1832" s="134"/>
    </row>
    <row r="1833" ht="15" customHeight="1">
      <c r="C1833" s="134"/>
    </row>
    <row r="1834" ht="15" customHeight="1">
      <c r="C1834" s="134"/>
    </row>
    <row r="1835" ht="15" customHeight="1">
      <c r="C1835" s="134"/>
    </row>
    <row r="1836" ht="15" customHeight="1">
      <c r="C1836" s="134"/>
    </row>
    <row r="1837" ht="15" customHeight="1">
      <c r="C1837" s="134"/>
    </row>
    <row r="1838" ht="15" customHeight="1">
      <c r="C1838" s="134"/>
    </row>
    <row r="1839" ht="15" customHeight="1">
      <c r="C1839" s="134"/>
    </row>
    <row r="1840" ht="15" customHeight="1">
      <c r="C1840" s="134"/>
    </row>
    <row r="1841" ht="15" customHeight="1">
      <c r="C1841" s="134"/>
    </row>
    <row r="1842" ht="15" customHeight="1">
      <c r="C1842" s="134"/>
    </row>
    <row r="1843" ht="15" customHeight="1">
      <c r="C1843" s="134"/>
    </row>
    <row r="1844" ht="15" customHeight="1">
      <c r="C1844" s="134"/>
    </row>
    <row r="1845" ht="15" customHeight="1">
      <c r="C1845" s="134"/>
    </row>
    <row r="1846" ht="15" customHeight="1">
      <c r="C1846" s="134"/>
    </row>
    <row r="1847" ht="15" customHeight="1">
      <c r="C1847" s="134"/>
    </row>
    <row r="1848" ht="15" customHeight="1">
      <c r="C1848" s="134"/>
    </row>
    <row r="1849" ht="15" customHeight="1">
      <c r="C1849" s="134"/>
    </row>
    <row r="1850" ht="15" customHeight="1">
      <c r="C1850" s="134"/>
    </row>
    <row r="1851" ht="15" customHeight="1">
      <c r="C1851" s="134"/>
    </row>
    <row r="1852" ht="15" customHeight="1">
      <c r="C1852" s="134"/>
    </row>
    <row r="1853" ht="15" customHeight="1">
      <c r="C1853" s="134"/>
    </row>
    <row r="1854" ht="15" customHeight="1">
      <c r="C1854" s="134"/>
    </row>
    <row r="1855" ht="15" customHeight="1">
      <c r="C1855" s="134"/>
    </row>
    <row r="1856" ht="15" customHeight="1">
      <c r="C1856" s="134"/>
    </row>
    <row r="1857" ht="15" customHeight="1">
      <c r="C1857" s="134"/>
    </row>
    <row r="1858" ht="15" customHeight="1">
      <c r="C1858" s="134"/>
    </row>
    <row r="1859" ht="15" customHeight="1">
      <c r="C1859" s="134"/>
    </row>
    <row r="1860" ht="15" customHeight="1">
      <c r="C1860" s="134"/>
    </row>
    <row r="1861" ht="15" customHeight="1">
      <c r="C1861" s="134"/>
    </row>
    <row r="1862" ht="15" customHeight="1">
      <c r="C1862" s="134"/>
    </row>
    <row r="1863" ht="15" customHeight="1">
      <c r="C1863" s="134"/>
    </row>
    <row r="1864" ht="15" customHeight="1">
      <c r="C1864" s="134"/>
    </row>
    <row r="1865" ht="15" customHeight="1">
      <c r="C1865" s="134"/>
    </row>
    <row r="1866" ht="15" customHeight="1">
      <c r="C1866" s="134"/>
    </row>
    <row r="1867" ht="15" customHeight="1">
      <c r="C1867" s="134"/>
    </row>
    <row r="1868" ht="15" customHeight="1">
      <c r="C1868" s="134"/>
    </row>
    <row r="1869" ht="15" customHeight="1">
      <c r="C1869" s="134"/>
    </row>
    <row r="1870" ht="15" customHeight="1">
      <c r="C1870" s="134"/>
    </row>
    <row r="1871" ht="15" customHeight="1">
      <c r="C1871" s="134"/>
    </row>
    <row r="1872" ht="15" customHeight="1">
      <c r="C1872" s="134"/>
    </row>
    <row r="1873" ht="15" customHeight="1">
      <c r="C1873" s="134"/>
    </row>
    <row r="1874" ht="15" customHeight="1">
      <c r="C1874" s="134"/>
    </row>
    <row r="1875" ht="15" customHeight="1">
      <c r="C1875" s="134"/>
    </row>
    <row r="1876" ht="15" customHeight="1">
      <c r="C1876" s="134"/>
    </row>
    <row r="1877" ht="15" customHeight="1">
      <c r="C1877" s="134"/>
    </row>
    <row r="1878" ht="15" customHeight="1">
      <c r="C1878" s="134"/>
    </row>
    <row r="1879" ht="15" customHeight="1">
      <c r="C1879" s="134"/>
    </row>
    <row r="1880" ht="15" customHeight="1">
      <c r="C1880" s="134"/>
    </row>
    <row r="1881" ht="15" customHeight="1">
      <c r="C1881" s="134"/>
    </row>
    <row r="1882" ht="15" customHeight="1">
      <c r="C1882" s="134"/>
    </row>
    <row r="1883" ht="15" customHeight="1">
      <c r="C1883" s="134"/>
    </row>
    <row r="1884" ht="15" customHeight="1">
      <c r="C1884" s="134"/>
    </row>
    <row r="1885" ht="15" customHeight="1">
      <c r="C1885" s="134"/>
    </row>
    <row r="1886" ht="15" customHeight="1">
      <c r="C1886" s="134"/>
    </row>
    <row r="1887" ht="15" customHeight="1">
      <c r="C1887" s="134"/>
    </row>
    <row r="1888" ht="15" customHeight="1">
      <c r="C1888" s="134"/>
    </row>
    <row r="1889" ht="15" customHeight="1">
      <c r="C1889" s="134"/>
    </row>
    <row r="1890" ht="15" customHeight="1">
      <c r="C1890" s="134"/>
    </row>
    <row r="1891" ht="15" customHeight="1">
      <c r="C1891" s="134"/>
    </row>
    <row r="1892" ht="15" customHeight="1">
      <c r="C1892" s="134"/>
    </row>
    <row r="1893" ht="15" customHeight="1">
      <c r="C1893" s="134"/>
    </row>
    <row r="1894" ht="15" customHeight="1">
      <c r="C1894" s="134"/>
    </row>
    <row r="1895" ht="15" customHeight="1">
      <c r="C1895" s="134"/>
    </row>
    <row r="1896" ht="15" customHeight="1">
      <c r="C1896" s="134"/>
    </row>
    <row r="1897" ht="15" customHeight="1">
      <c r="C1897" s="134"/>
    </row>
    <row r="1898" ht="15" customHeight="1">
      <c r="C1898" s="134"/>
    </row>
    <row r="1899" ht="15" customHeight="1">
      <c r="C1899" s="134"/>
    </row>
    <row r="1900" ht="15" customHeight="1">
      <c r="C1900" s="134"/>
    </row>
    <row r="1901" ht="15" customHeight="1">
      <c r="C1901" s="134"/>
    </row>
    <row r="1902" ht="15" customHeight="1">
      <c r="C1902" s="134"/>
    </row>
    <row r="1903" ht="15" customHeight="1">
      <c r="C1903" s="134"/>
    </row>
    <row r="1904" ht="15" customHeight="1">
      <c r="C1904" s="134"/>
    </row>
    <row r="1905" ht="15" customHeight="1">
      <c r="C1905" s="134"/>
    </row>
    <row r="1906" ht="15" customHeight="1">
      <c r="C1906" s="134"/>
    </row>
    <row r="1907" ht="15" customHeight="1">
      <c r="C1907" s="134"/>
    </row>
    <row r="1908" ht="15" customHeight="1">
      <c r="C1908" s="134"/>
    </row>
    <row r="1909" ht="15" customHeight="1">
      <c r="C1909" s="134"/>
    </row>
    <row r="1910" ht="15" customHeight="1">
      <c r="C1910" s="134"/>
    </row>
    <row r="1911" ht="15" customHeight="1">
      <c r="C1911" s="134"/>
    </row>
    <row r="1912" ht="15" customHeight="1">
      <c r="C1912" s="134"/>
    </row>
    <row r="1913" ht="15" customHeight="1">
      <c r="C1913" s="134"/>
    </row>
    <row r="1914" ht="15" customHeight="1">
      <c r="C1914" s="134"/>
    </row>
    <row r="1915" ht="15" customHeight="1">
      <c r="C1915" s="134"/>
    </row>
    <row r="1916" ht="15" customHeight="1">
      <c r="C1916" s="134"/>
    </row>
    <row r="1917" ht="15" customHeight="1">
      <c r="C1917" s="134"/>
    </row>
    <row r="1918" ht="15" customHeight="1">
      <c r="C1918" s="134"/>
    </row>
    <row r="1919" ht="15" customHeight="1">
      <c r="C1919" s="134"/>
    </row>
    <row r="1920" ht="15" customHeight="1">
      <c r="C1920" s="134"/>
    </row>
    <row r="1921" ht="15" customHeight="1">
      <c r="C1921" s="134"/>
    </row>
    <row r="1922" ht="15" customHeight="1">
      <c r="C1922" s="134"/>
    </row>
    <row r="1923" ht="15" customHeight="1">
      <c r="C1923" s="134"/>
    </row>
    <row r="1924" ht="15" customHeight="1">
      <c r="C1924" s="134"/>
    </row>
    <row r="1925" ht="15" customHeight="1">
      <c r="C1925" s="134"/>
    </row>
    <row r="1926" ht="15" customHeight="1">
      <c r="C1926" s="134"/>
    </row>
    <row r="1927" ht="15" customHeight="1">
      <c r="C1927" s="134"/>
    </row>
    <row r="1928" ht="15" customHeight="1">
      <c r="C1928" s="134"/>
    </row>
    <row r="1929" ht="15" customHeight="1">
      <c r="C1929" s="134"/>
    </row>
    <row r="1930" ht="15" customHeight="1">
      <c r="C1930" s="134"/>
    </row>
    <row r="1931" ht="15" customHeight="1">
      <c r="C1931" s="134"/>
    </row>
    <row r="1932" ht="15" customHeight="1">
      <c r="C1932" s="134"/>
    </row>
    <row r="1933" ht="15" customHeight="1">
      <c r="C1933" s="134"/>
    </row>
    <row r="1934" ht="15" customHeight="1">
      <c r="C1934" s="134"/>
    </row>
    <row r="1935" ht="15" customHeight="1">
      <c r="C1935" s="134"/>
    </row>
    <row r="1936" ht="15" customHeight="1">
      <c r="C1936" s="134"/>
    </row>
    <row r="1937" ht="15" customHeight="1">
      <c r="C1937" s="134"/>
    </row>
    <row r="1938" ht="15" customHeight="1">
      <c r="C1938" s="134"/>
    </row>
    <row r="1939" ht="15" customHeight="1">
      <c r="C1939" s="134"/>
    </row>
    <row r="1940" ht="15" customHeight="1">
      <c r="C1940" s="134"/>
    </row>
    <row r="1941" ht="15" customHeight="1">
      <c r="C1941" s="134"/>
    </row>
    <row r="1942" ht="15" customHeight="1">
      <c r="C1942" s="134"/>
    </row>
    <row r="1943" ht="15" customHeight="1">
      <c r="C1943" s="134"/>
    </row>
    <row r="1944" ht="15" customHeight="1">
      <c r="C1944" s="134"/>
    </row>
    <row r="1945" ht="15" customHeight="1">
      <c r="C1945" s="134"/>
    </row>
    <row r="1946" ht="15" customHeight="1">
      <c r="C1946" s="134"/>
    </row>
    <row r="1947" ht="15" customHeight="1">
      <c r="C1947" s="134"/>
    </row>
    <row r="1948" ht="15" customHeight="1">
      <c r="C1948" s="134"/>
    </row>
    <row r="1949" ht="15" customHeight="1">
      <c r="C1949" s="134"/>
    </row>
    <row r="1950" ht="15" customHeight="1">
      <c r="C1950" s="134"/>
    </row>
    <row r="1951" ht="15" customHeight="1">
      <c r="C1951" s="134"/>
    </row>
    <row r="1952" ht="15" customHeight="1">
      <c r="C1952" s="134"/>
    </row>
    <row r="1953" ht="15" customHeight="1">
      <c r="C1953" s="134"/>
    </row>
    <row r="1954" ht="15" customHeight="1">
      <c r="C1954" s="134"/>
    </row>
    <row r="1955" ht="15" customHeight="1">
      <c r="C1955" s="134"/>
    </row>
    <row r="1956" ht="15" customHeight="1">
      <c r="C1956" s="134"/>
    </row>
    <row r="1957" ht="15" customHeight="1">
      <c r="C1957" s="134"/>
    </row>
    <row r="1958" ht="15" customHeight="1">
      <c r="C1958" s="134"/>
    </row>
    <row r="1959" ht="15" customHeight="1">
      <c r="C1959" s="134"/>
    </row>
    <row r="1960" ht="15" customHeight="1">
      <c r="C1960" s="134"/>
    </row>
    <row r="1961" ht="15" customHeight="1">
      <c r="C1961" s="134"/>
    </row>
    <row r="1962" ht="15" customHeight="1">
      <c r="C1962" s="134"/>
    </row>
    <row r="1963" ht="15" customHeight="1">
      <c r="C1963" s="134"/>
    </row>
    <row r="1964" ht="15" customHeight="1">
      <c r="C1964" s="134"/>
    </row>
    <row r="1965" ht="15" customHeight="1">
      <c r="C1965" s="134"/>
    </row>
    <row r="1966" ht="15" customHeight="1">
      <c r="C1966" s="134"/>
    </row>
    <row r="1967" ht="15" customHeight="1">
      <c r="C1967" s="134"/>
    </row>
    <row r="1968" ht="15" customHeight="1">
      <c r="C1968" s="134"/>
    </row>
    <row r="1969" ht="15" customHeight="1">
      <c r="C1969" s="134"/>
    </row>
    <row r="1970" ht="15" customHeight="1">
      <c r="C1970" s="134"/>
    </row>
    <row r="1971" ht="15" customHeight="1">
      <c r="C1971" s="134"/>
    </row>
    <row r="1972" ht="15" customHeight="1">
      <c r="C1972" s="134"/>
    </row>
    <row r="1973" ht="15" customHeight="1">
      <c r="C1973" s="134"/>
    </row>
    <row r="1974" ht="15" customHeight="1">
      <c r="C1974" s="134"/>
    </row>
    <row r="1975" ht="15" customHeight="1">
      <c r="C1975" s="134"/>
    </row>
    <row r="1976" ht="15" customHeight="1">
      <c r="C1976" s="134"/>
    </row>
    <row r="1977" ht="15" customHeight="1">
      <c r="C1977" s="134"/>
    </row>
    <row r="1978" ht="15" customHeight="1">
      <c r="C1978" s="134"/>
    </row>
    <row r="1979" ht="15" customHeight="1">
      <c r="C1979" s="134"/>
    </row>
    <row r="1980" ht="15" customHeight="1">
      <c r="C1980" s="134"/>
    </row>
    <row r="1981" ht="15" customHeight="1">
      <c r="C1981" s="134"/>
    </row>
    <row r="1982" ht="15" customHeight="1">
      <c r="C1982" s="134"/>
    </row>
    <row r="1983" ht="15" customHeight="1">
      <c r="C1983" s="134"/>
    </row>
    <row r="1984" ht="15" customHeight="1">
      <c r="C1984" s="134"/>
    </row>
    <row r="1985" ht="15" customHeight="1">
      <c r="C1985" s="134"/>
    </row>
    <row r="1986" ht="15" customHeight="1">
      <c r="C1986" s="134"/>
    </row>
    <row r="1987" ht="15" customHeight="1">
      <c r="C1987" s="134"/>
    </row>
    <row r="1988" ht="15" customHeight="1">
      <c r="C1988" s="134"/>
    </row>
    <row r="1989" ht="15" customHeight="1">
      <c r="C1989" s="134"/>
    </row>
    <row r="1990" ht="15" customHeight="1">
      <c r="C1990" s="134"/>
    </row>
    <row r="1991" ht="15" customHeight="1">
      <c r="C1991" s="134"/>
    </row>
    <row r="1992" ht="15" customHeight="1">
      <c r="C1992" s="134"/>
    </row>
    <row r="1993" ht="15" customHeight="1">
      <c r="C1993" s="134"/>
    </row>
    <row r="1994" ht="15" customHeight="1">
      <c r="C1994" s="134"/>
    </row>
    <row r="1995" ht="15" customHeight="1">
      <c r="C1995" s="134"/>
    </row>
    <row r="1996" ht="15" customHeight="1">
      <c r="C1996" s="134"/>
    </row>
    <row r="1997" ht="15" customHeight="1">
      <c r="C1997" s="134"/>
    </row>
    <row r="1998" ht="15" customHeight="1">
      <c r="C1998" s="134"/>
    </row>
    <row r="1999" ht="15" customHeight="1">
      <c r="C1999" s="134"/>
    </row>
    <row r="2000" ht="15" customHeight="1">
      <c r="C2000" s="134"/>
    </row>
    <row r="2001" ht="15" customHeight="1">
      <c r="C2001" s="134"/>
    </row>
    <row r="2002" ht="15" customHeight="1">
      <c r="C2002" s="134"/>
    </row>
    <row r="2003" ht="15" customHeight="1">
      <c r="C2003" s="134"/>
    </row>
    <row r="2004" ht="15" customHeight="1">
      <c r="C2004" s="134"/>
    </row>
    <row r="2005" ht="15" customHeight="1">
      <c r="C2005" s="134"/>
    </row>
    <row r="2006" ht="15" customHeight="1">
      <c r="C2006" s="134"/>
    </row>
    <row r="2007" ht="15" customHeight="1">
      <c r="C2007" s="134"/>
    </row>
    <row r="2008" ht="15" customHeight="1">
      <c r="C2008" s="134"/>
    </row>
    <row r="2009" ht="15" customHeight="1">
      <c r="C2009" s="134"/>
    </row>
    <row r="2010" ht="15" customHeight="1">
      <c r="C2010" s="134"/>
    </row>
    <row r="2011" ht="15" customHeight="1">
      <c r="C2011" s="134"/>
    </row>
    <row r="2012" ht="15" customHeight="1">
      <c r="C2012" s="134"/>
    </row>
    <row r="2013" ht="15" customHeight="1">
      <c r="C2013" s="134"/>
    </row>
    <row r="2014" ht="15" customHeight="1">
      <c r="C2014" s="134"/>
    </row>
    <row r="2015" ht="15" customHeight="1">
      <c r="C2015" s="134"/>
    </row>
    <row r="2016" ht="15" customHeight="1">
      <c r="C2016" s="134"/>
    </row>
    <row r="2017" ht="15" customHeight="1">
      <c r="C2017" s="134"/>
    </row>
    <row r="2018" ht="15" customHeight="1">
      <c r="C2018" s="134"/>
    </row>
    <row r="2019" ht="15" customHeight="1">
      <c r="C2019" s="134"/>
    </row>
    <row r="2020" ht="15" customHeight="1">
      <c r="C2020" s="134"/>
    </row>
    <row r="2021" ht="15" customHeight="1">
      <c r="C2021" s="134"/>
    </row>
    <row r="2022" ht="15" customHeight="1">
      <c r="C2022" s="134"/>
    </row>
    <row r="2023" ht="15" customHeight="1">
      <c r="C2023" s="134"/>
    </row>
    <row r="2024" ht="15" customHeight="1">
      <c r="C2024" s="134"/>
    </row>
    <row r="2025" ht="15" customHeight="1">
      <c r="C2025" s="134"/>
    </row>
    <row r="2026" ht="15" customHeight="1">
      <c r="C2026" s="134"/>
    </row>
    <row r="2027" ht="15" customHeight="1">
      <c r="C2027" s="134"/>
    </row>
    <row r="2028" ht="15" customHeight="1">
      <c r="C2028" s="134"/>
    </row>
    <row r="2029" ht="15" customHeight="1">
      <c r="C2029" s="134"/>
    </row>
    <row r="2030" ht="15" customHeight="1">
      <c r="C2030" s="134"/>
    </row>
    <row r="2031" ht="15" customHeight="1">
      <c r="C2031" s="134"/>
    </row>
    <row r="2032" ht="15" customHeight="1">
      <c r="C2032" s="134"/>
    </row>
    <row r="2033" ht="15" customHeight="1">
      <c r="C2033" s="134"/>
    </row>
    <row r="2034" ht="15" customHeight="1">
      <c r="C2034" s="134"/>
    </row>
    <row r="2035" ht="15" customHeight="1">
      <c r="C2035" s="134"/>
    </row>
    <row r="2036" ht="15" customHeight="1">
      <c r="C2036" s="134"/>
    </row>
    <row r="2037" ht="15" customHeight="1">
      <c r="C2037" s="134"/>
    </row>
    <row r="2038" ht="15" customHeight="1">
      <c r="C2038" s="134"/>
    </row>
    <row r="2039" ht="15" customHeight="1">
      <c r="C2039" s="134"/>
    </row>
    <row r="2040" ht="15" customHeight="1">
      <c r="C2040" s="134"/>
    </row>
    <row r="2041" ht="15" customHeight="1">
      <c r="C2041" s="134"/>
    </row>
    <row r="2042" ht="15" customHeight="1">
      <c r="C2042" s="134"/>
    </row>
    <row r="2043" ht="15" customHeight="1">
      <c r="C2043" s="134"/>
    </row>
    <row r="2044" ht="15" customHeight="1">
      <c r="C2044" s="134"/>
    </row>
    <row r="2045" ht="15" customHeight="1">
      <c r="C2045" s="134"/>
    </row>
    <row r="2046" ht="15" customHeight="1">
      <c r="C2046" s="134"/>
    </row>
    <row r="2047" ht="15" customHeight="1">
      <c r="C2047" s="134"/>
    </row>
    <row r="2048" ht="15" customHeight="1">
      <c r="C2048" s="134"/>
    </row>
    <row r="2049" ht="15" customHeight="1">
      <c r="C2049" s="134"/>
    </row>
    <row r="2050" ht="15" customHeight="1">
      <c r="C2050" s="134"/>
    </row>
    <row r="2051" ht="15" customHeight="1">
      <c r="C2051" s="134"/>
    </row>
    <row r="2052" ht="15" customHeight="1">
      <c r="C2052" s="134"/>
    </row>
    <row r="2053" ht="15" customHeight="1">
      <c r="C2053" s="134"/>
    </row>
    <row r="2054" ht="15" customHeight="1">
      <c r="C2054" s="134"/>
    </row>
    <row r="2055" ht="15" customHeight="1">
      <c r="C2055" s="134"/>
    </row>
    <row r="2056" ht="15" customHeight="1">
      <c r="C2056" s="134"/>
    </row>
    <row r="2057" ht="15" customHeight="1">
      <c r="C2057" s="134"/>
    </row>
    <row r="2058" ht="15" customHeight="1">
      <c r="C2058" s="134"/>
    </row>
    <row r="2059" ht="15" customHeight="1">
      <c r="C2059" s="134"/>
    </row>
    <row r="2060" ht="15" customHeight="1">
      <c r="C2060" s="134"/>
    </row>
    <row r="2061" ht="15" customHeight="1">
      <c r="C2061" s="134"/>
    </row>
    <row r="2062" ht="15" customHeight="1">
      <c r="C2062" s="134"/>
    </row>
    <row r="2063" ht="15" customHeight="1">
      <c r="C2063" s="134"/>
    </row>
    <row r="2064" ht="15" customHeight="1">
      <c r="C2064" s="134"/>
    </row>
    <row r="2065" ht="15" customHeight="1">
      <c r="C2065" s="134"/>
    </row>
    <row r="2066" ht="15" customHeight="1">
      <c r="C2066" s="134"/>
    </row>
    <row r="2067" ht="15" customHeight="1">
      <c r="C2067" s="134"/>
    </row>
    <row r="2068" ht="15" customHeight="1">
      <c r="C2068" s="134"/>
    </row>
    <row r="2069" ht="15" customHeight="1">
      <c r="C2069" s="134"/>
    </row>
    <row r="2070" ht="15" customHeight="1">
      <c r="C2070" s="134"/>
    </row>
    <row r="2071" ht="15" customHeight="1">
      <c r="C2071" s="134"/>
    </row>
    <row r="2072" ht="15" customHeight="1">
      <c r="C2072" s="134"/>
    </row>
    <row r="2073" ht="15" customHeight="1">
      <c r="C2073" s="134"/>
    </row>
    <row r="2074" ht="15" customHeight="1">
      <c r="C2074" s="134"/>
    </row>
    <row r="2075" ht="15" customHeight="1">
      <c r="C2075" s="134"/>
    </row>
    <row r="2076" ht="15" customHeight="1">
      <c r="C2076" s="134"/>
    </row>
    <row r="2077" ht="15" customHeight="1">
      <c r="C2077" s="134"/>
    </row>
    <row r="2078" ht="15" customHeight="1">
      <c r="C2078" s="134"/>
    </row>
    <row r="2079" ht="15" customHeight="1">
      <c r="C2079" s="134"/>
    </row>
    <row r="2080" ht="15" customHeight="1">
      <c r="C2080" s="134"/>
    </row>
    <row r="2081" ht="15" customHeight="1">
      <c r="C2081" s="134"/>
    </row>
    <row r="2082" ht="15" customHeight="1">
      <c r="C2082" s="134"/>
    </row>
    <row r="2083" ht="15" customHeight="1">
      <c r="C2083" s="134"/>
    </row>
    <row r="2084" ht="15" customHeight="1">
      <c r="C2084" s="134"/>
    </row>
    <row r="2085" ht="15" customHeight="1">
      <c r="C2085" s="134"/>
    </row>
    <row r="2086" ht="15" customHeight="1">
      <c r="C2086" s="134"/>
    </row>
    <row r="2087" ht="15" customHeight="1">
      <c r="C2087" s="134"/>
    </row>
    <row r="2088" ht="15" customHeight="1">
      <c r="C2088" s="134"/>
    </row>
    <row r="2089" ht="15" customHeight="1">
      <c r="C2089" s="134"/>
    </row>
    <row r="2090" ht="15" customHeight="1">
      <c r="C2090" s="134"/>
    </row>
    <row r="2091" ht="15" customHeight="1">
      <c r="C2091" s="134"/>
    </row>
    <row r="2092" ht="15" customHeight="1">
      <c r="C2092" s="134"/>
    </row>
    <row r="2093" ht="15" customHeight="1">
      <c r="C2093" s="134"/>
    </row>
    <row r="2094" ht="15" customHeight="1">
      <c r="C2094" s="134"/>
    </row>
    <row r="2095" ht="15" customHeight="1">
      <c r="C2095" s="134"/>
    </row>
    <row r="2096" ht="15" customHeight="1">
      <c r="C2096" s="134"/>
    </row>
    <row r="2097" ht="15" customHeight="1">
      <c r="C2097" s="134"/>
    </row>
    <row r="2098" ht="15" customHeight="1">
      <c r="C2098" s="134"/>
    </row>
    <row r="2099" ht="15" customHeight="1">
      <c r="C2099" s="134"/>
    </row>
    <row r="2100" ht="15" customHeight="1">
      <c r="C2100" s="134"/>
    </row>
    <row r="2101" ht="15" customHeight="1">
      <c r="C2101" s="134"/>
    </row>
    <row r="2102" ht="15" customHeight="1">
      <c r="C2102" s="134"/>
    </row>
    <row r="2103" ht="15" customHeight="1">
      <c r="C2103" s="134"/>
    </row>
    <row r="2104" ht="15" customHeight="1">
      <c r="C2104" s="134"/>
    </row>
    <row r="2105" ht="15" customHeight="1">
      <c r="C2105" s="134"/>
    </row>
    <row r="2106" ht="15" customHeight="1">
      <c r="C2106" s="134"/>
    </row>
    <row r="2107" ht="15" customHeight="1">
      <c r="C2107" s="134"/>
    </row>
    <row r="2108" ht="15" customHeight="1">
      <c r="C2108" s="134"/>
    </row>
    <row r="2109" ht="15" customHeight="1">
      <c r="C2109" s="134"/>
    </row>
    <row r="2110" ht="15" customHeight="1">
      <c r="C2110" s="134"/>
    </row>
    <row r="2111" ht="15" customHeight="1">
      <c r="C2111" s="134"/>
    </row>
    <row r="2112" ht="15" customHeight="1">
      <c r="C2112" s="134"/>
    </row>
    <row r="2113" ht="15" customHeight="1">
      <c r="C2113" s="134"/>
    </row>
    <row r="2114" ht="15" customHeight="1">
      <c r="C2114" s="134"/>
    </row>
    <row r="2115" ht="15" customHeight="1">
      <c r="C2115" s="134"/>
    </row>
    <row r="2116" ht="15" customHeight="1">
      <c r="C2116" s="134"/>
    </row>
    <row r="2117" ht="15" customHeight="1">
      <c r="C2117" s="134"/>
    </row>
    <row r="2118" ht="15" customHeight="1">
      <c r="C2118" s="134"/>
    </row>
    <row r="2119" ht="15" customHeight="1">
      <c r="C2119" s="134"/>
    </row>
    <row r="2120" ht="15" customHeight="1">
      <c r="C2120" s="134"/>
    </row>
    <row r="2121" ht="15" customHeight="1">
      <c r="C2121" s="134"/>
    </row>
    <row r="2122" ht="15" customHeight="1">
      <c r="C2122" s="134"/>
    </row>
    <row r="2123" ht="15" customHeight="1">
      <c r="C2123" s="134"/>
    </row>
    <row r="2124" ht="15" customHeight="1">
      <c r="C2124" s="134"/>
    </row>
    <row r="2125" ht="15" customHeight="1">
      <c r="C2125" s="134"/>
    </row>
    <row r="2126" ht="15" customHeight="1">
      <c r="C2126" s="134"/>
    </row>
    <row r="2127" ht="15" customHeight="1">
      <c r="C2127" s="134"/>
    </row>
    <row r="2128" ht="15" customHeight="1">
      <c r="C2128" s="134"/>
    </row>
    <row r="2129" ht="15" customHeight="1">
      <c r="C2129" s="134"/>
    </row>
    <row r="2130" ht="15" customHeight="1">
      <c r="C2130" s="134"/>
    </row>
    <row r="2131" ht="15" customHeight="1">
      <c r="C2131" s="134"/>
    </row>
    <row r="2132" ht="15" customHeight="1">
      <c r="C2132" s="134"/>
    </row>
    <row r="2133" ht="15" customHeight="1">
      <c r="C2133" s="134"/>
    </row>
    <row r="2134" ht="15" customHeight="1">
      <c r="C2134" s="134"/>
    </row>
    <row r="2135" ht="15" customHeight="1">
      <c r="C2135" s="134"/>
    </row>
    <row r="2136" ht="15" customHeight="1">
      <c r="C2136" s="134"/>
    </row>
    <row r="2137" ht="15" customHeight="1">
      <c r="C2137" s="134"/>
    </row>
    <row r="2138" ht="15" customHeight="1">
      <c r="C2138" s="134"/>
    </row>
    <row r="2139" ht="15" customHeight="1">
      <c r="C2139" s="134"/>
    </row>
    <row r="2140" ht="15" customHeight="1">
      <c r="C2140" s="134"/>
    </row>
    <row r="2141" ht="15" customHeight="1">
      <c r="C2141" s="134"/>
    </row>
    <row r="2142" ht="15" customHeight="1">
      <c r="C2142" s="134"/>
    </row>
    <row r="2143" ht="15" customHeight="1">
      <c r="C2143" s="134"/>
    </row>
    <row r="2144" ht="15" customHeight="1">
      <c r="C2144" s="134"/>
    </row>
    <row r="2145" ht="15" customHeight="1">
      <c r="C2145" s="134"/>
    </row>
    <row r="2146" ht="15" customHeight="1">
      <c r="C2146" s="134"/>
    </row>
    <row r="2147" ht="15" customHeight="1">
      <c r="C2147" s="134"/>
    </row>
    <row r="2148" ht="15" customHeight="1">
      <c r="C2148" s="134"/>
    </row>
    <row r="2149" ht="15" customHeight="1">
      <c r="C2149" s="134"/>
    </row>
    <row r="2150" ht="15" customHeight="1">
      <c r="C2150" s="134"/>
    </row>
    <row r="2151" ht="15" customHeight="1">
      <c r="C2151" s="134"/>
    </row>
    <row r="2152" ht="15" customHeight="1">
      <c r="C2152" s="134"/>
    </row>
    <row r="2153" ht="15" customHeight="1">
      <c r="C2153" s="134"/>
    </row>
    <row r="2154" ht="15" customHeight="1">
      <c r="C2154" s="134"/>
    </row>
    <row r="2155" ht="15" customHeight="1">
      <c r="C2155" s="134"/>
    </row>
    <row r="2156" ht="15" customHeight="1">
      <c r="C2156" s="134"/>
    </row>
    <row r="2157" ht="15" customHeight="1">
      <c r="C2157" s="134"/>
    </row>
    <row r="2158" ht="15" customHeight="1">
      <c r="C2158" s="134"/>
    </row>
    <row r="2159" ht="15" customHeight="1">
      <c r="C2159" s="134"/>
    </row>
    <row r="2160" ht="15" customHeight="1">
      <c r="C2160" s="134"/>
    </row>
    <row r="2161" ht="15" customHeight="1">
      <c r="C2161" s="134"/>
    </row>
    <row r="2162" ht="15" customHeight="1">
      <c r="C2162" s="134"/>
    </row>
    <row r="2163" ht="15" customHeight="1">
      <c r="C2163" s="134"/>
    </row>
    <row r="2164" ht="15" customHeight="1">
      <c r="C2164" s="134"/>
    </row>
    <row r="2165" ht="15" customHeight="1">
      <c r="C2165" s="134"/>
    </row>
    <row r="2166" ht="15" customHeight="1">
      <c r="C2166" s="134"/>
    </row>
    <row r="2167" ht="15" customHeight="1">
      <c r="C2167" s="134"/>
    </row>
    <row r="2168" ht="15" customHeight="1">
      <c r="C2168" s="134"/>
    </row>
    <row r="2169" ht="15" customHeight="1">
      <c r="C2169" s="134"/>
    </row>
    <row r="2170" ht="15" customHeight="1">
      <c r="C2170" s="134"/>
    </row>
    <row r="2171" ht="15" customHeight="1">
      <c r="C2171" s="134"/>
    </row>
    <row r="2172" ht="15" customHeight="1">
      <c r="C2172" s="134"/>
    </row>
    <row r="2173" ht="15" customHeight="1">
      <c r="C2173" s="134"/>
    </row>
    <row r="2174" ht="15" customHeight="1">
      <c r="C2174" s="134"/>
    </row>
    <row r="2175" ht="15" customHeight="1">
      <c r="C2175" s="134"/>
    </row>
    <row r="2176" ht="15" customHeight="1">
      <c r="C2176" s="134"/>
    </row>
    <row r="2177" ht="15" customHeight="1">
      <c r="C2177" s="134"/>
    </row>
    <row r="2178" ht="15" customHeight="1">
      <c r="C2178" s="134"/>
    </row>
    <row r="2179" ht="15" customHeight="1">
      <c r="C2179" s="134"/>
    </row>
    <row r="2180" ht="15" customHeight="1">
      <c r="C2180" s="134"/>
    </row>
    <row r="2181" ht="15" customHeight="1">
      <c r="C2181" s="134"/>
    </row>
    <row r="2182" ht="15" customHeight="1">
      <c r="C2182" s="134"/>
    </row>
    <row r="2183" ht="15" customHeight="1">
      <c r="C2183" s="134"/>
    </row>
    <row r="2184" ht="15" customHeight="1">
      <c r="C2184" s="134"/>
    </row>
    <row r="2185" ht="15" customHeight="1">
      <c r="C2185" s="134"/>
    </row>
    <row r="2186" ht="15" customHeight="1">
      <c r="C2186" s="134"/>
    </row>
    <row r="2187" ht="15" customHeight="1">
      <c r="C2187" s="134"/>
    </row>
    <row r="2188" ht="15" customHeight="1">
      <c r="C2188" s="134"/>
    </row>
    <row r="2189" ht="15" customHeight="1">
      <c r="C2189" s="134"/>
    </row>
    <row r="2190" ht="15" customHeight="1">
      <c r="C2190" s="134"/>
    </row>
    <row r="2191" ht="15" customHeight="1">
      <c r="C2191" s="134"/>
    </row>
    <row r="2192" ht="15" customHeight="1">
      <c r="C2192" s="134"/>
    </row>
    <row r="2193" ht="15" customHeight="1">
      <c r="C2193" s="134"/>
    </row>
    <row r="2194" ht="15" customHeight="1">
      <c r="C2194" s="134"/>
    </row>
    <row r="2195" ht="15" customHeight="1">
      <c r="C2195" s="134"/>
    </row>
    <row r="2196" ht="15" customHeight="1">
      <c r="C2196" s="134"/>
    </row>
    <row r="2197" ht="15" customHeight="1">
      <c r="C2197" s="134"/>
    </row>
    <row r="2198" ht="15" customHeight="1">
      <c r="C2198" s="134"/>
    </row>
    <row r="2199" ht="15" customHeight="1">
      <c r="C2199" s="134"/>
    </row>
    <row r="2200" ht="15" customHeight="1">
      <c r="C2200" s="134"/>
    </row>
    <row r="2201" ht="15" customHeight="1">
      <c r="C2201" s="134"/>
    </row>
    <row r="2202" ht="15" customHeight="1">
      <c r="C2202" s="134"/>
    </row>
    <row r="2203" ht="15" customHeight="1">
      <c r="C2203" s="134"/>
    </row>
    <row r="2204" ht="15" customHeight="1">
      <c r="C2204" s="134"/>
    </row>
    <row r="2205" ht="15" customHeight="1">
      <c r="C2205" s="134"/>
    </row>
    <row r="2206" ht="15" customHeight="1">
      <c r="C2206" s="134"/>
    </row>
    <row r="2207" ht="15" customHeight="1">
      <c r="C2207" s="134"/>
    </row>
    <row r="2208" ht="15" customHeight="1">
      <c r="C2208" s="134"/>
    </row>
    <row r="2209" ht="15" customHeight="1">
      <c r="C2209" s="134"/>
    </row>
    <row r="2210" ht="15" customHeight="1">
      <c r="C2210" s="134"/>
    </row>
    <row r="2211" ht="15" customHeight="1">
      <c r="C2211" s="134"/>
    </row>
    <row r="2212" ht="15" customHeight="1">
      <c r="C2212" s="134"/>
    </row>
    <row r="2213" ht="15" customHeight="1">
      <c r="C2213" s="134"/>
    </row>
    <row r="2214" ht="15" customHeight="1">
      <c r="C2214" s="134"/>
    </row>
    <row r="2215" ht="15" customHeight="1">
      <c r="C2215" s="134"/>
    </row>
    <row r="2216" ht="15" customHeight="1">
      <c r="C2216" s="134"/>
    </row>
    <row r="2217" ht="15" customHeight="1">
      <c r="C2217" s="134"/>
    </row>
    <row r="2218" ht="15" customHeight="1">
      <c r="C2218" s="134"/>
    </row>
    <row r="2219" ht="15" customHeight="1">
      <c r="C2219" s="134"/>
    </row>
    <row r="2220" ht="15" customHeight="1">
      <c r="C2220" s="134"/>
    </row>
    <row r="2221" ht="15" customHeight="1">
      <c r="C2221" s="134"/>
    </row>
    <row r="2222" ht="15" customHeight="1">
      <c r="C2222" s="134"/>
    </row>
    <row r="2223" ht="15" customHeight="1">
      <c r="C2223" s="134"/>
    </row>
    <row r="2224" ht="15" customHeight="1">
      <c r="C2224" s="134"/>
    </row>
    <row r="2225" ht="15" customHeight="1">
      <c r="C2225" s="134"/>
    </row>
    <row r="2226" ht="15" customHeight="1">
      <c r="C2226" s="134"/>
    </row>
    <row r="2227" ht="15" customHeight="1">
      <c r="C2227" s="134"/>
    </row>
    <row r="2228" ht="15" customHeight="1">
      <c r="C2228" s="134"/>
    </row>
    <row r="2229" ht="15" customHeight="1">
      <c r="C2229" s="134"/>
    </row>
    <row r="2230" ht="15" customHeight="1">
      <c r="C2230" s="134"/>
    </row>
    <row r="2231" ht="15" customHeight="1">
      <c r="C2231" s="134"/>
    </row>
    <row r="2232" ht="15" customHeight="1">
      <c r="C2232" s="134"/>
    </row>
    <row r="2233" ht="15" customHeight="1">
      <c r="C2233" s="134"/>
    </row>
    <row r="2234" ht="15" customHeight="1">
      <c r="C2234" s="134"/>
    </row>
    <row r="2235" ht="15" customHeight="1">
      <c r="C2235" s="134"/>
    </row>
    <row r="2236" ht="15" customHeight="1">
      <c r="C2236" s="134"/>
    </row>
    <row r="2237" ht="15" customHeight="1">
      <c r="C2237" s="134"/>
    </row>
    <row r="2238" ht="15" customHeight="1">
      <c r="C2238" s="134"/>
    </row>
    <row r="2239" ht="15" customHeight="1">
      <c r="C2239" s="134"/>
    </row>
    <row r="2240" ht="15" customHeight="1">
      <c r="C2240" s="134"/>
    </row>
    <row r="2241" ht="15" customHeight="1">
      <c r="C2241" s="134"/>
    </row>
    <row r="2242" ht="15" customHeight="1">
      <c r="C2242" s="134"/>
    </row>
    <row r="2243" ht="15" customHeight="1">
      <c r="C2243" s="134"/>
    </row>
    <row r="2244" ht="15" customHeight="1">
      <c r="C2244" s="134"/>
    </row>
    <row r="2245" ht="15" customHeight="1">
      <c r="C2245" s="134"/>
    </row>
    <row r="2246" ht="15" customHeight="1">
      <c r="C2246" s="134"/>
    </row>
    <row r="2247" ht="15" customHeight="1">
      <c r="C2247" s="134"/>
    </row>
    <row r="2248" ht="15" customHeight="1">
      <c r="C2248" s="134"/>
    </row>
    <row r="2249" ht="15" customHeight="1">
      <c r="C2249" s="134"/>
    </row>
    <row r="2250" ht="15" customHeight="1">
      <c r="C2250" s="134"/>
    </row>
    <row r="2251" ht="15" customHeight="1">
      <c r="C2251" s="134"/>
    </row>
    <row r="2252" ht="15" customHeight="1">
      <c r="C2252" s="134"/>
    </row>
    <row r="2253" ht="15" customHeight="1">
      <c r="C2253" s="134"/>
    </row>
    <row r="2254" ht="15" customHeight="1">
      <c r="C2254" s="134"/>
    </row>
    <row r="2255" ht="15" customHeight="1">
      <c r="C2255" s="134"/>
    </row>
    <row r="2256" ht="15" customHeight="1">
      <c r="C2256" s="134"/>
    </row>
    <row r="2257" ht="15" customHeight="1">
      <c r="C2257" s="134"/>
    </row>
    <row r="2258" ht="15" customHeight="1">
      <c r="C2258" s="134"/>
    </row>
    <row r="2259" ht="15" customHeight="1">
      <c r="C2259" s="134"/>
    </row>
    <row r="2260" ht="15" customHeight="1">
      <c r="C2260" s="134"/>
    </row>
    <row r="2261" ht="15" customHeight="1">
      <c r="C2261" s="134"/>
    </row>
    <row r="2262" ht="15" customHeight="1">
      <c r="C2262" s="134"/>
    </row>
    <row r="2263" ht="15" customHeight="1">
      <c r="C2263" s="134"/>
    </row>
    <row r="2264" ht="15" customHeight="1">
      <c r="C2264" s="134"/>
    </row>
    <row r="2265" ht="15" customHeight="1">
      <c r="C2265" s="134"/>
    </row>
    <row r="2266" ht="15" customHeight="1">
      <c r="C2266" s="134"/>
    </row>
    <row r="2267" ht="15" customHeight="1">
      <c r="C2267" s="134"/>
    </row>
    <row r="2268" ht="15" customHeight="1">
      <c r="C2268" s="134"/>
    </row>
    <row r="2269" ht="15" customHeight="1">
      <c r="C2269" s="134"/>
    </row>
    <row r="2270" ht="15" customHeight="1">
      <c r="C2270" s="134"/>
    </row>
    <row r="2271" ht="15" customHeight="1">
      <c r="C2271" s="134"/>
    </row>
    <row r="2272" ht="15" customHeight="1">
      <c r="C2272" s="134"/>
    </row>
    <row r="2273" ht="15" customHeight="1">
      <c r="C2273" s="134"/>
    </row>
    <row r="2274" ht="15" customHeight="1">
      <c r="C2274" s="134"/>
    </row>
    <row r="2275" ht="15" customHeight="1">
      <c r="C2275" s="134"/>
    </row>
    <row r="2276" ht="15" customHeight="1">
      <c r="C2276" s="134"/>
    </row>
    <row r="2277" ht="15" customHeight="1">
      <c r="C2277" s="134"/>
    </row>
    <row r="2278" ht="15" customHeight="1">
      <c r="C2278" s="134"/>
    </row>
    <row r="2279" ht="15" customHeight="1">
      <c r="C2279" s="134"/>
    </row>
    <row r="2280" ht="15" customHeight="1">
      <c r="C2280" s="134"/>
    </row>
    <row r="2281" ht="15" customHeight="1">
      <c r="C2281" s="134"/>
    </row>
    <row r="2282" ht="15" customHeight="1">
      <c r="C2282" s="134"/>
    </row>
    <row r="2283" ht="15" customHeight="1">
      <c r="C2283" s="134"/>
    </row>
    <row r="2284" ht="15" customHeight="1">
      <c r="C2284" s="134"/>
    </row>
    <row r="2285" ht="15" customHeight="1">
      <c r="C2285" s="134"/>
    </row>
    <row r="2286" ht="15" customHeight="1">
      <c r="C2286" s="134"/>
    </row>
    <row r="2287" ht="15" customHeight="1">
      <c r="C2287" s="134"/>
    </row>
    <row r="2288" ht="15" customHeight="1">
      <c r="C2288" s="134"/>
    </row>
    <row r="2289" ht="15" customHeight="1">
      <c r="C2289" s="134"/>
    </row>
    <row r="2290" ht="15" customHeight="1">
      <c r="C2290" s="134"/>
    </row>
    <row r="2291" ht="15" customHeight="1">
      <c r="C2291" s="134"/>
    </row>
    <row r="2292" ht="15" customHeight="1">
      <c r="C2292" s="134"/>
    </row>
    <row r="2293" ht="15" customHeight="1">
      <c r="C2293" s="134"/>
    </row>
    <row r="2294" ht="15" customHeight="1">
      <c r="C2294" s="134"/>
    </row>
    <row r="2295" ht="15" customHeight="1">
      <c r="C2295" s="134"/>
    </row>
    <row r="2296" ht="15" customHeight="1">
      <c r="C2296" s="134"/>
    </row>
    <row r="2297" ht="15" customHeight="1">
      <c r="C2297" s="134"/>
    </row>
    <row r="2298" ht="15" customHeight="1">
      <c r="C2298" s="134"/>
    </row>
    <row r="2299" ht="15" customHeight="1">
      <c r="C2299" s="134"/>
    </row>
    <row r="2300" ht="15" customHeight="1">
      <c r="C2300" s="134"/>
    </row>
    <row r="2301" ht="15" customHeight="1">
      <c r="C2301" s="134"/>
    </row>
    <row r="2302" ht="15" customHeight="1">
      <c r="C2302" s="134"/>
    </row>
    <row r="2303" ht="15" customHeight="1">
      <c r="C2303" s="134"/>
    </row>
    <row r="2304" ht="15" customHeight="1">
      <c r="C2304" s="134"/>
    </row>
    <row r="2305" ht="15" customHeight="1">
      <c r="C2305" s="134"/>
    </row>
    <row r="2306" ht="15" customHeight="1">
      <c r="C2306" s="134"/>
    </row>
    <row r="2307" ht="15" customHeight="1">
      <c r="C2307" s="134"/>
    </row>
    <row r="2308" ht="15" customHeight="1">
      <c r="C2308" s="134"/>
    </row>
    <row r="2309" ht="15" customHeight="1">
      <c r="C2309" s="134"/>
    </row>
    <row r="2310" ht="15" customHeight="1">
      <c r="C2310" s="134"/>
    </row>
    <row r="2311" ht="15" customHeight="1">
      <c r="C2311" s="134"/>
    </row>
    <row r="2312" ht="15" customHeight="1">
      <c r="C2312" s="134"/>
    </row>
    <row r="2313" ht="15" customHeight="1">
      <c r="C2313" s="134"/>
    </row>
    <row r="2314" ht="15" customHeight="1">
      <c r="C2314" s="134"/>
    </row>
    <row r="2315" ht="15" customHeight="1">
      <c r="C2315" s="134"/>
    </row>
    <row r="2316" ht="15" customHeight="1">
      <c r="C2316" s="134"/>
    </row>
    <row r="2317" ht="15" customHeight="1">
      <c r="C2317" s="134"/>
    </row>
    <row r="2318" ht="15" customHeight="1">
      <c r="C2318" s="134"/>
    </row>
    <row r="2319" ht="15" customHeight="1">
      <c r="C2319" s="134"/>
    </row>
    <row r="2320" ht="15" customHeight="1">
      <c r="C2320" s="134"/>
    </row>
    <row r="2321" ht="15" customHeight="1">
      <c r="C2321" s="134"/>
    </row>
    <row r="2322" ht="15" customHeight="1">
      <c r="C2322" s="134"/>
    </row>
    <row r="2323" ht="15" customHeight="1">
      <c r="C2323" s="134"/>
    </row>
    <row r="2324" ht="15" customHeight="1">
      <c r="C2324" s="134"/>
    </row>
    <row r="2325" ht="15" customHeight="1">
      <c r="C2325" s="134"/>
    </row>
    <row r="2326" ht="15" customHeight="1">
      <c r="C2326" s="134"/>
    </row>
    <row r="2327" ht="15" customHeight="1">
      <c r="C2327" s="134"/>
    </row>
    <row r="2328" ht="15" customHeight="1">
      <c r="C2328" s="134"/>
    </row>
    <row r="2329" ht="15" customHeight="1">
      <c r="C2329" s="134"/>
    </row>
    <row r="2330" ht="15" customHeight="1">
      <c r="C2330" s="134"/>
    </row>
    <row r="2331" ht="15" customHeight="1">
      <c r="C2331" s="134"/>
    </row>
    <row r="2332" ht="15" customHeight="1">
      <c r="C2332" s="134"/>
    </row>
    <row r="2333" ht="15" customHeight="1">
      <c r="C2333" s="134"/>
    </row>
    <row r="2334" ht="15" customHeight="1">
      <c r="C2334" s="134"/>
    </row>
    <row r="2335" ht="15" customHeight="1">
      <c r="C2335" s="134"/>
    </row>
    <row r="2336" ht="15" customHeight="1">
      <c r="C2336" s="134"/>
    </row>
    <row r="2337" ht="15" customHeight="1">
      <c r="C2337" s="134"/>
    </row>
    <row r="2338" ht="15" customHeight="1">
      <c r="C2338" s="134"/>
    </row>
    <row r="2339" ht="15" customHeight="1">
      <c r="C2339" s="134"/>
    </row>
    <row r="2340" ht="15" customHeight="1">
      <c r="C2340" s="134"/>
    </row>
    <row r="2341" ht="15" customHeight="1">
      <c r="C2341" s="134"/>
    </row>
    <row r="2342" ht="15" customHeight="1">
      <c r="C2342" s="134"/>
    </row>
    <row r="2343" ht="15" customHeight="1">
      <c r="C2343" s="134"/>
    </row>
    <row r="2344" ht="15" customHeight="1">
      <c r="C2344" s="134"/>
    </row>
    <row r="2345" ht="15" customHeight="1">
      <c r="C2345" s="134"/>
    </row>
    <row r="2346" ht="15" customHeight="1">
      <c r="C2346" s="134"/>
    </row>
    <row r="2347" ht="15" customHeight="1">
      <c r="C2347" s="134"/>
    </row>
    <row r="2348" ht="15" customHeight="1">
      <c r="C2348" s="134"/>
    </row>
    <row r="2349" ht="15" customHeight="1">
      <c r="C2349" s="134"/>
    </row>
    <row r="2350" ht="15" customHeight="1">
      <c r="C2350" s="134"/>
    </row>
    <row r="2351" ht="15" customHeight="1">
      <c r="C2351" s="134"/>
    </row>
    <row r="2352" ht="15" customHeight="1">
      <c r="C2352" s="134"/>
    </row>
    <row r="2353" ht="15" customHeight="1">
      <c r="C2353" s="134"/>
    </row>
    <row r="2354" ht="15" customHeight="1">
      <c r="C2354" s="134"/>
    </row>
    <row r="2355" ht="15" customHeight="1">
      <c r="C2355" s="134"/>
    </row>
    <row r="2356" ht="15" customHeight="1">
      <c r="C2356" s="134"/>
    </row>
    <row r="2357" ht="15" customHeight="1">
      <c r="C2357" s="134"/>
    </row>
    <row r="2358" ht="15" customHeight="1">
      <c r="C2358" s="134"/>
    </row>
    <row r="2359" ht="15" customHeight="1">
      <c r="C2359" s="134"/>
    </row>
    <row r="2360" ht="15" customHeight="1">
      <c r="C2360" s="134"/>
    </row>
    <row r="2361" ht="15" customHeight="1">
      <c r="C2361" s="134"/>
    </row>
    <row r="2362" ht="15" customHeight="1">
      <c r="C2362" s="134"/>
    </row>
    <row r="2363" ht="15" customHeight="1">
      <c r="C2363" s="134"/>
    </row>
    <row r="2364" ht="15" customHeight="1">
      <c r="C2364" s="134"/>
    </row>
    <row r="2365" ht="15" customHeight="1">
      <c r="C2365" s="134"/>
    </row>
    <row r="2366" ht="15" customHeight="1">
      <c r="C2366" s="134"/>
    </row>
    <row r="2367" ht="15" customHeight="1">
      <c r="C2367" s="134"/>
    </row>
    <row r="2368" ht="15" customHeight="1">
      <c r="C2368" s="134"/>
    </row>
    <row r="2369" ht="15" customHeight="1">
      <c r="C2369" s="134"/>
    </row>
    <row r="2370" ht="15" customHeight="1">
      <c r="C2370" s="134"/>
    </row>
    <row r="2371" ht="15" customHeight="1">
      <c r="C2371" s="134"/>
    </row>
    <row r="2372" ht="15" customHeight="1">
      <c r="C2372" s="134"/>
    </row>
    <row r="2373" ht="15" customHeight="1">
      <c r="C2373" s="134"/>
    </row>
    <row r="2374" ht="15" customHeight="1">
      <c r="C2374" s="134"/>
    </row>
    <row r="2375" ht="15" customHeight="1">
      <c r="C2375" s="134"/>
    </row>
    <row r="2376" ht="15" customHeight="1">
      <c r="C2376" s="134"/>
    </row>
    <row r="2377" ht="15" customHeight="1">
      <c r="C2377" s="134"/>
    </row>
    <row r="2378" ht="15" customHeight="1">
      <c r="C2378" s="134"/>
    </row>
    <row r="2379" ht="15" customHeight="1">
      <c r="C2379" s="134"/>
    </row>
    <row r="2380" ht="15" customHeight="1">
      <c r="C2380" s="134"/>
    </row>
    <row r="2381" ht="15" customHeight="1">
      <c r="C2381" s="134"/>
    </row>
    <row r="2382" ht="15" customHeight="1">
      <c r="C2382" s="134"/>
    </row>
    <row r="2383" ht="15" customHeight="1">
      <c r="C2383" s="134"/>
    </row>
    <row r="2384" ht="15" customHeight="1">
      <c r="C2384" s="134"/>
    </row>
    <row r="2385" ht="15" customHeight="1">
      <c r="C2385" s="134"/>
    </row>
    <row r="2386" ht="15" customHeight="1">
      <c r="C2386" s="134"/>
    </row>
    <row r="2387" ht="15" customHeight="1">
      <c r="C2387" s="134"/>
    </row>
    <row r="2388" ht="15" customHeight="1">
      <c r="C2388" s="134"/>
    </row>
    <row r="2389" ht="15" customHeight="1">
      <c r="C2389" s="134"/>
    </row>
    <row r="2390" ht="15" customHeight="1">
      <c r="C2390" s="134"/>
    </row>
    <row r="2391" ht="15" customHeight="1">
      <c r="C2391" s="134"/>
    </row>
    <row r="2392" ht="15" customHeight="1">
      <c r="C2392" s="134"/>
    </row>
    <row r="2393" ht="15" customHeight="1">
      <c r="C2393" s="134"/>
    </row>
    <row r="2394" ht="15" customHeight="1">
      <c r="C2394" s="134"/>
    </row>
    <row r="2395" ht="15" customHeight="1">
      <c r="C2395" s="134"/>
    </row>
    <row r="2396" ht="15" customHeight="1">
      <c r="C2396" s="134"/>
    </row>
    <row r="2397" ht="15" customHeight="1">
      <c r="C2397" s="134"/>
    </row>
    <row r="2398" ht="15" customHeight="1">
      <c r="C2398" s="134"/>
    </row>
    <row r="2399" ht="15" customHeight="1">
      <c r="C2399" s="134"/>
    </row>
    <row r="2400" ht="15" customHeight="1">
      <c r="C2400" s="134"/>
    </row>
    <row r="2401" ht="15" customHeight="1">
      <c r="C2401" s="134"/>
    </row>
    <row r="2402" ht="15" customHeight="1">
      <c r="C2402" s="134"/>
    </row>
    <row r="2403" ht="15" customHeight="1">
      <c r="C2403" s="134"/>
    </row>
    <row r="2404" ht="15" customHeight="1">
      <c r="C2404" s="134"/>
    </row>
    <row r="2405" ht="15" customHeight="1">
      <c r="C2405" s="134"/>
    </row>
    <row r="2406" ht="15" customHeight="1">
      <c r="C2406" s="134"/>
    </row>
    <row r="2407" ht="15" customHeight="1">
      <c r="C2407" s="134"/>
    </row>
    <row r="2408" ht="15" customHeight="1">
      <c r="C2408" s="134"/>
    </row>
    <row r="2409" ht="15" customHeight="1">
      <c r="C2409" s="134"/>
    </row>
    <row r="2410" ht="15" customHeight="1">
      <c r="C2410" s="134"/>
    </row>
    <row r="2411" ht="15" customHeight="1">
      <c r="C2411" s="134"/>
    </row>
    <row r="2412" ht="15" customHeight="1">
      <c r="C2412" s="134"/>
    </row>
    <row r="2413" ht="15" customHeight="1">
      <c r="C2413" s="134"/>
    </row>
    <row r="2414" ht="15" customHeight="1">
      <c r="C2414" s="134"/>
    </row>
    <row r="2415" ht="15" customHeight="1">
      <c r="C2415" s="134"/>
    </row>
    <row r="2416" ht="15" customHeight="1">
      <c r="C2416" s="134"/>
    </row>
    <row r="2417" ht="15" customHeight="1">
      <c r="C2417" s="134"/>
    </row>
    <row r="2418" ht="15" customHeight="1">
      <c r="C2418" s="134"/>
    </row>
    <row r="2419" ht="15" customHeight="1">
      <c r="C2419" s="134"/>
    </row>
    <row r="2420" ht="15" customHeight="1">
      <c r="C2420" s="134"/>
    </row>
    <row r="2421" ht="15" customHeight="1">
      <c r="C2421" s="134"/>
    </row>
    <row r="2422" ht="15" customHeight="1">
      <c r="C2422" s="134"/>
    </row>
    <row r="2423" ht="15" customHeight="1">
      <c r="C2423" s="134"/>
    </row>
    <row r="2424" ht="15" customHeight="1">
      <c r="C2424" s="134"/>
    </row>
    <row r="2425" ht="15" customHeight="1">
      <c r="C2425" s="134"/>
    </row>
    <row r="2426" ht="15" customHeight="1">
      <c r="C2426" s="134"/>
    </row>
    <row r="2427" ht="15" customHeight="1">
      <c r="C2427" s="134"/>
    </row>
    <row r="2428" ht="15" customHeight="1">
      <c r="C2428" s="134"/>
    </row>
    <row r="2429" ht="15" customHeight="1">
      <c r="C2429" s="134"/>
    </row>
    <row r="2430" ht="15" customHeight="1">
      <c r="C2430" s="134"/>
    </row>
    <row r="2431" ht="15" customHeight="1">
      <c r="C2431" s="134"/>
    </row>
    <row r="2432" ht="15" customHeight="1">
      <c r="C2432" s="134"/>
    </row>
    <row r="2433" ht="15" customHeight="1">
      <c r="C2433" s="134"/>
    </row>
    <row r="2434" ht="15" customHeight="1">
      <c r="C2434" s="134"/>
    </row>
    <row r="2435" ht="15" customHeight="1">
      <c r="C2435" s="134"/>
    </row>
    <row r="2436" ht="15" customHeight="1">
      <c r="C2436" s="134"/>
    </row>
    <row r="2437" ht="15" customHeight="1">
      <c r="C2437" s="134"/>
    </row>
    <row r="2438" ht="15" customHeight="1">
      <c r="C2438" s="134"/>
    </row>
    <row r="2439" ht="15" customHeight="1">
      <c r="C2439" s="134"/>
    </row>
    <row r="2440" ht="15" customHeight="1">
      <c r="C2440" s="134"/>
    </row>
    <row r="2441" ht="15" customHeight="1">
      <c r="C2441" s="134"/>
    </row>
    <row r="2442" ht="15" customHeight="1">
      <c r="C2442" s="134"/>
    </row>
    <row r="2443" ht="15" customHeight="1">
      <c r="C2443" s="134"/>
    </row>
    <row r="2444" ht="15" customHeight="1">
      <c r="C2444" s="134"/>
    </row>
    <row r="2445" ht="15" customHeight="1">
      <c r="C2445" s="134"/>
    </row>
    <row r="2446" ht="15" customHeight="1">
      <c r="C2446" s="134"/>
    </row>
    <row r="2447" ht="15" customHeight="1">
      <c r="C2447" s="134"/>
    </row>
    <row r="2448" ht="15" customHeight="1">
      <c r="C2448" s="134"/>
    </row>
    <row r="2449" ht="15" customHeight="1">
      <c r="C2449" s="134"/>
    </row>
    <row r="2450" ht="15" customHeight="1">
      <c r="C2450" s="134"/>
    </row>
    <row r="2451" ht="15" customHeight="1">
      <c r="C2451" s="134"/>
    </row>
    <row r="2452" ht="15" customHeight="1">
      <c r="C2452" s="134"/>
    </row>
    <row r="2453" ht="15" customHeight="1">
      <c r="C2453" s="134"/>
    </row>
    <row r="2454" ht="15" customHeight="1">
      <c r="C2454" s="134"/>
    </row>
    <row r="2455" ht="15" customHeight="1">
      <c r="C2455" s="134"/>
    </row>
    <row r="2456" ht="15" customHeight="1">
      <c r="C2456" s="134"/>
    </row>
    <row r="2457" ht="15" customHeight="1">
      <c r="C2457" s="134"/>
    </row>
    <row r="2458" ht="15" customHeight="1">
      <c r="C2458" s="134"/>
    </row>
    <row r="2459" ht="15" customHeight="1">
      <c r="C2459" s="134"/>
    </row>
    <row r="2460" ht="15" customHeight="1">
      <c r="C2460" s="134"/>
    </row>
    <row r="2461" ht="15" customHeight="1">
      <c r="C2461" s="134"/>
    </row>
    <row r="2462" ht="15" customHeight="1">
      <c r="C2462" s="134"/>
    </row>
    <row r="2463" ht="15" customHeight="1">
      <c r="C2463" s="134"/>
    </row>
    <row r="2464" ht="15" customHeight="1">
      <c r="C2464" s="134"/>
    </row>
    <row r="2465" ht="15" customHeight="1">
      <c r="C2465" s="134"/>
    </row>
    <row r="2466" ht="15" customHeight="1">
      <c r="C2466" s="134"/>
    </row>
    <row r="2467" ht="15" customHeight="1">
      <c r="C2467" s="134"/>
    </row>
    <row r="2468" ht="15" customHeight="1">
      <c r="C2468" s="134"/>
    </row>
    <row r="2469" ht="15" customHeight="1">
      <c r="C2469" s="134"/>
    </row>
    <row r="2470" ht="15" customHeight="1">
      <c r="C2470" s="134"/>
    </row>
    <row r="2471" ht="15" customHeight="1">
      <c r="C2471" s="134"/>
    </row>
    <row r="2472" ht="15" customHeight="1">
      <c r="C2472" s="134"/>
    </row>
    <row r="2473" ht="15" customHeight="1">
      <c r="C2473" s="134"/>
    </row>
    <row r="2474" ht="15" customHeight="1">
      <c r="C2474" s="134"/>
    </row>
    <row r="2475" ht="15" customHeight="1">
      <c r="C2475" s="134"/>
    </row>
    <row r="2476" ht="15" customHeight="1">
      <c r="C2476" s="134"/>
    </row>
    <row r="2477" ht="15" customHeight="1">
      <c r="C2477" s="134"/>
    </row>
    <row r="2478" ht="15" customHeight="1">
      <c r="C2478" s="134"/>
    </row>
    <row r="2479" ht="15" customHeight="1">
      <c r="C2479" s="134"/>
    </row>
    <row r="2480" ht="15" customHeight="1">
      <c r="C2480" s="134"/>
    </row>
    <row r="2481" ht="15" customHeight="1">
      <c r="C2481" s="134"/>
    </row>
    <row r="2482" ht="15" customHeight="1">
      <c r="C2482" s="134"/>
    </row>
    <row r="2483" ht="15" customHeight="1">
      <c r="C2483" s="134"/>
    </row>
    <row r="2484" ht="15" customHeight="1">
      <c r="C2484" s="134"/>
    </row>
    <row r="2485" ht="15" customHeight="1">
      <c r="C2485" s="134"/>
    </row>
    <row r="2486" ht="15" customHeight="1">
      <c r="C2486" s="134"/>
    </row>
    <row r="2487" ht="15" customHeight="1">
      <c r="C2487" s="134"/>
    </row>
    <row r="2488" ht="15" customHeight="1">
      <c r="C2488" s="134"/>
    </row>
    <row r="2489" ht="15" customHeight="1">
      <c r="C2489" s="134"/>
    </row>
    <row r="2490" ht="15" customHeight="1">
      <c r="C2490" s="134"/>
    </row>
    <row r="2491" ht="15" customHeight="1">
      <c r="C2491" s="134"/>
    </row>
    <row r="2492" ht="15" customHeight="1">
      <c r="C2492" s="134"/>
    </row>
    <row r="2493" ht="15" customHeight="1">
      <c r="C2493" s="134"/>
    </row>
    <row r="2494" ht="15" customHeight="1">
      <c r="C2494" s="134"/>
    </row>
    <row r="2495" ht="15" customHeight="1">
      <c r="C2495" s="134"/>
    </row>
    <row r="2496" ht="15" customHeight="1">
      <c r="C2496" s="134"/>
    </row>
    <row r="2497" ht="15" customHeight="1">
      <c r="C2497" s="134"/>
    </row>
    <row r="2498" ht="15" customHeight="1">
      <c r="C2498" s="134"/>
    </row>
    <row r="2499" ht="15" customHeight="1">
      <c r="C2499" s="134"/>
    </row>
    <row r="2500" ht="15" customHeight="1">
      <c r="C2500" s="134"/>
    </row>
    <row r="2501" ht="15" customHeight="1">
      <c r="C2501" s="134"/>
    </row>
    <row r="2502" ht="15" customHeight="1">
      <c r="C2502" s="134"/>
    </row>
    <row r="2503" ht="15" customHeight="1">
      <c r="C2503" s="134"/>
    </row>
    <row r="2504" ht="15" customHeight="1">
      <c r="C2504" s="134"/>
    </row>
    <row r="2505" ht="15" customHeight="1">
      <c r="C2505" s="134"/>
    </row>
    <row r="2506" ht="15" customHeight="1">
      <c r="C2506" s="134"/>
    </row>
    <row r="2507" ht="15" customHeight="1">
      <c r="C2507" s="134"/>
    </row>
    <row r="2508" ht="15" customHeight="1">
      <c r="C2508" s="134"/>
    </row>
    <row r="2509" ht="15" customHeight="1">
      <c r="C2509" s="134"/>
    </row>
    <row r="2510" ht="15" customHeight="1">
      <c r="C2510" s="134"/>
    </row>
    <row r="2511" ht="15" customHeight="1">
      <c r="C2511" s="134"/>
    </row>
    <row r="2512" ht="15" customHeight="1">
      <c r="C2512" s="134"/>
    </row>
    <row r="2513" ht="15" customHeight="1">
      <c r="C2513" s="134"/>
    </row>
    <row r="2514" ht="15" customHeight="1">
      <c r="C2514" s="134"/>
    </row>
    <row r="2515" ht="15" customHeight="1">
      <c r="C2515" s="134"/>
    </row>
    <row r="2516" ht="15" customHeight="1">
      <c r="C2516" s="134"/>
    </row>
    <row r="2517" ht="15" customHeight="1">
      <c r="C2517" s="134"/>
    </row>
    <row r="2518" ht="15" customHeight="1">
      <c r="C2518" s="134"/>
    </row>
    <row r="2519" ht="15" customHeight="1">
      <c r="C2519" s="134"/>
    </row>
    <row r="2520" ht="15" customHeight="1">
      <c r="C2520" s="134"/>
    </row>
    <row r="2521" ht="15" customHeight="1">
      <c r="C2521" s="134"/>
    </row>
    <row r="2522" ht="15" customHeight="1">
      <c r="C2522" s="134"/>
    </row>
    <row r="2523" ht="15" customHeight="1">
      <c r="C2523" s="134"/>
    </row>
    <row r="2524" ht="15" customHeight="1">
      <c r="C2524" s="134"/>
    </row>
    <row r="2525" ht="15" customHeight="1">
      <c r="C2525" s="134"/>
    </row>
    <row r="2526" ht="15" customHeight="1">
      <c r="C2526" s="134"/>
    </row>
    <row r="2527" ht="15" customHeight="1">
      <c r="C2527" s="134"/>
    </row>
  </sheetData>
  <sheetProtection/>
  <mergeCells count="18">
    <mergeCell ref="C6:F6"/>
    <mergeCell ref="G6:J6"/>
    <mergeCell ref="K6:N6"/>
    <mergeCell ref="O6:R6"/>
    <mergeCell ref="AA5:AD5"/>
    <mergeCell ref="AE5:AH5"/>
    <mergeCell ref="S6:V6"/>
    <mergeCell ref="W6:Z6"/>
    <mergeCell ref="B1:AH1"/>
    <mergeCell ref="B5:B7"/>
    <mergeCell ref="C5:F5"/>
    <mergeCell ref="G5:J5"/>
    <mergeCell ref="K5:N5"/>
    <mergeCell ref="O5:R5"/>
    <mergeCell ref="S5:V5"/>
    <mergeCell ref="W5:Z5"/>
    <mergeCell ref="AA6:AD6"/>
    <mergeCell ref="AE6:AH6"/>
  </mergeCells>
  <printOptions/>
  <pageMargins left="0.708661417322835" right="0.708661417322835" top="0.748031496062992" bottom="0.748031496062992" header="0.31496062992126" footer="0.31496062992126"/>
  <pageSetup horizontalDpi="600" verticalDpi="600" orientation="landscape" paperSize="17" scale="55" r:id="rId1"/>
  <headerFooter>
    <oddFooter>&amp;LDocument Number: 39346977    Document Name: LO 3022/OC-TT Strengthened Information Management at Registrar General's Department Procurement Plan 2015
&amp;CPage &amp;P of &amp;N&amp;R27th November 2014</oddFooter>
  </headerFooter>
</worksheet>
</file>

<file path=xl/worksheets/sheet6.xml><?xml version="1.0" encoding="utf-8"?>
<worksheet xmlns="http://schemas.openxmlformats.org/spreadsheetml/2006/main" xmlns:r="http://schemas.openxmlformats.org/officeDocument/2006/relationships">
  <dimension ref="A1:CD158"/>
  <sheetViews>
    <sheetView zoomScale="62" zoomScaleNormal="62" zoomScalePageLayoutView="0" workbookViewId="0" topLeftCell="A1">
      <selection activeCell="BC152" sqref="BC152"/>
    </sheetView>
  </sheetViews>
  <sheetFormatPr defaultColWidth="9.140625" defaultRowHeight="15"/>
  <cols>
    <col min="1" max="1" width="9.28125" style="137" bestFit="1" customWidth="1"/>
    <col min="2" max="2" width="45.00390625" style="137" customWidth="1"/>
    <col min="3" max="3" width="36.28125" style="186" customWidth="1"/>
    <col min="4" max="4" width="19.140625" style="186" hidden="1" customWidth="1"/>
    <col min="5" max="5" width="9.140625" style="186" hidden="1" customWidth="1"/>
    <col min="6" max="6" width="19.28125" style="186" hidden="1" customWidth="1"/>
    <col min="7" max="7" width="13.00390625" style="186" hidden="1" customWidth="1"/>
    <col min="8" max="8" width="9.140625" style="186" hidden="1" customWidth="1"/>
    <col min="9" max="10" width="13.00390625" style="186" hidden="1" customWidth="1"/>
    <col min="11" max="11" width="9.140625" style="186" hidden="1" customWidth="1"/>
    <col min="12" max="12" width="13.00390625" style="186" hidden="1" customWidth="1"/>
    <col min="13" max="13" width="14.57421875" style="186" hidden="1" customWidth="1"/>
    <col min="14" max="14" width="14.00390625" style="186" hidden="1" customWidth="1"/>
    <col min="15" max="16" width="14.57421875" style="186" hidden="1" customWidth="1"/>
    <col min="17" max="17" width="16.140625" style="186" hidden="1" customWidth="1"/>
    <col min="18" max="18" width="14.57421875" style="186" hidden="1" customWidth="1"/>
    <col min="19" max="19" width="16.00390625" style="186" hidden="1" customWidth="1"/>
    <col min="20" max="20" width="12.421875" style="186" hidden="1" customWidth="1"/>
    <col min="21" max="21" width="16.00390625" style="186" hidden="1" customWidth="1"/>
    <col min="22" max="22" width="18.28125" style="186" hidden="1" customWidth="1"/>
    <col min="23" max="23" width="14.7109375" style="186" hidden="1" customWidth="1"/>
    <col min="24" max="24" width="18.28125" style="186" hidden="1" customWidth="1"/>
    <col min="25" max="25" width="16.00390625" style="186" hidden="1" customWidth="1"/>
    <col min="26" max="26" width="22.00390625" style="186" hidden="1" customWidth="1"/>
    <col min="27" max="28" width="16.00390625" style="186" hidden="1" customWidth="1"/>
    <col min="29" max="30" width="16.8515625" style="186" hidden="1" customWidth="1"/>
    <col min="31" max="31" width="16.00390625" style="186" hidden="1" customWidth="1"/>
    <col min="32" max="32" width="16.7109375" style="186" hidden="1" customWidth="1"/>
    <col min="33" max="34" width="16.00390625" style="186" hidden="1" customWidth="1"/>
    <col min="35" max="35" width="17.28125" style="186" hidden="1" customWidth="1"/>
    <col min="36" max="36" width="16.00390625" style="186" hidden="1" customWidth="1"/>
    <col min="37" max="37" width="16.421875" style="186" hidden="1" customWidth="1"/>
    <col min="38" max="38" width="17.28125" style="186" hidden="1" customWidth="1"/>
    <col min="39" max="39" width="16.421875" style="186" hidden="1" customWidth="1"/>
    <col min="40" max="40" width="26.28125" style="263" hidden="1" customWidth="1"/>
    <col min="41" max="41" width="19.8515625" style="263" hidden="1" customWidth="1"/>
    <col min="42" max="42" width="30.140625" style="263" hidden="1" customWidth="1"/>
    <col min="43" max="43" width="20.57421875" style="186" customWidth="1"/>
    <col min="44" max="44" width="17.28125" style="285" customWidth="1"/>
    <col min="45" max="45" width="27.00390625" style="186" customWidth="1"/>
    <col min="46" max="46" width="20.57421875" style="186" customWidth="1"/>
    <col min="47" max="47" width="17.7109375" style="285" customWidth="1"/>
    <col min="48" max="48" width="28.00390625" style="186" customWidth="1"/>
    <col min="49" max="49" width="21.28125" style="186" customWidth="1"/>
    <col min="50" max="50" width="19.140625" style="285" customWidth="1"/>
    <col min="51" max="51" width="18.421875" style="186" customWidth="1"/>
    <col min="52" max="52" width="19.7109375" style="186" customWidth="1"/>
    <col min="53" max="53" width="21.28125" style="285" customWidth="1"/>
    <col min="54" max="54" width="20.140625" style="186" customWidth="1"/>
    <col min="55" max="55" width="21.7109375" style="186" customWidth="1"/>
    <col min="56" max="56" width="17.421875" style="285" customWidth="1"/>
    <col min="57" max="57" width="20.140625" style="186" customWidth="1"/>
    <col min="58" max="58" width="22.421875" style="186" customWidth="1"/>
    <col min="59" max="59" width="14.57421875" style="285" customWidth="1"/>
    <col min="60" max="60" width="20.8515625" style="186" customWidth="1"/>
    <col min="61" max="61" width="19.28125" style="186" customWidth="1"/>
    <col min="62" max="62" width="14.421875" style="285" customWidth="1"/>
    <col min="63" max="63" width="22.00390625" style="186" customWidth="1"/>
    <col min="64" max="64" width="20.421875" style="186" customWidth="1"/>
    <col min="65" max="65" width="14.421875" style="285" customWidth="1"/>
    <col min="66" max="66" width="21.7109375" style="186" customWidth="1"/>
    <col min="67" max="67" width="19.28125" style="186" customWidth="1"/>
    <col min="68" max="68" width="15.7109375" style="285" customWidth="1"/>
    <col min="69" max="69" width="18.8515625" style="186" customWidth="1"/>
    <col min="70" max="70" width="18.00390625" style="186" customWidth="1"/>
    <col min="71" max="71" width="19.140625" style="285" customWidth="1"/>
    <col min="72" max="72" width="17.57421875" style="186" customWidth="1"/>
    <col min="73" max="73" width="19.140625" style="186" customWidth="1"/>
    <col min="74" max="74" width="16.8515625" style="285" customWidth="1"/>
    <col min="75" max="75" width="18.140625" style="186" customWidth="1"/>
    <col min="76" max="76" width="20.00390625" style="186" customWidth="1"/>
    <col min="77" max="77" width="24.00390625" style="285" customWidth="1"/>
    <col min="78" max="78" width="21.28125" style="186" customWidth="1"/>
    <col min="79" max="79" width="26.28125" style="137" customWidth="1"/>
    <col min="80" max="80" width="19.8515625" style="137" customWidth="1"/>
    <col min="81" max="81" width="30.140625" style="137" customWidth="1"/>
    <col min="82" max="82" width="12.28125" style="137" customWidth="1"/>
    <col min="83" max="16384" width="9.140625" style="137" customWidth="1"/>
  </cols>
  <sheetData>
    <row r="1" spans="2:78" s="166" customFormat="1" ht="18.75" customHeight="1">
      <c r="B1" s="411" t="s">
        <v>192</v>
      </c>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c r="AQ1" s="411"/>
      <c r="AR1" s="411"/>
      <c r="AS1" s="411"/>
      <c r="AT1" s="411"/>
      <c r="AU1" s="411"/>
      <c r="AV1" s="411"/>
      <c r="AW1" s="411"/>
      <c r="AX1" s="411"/>
      <c r="AY1" s="411"/>
      <c r="AZ1" s="411"/>
      <c r="BA1" s="411"/>
      <c r="BB1" s="411"/>
      <c r="BC1" s="411"/>
      <c r="BD1" s="411"/>
      <c r="BE1" s="411"/>
      <c r="BF1" s="411"/>
      <c r="BG1" s="411"/>
      <c r="BH1" s="411"/>
      <c r="BI1" s="411"/>
      <c r="BJ1" s="411"/>
      <c r="BK1" s="411"/>
      <c r="BL1" s="411"/>
      <c r="BM1" s="411"/>
      <c r="BN1" s="411"/>
      <c r="BO1" s="411"/>
      <c r="BP1" s="411"/>
      <c r="BQ1" s="411"/>
      <c r="BR1" s="411"/>
      <c r="BS1" s="411"/>
      <c r="BT1" s="411"/>
      <c r="BU1" s="411"/>
      <c r="BV1" s="411"/>
      <c r="BW1" s="411"/>
      <c r="BX1" s="411"/>
      <c r="BY1" s="411"/>
      <c r="BZ1" s="411"/>
    </row>
    <row r="2" spans="2:78" ht="21" customHeight="1">
      <c r="B2" s="138"/>
      <c r="C2" s="139"/>
      <c r="D2" s="412">
        <v>2014</v>
      </c>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Q2" s="413">
        <v>2015</v>
      </c>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row>
    <row r="3" spans="2:81" ht="127.5" customHeight="1">
      <c r="B3" s="414" t="s">
        <v>19</v>
      </c>
      <c r="C3" s="416" t="s">
        <v>441</v>
      </c>
      <c r="D3" s="418" t="s">
        <v>144</v>
      </c>
      <c r="E3" s="419"/>
      <c r="F3" s="420"/>
      <c r="G3" s="418" t="s">
        <v>145</v>
      </c>
      <c r="H3" s="419"/>
      <c r="I3" s="420"/>
      <c r="J3" s="418" t="s">
        <v>146</v>
      </c>
      <c r="K3" s="419"/>
      <c r="L3" s="420"/>
      <c r="M3" s="418" t="s">
        <v>147</v>
      </c>
      <c r="N3" s="419"/>
      <c r="O3" s="420"/>
      <c r="P3" s="418" t="s">
        <v>148</v>
      </c>
      <c r="Q3" s="419"/>
      <c r="R3" s="420"/>
      <c r="S3" s="418" t="s">
        <v>149</v>
      </c>
      <c r="T3" s="419"/>
      <c r="U3" s="420"/>
      <c r="V3" s="418" t="s">
        <v>150</v>
      </c>
      <c r="W3" s="419"/>
      <c r="X3" s="420"/>
      <c r="Y3" s="418" t="s">
        <v>151</v>
      </c>
      <c r="Z3" s="419"/>
      <c r="AA3" s="420"/>
      <c r="AB3" s="418" t="s">
        <v>152</v>
      </c>
      <c r="AC3" s="419"/>
      <c r="AD3" s="420"/>
      <c r="AE3" s="418" t="s">
        <v>153</v>
      </c>
      <c r="AF3" s="419"/>
      <c r="AG3" s="420"/>
      <c r="AH3" s="418" t="s">
        <v>154</v>
      </c>
      <c r="AI3" s="419"/>
      <c r="AJ3" s="420"/>
      <c r="AK3" s="418" t="s">
        <v>155</v>
      </c>
      <c r="AL3" s="419"/>
      <c r="AM3" s="420"/>
      <c r="AN3" s="264" t="s">
        <v>193</v>
      </c>
      <c r="AO3" s="264" t="s">
        <v>193</v>
      </c>
      <c r="AP3" s="264" t="s">
        <v>193</v>
      </c>
      <c r="AQ3" s="418" t="s">
        <v>144</v>
      </c>
      <c r="AR3" s="419"/>
      <c r="AS3" s="420"/>
      <c r="AT3" s="418" t="s">
        <v>145</v>
      </c>
      <c r="AU3" s="419"/>
      <c r="AV3" s="420"/>
      <c r="AW3" s="418" t="s">
        <v>146</v>
      </c>
      <c r="AX3" s="419"/>
      <c r="AY3" s="420"/>
      <c r="AZ3" s="418" t="s">
        <v>147</v>
      </c>
      <c r="BA3" s="419"/>
      <c r="BB3" s="420"/>
      <c r="BC3" s="418" t="s">
        <v>148</v>
      </c>
      <c r="BD3" s="419"/>
      <c r="BE3" s="420"/>
      <c r="BF3" s="418" t="s">
        <v>149</v>
      </c>
      <c r="BG3" s="419"/>
      <c r="BH3" s="420"/>
      <c r="BI3" s="418" t="s">
        <v>150</v>
      </c>
      <c r="BJ3" s="421"/>
      <c r="BK3" s="420"/>
      <c r="BL3" s="418" t="s">
        <v>151</v>
      </c>
      <c r="BM3" s="421"/>
      <c r="BN3" s="420"/>
      <c r="BO3" s="418" t="s">
        <v>152</v>
      </c>
      <c r="BP3" s="421"/>
      <c r="BQ3" s="420"/>
      <c r="BR3" s="418" t="s">
        <v>153</v>
      </c>
      <c r="BS3" s="421"/>
      <c r="BT3" s="420"/>
      <c r="BU3" s="418" t="s">
        <v>154</v>
      </c>
      <c r="BV3" s="421"/>
      <c r="BW3" s="420"/>
      <c r="BX3" s="418" t="s">
        <v>155</v>
      </c>
      <c r="BY3" s="421"/>
      <c r="BZ3" s="420"/>
      <c r="CA3" s="140" t="s">
        <v>193</v>
      </c>
      <c r="CB3" s="140" t="s">
        <v>193</v>
      </c>
      <c r="CC3" s="140" t="s">
        <v>193</v>
      </c>
    </row>
    <row r="4" spans="2:81" ht="28.5" customHeight="1">
      <c r="B4" s="415"/>
      <c r="C4" s="417"/>
      <c r="D4" s="141" t="s">
        <v>194</v>
      </c>
      <c r="E4" s="141" t="s">
        <v>156</v>
      </c>
      <c r="F4" s="141" t="s">
        <v>157</v>
      </c>
      <c r="G4" s="141" t="s">
        <v>194</v>
      </c>
      <c r="H4" s="141" t="s">
        <v>156</v>
      </c>
      <c r="I4" s="141" t="s">
        <v>157</v>
      </c>
      <c r="J4" s="141" t="s">
        <v>194</v>
      </c>
      <c r="K4" s="141" t="s">
        <v>156</v>
      </c>
      <c r="L4" s="141" t="s">
        <v>157</v>
      </c>
      <c r="M4" s="141" t="s">
        <v>194</v>
      </c>
      <c r="N4" s="141" t="s">
        <v>156</v>
      </c>
      <c r="O4" s="141" t="s">
        <v>157</v>
      </c>
      <c r="P4" s="141" t="s">
        <v>194</v>
      </c>
      <c r="Q4" s="141" t="s">
        <v>156</v>
      </c>
      <c r="R4" s="141" t="s">
        <v>157</v>
      </c>
      <c r="S4" s="141" t="s">
        <v>194</v>
      </c>
      <c r="T4" s="141" t="s">
        <v>156</v>
      </c>
      <c r="U4" s="141" t="s">
        <v>157</v>
      </c>
      <c r="V4" s="141" t="s">
        <v>194</v>
      </c>
      <c r="W4" s="141" t="s">
        <v>156</v>
      </c>
      <c r="X4" s="141" t="s">
        <v>157</v>
      </c>
      <c r="Y4" s="141" t="s">
        <v>194</v>
      </c>
      <c r="Z4" s="141" t="s">
        <v>156</v>
      </c>
      <c r="AA4" s="141" t="s">
        <v>157</v>
      </c>
      <c r="AB4" s="141" t="s">
        <v>194</v>
      </c>
      <c r="AC4" s="141" t="s">
        <v>156</v>
      </c>
      <c r="AD4" s="141" t="s">
        <v>157</v>
      </c>
      <c r="AE4" s="141" t="s">
        <v>194</v>
      </c>
      <c r="AF4" s="141" t="s">
        <v>156</v>
      </c>
      <c r="AG4" s="141" t="s">
        <v>157</v>
      </c>
      <c r="AH4" s="141" t="s">
        <v>194</v>
      </c>
      <c r="AI4" s="141" t="s">
        <v>156</v>
      </c>
      <c r="AJ4" s="141" t="s">
        <v>157</v>
      </c>
      <c r="AK4" s="141" t="s">
        <v>194</v>
      </c>
      <c r="AL4" s="141" t="s">
        <v>156</v>
      </c>
      <c r="AM4" s="141" t="s">
        <v>157</v>
      </c>
      <c r="AN4" s="265" t="s">
        <v>194</v>
      </c>
      <c r="AO4" s="265" t="s">
        <v>156</v>
      </c>
      <c r="AP4" s="265" t="s">
        <v>157</v>
      </c>
      <c r="AQ4" s="141" t="s">
        <v>194</v>
      </c>
      <c r="AR4" s="286" t="s">
        <v>156</v>
      </c>
      <c r="AS4" s="141" t="s">
        <v>157</v>
      </c>
      <c r="AT4" s="141" t="s">
        <v>194</v>
      </c>
      <c r="AU4" s="286" t="s">
        <v>156</v>
      </c>
      <c r="AV4" s="141" t="s">
        <v>157</v>
      </c>
      <c r="AW4" s="141" t="s">
        <v>194</v>
      </c>
      <c r="AX4" s="286" t="s">
        <v>156</v>
      </c>
      <c r="AY4" s="141" t="s">
        <v>157</v>
      </c>
      <c r="AZ4" s="141" t="s">
        <v>194</v>
      </c>
      <c r="BA4" s="286" t="s">
        <v>156</v>
      </c>
      <c r="BB4" s="141" t="s">
        <v>157</v>
      </c>
      <c r="BC4" s="141" t="s">
        <v>194</v>
      </c>
      <c r="BD4" s="286" t="s">
        <v>156</v>
      </c>
      <c r="BE4" s="141" t="s">
        <v>157</v>
      </c>
      <c r="BF4" s="141" t="s">
        <v>194</v>
      </c>
      <c r="BG4" s="286" t="s">
        <v>156</v>
      </c>
      <c r="BH4" s="141" t="s">
        <v>157</v>
      </c>
      <c r="BI4" s="141" t="s">
        <v>194</v>
      </c>
      <c r="BJ4" s="286" t="s">
        <v>156</v>
      </c>
      <c r="BK4" s="141" t="s">
        <v>157</v>
      </c>
      <c r="BL4" s="141" t="s">
        <v>194</v>
      </c>
      <c r="BM4" s="286" t="s">
        <v>156</v>
      </c>
      <c r="BN4" s="141" t="s">
        <v>157</v>
      </c>
      <c r="BO4" s="141" t="s">
        <v>194</v>
      </c>
      <c r="BP4" s="286" t="s">
        <v>156</v>
      </c>
      <c r="BQ4" s="141" t="s">
        <v>157</v>
      </c>
      <c r="BR4" s="141" t="s">
        <v>194</v>
      </c>
      <c r="BS4" s="286" t="s">
        <v>156</v>
      </c>
      <c r="BT4" s="141" t="s">
        <v>157</v>
      </c>
      <c r="BU4" s="141" t="s">
        <v>194</v>
      </c>
      <c r="BV4" s="286" t="s">
        <v>156</v>
      </c>
      <c r="BW4" s="141" t="s">
        <v>157</v>
      </c>
      <c r="BX4" s="141" t="s">
        <v>194</v>
      </c>
      <c r="BY4" s="286" t="s">
        <v>156</v>
      </c>
      <c r="BZ4" s="141" t="s">
        <v>157</v>
      </c>
      <c r="CA4" s="141" t="s">
        <v>194</v>
      </c>
      <c r="CB4" s="141" t="s">
        <v>156</v>
      </c>
      <c r="CC4" s="141" t="s">
        <v>157</v>
      </c>
    </row>
    <row r="5" spans="2:81" ht="30" customHeight="1">
      <c r="B5" s="142" t="s">
        <v>195</v>
      </c>
      <c r="C5" s="143"/>
      <c r="D5" s="144"/>
      <c r="E5" s="145"/>
      <c r="F5" s="146"/>
      <c r="G5" s="144"/>
      <c r="H5" s="145"/>
      <c r="I5" s="146"/>
      <c r="J5" s="144"/>
      <c r="K5" s="145"/>
      <c r="L5" s="146"/>
      <c r="M5" s="144"/>
      <c r="N5" s="145"/>
      <c r="O5" s="146"/>
      <c r="P5" s="144"/>
      <c r="Q5" s="145"/>
      <c r="R5" s="146"/>
      <c r="S5" s="144"/>
      <c r="T5" s="145"/>
      <c r="U5" s="147"/>
      <c r="V5" s="144"/>
      <c r="W5" s="145"/>
      <c r="X5" s="146"/>
      <c r="Y5" s="144"/>
      <c r="Z5" s="145"/>
      <c r="AA5" s="146"/>
      <c r="AB5" s="144"/>
      <c r="AC5" s="145"/>
      <c r="AD5" s="146"/>
      <c r="AE5" s="144"/>
      <c r="AF5" s="145"/>
      <c r="AG5" s="146"/>
      <c r="AH5" s="144"/>
      <c r="AI5" s="145"/>
      <c r="AJ5" s="146"/>
      <c r="AK5" s="144"/>
      <c r="AL5" s="145"/>
      <c r="AM5" s="146"/>
      <c r="AN5" s="266"/>
      <c r="AO5" s="267"/>
      <c r="AP5" s="268"/>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row>
    <row r="6" spans="1:81" ht="30" customHeight="1">
      <c r="A6" s="148">
        <v>1.1</v>
      </c>
      <c r="B6" s="149" t="s">
        <v>196</v>
      </c>
      <c r="C6" s="150">
        <f>+C17</f>
        <v>0</v>
      </c>
      <c r="D6" s="151">
        <f>SUM(D7:D18)</f>
        <v>0</v>
      </c>
      <c r="E6" s="151">
        <f aca="true" t="shared" si="0" ref="E6:AM6">SUM(E7:E18)</f>
        <v>0</v>
      </c>
      <c r="F6" s="151">
        <f t="shared" si="0"/>
        <v>0</v>
      </c>
      <c r="G6" s="151">
        <f t="shared" si="0"/>
        <v>0</v>
      </c>
      <c r="H6" s="151">
        <f t="shared" si="0"/>
        <v>0</v>
      </c>
      <c r="I6" s="151">
        <f t="shared" si="0"/>
        <v>0</v>
      </c>
      <c r="J6" s="151">
        <f t="shared" si="0"/>
        <v>0</v>
      </c>
      <c r="K6" s="151">
        <f t="shared" si="0"/>
        <v>0</v>
      </c>
      <c r="L6" s="151">
        <f t="shared" si="0"/>
        <v>0</v>
      </c>
      <c r="M6" s="151">
        <f t="shared" si="0"/>
        <v>0</v>
      </c>
      <c r="N6" s="151">
        <f t="shared" si="0"/>
        <v>0</v>
      </c>
      <c r="O6" s="151">
        <f t="shared" si="0"/>
        <v>0</v>
      </c>
      <c r="P6" s="151">
        <f t="shared" si="0"/>
        <v>0</v>
      </c>
      <c r="Q6" s="151">
        <f t="shared" si="0"/>
        <v>0</v>
      </c>
      <c r="R6" s="151">
        <f t="shared" si="0"/>
        <v>0</v>
      </c>
      <c r="S6" s="151">
        <f t="shared" si="0"/>
        <v>0</v>
      </c>
      <c r="T6" s="151">
        <f t="shared" si="0"/>
        <v>0</v>
      </c>
      <c r="U6" s="151">
        <f t="shared" si="0"/>
        <v>0</v>
      </c>
      <c r="V6" s="151">
        <f t="shared" si="0"/>
        <v>0</v>
      </c>
      <c r="W6" s="151">
        <f t="shared" si="0"/>
        <v>2192.09</v>
      </c>
      <c r="X6" s="151">
        <f t="shared" si="0"/>
        <v>-2192.09</v>
      </c>
      <c r="Y6" s="151">
        <f t="shared" si="0"/>
        <v>0</v>
      </c>
      <c r="Z6" s="151">
        <f t="shared" si="0"/>
        <v>1952.3</v>
      </c>
      <c r="AA6" s="151">
        <f t="shared" si="0"/>
        <v>-1952.3</v>
      </c>
      <c r="AB6" s="151">
        <f t="shared" si="0"/>
        <v>0</v>
      </c>
      <c r="AC6" s="151">
        <f t="shared" si="0"/>
        <v>0</v>
      </c>
      <c r="AD6" s="151">
        <f t="shared" si="0"/>
        <v>0</v>
      </c>
      <c r="AE6" s="151">
        <f t="shared" si="0"/>
        <v>0</v>
      </c>
      <c r="AF6" s="151">
        <f t="shared" si="0"/>
        <v>0</v>
      </c>
      <c r="AG6" s="151">
        <f t="shared" si="0"/>
        <v>0</v>
      </c>
      <c r="AH6" s="151">
        <f t="shared" si="0"/>
        <v>0</v>
      </c>
      <c r="AI6" s="151">
        <f t="shared" si="0"/>
        <v>4159.91</v>
      </c>
      <c r="AJ6" s="151">
        <f t="shared" si="0"/>
        <v>-4159.91</v>
      </c>
      <c r="AK6" s="151">
        <f t="shared" si="0"/>
        <v>0</v>
      </c>
      <c r="AL6" s="151">
        <f t="shared" si="0"/>
        <v>0</v>
      </c>
      <c r="AM6" s="151">
        <f t="shared" si="0"/>
        <v>0</v>
      </c>
      <c r="AN6" s="151">
        <f>+D6+G6+J6+M6+P6+S6+V6+Y6+AB6+AE6+AH6+AK6</f>
        <v>0</v>
      </c>
      <c r="AO6" s="151">
        <f aca="true" t="shared" si="1" ref="AO6:AP20">+E6+H6+K6+N6+Q6+T6+W6+Z6+AC6+AF6+AI6+AL6</f>
        <v>8304.3</v>
      </c>
      <c r="AP6" s="151">
        <f t="shared" si="1"/>
        <v>-8304.3</v>
      </c>
      <c r="AQ6" s="151">
        <f>SUM(AQ9:AQ18)</f>
        <v>0</v>
      </c>
      <c r="AR6" s="151">
        <f aca="true" t="shared" si="2" ref="AR6:CC6">SUM(AR9:AR18)</f>
        <v>0</v>
      </c>
      <c r="AS6" s="151">
        <f t="shared" si="2"/>
        <v>0</v>
      </c>
      <c r="AT6" s="151">
        <f t="shared" si="2"/>
        <v>0</v>
      </c>
      <c r="AU6" s="151">
        <f t="shared" si="2"/>
        <v>0</v>
      </c>
      <c r="AV6" s="151">
        <f t="shared" si="2"/>
        <v>0</v>
      </c>
      <c r="AW6" s="151">
        <f t="shared" si="2"/>
        <v>0</v>
      </c>
      <c r="AX6" s="151">
        <f t="shared" si="2"/>
        <v>0</v>
      </c>
      <c r="AY6" s="151">
        <f t="shared" si="2"/>
        <v>0</v>
      </c>
      <c r="AZ6" s="151">
        <f t="shared" si="2"/>
        <v>0</v>
      </c>
      <c r="BA6" s="151">
        <f t="shared" si="2"/>
        <v>0</v>
      </c>
      <c r="BB6" s="151">
        <f t="shared" si="2"/>
        <v>0</v>
      </c>
      <c r="BC6" s="151">
        <f t="shared" si="2"/>
        <v>0</v>
      </c>
      <c r="BD6" s="151">
        <f t="shared" si="2"/>
        <v>0</v>
      </c>
      <c r="BE6" s="151">
        <f t="shared" si="2"/>
        <v>0</v>
      </c>
      <c r="BF6" s="151">
        <f t="shared" si="2"/>
        <v>0</v>
      </c>
      <c r="BG6" s="151">
        <f t="shared" si="2"/>
        <v>0</v>
      </c>
      <c r="BH6" s="151">
        <f t="shared" si="2"/>
        <v>0</v>
      </c>
      <c r="BI6" s="151">
        <f t="shared" si="2"/>
        <v>0</v>
      </c>
      <c r="BJ6" s="151">
        <f t="shared" si="2"/>
        <v>0</v>
      </c>
      <c r="BK6" s="151">
        <f t="shared" si="2"/>
        <v>0</v>
      </c>
      <c r="BL6" s="151">
        <f t="shared" si="2"/>
        <v>0</v>
      </c>
      <c r="BM6" s="151">
        <f t="shared" si="2"/>
        <v>0</v>
      </c>
      <c r="BN6" s="151">
        <f t="shared" si="2"/>
        <v>0</v>
      </c>
      <c r="BO6" s="151">
        <f t="shared" si="2"/>
        <v>0</v>
      </c>
      <c r="BP6" s="151">
        <f t="shared" si="2"/>
        <v>0</v>
      </c>
      <c r="BQ6" s="151">
        <f t="shared" si="2"/>
        <v>0</v>
      </c>
      <c r="BR6" s="151">
        <f t="shared" si="2"/>
        <v>0</v>
      </c>
      <c r="BS6" s="151">
        <f t="shared" si="2"/>
        <v>0</v>
      </c>
      <c r="BT6" s="151">
        <f t="shared" si="2"/>
        <v>0</v>
      </c>
      <c r="BU6" s="151">
        <f t="shared" si="2"/>
        <v>0</v>
      </c>
      <c r="BV6" s="151">
        <f t="shared" si="2"/>
        <v>0</v>
      </c>
      <c r="BW6" s="151">
        <f t="shared" si="2"/>
        <v>0</v>
      </c>
      <c r="BX6" s="151">
        <f t="shared" si="2"/>
        <v>0</v>
      </c>
      <c r="BY6" s="151">
        <f t="shared" si="2"/>
        <v>0</v>
      </c>
      <c r="BZ6" s="151">
        <f t="shared" si="2"/>
        <v>0</v>
      </c>
      <c r="CA6" s="151">
        <f t="shared" si="2"/>
        <v>0</v>
      </c>
      <c r="CB6" s="151">
        <f t="shared" si="2"/>
        <v>0</v>
      </c>
      <c r="CC6" s="151">
        <f t="shared" si="2"/>
        <v>0</v>
      </c>
    </row>
    <row r="7" spans="1:81" ht="30" customHeight="1">
      <c r="A7" s="235" t="s">
        <v>197</v>
      </c>
      <c r="B7" s="234" t="s">
        <v>198</v>
      </c>
      <c r="C7" s="152"/>
      <c r="D7" s="153"/>
      <c r="E7" s="154"/>
      <c r="F7" s="154"/>
      <c r="G7" s="153"/>
      <c r="H7" s="154"/>
      <c r="I7" s="154"/>
      <c r="J7" s="153"/>
      <c r="K7" s="154"/>
      <c r="L7" s="154"/>
      <c r="M7" s="153"/>
      <c r="N7" s="154"/>
      <c r="O7" s="154"/>
      <c r="P7" s="153"/>
      <c r="Q7" s="154"/>
      <c r="R7" s="154"/>
      <c r="S7" s="153"/>
      <c r="T7" s="154"/>
      <c r="U7" s="154"/>
      <c r="V7" s="153"/>
      <c r="W7" s="154"/>
      <c r="X7" s="154"/>
      <c r="Y7" s="153"/>
      <c r="Z7" s="154"/>
      <c r="AA7" s="154"/>
      <c r="AB7" s="153"/>
      <c r="AC7" s="154"/>
      <c r="AD7" s="154">
        <f>+AB7-AC7</f>
        <v>0</v>
      </c>
      <c r="AE7" s="153"/>
      <c r="AF7" s="154"/>
      <c r="AG7" s="154">
        <f>+AE7-AF7</f>
        <v>0</v>
      </c>
      <c r="AH7" s="153"/>
      <c r="AI7" s="154"/>
      <c r="AJ7" s="154"/>
      <c r="AK7" s="153"/>
      <c r="AL7" s="154"/>
      <c r="AM7" s="154"/>
      <c r="AN7" s="269">
        <f>+D7+G7+J7+M7+P7+S7+V7+Y7+AB7+AE7+AH7+AK7</f>
        <v>0</v>
      </c>
      <c r="AO7" s="269">
        <f t="shared" si="1"/>
        <v>0</v>
      </c>
      <c r="AP7" s="269">
        <f t="shared" si="1"/>
        <v>0</v>
      </c>
      <c r="AQ7" s="153"/>
      <c r="AR7" s="152"/>
      <c r="AS7" s="154"/>
      <c r="AT7" s="153"/>
      <c r="AU7" s="152"/>
      <c r="AV7" s="154"/>
      <c r="AW7" s="153"/>
      <c r="AX7" s="152"/>
      <c r="AY7" s="154"/>
      <c r="AZ7" s="153"/>
      <c r="BA7" s="152"/>
      <c r="BB7" s="154"/>
      <c r="BC7" s="153"/>
      <c r="BD7" s="152"/>
      <c r="BE7" s="154"/>
      <c r="BF7" s="153"/>
      <c r="BG7" s="152"/>
      <c r="BH7" s="154"/>
      <c r="BI7" s="153"/>
      <c r="BJ7" s="152"/>
      <c r="BK7" s="154"/>
      <c r="BL7" s="153"/>
      <c r="BM7" s="152"/>
      <c r="BN7" s="154"/>
      <c r="BO7" s="153"/>
      <c r="BP7" s="152"/>
      <c r="BQ7" s="154"/>
      <c r="BR7" s="154"/>
      <c r="BS7" s="152"/>
      <c r="BT7" s="154"/>
      <c r="BU7" s="153"/>
      <c r="BV7" s="152"/>
      <c r="BW7" s="154"/>
      <c r="BX7" s="153"/>
      <c r="BY7" s="152"/>
      <c r="BZ7" s="154"/>
      <c r="CA7" s="155">
        <f>+AQ7+AT7+AW7+AZ7+BC7+BF7+BI7+BL7+BO7+BR7+BU7+BX7</f>
        <v>0</v>
      </c>
      <c r="CB7" s="154"/>
      <c r="CC7" s="154">
        <f>+CA7-CB7</f>
        <v>0</v>
      </c>
    </row>
    <row r="8" spans="1:81" ht="30" customHeight="1">
      <c r="A8" s="235"/>
      <c r="B8" s="260" t="s">
        <v>442</v>
      </c>
      <c r="C8" s="152"/>
      <c r="D8" s="153"/>
      <c r="E8" s="154"/>
      <c r="F8" s="154"/>
      <c r="G8" s="153"/>
      <c r="H8" s="154"/>
      <c r="I8" s="154"/>
      <c r="J8" s="153"/>
      <c r="K8" s="154"/>
      <c r="L8" s="154"/>
      <c r="M8" s="153"/>
      <c r="N8" s="154"/>
      <c r="O8" s="154"/>
      <c r="P8" s="153"/>
      <c r="Q8" s="154"/>
      <c r="R8" s="154"/>
      <c r="S8" s="153"/>
      <c r="T8" s="154"/>
      <c r="U8" s="154"/>
      <c r="V8" s="153"/>
      <c r="W8" s="154"/>
      <c r="X8" s="154"/>
      <c r="Y8" s="153"/>
      <c r="Z8" s="154"/>
      <c r="AA8" s="154"/>
      <c r="AB8" s="153"/>
      <c r="AC8" s="154"/>
      <c r="AD8" s="154"/>
      <c r="AE8" s="153"/>
      <c r="AF8" s="154"/>
      <c r="AG8" s="154"/>
      <c r="AH8" s="153"/>
      <c r="AI8" s="153">
        <f>1193.62+1372.66</f>
        <v>2566.2799999999997</v>
      </c>
      <c r="AJ8" s="154">
        <f>+AH8-AI8</f>
        <v>-2566.2799999999997</v>
      </c>
      <c r="AK8" s="153"/>
      <c r="AL8" s="154"/>
      <c r="AM8" s="154">
        <f>+AK8-AL8</f>
        <v>0</v>
      </c>
      <c r="AN8" s="269"/>
      <c r="AO8" s="269">
        <f t="shared" si="1"/>
        <v>2566.2799999999997</v>
      </c>
      <c r="AP8" s="270"/>
      <c r="AQ8" s="153"/>
      <c r="AR8" s="152"/>
      <c r="AS8" s="154"/>
      <c r="AT8" s="153"/>
      <c r="AU8" s="152"/>
      <c r="AV8" s="154"/>
      <c r="AW8" s="153"/>
      <c r="AX8" s="152"/>
      <c r="AY8" s="154"/>
      <c r="AZ8" s="153"/>
      <c r="BA8" s="152"/>
      <c r="BB8" s="154"/>
      <c r="BC8" s="153"/>
      <c r="BD8" s="152"/>
      <c r="BE8" s="154"/>
      <c r="BF8" s="153"/>
      <c r="BG8" s="152"/>
      <c r="BH8" s="154"/>
      <c r="BI8" s="153"/>
      <c r="BJ8" s="152"/>
      <c r="BK8" s="154"/>
      <c r="BL8" s="153"/>
      <c r="BM8" s="152"/>
      <c r="BN8" s="154"/>
      <c r="BO8" s="153"/>
      <c r="BP8" s="152"/>
      <c r="BQ8" s="154"/>
      <c r="BR8" s="154"/>
      <c r="BS8" s="152"/>
      <c r="BT8" s="154"/>
      <c r="BU8" s="153"/>
      <c r="BV8" s="152"/>
      <c r="BW8" s="154"/>
      <c r="BX8" s="153"/>
      <c r="BY8" s="152"/>
      <c r="BZ8" s="154"/>
      <c r="CA8" s="155"/>
      <c r="CB8" s="154"/>
      <c r="CC8" s="154"/>
    </row>
    <row r="9" spans="1:81" ht="30" customHeight="1">
      <c r="A9" s="156" t="s">
        <v>199</v>
      </c>
      <c r="B9" s="156" t="s">
        <v>200</v>
      </c>
      <c r="C9" s="155"/>
      <c r="D9" s="153"/>
      <c r="E9" s="154"/>
      <c r="F9" s="154"/>
      <c r="G9" s="153"/>
      <c r="H9" s="154"/>
      <c r="I9" s="154"/>
      <c r="J9" s="153"/>
      <c r="K9" s="154"/>
      <c r="L9" s="154"/>
      <c r="M9" s="153"/>
      <c r="N9" s="154"/>
      <c r="O9" s="154"/>
      <c r="P9" s="153"/>
      <c r="Q9" s="154"/>
      <c r="R9" s="154"/>
      <c r="S9" s="153"/>
      <c r="T9" s="154"/>
      <c r="U9" s="154"/>
      <c r="V9" s="153"/>
      <c r="W9" s="154"/>
      <c r="X9" s="154"/>
      <c r="Y9" s="153"/>
      <c r="Z9" s="154"/>
      <c r="AA9" s="154"/>
      <c r="AB9" s="153">
        <v>0</v>
      </c>
      <c r="AC9" s="153"/>
      <c r="AD9" s="154">
        <f aca="true" t="shared" si="3" ref="AD9:AD18">+AB9-AC9</f>
        <v>0</v>
      </c>
      <c r="AE9" s="153"/>
      <c r="AF9" s="154"/>
      <c r="AG9" s="154">
        <f aca="true" t="shared" si="4" ref="AG9:AG14">+AE9-AF9</f>
        <v>0</v>
      </c>
      <c r="AH9" s="153"/>
      <c r="AI9" s="154"/>
      <c r="AJ9" s="154">
        <f aca="true" t="shared" si="5" ref="AJ9:AJ16">+AH9-AI9</f>
        <v>0</v>
      </c>
      <c r="AK9" s="153"/>
      <c r="AL9" s="154"/>
      <c r="AM9" s="154">
        <f>+AK9-AL9</f>
        <v>0</v>
      </c>
      <c r="AN9" s="269">
        <f aca="true" t="shared" si="6" ref="AN9:AN18">+D9+G9+J9+M9+P9+S9+V9+Y9+AB9+AE9+AH9+AK9</f>
        <v>0</v>
      </c>
      <c r="AO9" s="269">
        <f t="shared" si="1"/>
        <v>0</v>
      </c>
      <c r="AP9" s="270">
        <f aca="true" t="shared" si="7" ref="AP9:AP18">+AN9-AO9</f>
        <v>0</v>
      </c>
      <c r="AQ9" s="153"/>
      <c r="AR9" s="152"/>
      <c r="AS9" s="154">
        <f aca="true" t="shared" si="8" ref="AS9:AS18">+AQ9-AR9</f>
        <v>0</v>
      </c>
      <c r="AT9" s="153">
        <v>0</v>
      </c>
      <c r="AU9" s="152"/>
      <c r="AV9" s="154">
        <f>+AT9-AU9</f>
        <v>0</v>
      </c>
      <c r="AW9" s="153">
        <v>0</v>
      </c>
      <c r="AX9" s="152"/>
      <c r="AY9" s="154">
        <f>+AW9-AX9</f>
        <v>0</v>
      </c>
      <c r="AZ9" s="153">
        <v>0</v>
      </c>
      <c r="BA9" s="152"/>
      <c r="BB9" s="154">
        <f>+AZ9-BA9</f>
        <v>0</v>
      </c>
      <c r="BC9" s="153">
        <v>0</v>
      </c>
      <c r="BD9" s="152"/>
      <c r="BE9" s="154">
        <f>+BC9-BD9</f>
        <v>0</v>
      </c>
      <c r="BF9" s="153">
        <v>0</v>
      </c>
      <c r="BG9" s="152"/>
      <c r="BH9" s="154">
        <f>+BF9-BG9</f>
        <v>0</v>
      </c>
      <c r="BI9" s="153">
        <v>0</v>
      </c>
      <c r="BJ9" s="152"/>
      <c r="BK9" s="154">
        <f>+BI9-BJ9</f>
        <v>0</v>
      </c>
      <c r="BL9" s="153">
        <v>0</v>
      </c>
      <c r="BM9" s="152"/>
      <c r="BN9" s="154">
        <f>+BL9-BM9</f>
        <v>0</v>
      </c>
      <c r="BO9" s="153">
        <v>0</v>
      </c>
      <c r="BP9" s="152"/>
      <c r="BQ9" s="154"/>
      <c r="BR9" s="153">
        <v>0</v>
      </c>
      <c r="BS9" s="152"/>
      <c r="BT9" s="154"/>
      <c r="BU9" s="153">
        <v>0</v>
      </c>
      <c r="BV9" s="152"/>
      <c r="BW9" s="154">
        <f>+BU9-BV9</f>
        <v>0</v>
      </c>
      <c r="BX9" s="153">
        <v>0</v>
      </c>
      <c r="BY9" s="152"/>
      <c r="BZ9" s="154">
        <f>+BX9-BY9</f>
        <v>0</v>
      </c>
      <c r="CA9" s="155">
        <f aca="true" t="shared" si="9" ref="CA9:CA18">+AQ9+AT9+AW9+AZ9+BC9+BF9+BI9+BL9+BO9+BR9+BU9+BX9</f>
        <v>0</v>
      </c>
      <c r="CB9" s="154"/>
      <c r="CC9" s="154">
        <f aca="true" t="shared" si="10" ref="CC9:CC18">+CA9-CB9</f>
        <v>0</v>
      </c>
    </row>
    <row r="10" spans="1:81" ht="30" customHeight="1">
      <c r="A10" s="156" t="s">
        <v>201</v>
      </c>
      <c r="B10" s="156" t="s">
        <v>202</v>
      </c>
      <c r="C10" s="155"/>
      <c r="D10" s="153"/>
      <c r="E10" s="154"/>
      <c r="F10" s="154"/>
      <c r="G10" s="153"/>
      <c r="H10" s="154"/>
      <c r="I10" s="154"/>
      <c r="J10" s="153"/>
      <c r="K10" s="154"/>
      <c r="L10" s="154"/>
      <c r="M10" s="153"/>
      <c r="N10" s="154"/>
      <c r="O10" s="154"/>
      <c r="P10" s="153"/>
      <c r="Q10" s="154"/>
      <c r="R10" s="154"/>
      <c r="S10" s="153"/>
      <c r="T10" s="154"/>
      <c r="U10" s="154"/>
      <c r="V10" s="153"/>
      <c r="W10" s="154"/>
      <c r="X10" s="154"/>
      <c r="Y10" s="153"/>
      <c r="Z10" s="154"/>
      <c r="AA10" s="154"/>
      <c r="AB10" s="153">
        <v>0</v>
      </c>
      <c r="AC10" s="153"/>
      <c r="AD10" s="154">
        <f t="shared" si="3"/>
        <v>0</v>
      </c>
      <c r="AE10" s="153"/>
      <c r="AF10" s="153"/>
      <c r="AG10" s="154">
        <f t="shared" si="4"/>
        <v>0</v>
      </c>
      <c r="AH10" s="153"/>
      <c r="AI10" s="153"/>
      <c r="AJ10" s="154">
        <f t="shared" si="5"/>
        <v>0</v>
      </c>
      <c r="AK10" s="153"/>
      <c r="AL10" s="153"/>
      <c r="AM10" s="154">
        <f>+AK10-AL10</f>
        <v>0</v>
      </c>
      <c r="AN10" s="269">
        <f t="shared" si="6"/>
        <v>0</v>
      </c>
      <c r="AO10" s="269">
        <f t="shared" si="1"/>
        <v>0</v>
      </c>
      <c r="AP10" s="270">
        <f t="shared" si="7"/>
        <v>0</v>
      </c>
      <c r="AQ10" s="153"/>
      <c r="AR10" s="152"/>
      <c r="AS10" s="154">
        <f t="shared" si="8"/>
        <v>0</v>
      </c>
      <c r="AT10" s="153">
        <v>0</v>
      </c>
      <c r="AU10" s="152"/>
      <c r="AV10" s="154">
        <f aca="true" t="shared" si="11" ref="AV10:AV18">+AT10-AU10</f>
        <v>0</v>
      </c>
      <c r="AW10" s="153">
        <v>0</v>
      </c>
      <c r="AX10" s="152"/>
      <c r="AY10" s="154">
        <f aca="true" t="shared" si="12" ref="AY10:AY18">+AW10-AX10</f>
        <v>0</v>
      </c>
      <c r="AZ10" s="153">
        <v>0</v>
      </c>
      <c r="BA10" s="152"/>
      <c r="BB10" s="154">
        <f aca="true" t="shared" si="13" ref="BB10:BB18">+AZ10-BA10</f>
        <v>0</v>
      </c>
      <c r="BC10" s="153">
        <v>0</v>
      </c>
      <c r="BD10" s="152"/>
      <c r="BE10" s="154">
        <f aca="true" t="shared" si="14" ref="BE10:BE18">+BC10-BD10</f>
        <v>0</v>
      </c>
      <c r="BF10" s="153">
        <v>0</v>
      </c>
      <c r="BG10" s="152"/>
      <c r="BH10" s="154">
        <f aca="true" t="shared" si="15" ref="BH10:BH18">+BF10-BG10</f>
        <v>0</v>
      </c>
      <c r="BI10" s="153">
        <v>0</v>
      </c>
      <c r="BJ10" s="152"/>
      <c r="BK10" s="154">
        <f aca="true" t="shared" si="16" ref="BK10:BK18">+BI10-BJ10</f>
        <v>0</v>
      </c>
      <c r="BL10" s="153">
        <v>0</v>
      </c>
      <c r="BM10" s="152"/>
      <c r="BN10" s="154">
        <f aca="true" t="shared" si="17" ref="BN10:BN18">+BL10-BM10</f>
        <v>0</v>
      </c>
      <c r="BO10" s="153">
        <v>0</v>
      </c>
      <c r="BP10" s="152"/>
      <c r="BQ10" s="154"/>
      <c r="BR10" s="153">
        <v>0</v>
      </c>
      <c r="BS10" s="152"/>
      <c r="BT10" s="154"/>
      <c r="BU10" s="153">
        <v>0</v>
      </c>
      <c r="BV10" s="152"/>
      <c r="BW10" s="154">
        <f aca="true" t="shared" si="18" ref="BW10:BW18">+BU10-BV10</f>
        <v>0</v>
      </c>
      <c r="BX10" s="153">
        <v>0</v>
      </c>
      <c r="BY10" s="152"/>
      <c r="BZ10" s="154">
        <f aca="true" t="shared" si="19" ref="BZ10:BZ18">+BX10-BY10</f>
        <v>0</v>
      </c>
      <c r="CA10" s="155">
        <f t="shared" si="9"/>
        <v>0</v>
      </c>
      <c r="CB10" s="154"/>
      <c r="CC10" s="154">
        <f t="shared" si="10"/>
        <v>0</v>
      </c>
    </row>
    <row r="11" spans="1:81" ht="30" customHeight="1">
      <c r="A11" s="156" t="s">
        <v>203</v>
      </c>
      <c r="B11" s="156" t="s">
        <v>204</v>
      </c>
      <c r="C11" s="155"/>
      <c r="D11" s="153"/>
      <c r="E11" s="154"/>
      <c r="F11" s="154"/>
      <c r="G11" s="153"/>
      <c r="H11" s="154"/>
      <c r="I11" s="154"/>
      <c r="J11" s="153"/>
      <c r="K11" s="154"/>
      <c r="L11" s="154"/>
      <c r="M11" s="153"/>
      <c r="N11" s="154"/>
      <c r="O11" s="154"/>
      <c r="P11" s="153"/>
      <c r="Q11" s="154"/>
      <c r="R11" s="154"/>
      <c r="S11" s="153"/>
      <c r="T11" s="154"/>
      <c r="U11" s="154"/>
      <c r="V11" s="153"/>
      <c r="W11" s="154"/>
      <c r="X11" s="154"/>
      <c r="Y11" s="153"/>
      <c r="Z11" s="154"/>
      <c r="AA11" s="154"/>
      <c r="AB11" s="153">
        <v>0</v>
      </c>
      <c r="AC11" s="153"/>
      <c r="AD11" s="154">
        <f t="shared" si="3"/>
        <v>0</v>
      </c>
      <c r="AE11" s="153"/>
      <c r="AF11" s="153"/>
      <c r="AG11" s="154">
        <f t="shared" si="4"/>
        <v>0</v>
      </c>
      <c r="AH11" s="153"/>
      <c r="AI11" s="153"/>
      <c r="AJ11" s="154">
        <f t="shared" si="5"/>
        <v>0</v>
      </c>
      <c r="AK11" s="153"/>
      <c r="AL11" s="153"/>
      <c r="AM11" s="154">
        <f>+AK11-AL11</f>
        <v>0</v>
      </c>
      <c r="AN11" s="269">
        <f t="shared" si="6"/>
        <v>0</v>
      </c>
      <c r="AO11" s="269">
        <f t="shared" si="1"/>
        <v>0</v>
      </c>
      <c r="AP11" s="270">
        <f t="shared" si="7"/>
        <v>0</v>
      </c>
      <c r="AQ11" s="153"/>
      <c r="AR11" s="152"/>
      <c r="AS11" s="154">
        <f t="shared" si="8"/>
        <v>0</v>
      </c>
      <c r="AT11" s="153">
        <v>0</v>
      </c>
      <c r="AU11" s="152"/>
      <c r="AV11" s="154">
        <f t="shared" si="11"/>
        <v>0</v>
      </c>
      <c r="AW11" s="153">
        <v>0</v>
      </c>
      <c r="AX11" s="152"/>
      <c r="AY11" s="154">
        <f t="shared" si="12"/>
        <v>0</v>
      </c>
      <c r="AZ11" s="153">
        <v>0</v>
      </c>
      <c r="BA11" s="152"/>
      <c r="BB11" s="154">
        <f t="shared" si="13"/>
        <v>0</v>
      </c>
      <c r="BC11" s="153">
        <v>0</v>
      </c>
      <c r="BD11" s="152"/>
      <c r="BE11" s="154">
        <f t="shared" si="14"/>
        <v>0</v>
      </c>
      <c r="BF11" s="153">
        <v>0</v>
      </c>
      <c r="BG11" s="152"/>
      <c r="BH11" s="154">
        <f t="shared" si="15"/>
        <v>0</v>
      </c>
      <c r="BI11" s="153">
        <v>0</v>
      </c>
      <c r="BJ11" s="152"/>
      <c r="BK11" s="154">
        <f t="shared" si="16"/>
        <v>0</v>
      </c>
      <c r="BL11" s="153">
        <v>0</v>
      </c>
      <c r="BM11" s="152"/>
      <c r="BN11" s="154">
        <f t="shared" si="17"/>
        <v>0</v>
      </c>
      <c r="BO11" s="153">
        <v>0</v>
      </c>
      <c r="BP11" s="152"/>
      <c r="BQ11" s="154"/>
      <c r="BR11" s="153">
        <v>0</v>
      </c>
      <c r="BS11" s="152"/>
      <c r="BT11" s="154"/>
      <c r="BU11" s="153">
        <v>0</v>
      </c>
      <c r="BV11" s="152"/>
      <c r="BW11" s="154">
        <f t="shared" si="18"/>
        <v>0</v>
      </c>
      <c r="BX11" s="153">
        <v>0</v>
      </c>
      <c r="BY11" s="152"/>
      <c r="BZ11" s="154">
        <f t="shared" si="19"/>
        <v>0</v>
      </c>
      <c r="CA11" s="155">
        <f t="shared" si="9"/>
        <v>0</v>
      </c>
      <c r="CB11" s="154"/>
      <c r="CC11" s="154">
        <f t="shared" si="10"/>
        <v>0</v>
      </c>
    </row>
    <row r="12" spans="1:81" ht="30" customHeight="1">
      <c r="A12" s="156" t="s">
        <v>205</v>
      </c>
      <c r="B12" s="156" t="s">
        <v>206</v>
      </c>
      <c r="C12" s="155"/>
      <c r="D12" s="153"/>
      <c r="E12" s="154"/>
      <c r="F12" s="154"/>
      <c r="G12" s="153"/>
      <c r="H12" s="154"/>
      <c r="I12" s="154"/>
      <c r="J12" s="153"/>
      <c r="K12" s="154"/>
      <c r="L12" s="154"/>
      <c r="M12" s="153"/>
      <c r="N12" s="154"/>
      <c r="O12" s="154"/>
      <c r="P12" s="153"/>
      <c r="Q12" s="154"/>
      <c r="R12" s="154"/>
      <c r="S12" s="153"/>
      <c r="T12" s="154"/>
      <c r="U12" s="154"/>
      <c r="V12" s="153"/>
      <c r="W12" s="154"/>
      <c r="X12" s="154"/>
      <c r="Y12" s="153"/>
      <c r="Z12" s="154"/>
      <c r="AA12" s="154"/>
      <c r="AB12" s="153"/>
      <c r="AC12" s="154"/>
      <c r="AD12" s="154">
        <f t="shared" si="3"/>
        <v>0</v>
      </c>
      <c r="AE12" s="153"/>
      <c r="AF12" s="154"/>
      <c r="AG12" s="154">
        <f t="shared" si="4"/>
        <v>0</v>
      </c>
      <c r="AH12" s="153"/>
      <c r="AI12" s="154"/>
      <c r="AJ12" s="154">
        <f t="shared" si="5"/>
        <v>0</v>
      </c>
      <c r="AK12" s="153"/>
      <c r="AL12" s="154"/>
      <c r="AM12" s="154"/>
      <c r="AN12" s="269">
        <f t="shared" si="6"/>
        <v>0</v>
      </c>
      <c r="AO12" s="269">
        <f t="shared" si="1"/>
        <v>0</v>
      </c>
      <c r="AP12" s="270">
        <f t="shared" si="7"/>
        <v>0</v>
      </c>
      <c r="AQ12" s="153"/>
      <c r="AR12" s="152"/>
      <c r="AS12" s="154">
        <f t="shared" si="8"/>
        <v>0</v>
      </c>
      <c r="AT12" s="153">
        <f aca="true" t="shared" si="20" ref="AT12:AT18">+AM12/2</f>
        <v>0</v>
      </c>
      <c r="AU12" s="152"/>
      <c r="AV12" s="154">
        <f t="shared" si="11"/>
        <v>0</v>
      </c>
      <c r="AW12" s="153">
        <v>0</v>
      </c>
      <c r="AX12" s="152"/>
      <c r="AY12" s="154">
        <f t="shared" si="12"/>
        <v>0</v>
      </c>
      <c r="AZ12" s="153">
        <v>0</v>
      </c>
      <c r="BA12" s="152"/>
      <c r="BB12" s="154">
        <f t="shared" si="13"/>
        <v>0</v>
      </c>
      <c r="BC12" s="153">
        <v>0</v>
      </c>
      <c r="BD12" s="152"/>
      <c r="BE12" s="154">
        <f t="shared" si="14"/>
        <v>0</v>
      </c>
      <c r="BF12" s="153">
        <v>0</v>
      </c>
      <c r="BG12" s="152"/>
      <c r="BH12" s="154">
        <f t="shared" si="15"/>
        <v>0</v>
      </c>
      <c r="BI12" s="153">
        <v>0</v>
      </c>
      <c r="BJ12" s="152"/>
      <c r="BK12" s="154">
        <f t="shared" si="16"/>
        <v>0</v>
      </c>
      <c r="BL12" s="153">
        <v>0</v>
      </c>
      <c r="BM12" s="152"/>
      <c r="BN12" s="154">
        <f t="shared" si="17"/>
        <v>0</v>
      </c>
      <c r="BO12" s="153"/>
      <c r="BP12" s="152"/>
      <c r="BQ12" s="154"/>
      <c r="BR12" s="154"/>
      <c r="BS12" s="152"/>
      <c r="BT12" s="154"/>
      <c r="BU12" s="153">
        <v>0</v>
      </c>
      <c r="BV12" s="152"/>
      <c r="BW12" s="154">
        <f t="shared" si="18"/>
        <v>0</v>
      </c>
      <c r="BX12" s="153">
        <v>0</v>
      </c>
      <c r="BY12" s="152"/>
      <c r="BZ12" s="154">
        <f t="shared" si="19"/>
        <v>0</v>
      </c>
      <c r="CA12" s="155">
        <f t="shared" si="9"/>
        <v>0</v>
      </c>
      <c r="CB12" s="154"/>
      <c r="CC12" s="154">
        <f t="shared" si="10"/>
        <v>0</v>
      </c>
    </row>
    <row r="13" spans="1:81" ht="30" customHeight="1">
      <c r="A13" s="156" t="s">
        <v>207</v>
      </c>
      <c r="B13" s="156" t="s">
        <v>208</v>
      </c>
      <c r="C13" s="155"/>
      <c r="D13" s="153"/>
      <c r="E13" s="154"/>
      <c r="F13" s="154"/>
      <c r="G13" s="153"/>
      <c r="H13" s="154"/>
      <c r="I13" s="154"/>
      <c r="J13" s="153"/>
      <c r="K13" s="154"/>
      <c r="L13" s="154"/>
      <c r="M13" s="153"/>
      <c r="N13" s="154"/>
      <c r="O13" s="154"/>
      <c r="P13" s="153"/>
      <c r="Q13" s="154"/>
      <c r="R13" s="154"/>
      <c r="S13" s="153"/>
      <c r="T13" s="154"/>
      <c r="U13" s="154"/>
      <c r="V13" s="153"/>
      <c r="W13" s="154"/>
      <c r="X13" s="154"/>
      <c r="Y13" s="153"/>
      <c r="Z13" s="154"/>
      <c r="AA13" s="154"/>
      <c r="AB13" s="153"/>
      <c r="AC13" s="154"/>
      <c r="AD13" s="154">
        <f t="shared" si="3"/>
        <v>0</v>
      </c>
      <c r="AE13" s="153"/>
      <c r="AF13" s="154"/>
      <c r="AG13" s="154">
        <f t="shared" si="4"/>
        <v>0</v>
      </c>
      <c r="AH13" s="153"/>
      <c r="AI13" s="154"/>
      <c r="AJ13" s="154">
        <f t="shared" si="5"/>
        <v>0</v>
      </c>
      <c r="AK13" s="153"/>
      <c r="AL13" s="154"/>
      <c r="AM13" s="154"/>
      <c r="AN13" s="269">
        <f t="shared" si="6"/>
        <v>0</v>
      </c>
      <c r="AO13" s="269">
        <f t="shared" si="1"/>
        <v>0</v>
      </c>
      <c r="AP13" s="270">
        <f t="shared" si="7"/>
        <v>0</v>
      </c>
      <c r="AQ13" s="153"/>
      <c r="AR13" s="152"/>
      <c r="AS13" s="154">
        <f t="shared" si="8"/>
        <v>0</v>
      </c>
      <c r="AT13" s="153">
        <f t="shared" si="20"/>
        <v>0</v>
      </c>
      <c r="AU13" s="152"/>
      <c r="AV13" s="154">
        <f t="shared" si="11"/>
        <v>0</v>
      </c>
      <c r="AW13" s="153">
        <v>0</v>
      </c>
      <c r="AX13" s="152"/>
      <c r="AY13" s="154">
        <f t="shared" si="12"/>
        <v>0</v>
      </c>
      <c r="AZ13" s="153">
        <v>0</v>
      </c>
      <c r="BA13" s="152"/>
      <c r="BB13" s="154">
        <f t="shared" si="13"/>
        <v>0</v>
      </c>
      <c r="BC13" s="153">
        <v>0</v>
      </c>
      <c r="BD13" s="152"/>
      <c r="BE13" s="154">
        <f t="shared" si="14"/>
        <v>0</v>
      </c>
      <c r="BF13" s="153">
        <v>0</v>
      </c>
      <c r="BG13" s="152"/>
      <c r="BH13" s="154">
        <f t="shared" si="15"/>
        <v>0</v>
      </c>
      <c r="BI13" s="153">
        <v>0</v>
      </c>
      <c r="BJ13" s="152"/>
      <c r="BK13" s="154">
        <f t="shared" si="16"/>
        <v>0</v>
      </c>
      <c r="BL13" s="153">
        <v>0</v>
      </c>
      <c r="BM13" s="152"/>
      <c r="BN13" s="154">
        <f t="shared" si="17"/>
        <v>0</v>
      </c>
      <c r="BO13" s="153"/>
      <c r="BP13" s="152"/>
      <c r="BQ13" s="154"/>
      <c r="BR13" s="154"/>
      <c r="BS13" s="152"/>
      <c r="BT13" s="154"/>
      <c r="BU13" s="153">
        <v>0</v>
      </c>
      <c r="BV13" s="152"/>
      <c r="BW13" s="154">
        <f t="shared" si="18"/>
        <v>0</v>
      </c>
      <c r="BX13" s="153">
        <v>0</v>
      </c>
      <c r="BY13" s="152"/>
      <c r="BZ13" s="154">
        <f t="shared" si="19"/>
        <v>0</v>
      </c>
      <c r="CA13" s="155">
        <f t="shared" si="9"/>
        <v>0</v>
      </c>
      <c r="CB13" s="154"/>
      <c r="CC13" s="154">
        <f t="shared" si="10"/>
        <v>0</v>
      </c>
    </row>
    <row r="14" spans="1:81" ht="30" customHeight="1">
      <c r="A14" s="156" t="s">
        <v>209</v>
      </c>
      <c r="B14" s="156" t="s">
        <v>210</v>
      </c>
      <c r="C14" s="155"/>
      <c r="D14" s="153"/>
      <c r="E14" s="154"/>
      <c r="F14" s="154"/>
      <c r="G14" s="153"/>
      <c r="H14" s="154"/>
      <c r="I14" s="154"/>
      <c r="J14" s="153"/>
      <c r="K14" s="154"/>
      <c r="L14" s="154"/>
      <c r="M14" s="153"/>
      <c r="N14" s="154"/>
      <c r="O14" s="154"/>
      <c r="P14" s="153"/>
      <c r="Q14" s="154"/>
      <c r="R14" s="154"/>
      <c r="S14" s="153"/>
      <c r="T14" s="154"/>
      <c r="U14" s="154"/>
      <c r="V14" s="153"/>
      <c r="W14" s="154"/>
      <c r="X14" s="154"/>
      <c r="Y14" s="153"/>
      <c r="Z14" s="154"/>
      <c r="AA14" s="154"/>
      <c r="AB14" s="153"/>
      <c r="AC14" s="154"/>
      <c r="AD14" s="154">
        <f t="shared" si="3"/>
        <v>0</v>
      </c>
      <c r="AE14" s="153"/>
      <c r="AF14" s="154"/>
      <c r="AG14" s="154">
        <f t="shared" si="4"/>
        <v>0</v>
      </c>
      <c r="AH14" s="153"/>
      <c r="AI14" s="154"/>
      <c r="AJ14" s="154">
        <f t="shared" si="5"/>
        <v>0</v>
      </c>
      <c r="AK14" s="153"/>
      <c r="AL14" s="154"/>
      <c r="AM14" s="154"/>
      <c r="AN14" s="269">
        <f t="shared" si="6"/>
        <v>0</v>
      </c>
      <c r="AO14" s="269">
        <f t="shared" si="1"/>
        <v>0</v>
      </c>
      <c r="AP14" s="270">
        <f t="shared" si="7"/>
        <v>0</v>
      </c>
      <c r="AQ14" s="153"/>
      <c r="AR14" s="152"/>
      <c r="AS14" s="154">
        <f t="shared" si="8"/>
        <v>0</v>
      </c>
      <c r="AT14" s="153">
        <f t="shared" si="20"/>
        <v>0</v>
      </c>
      <c r="AU14" s="152"/>
      <c r="AV14" s="154">
        <f t="shared" si="11"/>
        <v>0</v>
      </c>
      <c r="AW14" s="153">
        <v>0</v>
      </c>
      <c r="AX14" s="152"/>
      <c r="AY14" s="154">
        <f t="shared" si="12"/>
        <v>0</v>
      </c>
      <c r="AZ14" s="153">
        <v>0</v>
      </c>
      <c r="BA14" s="152"/>
      <c r="BB14" s="154">
        <f t="shared" si="13"/>
        <v>0</v>
      </c>
      <c r="BC14" s="153">
        <v>0</v>
      </c>
      <c r="BD14" s="152"/>
      <c r="BE14" s="154">
        <f t="shared" si="14"/>
        <v>0</v>
      </c>
      <c r="BF14" s="153">
        <v>0</v>
      </c>
      <c r="BG14" s="152"/>
      <c r="BH14" s="154">
        <f t="shared" si="15"/>
        <v>0</v>
      </c>
      <c r="BI14" s="153">
        <v>0</v>
      </c>
      <c r="BJ14" s="152"/>
      <c r="BK14" s="154">
        <f t="shared" si="16"/>
        <v>0</v>
      </c>
      <c r="BL14" s="153">
        <v>0</v>
      </c>
      <c r="BM14" s="152"/>
      <c r="BN14" s="154">
        <f t="shared" si="17"/>
        <v>0</v>
      </c>
      <c r="BO14" s="153"/>
      <c r="BP14" s="152"/>
      <c r="BQ14" s="154"/>
      <c r="BR14" s="154"/>
      <c r="BS14" s="152"/>
      <c r="BT14" s="154"/>
      <c r="BU14" s="153">
        <v>0</v>
      </c>
      <c r="BV14" s="152"/>
      <c r="BW14" s="154">
        <f t="shared" si="18"/>
        <v>0</v>
      </c>
      <c r="BX14" s="153">
        <v>0</v>
      </c>
      <c r="BY14" s="152"/>
      <c r="BZ14" s="154">
        <f t="shared" si="19"/>
        <v>0</v>
      </c>
      <c r="CA14" s="155">
        <f t="shared" si="9"/>
        <v>0</v>
      </c>
      <c r="CB14" s="154"/>
      <c r="CC14" s="154">
        <f t="shared" si="10"/>
        <v>0</v>
      </c>
    </row>
    <row r="15" spans="1:81" ht="30" customHeight="1">
      <c r="A15" s="156" t="s">
        <v>211</v>
      </c>
      <c r="B15" s="156" t="s">
        <v>212</v>
      </c>
      <c r="C15" s="155"/>
      <c r="D15" s="153"/>
      <c r="E15" s="154"/>
      <c r="F15" s="154"/>
      <c r="G15" s="153"/>
      <c r="H15" s="154"/>
      <c r="I15" s="154"/>
      <c r="J15" s="153"/>
      <c r="K15" s="154"/>
      <c r="L15" s="154"/>
      <c r="M15" s="153"/>
      <c r="N15" s="154"/>
      <c r="O15" s="154"/>
      <c r="P15" s="153"/>
      <c r="Q15" s="154"/>
      <c r="R15" s="154"/>
      <c r="S15" s="153"/>
      <c r="T15" s="154"/>
      <c r="U15" s="154"/>
      <c r="V15" s="153"/>
      <c r="W15" s="154"/>
      <c r="X15" s="154"/>
      <c r="Y15" s="153"/>
      <c r="Z15" s="154"/>
      <c r="AA15" s="154"/>
      <c r="AB15" s="153"/>
      <c r="AC15" s="154"/>
      <c r="AD15" s="154">
        <f t="shared" si="3"/>
        <v>0</v>
      </c>
      <c r="AE15" s="153"/>
      <c r="AF15" s="154"/>
      <c r="AG15" s="154"/>
      <c r="AH15" s="153"/>
      <c r="AI15" s="154"/>
      <c r="AJ15" s="154">
        <f t="shared" si="5"/>
        <v>0</v>
      </c>
      <c r="AK15" s="153"/>
      <c r="AL15" s="154"/>
      <c r="AM15" s="154"/>
      <c r="AN15" s="269">
        <f t="shared" si="6"/>
        <v>0</v>
      </c>
      <c r="AO15" s="269">
        <f t="shared" si="1"/>
        <v>0</v>
      </c>
      <c r="AP15" s="270">
        <f t="shared" si="7"/>
        <v>0</v>
      </c>
      <c r="AQ15" s="153"/>
      <c r="AR15" s="152"/>
      <c r="AS15" s="154">
        <f t="shared" si="8"/>
        <v>0</v>
      </c>
      <c r="AT15" s="153">
        <f t="shared" si="20"/>
        <v>0</v>
      </c>
      <c r="AU15" s="152"/>
      <c r="AV15" s="154">
        <f t="shared" si="11"/>
        <v>0</v>
      </c>
      <c r="AW15" s="153">
        <v>0</v>
      </c>
      <c r="AX15" s="152"/>
      <c r="AY15" s="154">
        <f t="shared" si="12"/>
        <v>0</v>
      </c>
      <c r="AZ15" s="153">
        <v>0</v>
      </c>
      <c r="BA15" s="152"/>
      <c r="BB15" s="154">
        <f t="shared" si="13"/>
        <v>0</v>
      </c>
      <c r="BC15" s="153">
        <v>0</v>
      </c>
      <c r="BD15" s="152"/>
      <c r="BE15" s="154">
        <f t="shared" si="14"/>
        <v>0</v>
      </c>
      <c r="BF15" s="153">
        <v>0</v>
      </c>
      <c r="BG15" s="152"/>
      <c r="BH15" s="154">
        <f t="shared" si="15"/>
        <v>0</v>
      </c>
      <c r="BI15" s="153">
        <v>0</v>
      </c>
      <c r="BJ15" s="152"/>
      <c r="BK15" s="154">
        <f t="shared" si="16"/>
        <v>0</v>
      </c>
      <c r="BL15" s="153">
        <v>0</v>
      </c>
      <c r="BM15" s="152"/>
      <c r="BN15" s="154">
        <f t="shared" si="17"/>
        <v>0</v>
      </c>
      <c r="BO15" s="153"/>
      <c r="BP15" s="152"/>
      <c r="BQ15" s="154"/>
      <c r="BR15" s="154"/>
      <c r="BS15" s="152"/>
      <c r="BT15" s="154"/>
      <c r="BU15" s="153">
        <v>0</v>
      </c>
      <c r="BV15" s="152"/>
      <c r="BW15" s="154">
        <f t="shared" si="18"/>
        <v>0</v>
      </c>
      <c r="BX15" s="153">
        <v>0</v>
      </c>
      <c r="BY15" s="152"/>
      <c r="BZ15" s="154">
        <f t="shared" si="19"/>
        <v>0</v>
      </c>
      <c r="CA15" s="155">
        <f t="shared" si="9"/>
        <v>0</v>
      </c>
      <c r="CB15" s="154"/>
      <c r="CC15" s="154">
        <f t="shared" si="10"/>
        <v>0</v>
      </c>
    </row>
    <row r="16" spans="1:81" ht="30" customHeight="1">
      <c r="A16" s="156" t="s">
        <v>213</v>
      </c>
      <c r="B16" s="156" t="s">
        <v>214</v>
      </c>
      <c r="C16" s="155"/>
      <c r="D16" s="153"/>
      <c r="E16" s="154"/>
      <c r="F16" s="154"/>
      <c r="G16" s="153"/>
      <c r="H16" s="154"/>
      <c r="I16" s="154"/>
      <c r="J16" s="153"/>
      <c r="K16" s="154"/>
      <c r="L16" s="154"/>
      <c r="M16" s="153"/>
      <c r="N16" s="154"/>
      <c r="O16" s="154"/>
      <c r="P16" s="153"/>
      <c r="Q16" s="154"/>
      <c r="R16" s="154"/>
      <c r="S16" s="153"/>
      <c r="T16" s="154"/>
      <c r="U16" s="154"/>
      <c r="V16" s="153"/>
      <c r="W16" s="154"/>
      <c r="X16" s="154"/>
      <c r="Y16" s="153"/>
      <c r="Z16" s="154"/>
      <c r="AA16" s="154"/>
      <c r="AB16" s="153"/>
      <c r="AC16" s="154"/>
      <c r="AD16" s="154">
        <f t="shared" si="3"/>
        <v>0</v>
      </c>
      <c r="AE16" s="153"/>
      <c r="AF16" s="154"/>
      <c r="AG16" s="154"/>
      <c r="AH16" s="153"/>
      <c r="AI16" s="154"/>
      <c r="AJ16" s="154">
        <f t="shared" si="5"/>
        <v>0</v>
      </c>
      <c r="AK16" s="153"/>
      <c r="AL16" s="154"/>
      <c r="AM16" s="154"/>
      <c r="AN16" s="269">
        <f t="shared" si="6"/>
        <v>0</v>
      </c>
      <c r="AO16" s="269">
        <f t="shared" si="1"/>
        <v>0</v>
      </c>
      <c r="AP16" s="270">
        <f t="shared" si="7"/>
        <v>0</v>
      </c>
      <c r="AQ16" s="153"/>
      <c r="AR16" s="152"/>
      <c r="AS16" s="154">
        <f t="shared" si="8"/>
        <v>0</v>
      </c>
      <c r="AT16" s="153">
        <f t="shared" si="20"/>
        <v>0</v>
      </c>
      <c r="AU16" s="152"/>
      <c r="AV16" s="154">
        <f t="shared" si="11"/>
        <v>0</v>
      </c>
      <c r="AW16" s="153">
        <v>0</v>
      </c>
      <c r="AX16" s="152"/>
      <c r="AY16" s="154">
        <f t="shared" si="12"/>
        <v>0</v>
      </c>
      <c r="AZ16" s="153">
        <v>0</v>
      </c>
      <c r="BA16" s="152"/>
      <c r="BB16" s="154">
        <f t="shared" si="13"/>
        <v>0</v>
      </c>
      <c r="BC16" s="153">
        <v>0</v>
      </c>
      <c r="BD16" s="152"/>
      <c r="BE16" s="154">
        <f t="shared" si="14"/>
        <v>0</v>
      </c>
      <c r="BF16" s="153">
        <v>0</v>
      </c>
      <c r="BG16" s="152"/>
      <c r="BH16" s="154">
        <f t="shared" si="15"/>
        <v>0</v>
      </c>
      <c r="BI16" s="153">
        <v>0</v>
      </c>
      <c r="BJ16" s="152"/>
      <c r="BK16" s="154">
        <f t="shared" si="16"/>
        <v>0</v>
      </c>
      <c r="BL16" s="153">
        <v>0</v>
      </c>
      <c r="BM16" s="152"/>
      <c r="BN16" s="154">
        <f t="shared" si="17"/>
        <v>0</v>
      </c>
      <c r="BO16" s="153"/>
      <c r="BP16" s="152"/>
      <c r="BQ16" s="154"/>
      <c r="BR16" s="154"/>
      <c r="BS16" s="152"/>
      <c r="BT16" s="154"/>
      <c r="BU16" s="153">
        <v>0</v>
      </c>
      <c r="BV16" s="152"/>
      <c r="BW16" s="154">
        <f t="shared" si="18"/>
        <v>0</v>
      </c>
      <c r="BX16" s="153">
        <v>0</v>
      </c>
      <c r="BY16" s="152"/>
      <c r="BZ16" s="154">
        <f t="shared" si="19"/>
        <v>0</v>
      </c>
      <c r="CA16" s="155">
        <f t="shared" si="9"/>
        <v>0</v>
      </c>
      <c r="CB16" s="154"/>
      <c r="CC16" s="154">
        <f t="shared" si="10"/>
        <v>0</v>
      </c>
    </row>
    <row r="17" spans="1:81" ht="30" customHeight="1">
      <c r="A17" s="156" t="s">
        <v>215</v>
      </c>
      <c r="B17" s="156" t="s">
        <v>216</v>
      </c>
      <c r="C17" s="155"/>
      <c r="D17" s="153"/>
      <c r="E17" s="154"/>
      <c r="F17" s="154"/>
      <c r="G17" s="153"/>
      <c r="H17" s="154"/>
      <c r="I17" s="154"/>
      <c r="J17" s="153"/>
      <c r="K17" s="154"/>
      <c r="L17" s="154"/>
      <c r="M17" s="153"/>
      <c r="N17" s="154"/>
      <c r="O17" s="154"/>
      <c r="P17" s="153"/>
      <c r="Q17" s="154"/>
      <c r="R17" s="154"/>
      <c r="S17" s="153"/>
      <c r="T17" s="154"/>
      <c r="U17" s="154"/>
      <c r="V17" s="153"/>
      <c r="W17" s="153">
        <v>2192.09</v>
      </c>
      <c r="X17" s="154">
        <f>+V17-W17</f>
        <v>-2192.09</v>
      </c>
      <c r="Y17" s="153"/>
      <c r="Z17" s="153">
        <v>1952.3</v>
      </c>
      <c r="AA17" s="154">
        <f>+Y17-Z17</f>
        <v>-1952.3</v>
      </c>
      <c r="AB17" s="153"/>
      <c r="AC17" s="154"/>
      <c r="AD17" s="154">
        <f t="shared" si="3"/>
        <v>0</v>
      </c>
      <c r="AE17" s="153"/>
      <c r="AF17" s="154"/>
      <c r="AG17" s="154"/>
      <c r="AH17" s="153"/>
      <c r="AI17" s="153">
        <v>1593.63</v>
      </c>
      <c r="AJ17" s="154">
        <f>+AH17-AI17</f>
        <v>-1593.63</v>
      </c>
      <c r="AK17" s="153"/>
      <c r="AL17" s="154"/>
      <c r="AM17" s="154"/>
      <c r="AN17" s="269">
        <f t="shared" si="6"/>
        <v>0</v>
      </c>
      <c r="AO17" s="269">
        <f t="shared" si="1"/>
        <v>5738.02</v>
      </c>
      <c r="AP17" s="270">
        <f t="shared" si="7"/>
        <v>-5738.02</v>
      </c>
      <c r="AQ17" s="153"/>
      <c r="AR17" s="152"/>
      <c r="AS17" s="154">
        <f t="shared" si="8"/>
        <v>0</v>
      </c>
      <c r="AT17" s="153">
        <f t="shared" si="20"/>
        <v>0</v>
      </c>
      <c r="AU17" s="152"/>
      <c r="AV17" s="154">
        <f t="shared" si="11"/>
        <v>0</v>
      </c>
      <c r="AW17" s="153">
        <v>0</v>
      </c>
      <c r="AX17" s="152"/>
      <c r="AY17" s="154">
        <f t="shared" si="12"/>
        <v>0</v>
      </c>
      <c r="AZ17" s="153">
        <v>0</v>
      </c>
      <c r="BA17" s="152"/>
      <c r="BB17" s="154">
        <f t="shared" si="13"/>
        <v>0</v>
      </c>
      <c r="BC17" s="153">
        <v>0</v>
      </c>
      <c r="BD17" s="152"/>
      <c r="BE17" s="154">
        <f t="shared" si="14"/>
        <v>0</v>
      </c>
      <c r="BF17" s="153">
        <v>0</v>
      </c>
      <c r="BG17" s="152"/>
      <c r="BH17" s="154">
        <f t="shared" si="15"/>
        <v>0</v>
      </c>
      <c r="BI17" s="153">
        <v>0</v>
      </c>
      <c r="BJ17" s="152"/>
      <c r="BK17" s="154">
        <f t="shared" si="16"/>
        <v>0</v>
      </c>
      <c r="BL17" s="153">
        <v>0</v>
      </c>
      <c r="BM17" s="152"/>
      <c r="BN17" s="154">
        <f t="shared" si="17"/>
        <v>0</v>
      </c>
      <c r="BO17" s="153"/>
      <c r="BP17" s="152"/>
      <c r="BQ17" s="154"/>
      <c r="BR17" s="154"/>
      <c r="BS17" s="152"/>
      <c r="BT17" s="154"/>
      <c r="BU17" s="153">
        <v>0</v>
      </c>
      <c r="BV17" s="152"/>
      <c r="BW17" s="154">
        <f t="shared" si="18"/>
        <v>0</v>
      </c>
      <c r="BX17" s="153">
        <v>0</v>
      </c>
      <c r="BY17" s="152"/>
      <c r="BZ17" s="154">
        <f t="shared" si="19"/>
        <v>0</v>
      </c>
      <c r="CA17" s="155">
        <f t="shared" si="9"/>
        <v>0</v>
      </c>
      <c r="CB17" s="154"/>
      <c r="CC17" s="154">
        <f t="shared" si="10"/>
        <v>0</v>
      </c>
    </row>
    <row r="18" spans="1:81" ht="30" customHeight="1">
      <c r="A18" s="156" t="s">
        <v>217</v>
      </c>
      <c r="B18" s="156" t="s">
        <v>218</v>
      </c>
      <c r="C18" s="155"/>
      <c r="D18" s="153"/>
      <c r="E18" s="154"/>
      <c r="F18" s="154"/>
      <c r="G18" s="153"/>
      <c r="H18" s="154"/>
      <c r="I18" s="154"/>
      <c r="J18" s="153"/>
      <c r="K18" s="154"/>
      <c r="L18" s="154"/>
      <c r="M18" s="153"/>
      <c r="N18" s="154"/>
      <c r="O18" s="154"/>
      <c r="P18" s="153"/>
      <c r="Q18" s="154"/>
      <c r="R18" s="154"/>
      <c r="S18" s="153"/>
      <c r="T18" s="154"/>
      <c r="U18" s="154"/>
      <c r="V18" s="153"/>
      <c r="W18" s="154"/>
      <c r="X18" s="154"/>
      <c r="Y18" s="153"/>
      <c r="Z18" s="154"/>
      <c r="AA18" s="154"/>
      <c r="AB18" s="153"/>
      <c r="AC18" s="154"/>
      <c r="AD18" s="154">
        <f t="shared" si="3"/>
        <v>0</v>
      </c>
      <c r="AE18" s="153"/>
      <c r="AF18" s="154"/>
      <c r="AG18" s="154"/>
      <c r="AH18" s="153"/>
      <c r="AI18" s="154"/>
      <c r="AJ18" s="154"/>
      <c r="AK18" s="153"/>
      <c r="AL18" s="154"/>
      <c r="AM18" s="154"/>
      <c r="AN18" s="269">
        <f t="shared" si="6"/>
        <v>0</v>
      </c>
      <c r="AO18" s="269">
        <f t="shared" si="1"/>
        <v>0</v>
      </c>
      <c r="AP18" s="270">
        <f t="shared" si="7"/>
        <v>0</v>
      </c>
      <c r="AQ18" s="153"/>
      <c r="AR18" s="152"/>
      <c r="AS18" s="154">
        <f t="shared" si="8"/>
        <v>0</v>
      </c>
      <c r="AT18" s="153">
        <f t="shared" si="20"/>
        <v>0</v>
      </c>
      <c r="AU18" s="152"/>
      <c r="AV18" s="154">
        <f t="shared" si="11"/>
        <v>0</v>
      </c>
      <c r="AW18" s="153">
        <v>0</v>
      </c>
      <c r="AX18" s="152"/>
      <c r="AY18" s="154">
        <f t="shared" si="12"/>
        <v>0</v>
      </c>
      <c r="AZ18" s="153">
        <v>0</v>
      </c>
      <c r="BA18" s="152"/>
      <c r="BB18" s="154">
        <f t="shared" si="13"/>
        <v>0</v>
      </c>
      <c r="BC18" s="155">
        <v>0</v>
      </c>
      <c r="BD18" s="152"/>
      <c r="BE18" s="154">
        <f t="shared" si="14"/>
        <v>0</v>
      </c>
      <c r="BF18" s="153">
        <v>0</v>
      </c>
      <c r="BG18" s="152"/>
      <c r="BH18" s="154">
        <f t="shared" si="15"/>
        <v>0</v>
      </c>
      <c r="BI18" s="153">
        <v>0</v>
      </c>
      <c r="BJ18" s="152"/>
      <c r="BK18" s="154">
        <f t="shared" si="16"/>
        <v>0</v>
      </c>
      <c r="BL18" s="153">
        <v>0</v>
      </c>
      <c r="BM18" s="152"/>
      <c r="BN18" s="154">
        <f t="shared" si="17"/>
        <v>0</v>
      </c>
      <c r="BO18" s="153"/>
      <c r="BP18" s="152"/>
      <c r="BQ18" s="154"/>
      <c r="BR18" s="154"/>
      <c r="BS18" s="152"/>
      <c r="BT18" s="154"/>
      <c r="BU18" s="153">
        <v>0</v>
      </c>
      <c r="BV18" s="152"/>
      <c r="BW18" s="154">
        <f t="shared" si="18"/>
        <v>0</v>
      </c>
      <c r="BX18" s="153">
        <v>0</v>
      </c>
      <c r="BY18" s="152"/>
      <c r="BZ18" s="154">
        <f t="shared" si="19"/>
        <v>0</v>
      </c>
      <c r="CA18" s="155">
        <f t="shared" si="9"/>
        <v>0</v>
      </c>
      <c r="CB18" s="154"/>
      <c r="CC18" s="154">
        <f t="shared" si="10"/>
        <v>0</v>
      </c>
    </row>
    <row r="19" spans="1:81" ht="30" customHeight="1">
      <c r="A19" s="156"/>
      <c r="B19" s="156"/>
      <c r="C19" s="153"/>
      <c r="D19" s="153"/>
      <c r="E19" s="154"/>
      <c r="F19" s="154"/>
      <c r="G19" s="153"/>
      <c r="H19" s="154"/>
      <c r="I19" s="154"/>
      <c r="J19" s="153"/>
      <c r="K19" s="154"/>
      <c r="L19" s="154"/>
      <c r="M19" s="153"/>
      <c r="N19" s="154"/>
      <c r="O19" s="154"/>
      <c r="P19" s="153"/>
      <c r="Q19" s="154"/>
      <c r="R19" s="154"/>
      <c r="S19" s="153"/>
      <c r="T19" s="154"/>
      <c r="U19" s="154"/>
      <c r="V19" s="153"/>
      <c r="W19" s="154"/>
      <c r="X19" s="154"/>
      <c r="Y19" s="153"/>
      <c r="Z19" s="154"/>
      <c r="AA19" s="154"/>
      <c r="AB19" s="153"/>
      <c r="AC19" s="154"/>
      <c r="AD19" s="154"/>
      <c r="AE19" s="153"/>
      <c r="AF19" s="154"/>
      <c r="AG19" s="154"/>
      <c r="AH19" s="153"/>
      <c r="AI19" s="154"/>
      <c r="AJ19" s="154"/>
      <c r="AK19" s="153"/>
      <c r="AL19" s="154"/>
      <c r="AM19" s="154"/>
      <c r="AO19" s="270"/>
      <c r="AP19" s="270"/>
      <c r="AQ19" s="153"/>
      <c r="AR19" s="152"/>
      <c r="AS19" s="154"/>
      <c r="AT19" s="153"/>
      <c r="AU19" s="152"/>
      <c r="AV19" s="154"/>
      <c r="AW19" s="153"/>
      <c r="AX19" s="152"/>
      <c r="AY19" s="154"/>
      <c r="AZ19" s="153"/>
      <c r="BA19" s="152"/>
      <c r="BB19" s="154"/>
      <c r="BC19" s="155"/>
      <c r="BD19" s="152"/>
      <c r="BE19" s="154"/>
      <c r="BF19" s="153"/>
      <c r="BG19" s="152"/>
      <c r="BH19" s="154"/>
      <c r="BI19" s="153"/>
      <c r="BJ19" s="152"/>
      <c r="BK19" s="154"/>
      <c r="BL19" s="153"/>
      <c r="BM19" s="152"/>
      <c r="BN19" s="154"/>
      <c r="BO19" s="153"/>
      <c r="BP19" s="152"/>
      <c r="BQ19" s="154"/>
      <c r="BR19" s="154"/>
      <c r="BS19" s="152"/>
      <c r="BT19" s="154"/>
      <c r="BU19" s="153"/>
      <c r="BV19" s="152"/>
      <c r="BW19" s="154"/>
      <c r="BX19" s="153"/>
      <c r="BY19" s="152"/>
      <c r="BZ19" s="154"/>
      <c r="CB19" s="154"/>
      <c r="CC19" s="154"/>
    </row>
    <row r="20" spans="1:81" s="159" customFormat="1" ht="30" customHeight="1">
      <c r="A20" s="157">
        <v>1.2</v>
      </c>
      <c r="B20" s="158" t="s">
        <v>219</v>
      </c>
      <c r="C20" s="150">
        <f>+C21</f>
        <v>1245</v>
      </c>
      <c r="D20" s="150">
        <f aca="true" t="shared" si="21" ref="D20:AM20">SUM(D21:D35)</f>
        <v>0</v>
      </c>
      <c r="E20" s="150">
        <f t="shared" si="21"/>
        <v>0</v>
      </c>
      <c r="F20" s="150">
        <f t="shared" si="21"/>
        <v>0</v>
      </c>
      <c r="G20" s="150">
        <f t="shared" si="21"/>
        <v>0</v>
      </c>
      <c r="H20" s="150">
        <f t="shared" si="21"/>
        <v>0</v>
      </c>
      <c r="I20" s="150">
        <f t="shared" si="21"/>
        <v>0</v>
      </c>
      <c r="J20" s="150">
        <f t="shared" si="21"/>
        <v>0</v>
      </c>
      <c r="K20" s="150">
        <f t="shared" si="21"/>
        <v>0</v>
      </c>
      <c r="L20" s="150">
        <f t="shared" si="21"/>
        <v>0</v>
      </c>
      <c r="M20" s="150">
        <f t="shared" si="21"/>
        <v>0</v>
      </c>
      <c r="N20" s="150">
        <f t="shared" si="21"/>
        <v>2379.55</v>
      </c>
      <c r="O20" s="150">
        <f t="shared" si="21"/>
        <v>-2379.55</v>
      </c>
      <c r="P20" s="150">
        <f t="shared" si="21"/>
        <v>0</v>
      </c>
      <c r="Q20" s="150">
        <f t="shared" si="21"/>
        <v>7886.66</v>
      </c>
      <c r="R20" s="150">
        <f t="shared" si="21"/>
        <v>-7886.66</v>
      </c>
      <c r="S20" s="150">
        <f t="shared" si="21"/>
        <v>0</v>
      </c>
      <c r="T20" s="150">
        <f t="shared" si="21"/>
        <v>7921.82</v>
      </c>
      <c r="U20" s="150">
        <f t="shared" si="21"/>
        <v>-7921.82</v>
      </c>
      <c r="V20" s="150">
        <f t="shared" si="21"/>
        <v>0</v>
      </c>
      <c r="W20" s="150">
        <f t="shared" si="21"/>
        <v>15982.23</v>
      </c>
      <c r="X20" s="150">
        <f t="shared" si="21"/>
        <v>-15982.23</v>
      </c>
      <c r="Y20" s="150">
        <f t="shared" si="21"/>
        <v>0</v>
      </c>
      <c r="Z20" s="150">
        <f t="shared" si="21"/>
        <v>8002.139999999999</v>
      </c>
      <c r="AA20" s="150">
        <f t="shared" si="21"/>
        <v>-8002.139999999999</v>
      </c>
      <c r="AB20" s="150">
        <f t="shared" si="21"/>
        <v>0</v>
      </c>
      <c r="AC20" s="150">
        <f t="shared" si="21"/>
        <v>233988.50999999998</v>
      </c>
      <c r="AD20" s="150">
        <f t="shared" si="21"/>
        <v>-233988.50999999998</v>
      </c>
      <c r="AE20" s="150">
        <f t="shared" si="21"/>
        <v>0</v>
      </c>
      <c r="AF20" s="150">
        <f t="shared" si="21"/>
        <v>8013.959999999999</v>
      </c>
      <c r="AG20" s="150">
        <f t="shared" si="21"/>
        <v>-8013.959999999999</v>
      </c>
      <c r="AH20" s="150">
        <f t="shared" si="21"/>
        <v>0</v>
      </c>
      <c r="AI20" s="150">
        <f t="shared" si="21"/>
        <v>12495.12</v>
      </c>
      <c r="AJ20" s="150">
        <f t="shared" si="21"/>
        <v>-12495.12</v>
      </c>
      <c r="AK20" s="150">
        <f t="shared" si="21"/>
        <v>0</v>
      </c>
      <c r="AL20" s="150">
        <f t="shared" si="21"/>
        <v>8809.57</v>
      </c>
      <c r="AM20" s="150">
        <f t="shared" si="21"/>
        <v>-8809.57</v>
      </c>
      <c r="AN20" s="150">
        <f>+D20+G20+J20+M20+P20+S20+V20+Y20+AB20+AE20+AH20+AK20</f>
        <v>0</v>
      </c>
      <c r="AO20" s="151">
        <f t="shared" si="1"/>
        <v>305479.56</v>
      </c>
      <c r="AP20" s="151">
        <f t="shared" si="1"/>
        <v>-305479.56</v>
      </c>
      <c r="AQ20" s="150">
        <f aca="true" t="shared" si="22" ref="AQ20:CC20">+AQ21</f>
        <v>7975</v>
      </c>
      <c r="AR20" s="150">
        <f t="shared" si="22"/>
        <v>0</v>
      </c>
      <c r="AS20" s="150">
        <f t="shared" si="22"/>
        <v>7975</v>
      </c>
      <c r="AT20" s="150">
        <f t="shared" si="22"/>
        <v>7975</v>
      </c>
      <c r="AU20" s="150">
        <f t="shared" si="22"/>
        <v>0</v>
      </c>
      <c r="AV20" s="150">
        <f t="shared" si="22"/>
        <v>7975</v>
      </c>
      <c r="AW20" s="150">
        <f t="shared" si="22"/>
        <v>7975</v>
      </c>
      <c r="AX20" s="150">
        <f t="shared" si="22"/>
        <v>0</v>
      </c>
      <c r="AY20" s="150">
        <f t="shared" si="22"/>
        <v>7975</v>
      </c>
      <c r="AZ20" s="150">
        <f t="shared" si="22"/>
        <v>7975</v>
      </c>
      <c r="BA20" s="150">
        <f t="shared" si="22"/>
        <v>0</v>
      </c>
      <c r="BB20" s="150">
        <f t="shared" si="22"/>
        <v>7975</v>
      </c>
      <c r="BC20" s="150">
        <f t="shared" si="22"/>
        <v>7975</v>
      </c>
      <c r="BD20" s="150">
        <f t="shared" si="22"/>
        <v>0</v>
      </c>
      <c r="BE20" s="150">
        <f t="shared" si="22"/>
        <v>7975</v>
      </c>
      <c r="BF20" s="150">
        <f t="shared" si="22"/>
        <v>12975</v>
      </c>
      <c r="BG20" s="150">
        <f t="shared" si="22"/>
        <v>0</v>
      </c>
      <c r="BH20" s="150">
        <f t="shared" si="22"/>
        <v>12975</v>
      </c>
      <c r="BI20" s="150">
        <f t="shared" si="22"/>
        <v>12975</v>
      </c>
      <c r="BJ20" s="150">
        <f t="shared" si="22"/>
        <v>0</v>
      </c>
      <c r="BK20" s="150">
        <f t="shared" si="22"/>
        <v>12975</v>
      </c>
      <c r="BL20" s="150">
        <f t="shared" si="22"/>
        <v>17975</v>
      </c>
      <c r="BM20" s="150">
        <f t="shared" si="22"/>
        <v>0</v>
      </c>
      <c r="BN20" s="150">
        <f t="shared" si="22"/>
        <v>17975</v>
      </c>
      <c r="BO20" s="150">
        <f t="shared" si="22"/>
        <v>17975</v>
      </c>
      <c r="BP20" s="150">
        <f t="shared" si="22"/>
        <v>0</v>
      </c>
      <c r="BQ20" s="150">
        <f t="shared" si="22"/>
        <v>17975</v>
      </c>
      <c r="BR20" s="150">
        <f t="shared" si="22"/>
        <v>17975</v>
      </c>
      <c r="BS20" s="150">
        <f t="shared" si="22"/>
        <v>0</v>
      </c>
      <c r="BT20" s="150">
        <f t="shared" si="22"/>
        <v>17975</v>
      </c>
      <c r="BU20" s="150">
        <f t="shared" si="22"/>
        <v>17975</v>
      </c>
      <c r="BV20" s="150">
        <f t="shared" si="22"/>
        <v>0</v>
      </c>
      <c r="BW20" s="150">
        <f t="shared" si="22"/>
        <v>17975</v>
      </c>
      <c r="BX20" s="150">
        <f t="shared" si="22"/>
        <v>17975</v>
      </c>
      <c r="BY20" s="150">
        <f t="shared" si="22"/>
        <v>0</v>
      </c>
      <c r="BZ20" s="150">
        <f t="shared" si="22"/>
        <v>17975</v>
      </c>
      <c r="CA20" s="150">
        <f t="shared" si="22"/>
        <v>155700</v>
      </c>
      <c r="CB20" s="150">
        <f t="shared" si="22"/>
        <v>0</v>
      </c>
      <c r="CC20" s="150">
        <f t="shared" si="22"/>
        <v>155700</v>
      </c>
    </row>
    <row r="21" spans="1:81" ht="30" customHeight="1">
      <c r="A21" s="160" t="s">
        <v>220</v>
      </c>
      <c r="B21" s="160" t="s">
        <v>221</v>
      </c>
      <c r="C21" s="155">
        <f>SUM(C22:C35)</f>
        <v>1245</v>
      </c>
      <c r="D21" s="153"/>
      <c r="E21" s="154"/>
      <c r="F21" s="154"/>
      <c r="G21" s="153"/>
      <c r="H21" s="154"/>
      <c r="I21" s="154"/>
      <c r="J21" s="153"/>
      <c r="K21" s="154"/>
      <c r="L21" s="154"/>
      <c r="M21" s="153"/>
      <c r="N21" s="154"/>
      <c r="O21" s="154"/>
      <c r="P21" s="153"/>
      <c r="Q21" s="154"/>
      <c r="R21" s="154"/>
      <c r="S21" s="153"/>
      <c r="T21" s="154"/>
      <c r="U21" s="154"/>
      <c r="V21" s="153"/>
      <c r="W21" s="154"/>
      <c r="X21" s="154"/>
      <c r="Y21" s="153"/>
      <c r="Z21" s="154"/>
      <c r="AA21" s="154"/>
      <c r="AB21" s="153"/>
      <c r="AC21" s="154"/>
      <c r="AD21" s="154"/>
      <c r="AE21" s="153"/>
      <c r="AF21" s="154"/>
      <c r="AG21" s="154">
        <f>+AE21-AF21</f>
        <v>0</v>
      </c>
      <c r="AH21" s="153"/>
      <c r="AI21" s="154"/>
      <c r="AJ21" s="154"/>
      <c r="AK21" s="153"/>
      <c r="AL21" s="154"/>
      <c r="AM21" s="154">
        <f>+AK21-AL21</f>
        <v>0</v>
      </c>
      <c r="AN21" s="270"/>
      <c r="AO21" s="270"/>
      <c r="AP21" s="270">
        <f>+AN21-AO21</f>
        <v>0</v>
      </c>
      <c r="AQ21" s="153">
        <f>SUM(AQ22:AQ33)</f>
        <v>7975</v>
      </c>
      <c r="AR21" s="152"/>
      <c r="AS21" s="154">
        <f>+AQ21-AR21</f>
        <v>7975</v>
      </c>
      <c r="AT21" s="153">
        <f>SUM(AT22:AT33)</f>
        <v>7975</v>
      </c>
      <c r="AU21" s="152"/>
      <c r="AV21" s="154">
        <f>+AT21-AU21</f>
        <v>7975</v>
      </c>
      <c r="AW21" s="153">
        <f>SUM(AW22:AW33)</f>
        <v>7975</v>
      </c>
      <c r="AX21" s="152"/>
      <c r="AY21" s="154">
        <f>+AW21-AX21</f>
        <v>7975</v>
      </c>
      <c r="AZ21" s="153">
        <f>SUM(AZ22:AZ33)</f>
        <v>7975</v>
      </c>
      <c r="BA21" s="152"/>
      <c r="BB21" s="154">
        <f>+AZ21-BA21</f>
        <v>7975</v>
      </c>
      <c r="BC21" s="153">
        <f>SUM(BC22:BC33)</f>
        <v>7975</v>
      </c>
      <c r="BD21" s="152"/>
      <c r="BE21" s="154">
        <f>+BC21-BD21</f>
        <v>7975</v>
      </c>
      <c r="BF21" s="153">
        <f>SUM(BF22:BF33)</f>
        <v>12975</v>
      </c>
      <c r="BG21" s="152"/>
      <c r="BH21" s="154">
        <f>+BF21-BG21</f>
        <v>12975</v>
      </c>
      <c r="BI21" s="153">
        <f>SUM(BI22:BI33)</f>
        <v>12975</v>
      </c>
      <c r="BJ21" s="152"/>
      <c r="BK21" s="154">
        <f>+BI21-BJ21</f>
        <v>12975</v>
      </c>
      <c r="BL21" s="153">
        <f>SUM(BL22:BL33)</f>
        <v>17975</v>
      </c>
      <c r="BM21" s="152"/>
      <c r="BN21" s="154">
        <f>+BL21-BM21</f>
        <v>17975</v>
      </c>
      <c r="BO21" s="153">
        <f>SUM(BO22:BO33)</f>
        <v>17975</v>
      </c>
      <c r="BP21" s="152"/>
      <c r="BQ21" s="154">
        <f>BO21-BP21</f>
        <v>17975</v>
      </c>
      <c r="BR21" s="153">
        <f>SUM(BR22:BR33)</f>
        <v>17975</v>
      </c>
      <c r="BS21" s="152"/>
      <c r="BT21" s="154">
        <f>BR21-BS21</f>
        <v>17975</v>
      </c>
      <c r="BU21" s="153">
        <f>SUM(BU22:BU33)</f>
        <v>17975</v>
      </c>
      <c r="BV21" s="152"/>
      <c r="BW21" s="154">
        <f>+BU21-BV21</f>
        <v>17975</v>
      </c>
      <c r="BX21" s="153">
        <f>SUM(BX22:BX33)</f>
        <v>17975</v>
      </c>
      <c r="BY21" s="152"/>
      <c r="BZ21" s="154">
        <f>+BX21-BY21</f>
        <v>17975</v>
      </c>
      <c r="CA21" s="152">
        <f>+AQ21+AT21+AW21+AZ21+BC21+BF21+BI21+BL21+BO21+BR21+BU21+BX21</f>
        <v>155700</v>
      </c>
      <c r="CB21" s="154"/>
      <c r="CC21" s="154">
        <f>+CA21-CB21</f>
        <v>155700</v>
      </c>
    </row>
    <row r="22" spans="1:81" ht="30" customHeight="1">
      <c r="A22" s="156" t="s">
        <v>222</v>
      </c>
      <c r="B22" s="156" t="s">
        <v>223</v>
      </c>
      <c r="C22" s="155"/>
      <c r="D22" s="153"/>
      <c r="E22" s="154"/>
      <c r="F22" s="154"/>
      <c r="G22" s="153"/>
      <c r="H22" s="154"/>
      <c r="I22" s="154"/>
      <c r="J22" s="153"/>
      <c r="K22" s="154"/>
      <c r="L22" s="154"/>
      <c r="M22" s="153"/>
      <c r="N22" s="154"/>
      <c r="O22" s="154"/>
      <c r="P22" s="153"/>
      <c r="Q22" s="154"/>
      <c r="R22" s="154"/>
      <c r="S22" s="153"/>
      <c r="T22" s="154"/>
      <c r="U22" s="154"/>
      <c r="V22" s="153"/>
      <c r="W22" s="154"/>
      <c r="X22" s="154"/>
      <c r="Y22" s="153"/>
      <c r="Z22" s="154"/>
      <c r="AA22" s="154"/>
      <c r="AB22" s="153">
        <v>0</v>
      </c>
      <c r="AC22" s="153">
        <f>54913.75+3039.56</f>
        <v>57953.31</v>
      </c>
      <c r="AD22" s="154">
        <f>+AB22-AC22</f>
        <v>-57953.31</v>
      </c>
      <c r="AE22" s="153"/>
      <c r="AF22" s="154"/>
      <c r="AG22" s="154">
        <f aca="true" t="shared" si="23" ref="AG22:AG33">+AE22-AF22</f>
        <v>0</v>
      </c>
      <c r="AH22" s="153"/>
      <c r="AI22" s="154"/>
      <c r="AJ22" s="154"/>
      <c r="AK22" s="153"/>
      <c r="AL22" s="154"/>
      <c r="AM22" s="154">
        <f aca="true" t="shared" si="24" ref="AM22:AM33">+AK22-AL22</f>
        <v>0</v>
      </c>
      <c r="AN22" s="270">
        <f>+D22+G22+J22+M22+P22+S22+V22+Y22+AB22+AE22+AH22+AK22</f>
        <v>0</v>
      </c>
      <c r="AO22" s="270">
        <f>+E22+H22+K22+N22+Q22+T22+W22+Z22+AC22+AF22+AI22+AL22</f>
        <v>57953.31</v>
      </c>
      <c r="AP22" s="270">
        <f aca="true" t="shared" si="25" ref="AP22:AP35">+AN22-AO22</f>
        <v>-57953.31</v>
      </c>
      <c r="AQ22" s="153"/>
      <c r="AR22" s="152"/>
      <c r="AS22" s="154">
        <f aca="true" t="shared" si="26" ref="AS22:AS33">+AQ22-AR22</f>
        <v>0</v>
      </c>
      <c r="AT22" s="153"/>
      <c r="AU22" s="152"/>
      <c r="AV22" s="154">
        <f aca="true" t="shared" si="27" ref="AV22:AV35">+AT22-AU22</f>
        <v>0</v>
      </c>
      <c r="AW22" s="153"/>
      <c r="AX22" s="152"/>
      <c r="AY22" s="154">
        <f aca="true" t="shared" si="28" ref="AY22:AY35">+AW22-AX22</f>
        <v>0</v>
      </c>
      <c r="AZ22" s="153"/>
      <c r="BA22" s="152"/>
      <c r="BB22" s="154">
        <f aca="true" t="shared" si="29" ref="BB22:BB35">+AZ22-BA22</f>
        <v>0</v>
      </c>
      <c r="BC22" s="153"/>
      <c r="BD22" s="152"/>
      <c r="BE22" s="154">
        <f aca="true" t="shared" si="30" ref="BE22:BE35">+BC22-BD22</f>
        <v>0</v>
      </c>
      <c r="BF22" s="153"/>
      <c r="BG22" s="152"/>
      <c r="BH22" s="154">
        <f aca="true" t="shared" si="31" ref="BH22:BH35">+BF22-BG22</f>
        <v>0</v>
      </c>
      <c r="BI22" s="153"/>
      <c r="BJ22" s="152"/>
      <c r="BK22" s="154">
        <f aca="true" t="shared" si="32" ref="BK22:BK35">+BI22-BJ22</f>
        <v>0</v>
      </c>
      <c r="BL22" s="153"/>
      <c r="BM22" s="152"/>
      <c r="BN22" s="154">
        <f aca="true" t="shared" si="33" ref="BN22:BN35">+BL22-BM22</f>
        <v>0</v>
      </c>
      <c r="BO22" s="153"/>
      <c r="BP22" s="152"/>
      <c r="BQ22" s="154">
        <f aca="true" t="shared" si="34" ref="BQ22:BQ35">BO22-BP22</f>
        <v>0</v>
      </c>
      <c r="BR22" s="153"/>
      <c r="BS22" s="152"/>
      <c r="BT22" s="154">
        <f aca="true" t="shared" si="35" ref="BT22:BT35">BR22-BS22</f>
        <v>0</v>
      </c>
      <c r="BU22" s="153"/>
      <c r="BV22" s="152"/>
      <c r="BW22" s="154">
        <f aca="true" t="shared" si="36" ref="BW22:BW35">+BU22-BV22</f>
        <v>0</v>
      </c>
      <c r="BX22" s="153"/>
      <c r="BY22" s="152"/>
      <c r="BZ22" s="154">
        <f>+BX22-BY22</f>
        <v>0</v>
      </c>
      <c r="CA22" s="152">
        <f aca="true" t="shared" si="37" ref="CA22:CA35">+AQ22+AT22+AW22+AZ22+BC22+BF22+BI22+BL22+BO22+BR22+BU22+BX22</f>
        <v>0</v>
      </c>
      <c r="CB22" s="154"/>
      <c r="CC22" s="154">
        <f aca="true" t="shared" si="38" ref="CC22:CC35">+CA22-CB22</f>
        <v>0</v>
      </c>
    </row>
    <row r="23" spans="1:81" ht="30" customHeight="1">
      <c r="A23" s="156" t="s">
        <v>224</v>
      </c>
      <c r="B23" s="156" t="s">
        <v>225</v>
      </c>
      <c r="C23" s="155"/>
      <c r="D23" s="153"/>
      <c r="E23" s="154"/>
      <c r="F23" s="154"/>
      <c r="G23" s="153"/>
      <c r="H23" s="154"/>
      <c r="I23" s="154"/>
      <c r="J23" s="153"/>
      <c r="K23" s="154"/>
      <c r="L23" s="154"/>
      <c r="M23" s="153"/>
      <c r="N23" s="154"/>
      <c r="O23" s="154"/>
      <c r="P23" s="153"/>
      <c r="Q23" s="154"/>
      <c r="R23" s="154"/>
      <c r="S23" s="153"/>
      <c r="T23" s="154"/>
      <c r="U23" s="154"/>
      <c r="V23" s="153"/>
      <c r="W23" s="154"/>
      <c r="X23" s="154"/>
      <c r="Y23" s="153"/>
      <c r="Z23" s="154"/>
      <c r="AA23" s="154"/>
      <c r="AB23" s="153">
        <v>0</v>
      </c>
      <c r="AC23" s="153">
        <v>19362.03</v>
      </c>
      <c r="AD23" s="154">
        <f aca="true" t="shared" si="39" ref="AD23:AD33">+AB23-AC23</f>
        <v>-19362.03</v>
      </c>
      <c r="AE23" s="153"/>
      <c r="AF23" s="154"/>
      <c r="AG23" s="154">
        <f t="shared" si="23"/>
        <v>0</v>
      </c>
      <c r="AH23" s="153"/>
      <c r="AI23" s="154"/>
      <c r="AJ23" s="154"/>
      <c r="AK23" s="153"/>
      <c r="AL23" s="154"/>
      <c r="AM23" s="154">
        <f t="shared" si="24"/>
        <v>0</v>
      </c>
      <c r="AN23" s="270">
        <f aca="true" t="shared" si="40" ref="AN23:AN33">+D23+G23+J23+M23+P23+S23+V23+Y23+AB23+AE23+AH23+AK23</f>
        <v>0</v>
      </c>
      <c r="AO23" s="270">
        <f aca="true" t="shared" si="41" ref="AO23:AO33">+E23+H23+K23+N23+Q23+T23+W23+Z23+AC23+AF23+AI23+AL23</f>
        <v>19362.03</v>
      </c>
      <c r="AP23" s="270">
        <f t="shared" si="25"/>
        <v>-19362.03</v>
      </c>
      <c r="AQ23" s="153"/>
      <c r="AR23" s="152"/>
      <c r="AS23" s="154">
        <f t="shared" si="26"/>
        <v>0</v>
      </c>
      <c r="AT23" s="153"/>
      <c r="AU23" s="152"/>
      <c r="AV23" s="154">
        <f t="shared" si="27"/>
        <v>0</v>
      </c>
      <c r="AW23" s="153"/>
      <c r="AX23" s="152"/>
      <c r="AY23" s="154">
        <f t="shared" si="28"/>
        <v>0</v>
      </c>
      <c r="AZ23" s="153"/>
      <c r="BA23" s="152"/>
      <c r="BB23" s="154">
        <f t="shared" si="29"/>
        <v>0</v>
      </c>
      <c r="BC23" s="153"/>
      <c r="BD23" s="152"/>
      <c r="BE23" s="154">
        <f t="shared" si="30"/>
        <v>0</v>
      </c>
      <c r="BF23" s="153"/>
      <c r="BG23" s="152"/>
      <c r="BH23" s="154">
        <f t="shared" si="31"/>
        <v>0</v>
      </c>
      <c r="BI23" s="153"/>
      <c r="BJ23" s="152"/>
      <c r="BK23" s="154">
        <f t="shared" si="32"/>
        <v>0</v>
      </c>
      <c r="BL23" s="153"/>
      <c r="BM23" s="152"/>
      <c r="BN23" s="154">
        <f t="shared" si="33"/>
        <v>0</v>
      </c>
      <c r="BO23" s="153"/>
      <c r="BP23" s="152"/>
      <c r="BQ23" s="154">
        <f t="shared" si="34"/>
        <v>0</v>
      </c>
      <c r="BR23" s="153"/>
      <c r="BS23" s="152"/>
      <c r="BT23" s="154">
        <f t="shared" si="35"/>
        <v>0</v>
      </c>
      <c r="BU23" s="153"/>
      <c r="BV23" s="152"/>
      <c r="BW23" s="154">
        <f t="shared" si="36"/>
        <v>0</v>
      </c>
      <c r="BX23" s="153"/>
      <c r="BY23" s="152"/>
      <c r="BZ23" s="154">
        <f aca="true" t="shared" si="42" ref="BZ23:BZ35">+BX23-BY23</f>
        <v>0</v>
      </c>
      <c r="CA23" s="152">
        <f t="shared" si="37"/>
        <v>0</v>
      </c>
      <c r="CB23" s="154"/>
      <c r="CC23" s="154">
        <f t="shared" si="38"/>
        <v>0</v>
      </c>
    </row>
    <row r="24" spans="1:81" ht="30" customHeight="1">
      <c r="A24" s="156" t="s">
        <v>226</v>
      </c>
      <c r="B24" s="156" t="s">
        <v>227</v>
      </c>
      <c r="C24" s="155"/>
      <c r="D24" s="153"/>
      <c r="E24" s="154"/>
      <c r="F24" s="154"/>
      <c r="G24" s="153"/>
      <c r="H24" s="154"/>
      <c r="I24" s="154"/>
      <c r="J24" s="153"/>
      <c r="K24" s="154"/>
      <c r="L24" s="154"/>
      <c r="M24" s="153"/>
      <c r="N24" s="154"/>
      <c r="O24" s="154"/>
      <c r="P24" s="153"/>
      <c r="Q24" s="154"/>
      <c r="R24" s="154"/>
      <c r="S24" s="153"/>
      <c r="T24" s="154"/>
      <c r="U24" s="154"/>
      <c r="V24" s="153"/>
      <c r="W24" s="154"/>
      <c r="X24" s="154"/>
      <c r="Y24" s="153"/>
      <c r="Z24" s="154"/>
      <c r="AA24" s="154"/>
      <c r="AB24" s="153"/>
      <c r="AC24" s="153"/>
      <c r="AD24" s="154">
        <f t="shared" si="39"/>
        <v>0</v>
      </c>
      <c r="AE24" s="153"/>
      <c r="AF24" s="154"/>
      <c r="AG24" s="154">
        <f t="shared" si="23"/>
        <v>0</v>
      </c>
      <c r="AH24" s="153"/>
      <c r="AI24" s="154"/>
      <c r="AJ24" s="154"/>
      <c r="AK24" s="153"/>
      <c r="AL24" s="154"/>
      <c r="AM24" s="154">
        <f t="shared" si="24"/>
        <v>0</v>
      </c>
      <c r="AN24" s="270">
        <f t="shared" si="40"/>
        <v>0</v>
      </c>
      <c r="AO24" s="270">
        <f t="shared" si="41"/>
        <v>0</v>
      </c>
      <c r="AP24" s="270">
        <f t="shared" si="25"/>
        <v>0</v>
      </c>
      <c r="AQ24" s="153"/>
      <c r="AR24" s="152"/>
      <c r="AS24" s="154">
        <f t="shared" si="26"/>
        <v>0</v>
      </c>
      <c r="AT24" s="153"/>
      <c r="AU24" s="152"/>
      <c r="AV24" s="154">
        <f t="shared" si="27"/>
        <v>0</v>
      </c>
      <c r="AW24" s="153"/>
      <c r="AX24" s="152"/>
      <c r="AY24" s="154">
        <f t="shared" si="28"/>
        <v>0</v>
      </c>
      <c r="AZ24" s="153"/>
      <c r="BA24" s="152"/>
      <c r="BB24" s="154">
        <f t="shared" si="29"/>
        <v>0</v>
      </c>
      <c r="BC24" s="153">
        <v>0</v>
      </c>
      <c r="BD24" s="152"/>
      <c r="BE24" s="154">
        <f t="shared" si="30"/>
        <v>0</v>
      </c>
      <c r="BF24" s="153"/>
      <c r="BG24" s="152"/>
      <c r="BH24" s="154">
        <f t="shared" si="31"/>
        <v>0</v>
      </c>
      <c r="BI24" s="153"/>
      <c r="BJ24" s="152"/>
      <c r="BK24" s="154">
        <f t="shared" si="32"/>
        <v>0</v>
      </c>
      <c r="BL24" s="153"/>
      <c r="BM24" s="152"/>
      <c r="BN24" s="154">
        <f t="shared" si="33"/>
        <v>0</v>
      </c>
      <c r="BO24" s="153"/>
      <c r="BP24" s="152"/>
      <c r="BQ24" s="154">
        <f t="shared" si="34"/>
        <v>0</v>
      </c>
      <c r="BR24" s="153"/>
      <c r="BS24" s="152"/>
      <c r="BT24" s="154">
        <f t="shared" si="35"/>
        <v>0</v>
      </c>
      <c r="BU24" s="153"/>
      <c r="BV24" s="152"/>
      <c r="BW24" s="154">
        <f t="shared" si="36"/>
        <v>0</v>
      </c>
      <c r="BX24" s="153"/>
      <c r="BY24" s="152"/>
      <c r="BZ24" s="154">
        <f t="shared" si="42"/>
        <v>0</v>
      </c>
      <c r="CA24" s="152">
        <f t="shared" si="37"/>
        <v>0</v>
      </c>
      <c r="CB24" s="154"/>
      <c r="CC24" s="154">
        <f t="shared" si="38"/>
        <v>0</v>
      </c>
    </row>
    <row r="25" spans="1:81" ht="30" customHeight="1">
      <c r="A25" s="156" t="s">
        <v>228</v>
      </c>
      <c r="B25" s="156" t="s">
        <v>229</v>
      </c>
      <c r="C25" s="155"/>
      <c r="D25" s="153"/>
      <c r="E25" s="154"/>
      <c r="F25" s="154"/>
      <c r="G25" s="153"/>
      <c r="H25" s="154"/>
      <c r="I25" s="154"/>
      <c r="J25" s="153"/>
      <c r="K25" s="154"/>
      <c r="L25" s="154"/>
      <c r="M25" s="153"/>
      <c r="N25" s="154"/>
      <c r="O25" s="154"/>
      <c r="P25" s="153"/>
      <c r="Q25" s="154"/>
      <c r="R25" s="154"/>
      <c r="S25" s="153"/>
      <c r="T25" s="154"/>
      <c r="U25" s="154"/>
      <c r="V25" s="153"/>
      <c r="W25" s="154"/>
      <c r="X25" s="154"/>
      <c r="Y25" s="153"/>
      <c r="Z25" s="154"/>
      <c r="AA25" s="154"/>
      <c r="AB25" s="153">
        <v>0</v>
      </c>
      <c r="AC25" s="153">
        <v>131320.9</v>
      </c>
      <c r="AD25" s="154">
        <f t="shared" si="39"/>
        <v>-131320.9</v>
      </c>
      <c r="AE25" s="153"/>
      <c r="AF25" s="154"/>
      <c r="AG25" s="154">
        <f t="shared" si="23"/>
        <v>0</v>
      </c>
      <c r="AH25" s="153"/>
      <c r="AI25" s="154"/>
      <c r="AJ25" s="154"/>
      <c r="AK25" s="153"/>
      <c r="AL25" s="154"/>
      <c r="AM25" s="154">
        <f t="shared" si="24"/>
        <v>0</v>
      </c>
      <c r="AN25" s="270">
        <f t="shared" si="40"/>
        <v>0</v>
      </c>
      <c r="AO25" s="270">
        <f t="shared" si="41"/>
        <v>131320.9</v>
      </c>
      <c r="AP25" s="270">
        <f t="shared" si="25"/>
        <v>-131320.9</v>
      </c>
      <c r="AQ25" s="153"/>
      <c r="AR25" s="152"/>
      <c r="AS25" s="154">
        <f t="shared" si="26"/>
        <v>0</v>
      </c>
      <c r="AT25" s="153"/>
      <c r="AU25" s="152"/>
      <c r="AV25" s="154">
        <f t="shared" si="27"/>
        <v>0</v>
      </c>
      <c r="AW25" s="153">
        <v>0</v>
      </c>
      <c r="AX25" s="152"/>
      <c r="AY25" s="154">
        <f>+AW25-AX25</f>
        <v>0</v>
      </c>
      <c r="AZ25" s="153"/>
      <c r="BA25" s="152"/>
      <c r="BB25" s="154">
        <f t="shared" si="29"/>
        <v>0</v>
      </c>
      <c r="BC25" s="153">
        <v>0</v>
      </c>
      <c r="BD25" s="152"/>
      <c r="BE25" s="154">
        <f t="shared" si="30"/>
        <v>0</v>
      </c>
      <c r="BF25" s="153"/>
      <c r="BG25" s="152"/>
      <c r="BH25" s="154">
        <f t="shared" si="31"/>
        <v>0</v>
      </c>
      <c r="BI25" s="153">
        <v>0</v>
      </c>
      <c r="BJ25" s="152"/>
      <c r="BK25" s="154">
        <f t="shared" si="32"/>
        <v>0</v>
      </c>
      <c r="BL25" s="153"/>
      <c r="BM25" s="152"/>
      <c r="BN25" s="154">
        <f t="shared" si="33"/>
        <v>0</v>
      </c>
      <c r="BO25" s="153">
        <v>0</v>
      </c>
      <c r="BP25" s="152"/>
      <c r="BQ25" s="154">
        <f t="shared" si="34"/>
        <v>0</v>
      </c>
      <c r="BR25" s="153">
        <v>0</v>
      </c>
      <c r="BS25" s="152"/>
      <c r="BT25" s="154">
        <f t="shared" si="35"/>
        <v>0</v>
      </c>
      <c r="BU25" s="153"/>
      <c r="BV25" s="152"/>
      <c r="BW25" s="154">
        <f t="shared" si="36"/>
        <v>0</v>
      </c>
      <c r="BX25" s="153"/>
      <c r="BY25" s="152"/>
      <c r="BZ25" s="154">
        <f t="shared" si="42"/>
        <v>0</v>
      </c>
      <c r="CA25" s="152">
        <f t="shared" si="37"/>
        <v>0</v>
      </c>
      <c r="CB25" s="154"/>
      <c r="CC25" s="154">
        <f t="shared" si="38"/>
        <v>0</v>
      </c>
    </row>
    <row r="26" spans="1:81" ht="30" customHeight="1">
      <c r="A26" s="156" t="s">
        <v>230</v>
      </c>
      <c r="B26" s="156" t="s">
        <v>231</v>
      </c>
      <c r="C26" s="155"/>
      <c r="D26" s="153"/>
      <c r="E26" s="154"/>
      <c r="F26" s="154"/>
      <c r="G26" s="153"/>
      <c r="H26" s="154"/>
      <c r="I26" s="154"/>
      <c r="J26" s="153"/>
      <c r="K26" s="154"/>
      <c r="L26" s="154"/>
      <c r="M26" s="153"/>
      <c r="N26" s="154"/>
      <c r="O26" s="154"/>
      <c r="P26" s="153"/>
      <c r="Q26" s="154"/>
      <c r="R26" s="154"/>
      <c r="S26" s="153"/>
      <c r="T26" s="154"/>
      <c r="U26" s="154"/>
      <c r="V26" s="153"/>
      <c r="W26" s="154"/>
      <c r="X26" s="154"/>
      <c r="Y26" s="153"/>
      <c r="Z26" s="154"/>
      <c r="AA26" s="154"/>
      <c r="AB26" s="153">
        <v>0</v>
      </c>
      <c r="AC26" s="153">
        <f>4443.7+6252.55</f>
        <v>10696.25</v>
      </c>
      <c r="AD26" s="154">
        <f t="shared" si="39"/>
        <v>-10696.25</v>
      </c>
      <c r="AE26" s="153"/>
      <c r="AF26" s="154"/>
      <c r="AG26" s="154">
        <f t="shared" si="23"/>
        <v>0</v>
      </c>
      <c r="AH26" s="153"/>
      <c r="AI26" s="153">
        <v>4483.81</v>
      </c>
      <c r="AJ26" s="154">
        <f>+AH26-AI26</f>
        <v>-4483.81</v>
      </c>
      <c r="AK26" s="153"/>
      <c r="AL26" s="154"/>
      <c r="AM26" s="154">
        <f t="shared" si="24"/>
        <v>0</v>
      </c>
      <c r="AN26" s="270">
        <f t="shared" si="40"/>
        <v>0</v>
      </c>
      <c r="AO26" s="270">
        <f t="shared" si="41"/>
        <v>15180.060000000001</v>
      </c>
      <c r="AP26" s="270">
        <f t="shared" si="25"/>
        <v>-15180.060000000001</v>
      </c>
      <c r="AQ26" s="153"/>
      <c r="AR26" s="152"/>
      <c r="AS26" s="154">
        <f t="shared" si="26"/>
        <v>0</v>
      </c>
      <c r="AT26" s="153"/>
      <c r="AU26" s="152"/>
      <c r="AV26" s="154">
        <f t="shared" si="27"/>
        <v>0</v>
      </c>
      <c r="AW26" s="153"/>
      <c r="AX26" s="152"/>
      <c r="AY26" s="154">
        <f t="shared" si="28"/>
        <v>0</v>
      </c>
      <c r="AZ26" s="153"/>
      <c r="BA26" s="152"/>
      <c r="BB26" s="154">
        <f t="shared" si="29"/>
        <v>0</v>
      </c>
      <c r="BC26" s="153"/>
      <c r="BD26" s="152"/>
      <c r="BE26" s="154">
        <f t="shared" si="30"/>
        <v>0</v>
      </c>
      <c r="BF26" s="153"/>
      <c r="BG26" s="152"/>
      <c r="BH26" s="154">
        <f t="shared" si="31"/>
        <v>0</v>
      </c>
      <c r="BI26" s="153"/>
      <c r="BJ26" s="152"/>
      <c r="BK26" s="154">
        <f t="shared" si="32"/>
        <v>0</v>
      </c>
      <c r="BL26" s="153"/>
      <c r="BM26" s="152"/>
      <c r="BN26" s="154">
        <f t="shared" si="33"/>
        <v>0</v>
      </c>
      <c r="BO26" s="153"/>
      <c r="BP26" s="152"/>
      <c r="BQ26" s="154">
        <f t="shared" si="34"/>
        <v>0</v>
      </c>
      <c r="BR26" s="153"/>
      <c r="BS26" s="152"/>
      <c r="BT26" s="154">
        <f t="shared" si="35"/>
        <v>0</v>
      </c>
      <c r="BU26" s="153"/>
      <c r="BV26" s="152"/>
      <c r="BW26" s="154">
        <f t="shared" si="36"/>
        <v>0</v>
      </c>
      <c r="BX26" s="153"/>
      <c r="BY26" s="152"/>
      <c r="BZ26" s="154">
        <f t="shared" si="42"/>
        <v>0</v>
      </c>
      <c r="CA26" s="152">
        <f t="shared" si="37"/>
        <v>0</v>
      </c>
      <c r="CB26" s="154"/>
      <c r="CC26" s="154">
        <f t="shared" si="38"/>
        <v>0</v>
      </c>
    </row>
    <row r="27" spans="1:81" ht="30" customHeight="1">
      <c r="A27" s="156" t="s">
        <v>232</v>
      </c>
      <c r="B27" s="156" t="s">
        <v>233</v>
      </c>
      <c r="C27" s="155">
        <v>150</v>
      </c>
      <c r="D27" s="153"/>
      <c r="E27" s="154"/>
      <c r="F27" s="154"/>
      <c r="G27" s="153"/>
      <c r="H27" s="154"/>
      <c r="I27" s="154"/>
      <c r="J27" s="153"/>
      <c r="K27" s="154"/>
      <c r="L27" s="154"/>
      <c r="M27" s="153"/>
      <c r="N27" s="154"/>
      <c r="O27" s="154"/>
      <c r="P27" s="153"/>
      <c r="Q27" s="154"/>
      <c r="R27" s="154"/>
      <c r="S27" s="153"/>
      <c r="T27" s="154"/>
      <c r="U27" s="154"/>
      <c r="V27" s="153"/>
      <c r="W27" s="154"/>
      <c r="X27" s="154"/>
      <c r="Y27" s="153"/>
      <c r="Z27" s="154"/>
      <c r="AA27" s="154"/>
      <c r="AB27" s="153"/>
      <c r="AC27" s="154"/>
      <c r="AD27" s="154">
        <f t="shared" si="39"/>
        <v>0</v>
      </c>
      <c r="AE27" s="153"/>
      <c r="AF27" s="154"/>
      <c r="AG27" s="154">
        <f t="shared" si="23"/>
        <v>0</v>
      </c>
      <c r="AH27" s="153"/>
      <c r="AI27" s="154"/>
      <c r="AJ27" s="154">
        <f aca="true" t="shared" si="43" ref="AJ27:AJ33">+AH27-AI27</f>
        <v>0</v>
      </c>
      <c r="AK27" s="153"/>
      <c r="AL27" s="154"/>
      <c r="AM27" s="154">
        <f t="shared" si="24"/>
        <v>0</v>
      </c>
      <c r="AN27" s="270">
        <f t="shared" si="40"/>
        <v>0</v>
      </c>
      <c r="AO27" s="270">
        <f t="shared" si="41"/>
        <v>0</v>
      </c>
      <c r="AP27" s="270">
        <f t="shared" si="25"/>
        <v>0</v>
      </c>
      <c r="AQ27" s="153"/>
      <c r="AR27" s="152"/>
      <c r="AS27" s="154">
        <f t="shared" si="26"/>
        <v>0</v>
      </c>
      <c r="AT27" s="153"/>
      <c r="AU27" s="152"/>
      <c r="AV27" s="154">
        <f t="shared" si="27"/>
        <v>0</v>
      </c>
      <c r="AW27" s="153"/>
      <c r="AX27" s="152"/>
      <c r="AY27" s="154">
        <f t="shared" si="28"/>
        <v>0</v>
      </c>
      <c r="AZ27" s="153"/>
      <c r="BA27" s="152"/>
      <c r="BB27" s="154">
        <f t="shared" si="29"/>
        <v>0</v>
      </c>
      <c r="BC27" s="153"/>
      <c r="BD27" s="152"/>
      <c r="BE27" s="154">
        <f t="shared" si="30"/>
        <v>0</v>
      </c>
      <c r="BF27" s="153"/>
      <c r="BG27" s="152"/>
      <c r="BH27" s="154">
        <f t="shared" si="31"/>
        <v>0</v>
      </c>
      <c r="BI27" s="153"/>
      <c r="BJ27" s="152"/>
      <c r="BK27" s="154">
        <f t="shared" si="32"/>
        <v>0</v>
      </c>
      <c r="BL27" s="153"/>
      <c r="BM27" s="152"/>
      <c r="BN27" s="154">
        <f t="shared" si="33"/>
        <v>0</v>
      </c>
      <c r="BO27" s="153"/>
      <c r="BP27" s="152"/>
      <c r="BQ27" s="154">
        <f t="shared" si="34"/>
        <v>0</v>
      </c>
      <c r="BR27" s="153"/>
      <c r="BS27" s="152"/>
      <c r="BT27" s="154">
        <f t="shared" si="35"/>
        <v>0</v>
      </c>
      <c r="BU27" s="153"/>
      <c r="BV27" s="152"/>
      <c r="BW27" s="154">
        <f t="shared" si="36"/>
        <v>0</v>
      </c>
      <c r="BX27" s="153"/>
      <c r="BY27" s="152"/>
      <c r="BZ27" s="154">
        <f t="shared" si="42"/>
        <v>0</v>
      </c>
      <c r="CA27" s="152">
        <f t="shared" si="37"/>
        <v>0</v>
      </c>
      <c r="CB27" s="154"/>
      <c r="CC27" s="154">
        <f t="shared" si="38"/>
        <v>0</v>
      </c>
    </row>
    <row r="28" spans="1:81" ht="30" customHeight="1">
      <c r="A28" s="156"/>
      <c r="B28" s="156" t="s">
        <v>234</v>
      </c>
      <c r="C28" s="155">
        <v>127</v>
      </c>
      <c r="D28" s="153"/>
      <c r="E28" s="154"/>
      <c r="F28" s="154"/>
      <c r="G28" s="153"/>
      <c r="H28" s="154"/>
      <c r="I28" s="154"/>
      <c r="J28" s="153"/>
      <c r="K28" s="154"/>
      <c r="L28" s="154"/>
      <c r="M28" s="153"/>
      <c r="N28" s="154"/>
      <c r="O28" s="154"/>
      <c r="P28" s="153"/>
      <c r="Q28" s="154"/>
      <c r="R28" s="154"/>
      <c r="S28" s="153"/>
      <c r="T28" s="154"/>
      <c r="U28" s="154"/>
      <c r="V28" s="153"/>
      <c r="W28" s="154"/>
      <c r="X28" s="154"/>
      <c r="Y28" s="153"/>
      <c r="Z28" s="154"/>
      <c r="AA28" s="154"/>
      <c r="AB28" s="153"/>
      <c r="AC28" s="154"/>
      <c r="AD28" s="154">
        <f t="shared" si="39"/>
        <v>0</v>
      </c>
      <c r="AE28" s="153"/>
      <c r="AF28" s="154"/>
      <c r="AG28" s="154">
        <f t="shared" si="23"/>
        <v>0</v>
      </c>
      <c r="AH28" s="153"/>
      <c r="AI28" s="154"/>
      <c r="AJ28" s="154">
        <f t="shared" si="43"/>
        <v>0</v>
      </c>
      <c r="AK28" s="153"/>
      <c r="AL28" s="154"/>
      <c r="AM28" s="154">
        <f t="shared" si="24"/>
        <v>0</v>
      </c>
      <c r="AN28" s="270">
        <f t="shared" si="40"/>
        <v>0</v>
      </c>
      <c r="AO28" s="270">
        <f t="shared" si="41"/>
        <v>0</v>
      </c>
      <c r="AP28" s="270">
        <f t="shared" si="25"/>
        <v>0</v>
      </c>
      <c r="AQ28" s="153"/>
      <c r="AR28" s="152"/>
      <c r="AS28" s="154">
        <f t="shared" si="26"/>
        <v>0</v>
      </c>
      <c r="AT28" s="153">
        <v>0</v>
      </c>
      <c r="AU28" s="152"/>
      <c r="AV28" s="154">
        <f t="shared" si="27"/>
        <v>0</v>
      </c>
      <c r="AW28" s="153">
        <v>0</v>
      </c>
      <c r="AX28" s="152"/>
      <c r="AY28" s="154">
        <f t="shared" si="28"/>
        <v>0</v>
      </c>
      <c r="AZ28" s="153">
        <v>0</v>
      </c>
      <c r="BA28" s="152"/>
      <c r="BB28" s="154">
        <f t="shared" si="29"/>
        <v>0</v>
      </c>
      <c r="BC28" s="153">
        <v>0</v>
      </c>
      <c r="BD28" s="152"/>
      <c r="BE28" s="154">
        <f t="shared" si="30"/>
        <v>0</v>
      </c>
      <c r="BF28" s="153">
        <v>0</v>
      </c>
      <c r="BG28" s="152"/>
      <c r="BH28" s="154">
        <f t="shared" si="31"/>
        <v>0</v>
      </c>
      <c r="BI28" s="153">
        <v>0</v>
      </c>
      <c r="BJ28" s="152"/>
      <c r="BK28" s="154">
        <f t="shared" si="32"/>
        <v>0</v>
      </c>
      <c r="BL28" s="153">
        <v>0</v>
      </c>
      <c r="BM28" s="152"/>
      <c r="BN28" s="154">
        <f t="shared" si="33"/>
        <v>0</v>
      </c>
      <c r="BO28" s="153">
        <v>0</v>
      </c>
      <c r="BP28" s="152"/>
      <c r="BQ28" s="154">
        <f t="shared" si="34"/>
        <v>0</v>
      </c>
      <c r="BR28" s="153">
        <v>0</v>
      </c>
      <c r="BS28" s="152"/>
      <c r="BT28" s="154">
        <f t="shared" si="35"/>
        <v>0</v>
      </c>
      <c r="BU28" s="153">
        <v>0</v>
      </c>
      <c r="BV28" s="152"/>
      <c r="BW28" s="154">
        <f t="shared" si="36"/>
        <v>0</v>
      </c>
      <c r="BX28" s="153">
        <v>0</v>
      </c>
      <c r="BY28" s="152"/>
      <c r="BZ28" s="154">
        <f t="shared" si="42"/>
        <v>0</v>
      </c>
      <c r="CA28" s="152">
        <f t="shared" si="37"/>
        <v>0</v>
      </c>
      <c r="CB28" s="154"/>
      <c r="CC28" s="154">
        <f t="shared" si="38"/>
        <v>0</v>
      </c>
    </row>
    <row r="29" spans="1:81" ht="30" customHeight="1">
      <c r="A29" s="156" t="s">
        <v>235</v>
      </c>
      <c r="B29" s="156" t="s">
        <v>236</v>
      </c>
      <c r="C29" s="155">
        <v>127</v>
      </c>
      <c r="D29" s="153"/>
      <c r="E29" s="154"/>
      <c r="F29" s="154"/>
      <c r="G29" s="153"/>
      <c r="H29" s="154"/>
      <c r="I29" s="154"/>
      <c r="J29" s="153"/>
      <c r="K29" s="154"/>
      <c r="L29" s="154"/>
      <c r="M29" s="153"/>
      <c r="N29" s="154"/>
      <c r="O29" s="154"/>
      <c r="P29" s="153"/>
      <c r="Q29" s="154"/>
      <c r="R29" s="154"/>
      <c r="S29" s="153"/>
      <c r="T29" s="154"/>
      <c r="U29" s="154"/>
      <c r="V29" s="153"/>
      <c r="W29" s="154"/>
      <c r="X29" s="154"/>
      <c r="Y29" s="153"/>
      <c r="Z29" s="154"/>
      <c r="AA29" s="154"/>
      <c r="AB29" s="153"/>
      <c r="AC29" s="154"/>
      <c r="AD29" s="154">
        <f t="shared" si="39"/>
        <v>0</v>
      </c>
      <c r="AE29" s="153"/>
      <c r="AF29" s="154"/>
      <c r="AG29" s="154">
        <f t="shared" si="23"/>
        <v>0</v>
      </c>
      <c r="AH29" s="153"/>
      <c r="AI29" s="154"/>
      <c r="AJ29" s="154">
        <f t="shared" si="43"/>
        <v>0</v>
      </c>
      <c r="AK29" s="153"/>
      <c r="AL29" s="154"/>
      <c r="AM29" s="154">
        <f t="shared" si="24"/>
        <v>0</v>
      </c>
      <c r="AN29" s="270">
        <f t="shared" si="40"/>
        <v>0</v>
      </c>
      <c r="AO29" s="270">
        <f t="shared" si="41"/>
        <v>0</v>
      </c>
      <c r="AP29" s="270">
        <f t="shared" si="25"/>
        <v>0</v>
      </c>
      <c r="AQ29" s="153"/>
      <c r="AR29" s="152"/>
      <c r="AS29" s="154">
        <f t="shared" si="26"/>
        <v>0</v>
      </c>
      <c r="AT29" s="153">
        <v>0</v>
      </c>
      <c r="AU29" s="152"/>
      <c r="AV29" s="154">
        <f t="shared" si="27"/>
        <v>0</v>
      </c>
      <c r="AW29" s="153">
        <v>0</v>
      </c>
      <c r="AX29" s="152"/>
      <c r="AY29" s="154">
        <f t="shared" si="28"/>
        <v>0</v>
      </c>
      <c r="AZ29" s="153">
        <v>0</v>
      </c>
      <c r="BA29" s="152"/>
      <c r="BB29" s="154">
        <f t="shared" si="29"/>
        <v>0</v>
      </c>
      <c r="BC29" s="153">
        <v>0</v>
      </c>
      <c r="BD29" s="152"/>
      <c r="BE29" s="154">
        <f t="shared" si="30"/>
        <v>0</v>
      </c>
      <c r="BF29" s="153">
        <v>0</v>
      </c>
      <c r="BG29" s="152"/>
      <c r="BH29" s="154">
        <f t="shared" si="31"/>
        <v>0</v>
      </c>
      <c r="BI29" s="153">
        <v>0</v>
      </c>
      <c r="BJ29" s="152"/>
      <c r="BK29" s="154">
        <f t="shared" si="32"/>
        <v>0</v>
      </c>
      <c r="BL29" s="153">
        <v>0</v>
      </c>
      <c r="BM29" s="152"/>
      <c r="BN29" s="154">
        <f t="shared" si="33"/>
        <v>0</v>
      </c>
      <c r="BO29" s="153">
        <v>0</v>
      </c>
      <c r="BP29" s="152"/>
      <c r="BQ29" s="154">
        <f t="shared" si="34"/>
        <v>0</v>
      </c>
      <c r="BR29" s="153">
        <v>0</v>
      </c>
      <c r="BS29" s="152"/>
      <c r="BT29" s="154">
        <f t="shared" si="35"/>
        <v>0</v>
      </c>
      <c r="BU29" s="153">
        <v>0</v>
      </c>
      <c r="BV29" s="152"/>
      <c r="BW29" s="154">
        <f t="shared" si="36"/>
        <v>0</v>
      </c>
      <c r="BX29" s="153"/>
      <c r="BY29" s="152"/>
      <c r="BZ29" s="154">
        <f t="shared" si="42"/>
        <v>0</v>
      </c>
      <c r="CA29" s="152">
        <f t="shared" si="37"/>
        <v>0</v>
      </c>
      <c r="CB29" s="154"/>
      <c r="CC29" s="154">
        <f t="shared" si="38"/>
        <v>0</v>
      </c>
    </row>
    <row r="30" spans="1:81" ht="30" customHeight="1">
      <c r="A30" s="156" t="s">
        <v>237</v>
      </c>
      <c r="B30" s="156" t="s">
        <v>449</v>
      </c>
      <c r="C30" s="155">
        <v>299</v>
      </c>
      <c r="D30" s="153"/>
      <c r="E30" s="154"/>
      <c r="F30" s="154"/>
      <c r="G30" s="153"/>
      <c r="H30" s="154"/>
      <c r="I30" s="154"/>
      <c r="J30" s="153"/>
      <c r="K30" s="154"/>
      <c r="L30" s="154"/>
      <c r="M30" s="153"/>
      <c r="N30" s="154"/>
      <c r="O30" s="154"/>
      <c r="P30" s="153"/>
      <c r="Q30" s="154"/>
      <c r="R30" s="154"/>
      <c r="S30" s="153"/>
      <c r="T30" s="154"/>
      <c r="U30" s="154"/>
      <c r="V30" s="153"/>
      <c r="W30" s="154"/>
      <c r="X30" s="154"/>
      <c r="Y30" s="153"/>
      <c r="Z30" s="154"/>
      <c r="AA30" s="154"/>
      <c r="AB30" s="153"/>
      <c r="AC30" s="154"/>
      <c r="AD30" s="154">
        <f t="shared" si="39"/>
        <v>0</v>
      </c>
      <c r="AE30" s="153"/>
      <c r="AF30" s="154"/>
      <c r="AG30" s="154">
        <f t="shared" si="23"/>
        <v>0</v>
      </c>
      <c r="AH30" s="153"/>
      <c r="AI30" s="154"/>
      <c r="AJ30" s="154">
        <f t="shared" si="43"/>
        <v>0</v>
      </c>
      <c r="AK30" s="153"/>
      <c r="AL30" s="154"/>
      <c r="AM30" s="154">
        <f t="shared" si="24"/>
        <v>0</v>
      </c>
      <c r="AN30" s="270">
        <f t="shared" si="40"/>
        <v>0</v>
      </c>
      <c r="AO30" s="270">
        <f t="shared" si="41"/>
        <v>0</v>
      </c>
      <c r="AP30" s="270">
        <f t="shared" si="25"/>
        <v>0</v>
      </c>
      <c r="AQ30" s="153"/>
      <c r="AR30" s="152"/>
      <c r="AS30" s="154">
        <f t="shared" si="26"/>
        <v>0</v>
      </c>
      <c r="AT30" s="153">
        <v>0</v>
      </c>
      <c r="AU30" s="152"/>
      <c r="AV30" s="154">
        <f t="shared" si="27"/>
        <v>0</v>
      </c>
      <c r="AW30" s="153"/>
      <c r="AX30" s="152"/>
      <c r="AY30" s="154">
        <f t="shared" si="28"/>
        <v>0</v>
      </c>
      <c r="AZ30" s="153"/>
      <c r="BA30" s="152"/>
      <c r="BB30" s="154">
        <f t="shared" si="29"/>
        <v>0</v>
      </c>
      <c r="BC30" s="153"/>
      <c r="BD30" s="152"/>
      <c r="BE30" s="154">
        <f t="shared" si="30"/>
        <v>0</v>
      </c>
      <c r="BF30" s="153">
        <v>5000</v>
      </c>
      <c r="BG30" s="152"/>
      <c r="BH30" s="154">
        <f t="shared" si="31"/>
        <v>5000</v>
      </c>
      <c r="BI30" s="153">
        <v>5000</v>
      </c>
      <c r="BJ30" s="152"/>
      <c r="BK30" s="154">
        <f t="shared" si="32"/>
        <v>5000</v>
      </c>
      <c r="BL30" s="153">
        <v>5000</v>
      </c>
      <c r="BM30" s="152"/>
      <c r="BN30" s="154">
        <f t="shared" si="33"/>
        <v>5000</v>
      </c>
      <c r="BO30" s="153">
        <v>5000</v>
      </c>
      <c r="BP30" s="152"/>
      <c r="BQ30" s="154">
        <f t="shared" si="34"/>
        <v>5000</v>
      </c>
      <c r="BR30" s="153">
        <v>5000</v>
      </c>
      <c r="BS30" s="152"/>
      <c r="BT30" s="154">
        <f t="shared" si="35"/>
        <v>5000</v>
      </c>
      <c r="BU30" s="153">
        <v>5000</v>
      </c>
      <c r="BV30" s="152"/>
      <c r="BW30" s="154">
        <f t="shared" si="36"/>
        <v>5000</v>
      </c>
      <c r="BX30" s="153">
        <v>5000</v>
      </c>
      <c r="BY30" s="152"/>
      <c r="BZ30" s="154">
        <f t="shared" si="42"/>
        <v>5000</v>
      </c>
      <c r="CA30" s="152">
        <f t="shared" si="37"/>
        <v>35000</v>
      </c>
      <c r="CB30" s="154"/>
      <c r="CC30" s="154">
        <f t="shared" si="38"/>
        <v>35000</v>
      </c>
    </row>
    <row r="31" spans="1:81" ht="30" customHeight="1">
      <c r="A31" s="156" t="s">
        <v>238</v>
      </c>
      <c r="B31" s="156" t="s">
        <v>239</v>
      </c>
      <c r="C31" s="155">
        <v>250</v>
      </c>
      <c r="D31" s="153"/>
      <c r="E31" s="154"/>
      <c r="F31" s="154"/>
      <c r="G31" s="153"/>
      <c r="H31" s="154"/>
      <c r="I31" s="154"/>
      <c r="J31" s="153"/>
      <c r="K31" s="154"/>
      <c r="L31" s="154"/>
      <c r="M31" s="153"/>
      <c r="N31" s="154"/>
      <c r="O31" s="154"/>
      <c r="P31" s="153"/>
      <c r="Q31" s="154"/>
      <c r="R31" s="154"/>
      <c r="S31" s="153"/>
      <c r="T31" s="154"/>
      <c r="U31" s="154"/>
      <c r="V31" s="153"/>
      <c r="W31" s="154"/>
      <c r="X31" s="154"/>
      <c r="Y31" s="153"/>
      <c r="Z31" s="154"/>
      <c r="AA31" s="154"/>
      <c r="AB31" s="153"/>
      <c r="AC31" s="153">
        <f>2361.87+4288.37</f>
        <v>6650.24</v>
      </c>
      <c r="AD31" s="154">
        <f t="shared" si="39"/>
        <v>-6650.24</v>
      </c>
      <c r="AE31" s="153"/>
      <c r="AF31" s="154"/>
      <c r="AG31" s="154">
        <f t="shared" si="23"/>
        <v>0</v>
      </c>
      <c r="AH31" s="153"/>
      <c r="AI31" s="154"/>
      <c r="AJ31" s="154">
        <f t="shared" si="43"/>
        <v>0</v>
      </c>
      <c r="AK31" s="153"/>
      <c r="AL31" s="154"/>
      <c r="AM31" s="154">
        <f t="shared" si="24"/>
        <v>0</v>
      </c>
      <c r="AN31" s="270">
        <f t="shared" si="40"/>
        <v>0</v>
      </c>
      <c r="AO31" s="270">
        <f t="shared" si="41"/>
        <v>6650.24</v>
      </c>
      <c r="AP31" s="270">
        <f t="shared" si="25"/>
        <v>-6650.24</v>
      </c>
      <c r="AQ31" s="153"/>
      <c r="AR31" s="152"/>
      <c r="AS31" s="154">
        <f t="shared" si="26"/>
        <v>0</v>
      </c>
      <c r="AT31" s="153"/>
      <c r="AU31" s="152"/>
      <c r="AV31" s="154">
        <f t="shared" si="27"/>
        <v>0</v>
      </c>
      <c r="AW31" s="153"/>
      <c r="AX31" s="152"/>
      <c r="AY31" s="154">
        <f t="shared" si="28"/>
        <v>0</v>
      </c>
      <c r="AZ31" s="153"/>
      <c r="BA31" s="152"/>
      <c r="BB31" s="154">
        <f t="shared" si="29"/>
        <v>0</v>
      </c>
      <c r="BC31" s="153"/>
      <c r="BD31" s="152"/>
      <c r="BE31" s="154">
        <f t="shared" si="30"/>
        <v>0</v>
      </c>
      <c r="BF31" s="153"/>
      <c r="BG31" s="152"/>
      <c r="BH31" s="154">
        <f t="shared" si="31"/>
        <v>0</v>
      </c>
      <c r="BI31" s="153"/>
      <c r="BJ31" s="152"/>
      <c r="BK31" s="154">
        <f t="shared" si="32"/>
        <v>0</v>
      </c>
      <c r="BL31" s="153">
        <v>5000</v>
      </c>
      <c r="BM31" s="152"/>
      <c r="BN31" s="154">
        <f t="shared" si="33"/>
        <v>5000</v>
      </c>
      <c r="BO31" s="153">
        <v>5000</v>
      </c>
      <c r="BP31" s="152"/>
      <c r="BQ31" s="154">
        <f t="shared" si="34"/>
        <v>5000</v>
      </c>
      <c r="BR31" s="153">
        <v>5000</v>
      </c>
      <c r="BS31" s="152"/>
      <c r="BT31" s="154">
        <f t="shared" si="35"/>
        <v>5000</v>
      </c>
      <c r="BU31" s="153">
        <v>5000</v>
      </c>
      <c r="BV31" s="152"/>
      <c r="BW31" s="154">
        <f t="shared" si="36"/>
        <v>5000</v>
      </c>
      <c r="BX31" s="153">
        <v>5000</v>
      </c>
      <c r="BY31" s="152"/>
      <c r="BZ31" s="154">
        <f t="shared" si="42"/>
        <v>5000</v>
      </c>
      <c r="CA31" s="152">
        <f t="shared" si="37"/>
        <v>25000</v>
      </c>
      <c r="CB31" s="154"/>
      <c r="CC31" s="154">
        <f t="shared" si="38"/>
        <v>25000</v>
      </c>
    </row>
    <row r="32" spans="1:81" ht="30" customHeight="1">
      <c r="A32" s="156" t="s">
        <v>240</v>
      </c>
      <c r="B32" s="156" t="s">
        <v>241</v>
      </c>
      <c r="C32" s="155"/>
      <c r="D32" s="154"/>
      <c r="E32" s="154"/>
      <c r="F32" s="154"/>
      <c r="G32" s="154"/>
      <c r="H32" s="154"/>
      <c r="I32" s="154"/>
      <c r="J32" s="153"/>
      <c r="K32" s="154"/>
      <c r="L32" s="154"/>
      <c r="M32" s="153"/>
      <c r="N32" s="153">
        <v>1117.44</v>
      </c>
      <c r="O32" s="154">
        <f>+M32-N32</f>
        <v>-1117.44</v>
      </c>
      <c r="P32" s="154">
        <v>0</v>
      </c>
      <c r="Q32" s="153">
        <v>4330.01</v>
      </c>
      <c r="R32" s="154">
        <f>+P32-Q32</f>
        <v>-4330.01</v>
      </c>
      <c r="S32" s="154">
        <v>0</v>
      </c>
      <c r="T32" s="153">
        <v>4349.18</v>
      </c>
      <c r="U32" s="154">
        <f>+S32-T32</f>
        <v>-4349.18</v>
      </c>
      <c r="V32" s="153"/>
      <c r="W32" s="153">
        <f>4394.91+4379.65</f>
        <v>8774.56</v>
      </c>
      <c r="X32" s="154">
        <f>+V32-W32</f>
        <v>-8774.56</v>
      </c>
      <c r="Y32" s="153"/>
      <c r="Z32" s="153">
        <v>4393.33</v>
      </c>
      <c r="AA32" s="154">
        <f>+Y32-Z32</f>
        <v>-4393.33</v>
      </c>
      <c r="AB32" s="153"/>
      <c r="AC32" s="153">
        <v>4395.33</v>
      </c>
      <c r="AD32" s="154">
        <f t="shared" si="39"/>
        <v>-4395.33</v>
      </c>
      <c r="AE32" s="153"/>
      <c r="AF32" s="153">
        <v>4399.82</v>
      </c>
      <c r="AG32" s="154">
        <f t="shared" si="23"/>
        <v>-4399.82</v>
      </c>
      <c r="AH32" s="153"/>
      <c r="AI32" s="153">
        <v>4398.37</v>
      </c>
      <c r="AJ32" s="154">
        <f t="shared" si="43"/>
        <v>-4398.37</v>
      </c>
      <c r="AK32" s="153"/>
      <c r="AL32" s="153">
        <v>4393.4</v>
      </c>
      <c r="AM32" s="154">
        <f>+AK32-AL32</f>
        <v>-4393.4</v>
      </c>
      <c r="AN32" s="270">
        <f t="shared" si="40"/>
        <v>0</v>
      </c>
      <c r="AO32" s="270">
        <f t="shared" si="41"/>
        <v>40551.44000000001</v>
      </c>
      <c r="AP32" s="270">
        <f t="shared" si="25"/>
        <v>-40551.44000000001</v>
      </c>
      <c r="AQ32" s="153">
        <v>4375</v>
      </c>
      <c r="AR32" s="152"/>
      <c r="AS32" s="154">
        <f t="shared" si="26"/>
        <v>4375</v>
      </c>
      <c r="AT32" s="153">
        <v>4375</v>
      </c>
      <c r="AU32" s="152"/>
      <c r="AV32" s="154">
        <f t="shared" si="27"/>
        <v>4375</v>
      </c>
      <c r="AW32" s="153">
        <v>4375</v>
      </c>
      <c r="AX32" s="152"/>
      <c r="AY32" s="154">
        <f t="shared" si="28"/>
        <v>4375</v>
      </c>
      <c r="AZ32" s="153">
        <v>4375</v>
      </c>
      <c r="BA32" s="152"/>
      <c r="BB32" s="154">
        <f t="shared" si="29"/>
        <v>4375</v>
      </c>
      <c r="BC32" s="153">
        <v>4375</v>
      </c>
      <c r="BD32" s="152"/>
      <c r="BE32" s="154">
        <f t="shared" si="30"/>
        <v>4375</v>
      </c>
      <c r="BF32" s="153">
        <v>4375</v>
      </c>
      <c r="BG32" s="152"/>
      <c r="BH32" s="154">
        <f t="shared" si="31"/>
        <v>4375</v>
      </c>
      <c r="BI32" s="153">
        <v>4375</v>
      </c>
      <c r="BJ32" s="152"/>
      <c r="BK32" s="154">
        <f t="shared" si="32"/>
        <v>4375</v>
      </c>
      <c r="BL32" s="153">
        <v>4375</v>
      </c>
      <c r="BM32" s="152"/>
      <c r="BN32" s="154">
        <f t="shared" si="33"/>
        <v>4375</v>
      </c>
      <c r="BO32" s="153">
        <v>4375</v>
      </c>
      <c r="BP32" s="152"/>
      <c r="BQ32" s="154">
        <f t="shared" si="34"/>
        <v>4375</v>
      </c>
      <c r="BR32" s="153">
        <v>4375</v>
      </c>
      <c r="BS32" s="152"/>
      <c r="BT32" s="154">
        <f t="shared" si="35"/>
        <v>4375</v>
      </c>
      <c r="BU32" s="153">
        <v>4375</v>
      </c>
      <c r="BV32" s="152"/>
      <c r="BW32" s="154">
        <f t="shared" si="36"/>
        <v>4375</v>
      </c>
      <c r="BX32" s="153">
        <v>4375</v>
      </c>
      <c r="BY32" s="152"/>
      <c r="BZ32" s="154">
        <f t="shared" si="42"/>
        <v>4375</v>
      </c>
      <c r="CA32" s="152">
        <f t="shared" si="37"/>
        <v>52500</v>
      </c>
      <c r="CB32" s="154"/>
      <c r="CC32" s="154">
        <f t="shared" si="38"/>
        <v>52500</v>
      </c>
    </row>
    <row r="33" spans="1:81" ht="30" customHeight="1">
      <c r="A33" s="156" t="s">
        <v>242</v>
      </c>
      <c r="B33" s="156" t="s">
        <v>243</v>
      </c>
      <c r="C33" s="155"/>
      <c r="D33" s="153"/>
      <c r="E33" s="154"/>
      <c r="F33" s="154"/>
      <c r="G33" s="153"/>
      <c r="H33" s="154"/>
      <c r="I33" s="154"/>
      <c r="J33" s="153"/>
      <c r="K33" s="154"/>
      <c r="L33" s="154"/>
      <c r="M33" s="153"/>
      <c r="N33" s="153">
        <v>1262.11</v>
      </c>
      <c r="O33" s="154">
        <f>+M33-N33</f>
        <v>-1262.11</v>
      </c>
      <c r="P33" s="154">
        <v>0</v>
      </c>
      <c r="Q33" s="153">
        <v>3556.65</v>
      </c>
      <c r="R33" s="154">
        <f>+P33-Q33</f>
        <v>-3556.65</v>
      </c>
      <c r="S33" s="154">
        <v>0</v>
      </c>
      <c r="T33" s="153">
        <v>3572.64</v>
      </c>
      <c r="U33" s="154">
        <f>+S33-T33</f>
        <v>-3572.64</v>
      </c>
      <c r="V33" s="153"/>
      <c r="W33" s="153">
        <f>3610.1+3597.57</f>
        <v>7207.67</v>
      </c>
      <c r="X33" s="154">
        <f>+V33-W33</f>
        <v>-7207.67</v>
      </c>
      <c r="Y33" s="153"/>
      <c r="Z33" s="153">
        <v>3608.81</v>
      </c>
      <c r="AA33" s="154">
        <f>+Y33-Z33</f>
        <v>-3608.81</v>
      </c>
      <c r="AB33" s="153"/>
      <c r="AC33" s="153">
        <v>3610.45</v>
      </c>
      <c r="AD33" s="154">
        <f t="shared" si="39"/>
        <v>-3610.45</v>
      </c>
      <c r="AE33" s="153"/>
      <c r="AF33" s="153">
        <v>3614.14</v>
      </c>
      <c r="AG33" s="154">
        <f t="shared" si="23"/>
        <v>-3614.14</v>
      </c>
      <c r="AH33" s="153"/>
      <c r="AI33" s="153">
        <f>3612.94</f>
        <v>3612.94</v>
      </c>
      <c r="AJ33" s="154">
        <f t="shared" si="43"/>
        <v>-3612.94</v>
      </c>
      <c r="AK33" s="153"/>
      <c r="AL33" s="153">
        <f>807.31+3608.86</f>
        <v>4416.17</v>
      </c>
      <c r="AM33" s="154">
        <f t="shared" si="24"/>
        <v>-4416.17</v>
      </c>
      <c r="AN33" s="270">
        <f t="shared" si="40"/>
        <v>0</v>
      </c>
      <c r="AO33" s="270">
        <f t="shared" si="41"/>
        <v>34461.58</v>
      </c>
      <c r="AP33" s="270">
        <f t="shared" si="25"/>
        <v>-34461.58</v>
      </c>
      <c r="AQ33" s="153">
        <v>3600</v>
      </c>
      <c r="AR33" s="152"/>
      <c r="AS33" s="154">
        <f t="shared" si="26"/>
        <v>3600</v>
      </c>
      <c r="AT33" s="153">
        <v>3600</v>
      </c>
      <c r="AU33" s="152"/>
      <c r="AV33" s="154">
        <f t="shared" si="27"/>
        <v>3600</v>
      </c>
      <c r="AW33" s="153">
        <v>3600</v>
      </c>
      <c r="AX33" s="152"/>
      <c r="AY33" s="154">
        <f t="shared" si="28"/>
        <v>3600</v>
      </c>
      <c r="AZ33" s="153">
        <v>3600</v>
      </c>
      <c r="BA33" s="152"/>
      <c r="BB33" s="154">
        <f t="shared" si="29"/>
        <v>3600</v>
      </c>
      <c r="BC33" s="153">
        <v>3600</v>
      </c>
      <c r="BD33" s="152"/>
      <c r="BE33" s="154">
        <f t="shared" si="30"/>
        <v>3600</v>
      </c>
      <c r="BF33" s="153">
        <v>3600</v>
      </c>
      <c r="BG33" s="152"/>
      <c r="BH33" s="154">
        <f t="shared" si="31"/>
        <v>3600</v>
      </c>
      <c r="BI33" s="153">
        <v>3600</v>
      </c>
      <c r="BJ33" s="152"/>
      <c r="BK33" s="154">
        <f t="shared" si="32"/>
        <v>3600</v>
      </c>
      <c r="BL33" s="153">
        <v>3600</v>
      </c>
      <c r="BM33" s="152"/>
      <c r="BN33" s="154">
        <f t="shared" si="33"/>
        <v>3600</v>
      </c>
      <c r="BO33" s="153">
        <v>3600</v>
      </c>
      <c r="BP33" s="152"/>
      <c r="BQ33" s="154">
        <f t="shared" si="34"/>
        <v>3600</v>
      </c>
      <c r="BR33" s="153">
        <v>3600</v>
      </c>
      <c r="BS33" s="152"/>
      <c r="BT33" s="154">
        <f t="shared" si="35"/>
        <v>3600</v>
      </c>
      <c r="BU33" s="153">
        <v>3600</v>
      </c>
      <c r="BV33" s="152"/>
      <c r="BW33" s="154">
        <f t="shared" si="36"/>
        <v>3600</v>
      </c>
      <c r="BX33" s="153">
        <v>3600</v>
      </c>
      <c r="BY33" s="152"/>
      <c r="BZ33" s="154">
        <f t="shared" si="42"/>
        <v>3600</v>
      </c>
      <c r="CA33" s="152">
        <f t="shared" si="37"/>
        <v>43200</v>
      </c>
      <c r="CB33" s="154"/>
      <c r="CC33" s="154">
        <f t="shared" si="38"/>
        <v>43200</v>
      </c>
    </row>
    <row r="34" spans="1:81" ht="30" customHeight="1">
      <c r="A34" s="161"/>
      <c r="B34" s="156" t="s">
        <v>245</v>
      </c>
      <c r="C34" s="155">
        <v>181</v>
      </c>
      <c r="D34" s="153"/>
      <c r="E34" s="154"/>
      <c r="F34" s="154"/>
      <c r="G34" s="153"/>
      <c r="H34" s="154"/>
      <c r="I34" s="154"/>
      <c r="J34" s="153"/>
      <c r="K34" s="154"/>
      <c r="L34" s="154"/>
      <c r="M34" s="153"/>
      <c r="N34" s="154"/>
      <c r="O34" s="154"/>
      <c r="P34" s="153"/>
      <c r="Q34" s="154"/>
      <c r="R34" s="154"/>
      <c r="S34" s="153"/>
      <c r="T34" s="154"/>
      <c r="U34" s="154"/>
      <c r="V34" s="153"/>
      <c r="W34" s="154"/>
      <c r="X34" s="154"/>
      <c r="Y34" s="153"/>
      <c r="Z34" s="154"/>
      <c r="AA34" s="154"/>
      <c r="AB34" s="153"/>
      <c r="AC34" s="154"/>
      <c r="AD34" s="154"/>
      <c r="AE34" s="153"/>
      <c r="AF34" s="154"/>
      <c r="AG34" s="154"/>
      <c r="AH34" s="153"/>
      <c r="AI34" s="154"/>
      <c r="AJ34" s="154"/>
      <c r="AK34" s="153"/>
      <c r="AL34" s="154"/>
      <c r="AM34" s="154"/>
      <c r="AN34" s="270">
        <f>+D34+G34+J34+M34+P34+S34+V34+Y34+AB34+AE34+AH34+AK34</f>
        <v>0</v>
      </c>
      <c r="AO34" s="270"/>
      <c r="AP34" s="270">
        <f t="shared" si="25"/>
        <v>0</v>
      </c>
      <c r="AQ34" s="153"/>
      <c r="AR34" s="152"/>
      <c r="AS34" s="154" t="s">
        <v>244</v>
      </c>
      <c r="AT34" s="153"/>
      <c r="AU34" s="152"/>
      <c r="AV34" s="154">
        <f t="shared" si="27"/>
        <v>0</v>
      </c>
      <c r="AW34" s="153"/>
      <c r="AX34" s="152"/>
      <c r="AY34" s="154">
        <f t="shared" si="28"/>
        <v>0</v>
      </c>
      <c r="AZ34" s="153"/>
      <c r="BA34" s="152"/>
      <c r="BB34" s="154">
        <f t="shared" si="29"/>
        <v>0</v>
      </c>
      <c r="BC34" s="153"/>
      <c r="BD34" s="152"/>
      <c r="BE34" s="154">
        <f t="shared" si="30"/>
        <v>0</v>
      </c>
      <c r="BF34" s="153"/>
      <c r="BG34" s="152"/>
      <c r="BH34" s="154">
        <f t="shared" si="31"/>
        <v>0</v>
      </c>
      <c r="BI34" s="153"/>
      <c r="BJ34" s="152"/>
      <c r="BK34" s="154">
        <f t="shared" si="32"/>
        <v>0</v>
      </c>
      <c r="BL34" s="153">
        <v>0</v>
      </c>
      <c r="BM34" s="152"/>
      <c r="BN34" s="154">
        <f t="shared" si="33"/>
        <v>0</v>
      </c>
      <c r="BO34" s="153">
        <v>3125</v>
      </c>
      <c r="BP34" s="152"/>
      <c r="BQ34" s="154">
        <f t="shared" si="34"/>
        <v>3125</v>
      </c>
      <c r="BR34" s="153">
        <v>3125</v>
      </c>
      <c r="BS34" s="152"/>
      <c r="BT34" s="154">
        <f t="shared" si="35"/>
        <v>3125</v>
      </c>
      <c r="BU34" s="153">
        <v>3125</v>
      </c>
      <c r="BV34" s="152"/>
      <c r="BW34" s="154">
        <f t="shared" si="36"/>
        <v>3125</v>
      </c>
      <c r="BX34" s="153">
        <v>3125</v>
      </c>
      <c r="BY34" s="152"/>
      <c r="BZ34" s="154">
        <f t="shared" si="42"/>
        <v>3125</v>
      </c>
      <c r="CA34" s="152">
        <f t="shared" si="37"/>
        <v>12500</v>
      </c>
      <c r="CB34" s="154"/>
      <c r="CC34" s="154">
        <f t="shared" si="38"/>
        <v>12500</v>
      </c>
    </row>
    <row r="35" spans="1:81" ht="30" customHeight="1">
      <c r="A35" s="161"/>
      <c r="B35" s="156" t="s">
        <v>246</v>
      </c>
      <c r="C35" s="155">
        <v>111</v>
      </c>
      <c r="D35" s="153"/>
      <c r="E35" s="154"/>
      <c r="F35" s="154"/>
      <c r="G35" s="153"/>
      <c r="H35" s="154"/>
      <c r="I35" s="154"/>
      <c r="J35" s="153"/>
      <c r="K35" s="154"/>
      <c r="L35" s="154"/>
      <c r="M35" s="153"/>
      <c r="N35" s="154"/>
      <c r="O35" s="154"/>
      <c r="P35" s="153"/>
      <c r="Q35" s="154"/>
      <c r="R35" s="154"/>
      <c r="S35" s="153"/>
      <c r="T35" s="154"/>
      <c r="U35" s="154"/>
      <c r="V35" s="153"/>
      <c r="W35" s="154"/>
      <c r="X35" s="154"/>
      <c r="Y35" s="153"/>
      <c r="Z35" s="154"/>
      <c r="AA35" s="154"/>
      <c r="AB35" s="153"/>
      <c r="AC35" s="154"/>
      <c r="AD35" s="154"/>
      <c r="AE35" s="153"/>
      <c r="AF35" s="154"/>
      <c r="AG35" s="154"/>
      <c r="AH35" s="153"/>
      <c r="AI35" s="154"/>
      <c r="AJ35" s="154"/>
      <c r="AK35" s="153"/>
      <c r="AL35" s="154"/>
      <c r="AM35" s="154"/>
      <c r="AN35" s="270">
        <f>+D35+G35+J35+M35+P35+S35+V35+Y35+AB35+AE35+AH35+AK35</f>
        <v>0</v>
      </c>
      <c r="AO35" s="270"/>
      <c r="AP35" s="270">
        <f t="shared" si="25"/>
        <v>0</v>
      </c>
      <c r="AQ35" s="153"/>
      <c r="AR35" s="152"/>
      <c r="AS35" s="154" t="s">
        <v>244</v>
      </c>
      <c r="AT35" s="153"/>
      <c r="AU35" s="152"/>
      <c r="AV35" s="154">
        <f t="shared" si="27"/>
        <v>0</v>
      </c>
      <c r="AW35" s="153"/>
      <c r="AX35" s="152"/>
      <c r="AY35" s="154">
        <f t="shared" si="28"/>
        <v>0</v>
      </c>
      <c r="AZ35" s="153"/>
      <c r="BA35" s="152"/>
      <c r="BB35" s="154">
        <f t="shared" si="29"/>
        <v>0</v>
      </c>
      <c r="BC35" s="153"/>
      <c r="BD35" s="152"/>
      <c r="BE35" s="154">
        <f t="shared" si="30"/>
        <v>0</v>
      </c>
      <c r="BF35" s="153">
        <v>1850</v>
      </c>
      <c r="BG35" s="152"/>
      <c r="BH35" s="154">
        <f t="shared" si="31"/>
        <v>1850</v>
      </c>
      <c r="BI35" s="153">
        <v>1850</v>
      </c>
      <c r="BJ35" s="152"/>
      <c r="BK35" s="154">
        <f t="shared" si="32"/>
        <v>1850</v>
      </c>
      <c r="BL35" s="153">
        <v>1850</v>
      </c>
      <c r="BM35" s="152"/>
      <c r="BN35" s="154">
        <f t="shared" si="33"/>
        <v>1850</v>
      </c>
      <c r="BO35" s="153">
        <v>1850</v>
      </c>
      <c r="BP35" s="152"/>
      <c r="BQ35" s="154">
        <f t="shared" si="34"/>
        <v>1850</v>
      </c>
      <c r="BR35" s="153">
        <v>1850</v>
      </c>
      <c r="BS35" s="152"/>
      <c r="BT35" s="154">
        <f t="shared" si="35"/>
        <v>1850</v>
      </c>
      <c r="BU35" s="153">
        <v>1850</v>
      </c>
      <c r="BV35" s="152"/>
      <c r="BW35" s="154">
        <f t="shared" si="36"/>
        <v>1850</v>
      </c>
      <c r="BX35" s="153">
        <v>1850</v>
      </c>
      <c r="BY35" s="152"/>
      <c r="BZ35" s="154">
        <f t="shared" si="42"/>
        <v>1850</v>
      </c>
      <c r="CA35" s="152">
        <f t="shared" si="37"/>
        <v>12950</v>
      </c>
      <c r="CB35" s="154"/>
      <c r="CC35" s="154">
        <f t="shared" si="38"/>
        <v>12950</v>
      </c>
    </row>
    <row r="36" spans="2:81" ht="43.5" customHeight="1">
      <c r="B36" s="162" t="s">
        <v>247</v>
      </c>
      <c r="C36" s="163">
        <f aca="true" t="shared" si="44" ref="C36:AM36">+C20+C6</f>
        <v>1245</v>
      </c>
      <c r="D36" s="164">
        <f t="shared" si="44"/>
        <v>0</v>
      </c>
      <c r="E36" s="164">
        <f t="shared" si="44"/>
        <v>0</v>
      </c>
      <c r="F36" s="164">
        <f t="shared" si="44"/>
        <v>0</v>
      </c>
      <c r="G36" s="164">
        <f t="shared" si="44"/>
        <v>0</v>
      </c>
      <c r="H36" s="164">
        <f t="shared" si="44"/>
        <v>0</v>
      </c>
      <c r="I36" s="164">
        <f t="shared" si="44"/>
        <v>0</v>
      </c>
      <c r="J36" s="164">
        <f t="shared" si="44"/>
        <v>0</v>
      </c>
      <c r="K36" s="164">
        <f t="shared" si="44"/>
        <v>0</v>
      </c>
      <c r="L36" s="164">
        <f t="shared" si="44"/>
        <v>0</v>
      </c>
      <c r="M36" s="164">
        <f t="shared" si="44"/>
        <v>0</v>
      </c>
      <c r="N36" s="164">
        <f t="shared" si="44"/>
        <v>2379.55</v>
      </c>
      <c r="O36" s="164">
        <f t="shared" si="44"/>
        <v>-2379.55</v>
      </c>
      <c r="P36" s="164">
        <f t="shared" si="44"/>
        <v>0</v>
      </c>
      <c r="Q36" s="164">
        <f t="shared" si="44"/>
        <v>7886.66</v>
      </c>
      <c r="R36" s="164">
        <f t="shared" si="44"/>
        <v>-7886.66</v>
      </c>
      <c r="S36" s="164">
        <f t="shared" si="44"/>
        <v>0</v>
      </c>
      <c r="T36" s="164">
        <f t="shared" si="44"/>
        <v>7921.82</v>
      </c>
      <c r="U36" s="164">
        <f t="shared" si="44"/>
        <v>-7921.82</v>
      </c>
      <c r="V36" s="164">
        <f t="shared" si="44"/>
        <v>0</v>
      </c>
      <c r="W36" s="164">
        <f t="shared" si="44"/>
        <v>18174.32</v>
      </c>
      <c r="X36" s="164">
        <f t="shared" si="44"/>
        <v>-18174.32</v>
      </c>
      <c r="Y36" s="164">
        <f t="shared" si="44"/>
        <v>0</v>
      </c>
      <c r="Z36" s="164">
        <f t="shared" si="44"/>
        <v>9954.439999999999</v>
      </c>
      <c r="AA36" s="164">
        <f t="shared" si="44"/>
        <v>-9954.439999999999</v>
      </c>
      <c r="AB36" s="164">
        <f t="shared" si="44"/>
        <v>0</v>
      </c>
      <c r="AC36" s="164">
        <f t="shared" si="44"/>
        <v>233988.50999999998</v>
      </c>
      <c r="AD36" s="164">
        <f t="shared" si="44"/>
        <v>-233988.50999999998</v>
      </c>
      <c r="AE36" s="164">
        <f t="shared" si="44"/>
        <v>0</v>
      </c>
      <c r="AF36" s="164">
        <f t="shared" si="44"/>
        <v>8013.959999999999</v>
      </c>
      <c r="AG36" s="164">
        <f t="shared" si="44"/>
        <v>-8013.959999999999</v>
      </c>
      <c r="AH36" s="164">
        <f t="shared" si="44"/>
        <v>0</v>
      </c>
      <c r="AI36" s="164">
        <f t="shared" si="44"/>
        <v>16655.03</v>
      </c>
      <c r="AJ36" s="164">
        <f t="shared" si="44"/>
        <v>-16655.03</v>
      </c>
      <c r="AK36" s="164">
        <f t="shared" si="44"/>
        <v>0</v>
      </c>
      <c r="AL36" s="164">
        <f t="shared" si="44"/>
        <v>8809.57</v>
      </c>
      <c r="AM36" s="164">
        <f t="shared" si="44"/>
        <v>-8809.57</v>
      </c>
      <c r="AN36" s="261">
        <f>+D36+G36+J36+M36+P36+S36+V36+Y36+AB36+AE36+AH36+AK36</f>
        <v>0</v>
      </c>
      <c r="AO36" s="276">
        <f>+AO20+AO6</f>
        <v>313783.86</v>
      </c>
      <c r="AP36" s="276">
        <f>+AP20+AP6</f>
        <v>-313783.86</v>
      </c>
      <c r="AQ36" s="164">
        <f aca="true" t="shared" si="45" ref="AQ36:CC36">+AQ20+AQ6</f>
        <v>7975</v>
      </c>
      <c r="AR36" s="164">
        <f t="shared" si="45"/>
        <v>0</v>
      </c>
      <c r="AS36" s="164">
        <f t="shared" si="45"/>
        <v>7975</v>
      </c>
      <c r="AT36" s="164">
        <f t="shared" si="45"/>
        <v>7975</v>
      </c>
      <c r="AU36" s="164">
        <f t="shared" si="45"/>
        <v>0</v>
      </c>
      <c r="AV36" s="164">
        <f t="shared" si="45"/>
        <v>7975</v>
      </c>
      <c r="AW36" s="164">
        <f t="shared" si="45"/>
        <v>7975</v>
      </c>
      <c r="AX36" s="164">
        <f t="shared" si="45"/>
        <v>0</v>
      </c>
      <c r="AY36" s="164">
        <f t="shared" si="45"/>
        <v>7975</v>
      </c>
      <c r="AZ36" s="164">
        <f t="shared" si="45"/>
        <v>7975</v>
      </c>
      <c r="BA36" s="164">
        <f t="shared" si="45"/>
        <v>0</v>
      </c>
      <c r="BB36" s="164">
        <f t="shared" si="45"/>
        <v>7975</v>
      </c>
      <c r="BC36" s="164">
        <f t="shared" si="45"/>
        <v>7975</v>
      </c>
      <c r="BD36" s="164">
        <f t="shared" si="45"/>
        <v>0</v>
      </c>
      <c r="BE36" s="164">
        <f t="shared" si="45"/>
        <v>7975</v>
      </c>
      <c r="BF36" s="164">
        <f t="shared" si="45"/>
        <v>12975</v>
      </c>
      <c r="BG36" s="164">
        <f t="shared" si="45"/>
        <v>0</v>
      </c>
      <c r="BH36" s="164">
        <f t="shared" si="45"/>
        <v>12975</v>
      </c>
      <c r="BI36" s="164">
        <f t="shared" si="45"/>
        <v>12975</v>
      </c>
      <c r="BJ36" s="164">
        <f t="shared" si="45"/>
        <v>0</v>
      </c>
      <c r="BK36" s="164">
        <f t="shared" si="45"/>
        <v>12975</v>
      </c>
      <c r="BL36" s="164">
        <f t="shared" si="45"/>
        <v>17975</v>
      </c>
      <c r="BM36" s="164">
        <f t="shared" si="45"/>
        <v>0</v>
      </c>
      <c r="BN36" s="164">
        <f t="shared" si="45"/>
        <v>17975</v>
      </c>
      <c r="BO36" s="164">
        <f t="shared" si="45"/>
        <v>17975</v>
      </c>
      <c r="BP36" s="164">
        <f t="shared" si="45"/>
        <v>0</v>
      </c>
      <c r="BQ36" s="164">
        <f t="shared" si="45"/>
        <v>17975</v>
      </c>
      <c r="BR36" s="164">
        <f t="shared" si="45"/>
        <v>17975</v>
      </c>
      <c r="BS36" s="164">
        <f t="shared" si="45"/>
        <v>0</v>
      </c>
      <c r="BT36" s="164">
        <f t="shared" si="45"/>
        <v>17975</v>
      </c>
      <c r="BU36" s="164">
        <f t="shared" si="45"/>
        <v>17975</v>
      </c>
      <c r="BV36" s="164">
        <f t="shared" si="45"/>
        <v>0</v>
      </c>
      <c r="BW36" s="164">
        <f t="shared" si="45"/>
        <v>17975</v>
      </c>
      <c r="BX36" s="164">
        <f t="shared" si="45"/>
        <v>17975</v>
      </c>
      <c r="BY36" s="164">
        <f t="shared" si="45"/>
        <v>0</v>
      </c>
      <c r="BZ36" s="164">
        <f t="shared" si="45"/>
        <v>17975</v>
      </c>
      <c r="CA36" s="164">
        <f t="shared" si="45"/>
        <v>155700</v>
      </c>
      <c r="CB36" s="164">
        <f t="shared" si="45"/>
        <v>0</v>
      </c>
      <c r="CC36" s="164">
        <f t="shared" si="45"/>
        <v>155700</v>
      </c>
    </row>
    <row r="37" spans="2:81" ht="43.5" customHeight="1">
      <c r="B37" s="142" t="s">
        <v>248</v>
      </c>
      <c r="C37" s="143"/>
      <c r="D37" s="144"/>
      <c r="E37" s="145"/>
      <c r="F37" s="146"/>
      <c r="G37" s="144"/>
      <c r="H37" s="145"/>
      <c r="I37" s="146"/>
      <c r="J37" s="144"/>
      <c r="K37" s="145"/>
      <c r="L37" s="146"/>
      <c r="M37" s="144"/>
      <c r="N37" s="145"/>
      <c r="O37" s="146"/>
      <c r="P37" s="144"/>
      <c r="Q37" s="145"/>
      <c r="R37" s="146"/>
      <c r="S37" s="144"/>
      <c r="T37" s="145"/>
      <c r="U37" s="146"/>
      <c r="V37" s="144"/>
      <c r="W37" s="145"/>
      <c r="X37" s="146"/>
      <c r="Y37" s="144"/>
      <c r="Z37" s="145"/>
      <c r="AA37" s="146"/>
      <c r="AB37" s="144"/>
      <c r="AC37" s="145"/>
      <c r="AD37" s="146"/>
      <c r="AE37" s="144"/>
      <c r="AF37" s="145"/>
      <c r="AG37" s="146"/>
      <c r="AH37" s="144"/>
      <c r="AI37" s="145"/>
      <c r="AJ37" s="146"/>
      <c r="AK37" s="144"/>
      <c r="AL37" s="145"/>
      <c r="AM37" s="146"/>
      <c r="AN37" s="266"/>
      <c r="AO37" s="267"/>
      <c r="AP37" s="268"/>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row>
    <row r="38" spans="1:81" s="166" customFormat="1" ht="15.75">
      <c r="A38" s="157">
        <v>2.1</v>
      </c>
      <c r="B38" s="158" t="s">
        <v>249</v>
      </c>
      <c r="C38" s="150">
        <f>+C39+C48+C59+C60</f>
        <v>5910</v>
      </c>
      <c r="D38" s="151">
        <f aca="true" t="shared" si="46" ref="D38:AP38">SUM(D39:D50)</f>
        <v>0</v>
      </c>
      <c r="E38" s="151">
        <f t="shared" si="46"/>
        <v>0</v>
      </c>
      <c r="F38" s="151">
        <f t="shared" si="46"/>
        <v>0</v>
      </c>
      <c r="G38" s="151">
        <f t="shared" si="46"/>
        <v>0</v>
      </c>
      <c r="H38" s="151">
        <f t="shared" si="46"/>
        <v>0</v>
      </c>
      <c r="I38" s="151">
        <f t="shared" si="46"/>
        <v>0</v>
      </c>
      <c r="J38" s="151">
        <f t="shared" si="46"/>
        <v>0</v>
      </c>
      <c r="K38" s="151">
        <f t="shared" si="46"/>
        <v>0</v>
      </c>
      <c r="L38" s="151">
        <f t="shared" si="46"/>
        <v>0</v>
      </c>
      <c r="M38" s="151">
        <f t="shared" si="46"/>
        <v>0</v>
      </c>
      <c r="N38" s="151">
        <f t="shared" si="46"/>
        <v>0</v>
      </c>
      <c r="O38" s="151">
        <f t="shared" si="46"/>
        <v>0</v>
      </c>
      <c r="P38" s="151">
        <f t="shared" si="46"/>
        <v>0</v>
      </c>
      <c r="Q38" s="151">
        <f t="shared" si="46"/>
        <v>0</v>
      </c>
      <c r="R38" s="151">
        <f t="shared" si="46"/>
        <v>0</v>
      </c>
      <c r="S38" s="151">
        <f t="shared" si="46"/>
        <v>0</v>
      </c>
      <c r="T38" s="151">
        <f t="shared" si="46"/>
        <v>0</v>
      </c>
      <c r="U38" s="151">
        <f t="shared" si="46"/>
        <v>0</v>
      </c>
      <c r="V38" s="151">
        <f t="shared" si="46"/>
        <v>0</v>
      </c>
      <c r="W38" s="151">
        <f t="shared" si="46"/>
        <v>0</v>
      </c>
      <c r="X38" s="151">
        <f t="shared" si="46"/>
        <v>0</v>
      </c>
      <c r="Y38" s="151">
        <f t="shared" si="46"/>
        <v>0</v>
      </c>
      <c r="Z38" s="151">
        <f t="shared" si="46"/>
        <v>0</v>
      </c>
      <c r="AA38" s="151">
        <f t="shared" si="46"/>
        <v>0</v>
      </c>
      <c r="AB38" s="151">
        <f t="shared" si="46"/>
        <v>0</v>
      </c>
      <c r="AC38" s="151">
        <f t="shared" si="46"/>
        <v>0</v>
      </c>
      <c r="AD38" s="151">
        <f t="shared" si="46"/>
        <v>0</v>
      </c>
      <c r="AE38" s="151">
        <f t="shared" si="46"/>
        <v>0</v>
      </c>
      <c r="AF38" s="151">
        <f t="shared" si="46"/>
        <v>0</v>
      </c>
      <c r="AG38" s="151">
        <f t="shared" si="46"/>
        <v>0</v>
      </c>
      <c r="AH38" s="151">
        <f t="shared" si="46"/>
        <v>0</v>
      </c>
      <c r="AI38" s="151">
        <f t="shared" si="46"/>
        <v>0</v>
      </c>
      <c r="AJ38" s="151">
        <f t="shared" si="46"/>
        <v>0</v>
      </c>
      <c r="AK38" s="151">
        <f t="shared" si="46"/>
        <v>0</v>
      </c>
      <c r="AL38" s="151">
        <f t="shared" si="46"/>
        <v>0</v>
      </c>
      <c r="AM38" s="151">
        <f t="shared" si="46"/>
        <v>0</v>
      </c>
      <c r="AN38" s="151">
        <f t="shared" si="46"/>
        <v>0</v>
      </c>
      <c r="AO38" s="151">
        <f t="shared" si="46"/>
        <v>0</v>
      </c>
      <c r="AP38" s="151">
        <f t="shared" si="46"/>
        <v>0</v>
      </c>
      <c r="AQ38" s="151">
        <f>+AQ39+AQ58+AQ59+AQ70</f>
        <v>0</v>
      </c>
      <c r="AR38" s="151">
        <f aca="true" t="shared" si="47" ref="AR38:BC38">+AR39+AR58+AR59+AR70</f>
        <v>0</v>
      </c>
      <c r="AS38" s="151">
        <f t="shared" si="47"/>
        <v>0</v>
      </c>
      <c r="AT38" s="151">
        <f t="shared" si="47"/>
        <v>0</v>
      </c>
      <c r="AU38" s="151">
        <f t="shared" si="47"/>
        <v>0</v>
      </c>
      <c r="AV38" s="151">
        <f t="shared" si="47"/>
        <v>0</v>
      </c>
      <c r="AW38" s="151">
        <f t="shared" si="47"/>
        <v>0</v>
      </c>
      <c r="AX38" s="151">
        <f t="shared" si="47"/>
        <v>0</v>
      </c>
      <c r="AY38" s="151">
        <f t="shared" si="47"/>
        <v>0</v>
      </c>
      <c r="AZ38" s="151">
        <f t="shared" si="47"/>
        <v>0</v>
      </c>
      <c r="BA38" s="151">
        <f t="shared" si="47"/>
        <v>0</v>
      </c>
      <c r="BB38" s="151">
        <f t="shared" si="47"/>
        <v>0</v>
      </c>
      <c r="BC38" s="151">
        <f t="shared" si="47"/>
        <v>2400</v>
      </c>
      <c r="BD38" s="151">
        <f aca="true" t="shared" si="48" ref="BD38:BZ38">+BD39+BD58+BD59+BD70</f>
        <v>0</v>
      </c>
      <c r="BE38" s="151">
        <f t="shared" si="48"/>
        <v>2400</v>
      </c>
      <c r="BF38" s="151">
        <f t="shared" si="48"/>
        <v>0</v>
      </c>
      <c r="BG38" s="151">
        <f t="shared" si="48"/>
        <v>0</v>
      </c>
      <c r="BH38" s="151">
        <f t="shared" si="48"/>
        <v>0</v>
      </c>
      <c r="BI38" s="151">
        <f t="shared" si="48"/>
        <v>24900</v>
      </c>
      <c r="BJ38" s="151">
        <f t="shared" si="48"/>
        <v>0</v>
      </c>
      <c r="BK38" s="151">
        <f t="shared" si="48"/>
        <v>24900</v>
      </c>
      <c r="BL38" s="151">
        <f t="shared" si="48"/>
        <v>58650</v>
      </c>
      <c r="BM38" s="151">
        <f t="shared" si="48"/>
        <v>0</v>
      </c>
      <c r="BN38" s="151">
        <f t="shared" si="48"/>
        <v>58650</v>
      </c>
      <c r="BO38" s="151">
        <f t="shared" si="48"/>
        <v>2400</v>
      </c>
      <c r="BP38" s="151">
        <f t="shared" si="48"/>
        <v>0</v>
      </c>
      <c r="BQ38" s="151">
        <f t="shared" si="48"/>
        <v>2400</v>
      </c>
      <c r="BR38" s="151">
        <f t="shared" si="48"/>
        <v>62900</v>
      </c>
      <c r="BS38" s="151">
        <f t="shared" si="48"/>
        <v>0</v>
      </c>
      <c r="BT38" s="151">
        <f t="shared" si="48"/>
        <v>62900</v>
      </c>
      <c r="BU38" s="151">
        <f t="shared" si="48"/>
        <v>135150</v>
      </c>
      <c r="BV38" s="151">
        <f t="shared" si="48"/>
        <v>0</v>
      </c>
      <c r="BW38" s="151">
        <f t="shared" si="48"/>
        <v>135150</v>
      </c>
      <c r="BX38" s="151">
        <f t="shared" si="48"/>
        <v>91900</v>
      </c>
      <c r="BY38" s="151">
        <f t="shared" si="48"/>
        <v>0</v>
      </c>
      <c r="BZ38" s="151">
        <f t="shared" si="48"/>
        <v>91900</v>
      </c>
      <c r="CA38" s="150">
        <f>+D38+G38+J38+M38+P38+S38+V38+Y38+AB38+AE38+AH38+AK38+AQ38+AT38+AW38+AZ38+BC38+BF38+BI38+BL38+BO38+BR38+BU38+BX38</f>
        <v>378300</v>
      </c>
      <c r="CB38" s="150"/>
      <c r="CC38" s="150">
        <f>CA38-CB38</f>
        <v>378300</v>
      </c>
    </row>
    <row r="39" spans="1:81" s="166" customFormat="1" ht="164.25" customHeight="1">
      <c r="A39" s="160" t="s">
        <v>250</v>
      </c>
      <c r="B39" s="160" t="s">
        <v>413</v>
      </c>
      <c r="C39" s="152">
        <v>4519</v>
      </c>
      <c r="D39" s="152"/>
      <c r="E39" s="152"/>
      <c r="F39" s="152"/>
      <c r="G39" s="152"/>
      <c r="H39" s="152"/>
      <c r="I39" s="152"/>
      <c r="J39" s="152"/>
      <c r="K39" s="152"/>
      <c r="L39" s="152"/>
      <c r="M39" s="152"/>
      <c r="N39" s="155"/>
      <c r="O39" s="152"/>
      <c r="P39" s="152"/>
      <c r="Q39" s="152"/>
      <c r="R39" s="152"/>
      <c r="S39" s="152"/>
      <c r="T39" s="152"/>
      <c r="U39" s="152"/>
      <c r="V39" s="155"/>
      <c r="W39" s="152"/>
      <c r="X39" s="152"/>
      <c r="Y39" s="155"/>
      <c r="Z39" s="152"/>
      <c r="AA39" s="152"/>
      <c r="AB39" s="155"/>
      <c r="AC39" s="152"/>
      <c r="AD39" s="152"/>
      <c r="AE39" s="155"/>
      <c r="AF39" s="152"/>
      <c r="AG39" s="152"/>
      <c r="AH39" s="155"/>
      <c r="AI39" s="152"/>
      <c r="AJ39" s="152"/>
      <c r="AK39" s="152"/>
      <c r="AL39" s="152"/>
      <c r="AM39" s="155">
        <f aca="true" t="shared" si="49" ref="AM39:AM46">SUM(AM40:AM50)</f>
        <v>0</v>
      </c>
      <c r="AN39" s="152">
        <f>+D39+G39+J39+M39+P39+S39+V39+Y39+AB39+AE39+AH39+AK39</f>
        <v>0</v>
      </c>
      <c r="AO39" s="152"/>
      <c r="AP39" s="152">
        <f>+AN39-AO39</f>
        <v>0</v>
      </c>
      <c r="AQ39" s="155"/>
      <c r="AR39" s="152"/>
      <c r="AS39" s="152">
        <f>+AQ39-AR39</f>
        <v>0</v>
      </c>
      <c r="AT39" s="155"/>
      <c r="AU39" s="152"/>
      <c r="AV39" s="152">
        <f>+AT39-AU39</f>
        <v>0</v>
      </c>
      <c r="AW39" s="155"/>
      <c r="AX39" s="152"/>
      <c r="AY39" s="152">
        <f>+AW39-AX39</f>
        <v>0</v>
      </c>
      <c r="AZ39" s="155"/>
      <c r="BA39" s="155"/>
      <c r="BB39" s="152">
        <f>+AZ39-BA39</f>
        <v>0</v>
      </c>
      <c r="BC39" s="155">
        <f>SUM(BC40:BC49)</f>
        <v>2400</v>
      </c>
      <c r="BD39" s="152"/>
      <c r="BE39" s="152">
        <f>+BC39-BD39</f>
        <v>2400</v>
      </c>
      <c r="BF39" s="155"/>
      <c r="BG39" s="152"/>
      <c r="BH39" s="152">
        <f>+BF39-BG39</f>
        <v>0</v>
      </c>
      <c r="BI39" s="155">
        <f>SUM(BI40:BI49)</f>
        <v>2400</v>
      </c>
      <c r="BJ39" s="152"/>
      <c r="BK39" s="152">
        <f>SUM(BK40:BK49)</f>
        <v>2400</v>
      </c>
      <c r="BL39" s="155">
        <f>SUM(BL40:BL49)</f>
        <v>2400</v>
      </c>
      <c r="BM39" s="152"/>
      <c r="BN39" s="152">
        <f>+BL39-BM39</f>
        <v>2400</v>
      </c>
      <c r="BO39" s="155">
        <f>SUM(BO40:BO49)</f>
        <v>2400</v>
      </c>
      <c r="BP39" s="152"/>
      <c r="BQ39" s="152">
        <f>+BO39-BP39</f>
        <v>2400</v>
      </c>
      <c r="BR39" s="155">
        <f>SUM(BR40:BR49)</f>
        <v>62900</v>
      </c>
      <c r="BS39" s="152"/>
      <c r="BT39" s="152">
        <f>+BR39-BS39</f>
        <v>62900</v>
      </c>
      <c r="BU39" s="155">
        <f>SUM(BU40:BU49)</f>
        <v>62900</v>
      </c>
      <c r="BV39" s="152"/>
      <c r="BW39" s="152">
        <f>+BU39-BV39</f>
        <v>62900</v>
      </c>
      <c r="BX39" s="155">
        <f>SUM(BX40:BX49)</f>
        <v>62900</v>
      </c>
      <c r="BY39" s="152"/>
      <c r="BZ39" s="152">
        <f>+BX39-BY39</f>
        <v>62900</v>
      </c>
      <c r="CA39" s="152">
        <f>+AQ39+AT39+AW39+AZ39+BC39+BF39+BI39+BL39+BO39+BR39+BU39+BX39</f>
        <v>198300</v>
      </c>
      <c r="CB39" s="152"/>
      <c r="CC39" s="152">
        <f>+CA39-CB39</f>
        <v>198300</v>
      </c>
    </row>
    <row r="40" spans="1:81" s="166" customFormat="1" ht="37.5" customHeight="1">
      <c r="A40" s="160"/>
      <c r="B40" s="262" t="s">
        <v>76</v>
      </c>
      <c r="C40" s="152"/>
      <c r="D40" s="152"/>
      <c r="E40" s="152"/>
      <c r="F40" s="152"/>
      <c r="G40" s="152"/>
      <c r="H40" s="152"/>
      <c r="I40" s="152"/>
      <c r="J40" s="152"/>
      <c r="K40" s="152"/>
      <c r="L40" s="152"/>
      <c r="M40" s="152"/>
      <c r="N40" s="155"/>
      <c r="O40" s="152"/>
      <c r="P40" s="152"/>
      <c r="Q40" s="152"/>
      <c r="R40" s="152"/>
      <c r="S40" s="152"/>
      <c r="T40" s="152"/>
      <c r="U40" s="152"/>
      <c r="V40" s="155"/>
      <c r="W40" s="152"/>
      <c r="X40" s="152"/>
      <c r="Y40" s="155"/>
      <c r="Z40" s="152"/>
      <c r="AA40" s="152"/>
      <c r="AB40" s="155"/>
      <c r="AC40" s="152"/>
      <c r="AD40" s="152"/>
      <c r="AE40" s="155"/>
      <c r="AF40" s="152"/>
      <c r="AG40" s="152"/>
      <c r="AH40" s="155"/>
      <c r="AI40" s="152"/>
      <c r="AJ40" s="152"/>
      <c r="AK40" s="152"/>
      <c r="AL40" s="152"/>
      <c r="AM40" s="155">
        <f t="shared" si="49"/>
        <v>0</v>
      </c>
      <c r="AN40" s="152"/>
      <c r="AO40" s="152"/>
      <c r="AP40" s="152"/>
      <c r="AQ40" s="155"/>
      <c r="AR40" s="152"/>
      <c r="AS40" s="152"/>
      <c r="AT40" s="155"/>
      <c r="AU40" s="152"/>
      <c r="AV40" s="152"/>
      <c r="AW40" s="155"/>
      <c r="AX40" s="152"/>
      <c r="AY40" s="152"/>
      <c r="AZ40" s="155"/>
      <c r="BA40" s="155"/>
      <c r="BB40" s="152"/>
      <c r="BC40" s="155"/>
      <c r="BD40" s="152"/>
      <c r="BE40" s="152"/>
      <c r="BF40" s="155"/>
      <c r="BG40" s="152"/>
      <c r="BH40" s="152"/>
      <c r="BI40" s="280">
        <v>0</v>
      </c>
      <c r="BJ40" s="152"/>
      <c r="BK40" s="152">
        <f>+BI40-BJ40</f>
        <v>0</v>
      </c>
      <c r="BL40" s="280">
        <v>0</v>
      </c>
      <c r="BM40" s="152"/>
      <c r="BN40" s="152">
        <f>+BL40-BM40</f>
        <v>0</v>
      </c>
      <c r="BO40" s="280">
        <v>0</v>
      </c>
      <c r="BP40" s="152"/>
      <c r="BQ40" s="152">
        <f>+BO40-BP40</f>
        <v>0</v>
      </c>
      <c r="BR40" s="280">
        <v>9500</v>
      </c>
      <c r="BS40" s="152"/>
      <c r="BT40" s="152">
        <f>+BR40-BS40</f>
        <v>9500</v>
      </c>
      <c r="BU40" s="280">
        <v>9500</v>
      </c>
      <c r="BV40" s="152"/>
      <c r="BW40" s="152">
        <f>+BU40-BV40</f>
        <v>9500</v>
      </c>
      <c r="BX40" s="280">
        <v>9500</v>
      </c>
      <c r="BY40" s="152"/>
      <c r="BZ40" s="152">
        <f>+BX40-BY40</f>
        <v>9500</v>
      </c>
      <c r="CA40" s="152">
        <f aca="true" t="shared" si="50" ref="CA40:CA49">+AQ40+AT40+AW40+AZ40+BC40+BF40+BI40+BL40+BO40+BR40+BU40+BX40</f>
        <v>28500</v>
      </c>
      <c r="CB40" s="152"/>
      <c r="CC40" s="152">
        <f aca="true" t="shared" si="51" ref="CC40:CC49">+CA40-CB40</f>
        <v>28500</v>
      </c>
    </row>
    <row r="41" spans="1:81" s="166" customFormat="1" ht="18.75" customHeight="1">
      <c r="A41" s="160"/>
      <c r="B41" s="262" t="s">
        <v>443</v>
      </c>
      <c r="C41" s="152"/>
      <c r="D41" s="152"/>
      <c r="E41" s="152"/>
      <c r="F41" s="152"/>
      <c r="G41" s="152"/>
      <c r="H41" s="152"/>
      <c r="I41" s="152"/>
      <c r="J41" s="152"/>
      <c r="K41" s="152"/>
      <c r="L41" s="152"/>
      <c r="M41" s="152"/>
      <c r="N41" s="155"/>
      <c r="O41" s="152"/>
      <c r="P41" s="152"/>
      <c r="Q41" s="152"/>
      <c r="R41" s="152"/>
      <c r="S41" s="152"/>
      <c r="T41" s="152"/>
      <c r="U41" s="152"/>
      <c r="V41" s="155"/>
      <c r="W41" s="152"/>
      <c r="X41" s="152"/>
      <c r="Y41" s="155"/>
      <c r="Z41" s="152"/>
      <c r="AA41" s="152"/>
      <c r="AB41" s="155"/>
      <c r="AC41" s="152"/>
      <c r="AD41" s="152"/>
      <c r="AE41" s="155"/>
      <c r="AF41" s="152"/>
      <c r="AG41" s="152"/>
      <c r="AH41" s="155"/>
      <c r="AI41" s="152"/>
      <c r="AJ41" s="152"/>
      <c r="AK41" s="152"/>
      <c r="AL41" s="152"/>
      <c r="AM41" s="155">
        <f t="shared" si="49"/>
        <v>0</v>
      </c>
      <c r="AN41" s="152"/>
      <c r="AO41" s="152"/>
      <c r="AP41" s="152"/>
      <c r="AQ41" s="155"/>
      <c r="AR41" s="152"/>
      <c r="AS41" s="152"/>
      <c r="AT41" s="155"/>
      <c r="AU41" s="152"/>
      <c r="AV41" s="152"/>
      <c r="AW41" s="155"/>
      <c r="AX41" s="152"/>
      <c r="AY41" s="152"/>
      <c r="AZ41" s="155"/>
      <c r="BA41" s="155"/>
      <c r="BB41" s="152"/>
      <c r="BC41" s="155"/>
      <c r="BD41" s="152"/>
      <c r="BE41" s="152"/>
      <c r="BF41" s="155"/>
      <c r="BG41" s="152"/>
      <c r="BH41" s="152"/>
      <c r="BI41" s="280">
        <v>0</v>
      </c>
      <c r="BJ41" s="152"/>
      <c r="BK41" s="152">
        <f aca="true" t="shared" si="52" ref="BK41:BK49">+BI41-BJ41</f>
        <v>0</v>
      </c>
      <c r="BL41" s="280">
        <v>0</v>
      </c>
      <c r="BM41" s="152"/>
      <c r="BN41" s="152">
        <f aca="true" t="shared" si="53" ref="BN41:BN49">+BL41-BM41</f>
        <v>0</v>
      </c>
      <c r="BO41" s="280">
        <v>0</v>
      </c>
      <c r="BP41" s="152"/>
      <c r="BQ41" s="152">
        <f aca="true" t="shared" si="54" ref="BQ41:BQ49">+BO41-BP41</f>
        <v>0</v>
      </c>
      <c r="BR41" s="280">
        <v>10500</v>
      </c>
      <c r="BS41" s="152"/>
      <c r="BT41" s="152">
        <f aca="true" t="shared" si="55" ref="BT41:BT49">+BR41-BS41</f>
        <v>10500</v>
      </c>
      <c r="BU41" s="280">
        <v>10500</v>
      </c>
      <c r="BV41" s="152"/>
      <c r="BW41" s="152">
        <f aca="true" t="shared" si="56" ref="BW41:BW49">+BU41-BV41</f>
        <v>10500</v>
      </c>
      <c r="BX41" s="280">
        <v>10500</v>
      </c>
      <c r="BY41" s="152"/>
      <c r="BZ41" s="152">
        <f aca="true" t="shared" si="57" ref="BZ41:BZ49">+BX41-BY41</f>
        <v>10500</v>
      </c>
      <c r="CA41" s="152">
        <f t="shared" si="50"/>
        <v>31500</v>
      </c>
      <c r="CB41" s="152"/>
      <c r="CC41" s="152">
        <f t="shared" si="51"/>
        <v>31500</v>
      </c>
    </row>
    <row r="42" spans="1:81" s="166" customFormat="1" ht="18.75" customHeight="1">
      <c r="A42" s="160"/>
      <c r="B42" s="262" t="s">
        <v>444</v>
      </c>
      <c r="C42" s="152"/>
      <c r="D42" s="152"/>
      <c r="E42" s="152"/>
      <c r="F42" s="152"/>
      <c r="G42" s="152"/>
      <c r="H42" s="152"/>
      <c r="I42" s="152"/>
      <c r="J42" s="152"/>
      <c r="K42" s="152"/>
      <c r="L42" s="152"/>
      <c r="M42" s="152"/>
      <c r="N42" s="155"/>
      <c r="O42" s="152"/>
      <c r="P42" s="152"/>
      <c r="Q42" s="152"/>
      <c r="R42" s="152"/>
      <c r="S42" s="152"/>
      <c r="T42" s="152"/>
      <c r="U42" s="152"/>
      <c r="V42" s="155"/>
      <c r="W42" s="152"/>
      <c r="X42" s="152"/>
      <c r="Y42" s="155"/>
      <c r="Z42" s="152"/>
      <c r="AA42" s="152"/>
      <c r="AB42" s="155"/>
      <c r="AC42" s="152"/>
      <c r="AD42" s="152"/>
      <c r="AE42" s="155"/>
      <c r="AF42" s="152"/>
      <c r="AG42" s="152"/>
      <c r="AH42" s="155"/>
      <c r="AI42" s="152"/>
      <c r="AJ42" s="152"/>
      <c r="AK42" s="152"/>
      <c r="AL42" s="152"/>
      <c r="AM42" s="155">
        <f t="shared" si="49"/>
        <v>0</v>
      </c>
      <c r="AN42" s="152"/>
      <c r="AO42" s="152"/>
      <c r="AP42" s="152"/>
      <c r="AQ42" s="155"/>
      <c r="AR42" s="152"/>
      <c r="AS42" s="152"/>
      <c r="AT42" s="155"/>
      <c r="AU42" s="152"/>
      <c r="AV42" s="152"/>
      <c r="AW42" s="155"/>
      <c r="AX42" s="152"/>
      <c r="AY42" s="152"/>
      <c r="AZ42" s="155"/>
      <c r="BA42" s="155"/>
      <c r="BB42" s="152"/>
      <c r="BC42" s="155"/>
      <c r="BD42" s="152"/>
      <c r="BE42" s="152"/>
      <c r="BF42" s="155"/>
      <c r="BG42" s="152"/>
      <c r="BH42" s="152"/>
      <c r="BI42" s="280">
        <v>0</v>
      </c>
      <c r="BJ42" s="152"/>
      <c r="BK42" s="152">
        <f t="shared" si="52"/>
        <v>0</v>
      </c>
      <c r="BL42" s="280">
        <v>0</v>
      </c>
      <c r="BM42" s="152"/>
      <c r="BN42" s="152">
        <f t="shared" si="53"/>
        <v>0</v>
      </c>
      <c r="BO42" s="280">
        <v>0</v>
      </c>
      <c r="BP42" s="152"/>
      <c r="BQ42" s="152">
        <f t="shared" si="54"/>
        <v>0</v>
      </c>
      <c r="BR42" s="280">
        <v>21000</v>
      </c>
      <c r="BS42" s="152"/>
      <c r="BT42" s="152">
        <f t="shared" si="55"/>
        <v>21000</v>
      </c>
      <c r="BU42" s="280">
        <v>21000</v>
      </c>
      <c r="BV42" s="152"/>
      <c r="BW42" s="152">
        <f t="shared" si="56"/>
        <v>21000</v>
      </c>
      <c r="BX42" s="280">
        <v>21000</v>
      </c>
      <c r="BY42" s="152"/>
      <c r="BZ42" s="152">
        <f t="shared" si="57"/>
        <v>21000</v>
      </c>
      <c r="CA42" s="152">
        <f t="shared" si="50"/>
        <v>63000</v>
      </c>
      <c r="CB42" s="152"/>
      <c r="CC42" s="152">
        <f t="shared" si="51"/>
        <v>63000</v>
      </c>
    </row>
    <row r="43" spans="1:81" s="166" customFormat="1" ht="18.75" customHeight="1">
      <c r="A43" s="160"/>
      <c r="B43" s="262" t="s">
        <v>445</v>
      </c>
      <c r="C43" s="152"/>
      <c r="D43" s="152"/>
      <c r="E43" s="152"/>
      <c r="F43" s="152"/>
      <c r="G43" s="152"/>
      <c r="H43" s="152"/>
      <c r="I43" s="152"/>
      <c r="J43" s="152"/>
      <c r="K43" s="152"/>
      <c r="L43" s="152"/>
      <c r="M43" s="152"/>
      <c r="N43" s="155"/>
      <c r="O43" s="152"/>
      <c r="P43" s="152"/>
      <c r="Q43" s="152"/>
      <c r="R43" s="152"/>
      <c r="S43" s="152"/>
      <c r="T43" s="152"/>
      <c r="U43" s="152"/>
      <c r="V43" s="155"/>
      <c r="W43" s="152"/>
      <c r="X43" s="152"/>
      <c r="Y43" s="155"/>
      <c r="Z43" s="152"/>
      <c r="AA43" s="152"/>
      <c r="AB43" s="155"/>
      <c r="AC43" s="152"/>
      <c r="AD43" s="152"/>
      <c r="AE43" s="155"/>
      <c r="AF43" s="152"/>
      <c r="AG43" s="152"/>
      <c r="AH43" s="155"/>
      <c r="AI43" s="152"/>
      <c r="AJ43" s="152"/>
      <c r="AK43" s="152"/>
      <c r="AL43" s="152"/>
      <c r="AM43" s="155">
        <f t="shared" si="49"/>
        <v>0</v>
      </c>
      <c r="AN43" s="152"/>
      <c r="AO43" s="152"/>
      <c r="AP43" s="152"/>
      <c r="AQ43" s="155"/>
      <c r="AR43" s="152"/>
      <c r="AS43" s="152"/>
      <c r="AT43" s="155"/>
      <c r="AU43" s="152"/>
      <c r="AV43" s="152"/>
      <c r="AW43" s="155"/>
      <c r="AX43" s="152"/>
      <c r="AY43" s="152"/>
      <c r="AZ43" s="155"/>
      <c r="BA43" s="155"/>
      <c r="BB43" s="152"/>
      <c r="BC43" s="155"/>
      <c r="BD43" s="152"/>
      <c r="BE43" s="152"/>
      <c r="BF43" s="155"/>
      <c r="BG43" s="152"/>
      <c r="BH43" s="152"/>
      <c r="BI43" s="280">
        <v>0</v>
      </c>
      <c r="BJ43" s="152"/>
      <c r="BK43" s="152">
        <f t="shared" si="52"/>
        <v>0</v>
      </c>
      <c r="BL43" s="280">
        <v>0</v>
      </c>
      <c r="BM43" s="152"/>
      <c r="BN43" s="152">
        <f t="shared" si="53"/>
        <v>0</v>
      </c>
      <c r="BO43" s="280">
        <v>0</v>
      </c>
      <c r="BP43" s="152"/>
      <c r="BQ43" s="152">
        <f t="shared" si="54"/>
        <v>0</v>
      </c>
      <c r="BR43" s="280">
        <v>5000</v>
      </c>
      <c r="BS43" s="152"/>
      <c r="BT43" s="152">
        <f t="shared" si="55"/>
        <v>5000</v>
      </c>
      <c r="BU43" s="280">
        <v>5000</v>
      </c>
      <c r="BV43" s="152"/>
      <c r="BW43" s="152">
        <f t="shared" si="56"/>
        <v>5000</v>
      </c>
      <c r="BX43" s="280">
        <v>5000</v>
      </c>
      <c r="BY43" s="152"/>
      <c r="BZ43" s="152">
        <f t="shared" si="57"/>
        <v>5000</v>
      </c>
      <c r="CA43" s="152">
        <f t="shared" si="50"/>
        <v>15000</v>
      </c>
      <c r="CB43" s="152"/>
      <c r="CC43" s="152">
        <f t="shared" si="51"/>
        <v>15000</v>
      </c>
    </row>
    <row r="44" spans="1:81" s="166" customFormat="1" ht="18.75" customHeight="1">
      <c r="A44" s="160"/>
      <c r="B44" s="262" t="s">
        <v>80</v>
      </c>
      <c r="C44" s="152"/>
      <c r="D44" s="152"/>
      <c r="E44" s="152"/>
      <c r="F44" s="152"/>
      <c r="G44" s="152"/>
      <c r="H44" s="152"/>
      <c r="I44" s="152"/>
      <c r="J44" s="152"/>
      <c r="K44" s="152"/>
      <c r="L44" s="152"/>
      <c r="M44" s="152"/>
      <c r="N44" s="155"/>
      <c r="O44" s="152"/>
      <c r="P44" s="152"/>
      <c r="Q44" s="152"/>
      <c r="R44" s="152"/>
      <c r="S44" s="152"/>
      <c r="T44" s="152"/>
      <c r="U44" s="152"/>
      <c r="V44" s="155"/>
      <c r="W44" s="152"/>
      <c r="X44" s="152"/>
      <c r="Y44" s="155"/>
      <c r="Z44" s="152"/>
      <c r="AA44" s="152"/>
      <c r="AB44" s="155"/>
      <c r="AC44" s="152"/>
      <c r="AD44" s="152"/>
      <c r="AE44" s="155"/>
      <c r="AF44" s="152"/>
      <c r="AG44" s="152"/>
      <c r="AH44" s="155"/>
      <c r="AI44" s="152"/>
      <c r="AJ44" s="152"/>
      <c r="AK44" s="152"/>
      <c r="AL44" s="152"/>
      <c r="AM44" s="155">
        <f t="shared" si="49"/>
        <v>0</v>
      </c>
      <c r="AN44" s="152"/>
      <c r="AO44" s="152"/>
      <c r="AP44" s="152"/>
      <c r="AQ44" s="155"/>
      <c r="AR44" s="152"/>
      <c r="AS44" s="152"/>
      <c r="AT44" s="155"/>
      <c r="AU44" s="152"/>
      <c r="AV44" s="152"/>
      <c r="AW44" s="155"/>
      <c r="AX44" s="152"/>
      <c r="AY44" s="152"/>
      <c r="AZ44" s="155"/>
      <c r="BA44" s="155"/>
      <c r="BB44" s="152"/>
      <c r="BC44" s="155"/>
      <c r="BD44" s="152"/>
      <c r="BE44" s="152"/>
      <c r="BF44" s="155"/>
      <c r="BG44" s="152"/>
      <c r="BH44" s="152"/>
      <c r="BI44" s="280">
        <v>0</v>
      </c>
      <c r="BJ44" s="152"/>
      <c r="BK44" s="152">
        <f t="shared" si="52"/>
        <v>0</v>
      </c>
      <c r="BL44" s="280">
        <v>0</v>
      </c>
      <c r="BM44" s="152"/>
      <c r="BN44" s="152">
        <f t="shared" si="53"/>
        <v>0</v>
      </c>
      <c r="BO44" s="280">
        <v>0</v>
      </c>
      <c r="BP44" s="152"/>
      <c r="BQ44" s="152">
        <f t="shared" si="54"/>
        <v>0</v>
      </c>
      <c r="BR44" s="280">
        <v>1200</v>
      </c>
      <c r="BS44" s="152"/>
      <c r="BT44" s="152">
        <f t="shared" si="55"/>
        <v>1200</v>
      </c>
      <c r="BU44" s="280">
        <v>1200</v>
      </c>
      <c r="BV44" s="152"/>
      <c r="BW44" s="152">
        <f t="shared" si="56"/>
        <v>1200</v>
      </c>
      <c r="BX44" s="280">
        <v>1200</v>
      </c>
      <c r="BY44" s="152"/>
      <c r="BZ44" s="152">
        <f t="shared" si="57"/>
        <v>1200</v>
      </c>
      <c r="CA44" s="152">
        <f t="shared" si="50"/>
        <v>3600</v>
      </c>
      <c r="CB44" s="152"/>
      <c r="CC44" s="152">
        <f t="shared" si="51"/>
        <v>3600</v>
      </c>
    </row>
    <row r="45" spans="1:81" s="166" customFormat="1" ht="18.75" customHeight="1">
      <c r="A45" s="160"/>
      <c r="B45" s="262" t="s">
        <v>446</v>
      </c>
      <c r="C45" s="152"/>
      <c r="D45" s="152"/>
      <c r="E45" s="152"/>
      <c r="F45" s="152"/>
      <c r="G45" s="152"/>
      <c r="H45" s="152"/>
      <c r="I45" s="152"/>
      <c r="J45" s="152"/>
      <c r="K45" s="152"/>
      <c r="L45" s="152"/>
      <c r="M45" s="152"/>
      <c r="N45" s="155"/>
      <c r="O45" s="152"/>
      <c r="P45" s="152"/>
      <c r="Q45" s="152"/>
      <c r="R45" s="152"/>
      <c r="S45" s="152"/>
      <c r="T45" s="152"/>
      <c r="U45" s="152"/>
      <c r="V45" s="155"/>
      <c r="W45" s="152"/>
      <c r="X45" s="152"/>
      <c r="Y45" s="155"/>
      <c r="Z45" s="152"/>
      <c r="AA45" s="152"/>
      <c r="AB45" s="155"/>
      <c r="AC45" s="152"/>
      <c r="AD45" s="152"/>
      <c r="AE45" s="155"/>
      <c r="AF45" s="152"/>
      <c r="AG45" s="152"/>
      <c r="AH45" s="155"/>
      <c r="AI45" s="152"/>
      <c r="AJ45" s="152"/>
      <c r="AK45" s="152"/>
      <c r="AL45" s="152"/>
      <c r="AM45" s="155">
        <f t="shared" si="49"/>
        <v>0</v>
      </c>
      <c r="AN45" s="152"/>
      <c r="AO45" s="152"/>
      <c r="AP45" s="152"/>
      <c r="AQ45" s="155"/>
      <c r="AR45" s="152"/>
      <c r="AS45" s="152"/>
      <c r="AT45" s="155"/>
      <c r="AU45" s="152"/>
      <c r="AV45" s="152"/>
      <c r="AW45" s="155"/>
      <c r="AX45" s="152"/>
      <c r="AY45" s="152"/>
      <c r="AZ45" s="155"/>
      <c r="BA45" s="155"/>
      <c r="BB45" s="152"/>
      <c r="BC45" s="155"/>
      <c r="BD45" s="152"/>
      <c r="BE45" s="152"/>
      <c r="BF45" s="155"/>
      <c r="BG45" s="152"/>
      <c r="BH45" s="152"/>
      <c r="BI45" s="280">
        <v>0</v>
      </c>
      <c r="BJ45" s="152"/>
      <c r="BK45" s="152">
        <f t="shared" si="52"/>
        <v>0</v>
      </c>
      <c r="BL45" s="280">
        <v>0</v>
      </c>
      <c r="BM45" s="152"/>
      <c r="BN45" s="152">
        <f t="shared" si="53"/>
        <v>0</v>
      </c>
      <c r="BO45" s="280">
        <v>0</v>
      </c>
      <c r="BP45" s="152"/>
      <c r="BQ45" s="152">
        <f t="shared" si="54"/>
        <v>0</v>
      </c>
      <c r="BR45" s="280">
        <v>1600</v>
      </c>
      <c r="BS45" s="152"/>
      <c r="BT45" s="152">
        <f t="shared" si="55"/>
        <v>1600</v>
      </c>
      <c r="BU45" s="280">
        <v>1600</v>
      </c>
      <c r="BV45" s="152"/>
      <c r="BW45" s="152">
        <f t="shared" si="56"/>
        <v>1600</v>
      </c>
      <c r="BX45" s="280">
        <v>1600</v>
      </c>
      <c r="BY45" s="152"/>
      <c r="BZ45" s="152">
        <f t="shared" si="57"/>
        <v>1600</v>
      </c>
      <c r="CA45" s="152">
        <f t="shared" si="50"/>
        <v>4800</v>
      </c>
      <c r="CB45" s="152"/>
      <c r="CC45" s="152">
        <f t="shared" si="51"/>
        <v>4800</v>
      </c>
    </row>
    <row r="46" spans="1:81" s="166" customFormat="1" ht="18.75" customHeight="1">
      <c r="A46" s="160"/>
      <c r="B46" s="262" t="s">
        <v>447</v>
      </c>
      <c r="C46" s="152"/>
      <c r="D46" s="152"/>
      <c r="E46" s="152"/>
      <c r="F46" s="152"/>
      <c r="G46" s="152"/>
      <c r="H46" s="152"/>
      <c r="I46" s="152"/>
      <c r="J46" s="152"/>
      <c r="K46" s="152"/>
      <c r="L46" s="152"/>
      <c r="M46" s="152"/>
      <c r="N46" s="155"/>
      <c r="O46" s="152"/>
      <c r="P46" s="152"/>
      <c r="Q46" s="152"/>
      <c r="R46" s="152"/>
      <c r="S46" s="152"/>
      <c r="T46" s="152"/>
      <c r="U46" s="152"/>
      <c r="V46" s="155"/>
      <c r="W46" s="152"/>
      <c r="X46" s="152"/>
      <c r="Y46" s="155"/>
      <c r="Z46" s="152"/>
      <c r="AA46" s="152"/>
      <c r="AB46" s="155"/>
      <c r="AC46" s="152"/>
      <c r="AD46" s="152"/>
      <c r="AE46" s="155"/>
      <c r="AF46" s="152"/>
      <c r="AG46" s="152"/>
      <c r="AH46" s="155"/>
      <c r="AI46" s="152"/>
      <c r="AJ46" s="152"/>
      <c r="AK46" s="152"/>
      <c r="AL46" s="152"/>
      <c r="AM46" s="155">
        <f t="shared" si="49"/>
        <v>0</v>
      </c>
      <c r="AN46" s="152"/>
      <c r="AO46" s="152"/>
      <c r="AP46" s="152"/>
      <c r="AQ46" s="155"/>
      <c r="AR46" s="152"/>
      <c r="AS46" s="152"/>
      <c r="AT46" s="155"/>
      <c r="AU46" s="152"/>
      <c r="AV46" s="152"/>
      <c r="AW46" s="155"/>
      <c r="AX46" s="152"/>
      <c r="AY46" s="152"/>
      <c r="AZ46" s="155"/>
      <c r="BA46" s="155"/>
      <c r="BB46" s="152"/>
      <c r="BC46" s="155"/>
      <c r="BD46" s="152"/>
      <c r="BE46" s="152"/>
      <c r="BF46" s="155"/>
      <c r="BG46" s="152"/>
      <c r="BH46" s="152"/>
      <c r="BI46" s="280">
        <v>0</v>
      </c>
      <c r="BJ46" s="152"/>
      <c r="BK46" s="152">
        <f t="shared" si="52"/>
        <v>0</v>
      </c>
      <c r="BL46" s="280">
        <v>0</v>
      </c>
      <c r="BM46" s="152"/>
      <c r="BN46" s="152">
        <f t="shared" si="53"/>
        <v>0</v>
      </c>
      <c r="BO46" s="280">
        <v>0</v>
      </c>
      <c r="BP46" s="152"/>
      <c r="BQ46" s="152">
        <f t="shared" si="54"/>
        <v>0</v>
      </c>
      <c r="BR46" s="280">
        <v>1100</v>
      </c>
      <c r="BS46" s="152"/>
      <c r="BT46" s="152">
        <f t="shared" si="55"/>
        <v>1100</v>
      </c>
      <c r="BU46" s="280">
        <v>1100</v>
      </c>
      <c r="BV46" s="152"/>
      <c r="BW46" s="152">
        <f t="shared" si="56"/>
        <v>1100</v>
      </c>
      <c r="BX46" s="280">
        <v>1100</v>
      </c>
      <c r="BY46" s="152"/>
      <c r="BZ46" s="152">
        <f t="shared" si="57"/>
        <v>1100</v>
      </c>
      <c r="CA46" s="152">
        <f t="shared" si="50"/>
        <v>3300</v>
      </c>
      <c r="CB46" s="152"/>
      <c r="CC46" s="152">
        <f t="shared" si="51"/>
        <v>3300</v>
      </c>
    </row>
    <row r="47" spans="1:81" s="166" customFormat="1" ht="18.75" customHeight="1">
      <c r="A47" s="160"/>
      <c r="B47" s="262" t="s">
        <v>448</v>
      </c>
      <c r="C47" s="152"/>
      <c r="D47" s="152"/>
      <c r="E47" s="152"/>
      <c r="F47" s="152"/>
      <c r="G47" s="152"/>
      <c r="H47" s="152"/>
      <c r="I47" s="152"/>
      <c r="J47" s="152"/>
      <c r="K47" s="152"/>
      <c r="L47" s="152"/>
      <c r="M47" s="152"/>
      <c r="N47" s="155"/>
      <c r="O47" s="152"/>
      <c r="P47" s="152"/>
      <c r="Q47" s="152"/>
      <c r="R47" s="152"/>
      <c r="S47" s="152"/>
      <c r="T47" s="152"/>
      <c r="U47" s="152"/>
      <c r="V47" s="155"/>
      <c r="W47" s="152"/>
      <c r="X47" s="152"/>
      <c r="Y47" s="155"/>
      <c r="Z47" s="152"/>
      <c r="AA47" s="152"/>
      <c r="AB47" s="155"/>
      <c r="AC47" s="152"/>
      <c r="AD47" s="152"/>
      <c r="AE47" s="155"/>
      <c r="AF47" s="152"/>
      <c r="AG47" s="152"/>
      <c r="AH47" s="155"/>
      <c r="AI47" s="152"/>
      <c r="AJ47" s="152"/>
      <c r="AK47" s="152"/>
      <c r="AL47" s="152"/>
      <c r="AM47" s="155">
        <f>SUM(AM49:AM58)</f>
        <v>0</v>
      </c>
      <c r="AN47" s="152"/>
      <c r="AO47" s="152"/>
      <c r="AP47" s="152"/>
      <c r="AQ47" s="155"/>
      <c r="AR47" s="152"/>
      <c r="AS47" s="152"/>
      <c r="AT47" s="155"/>
      <c r="AU47" s="152"/>
      <c r="AV47" s="152"/>
      <c r="AW47" s="155"/>
      <c r="AX47" s="152"/>
      <c r="AY47" s="152"/>
      <c r="AZ47" s="155"/>
      <c r="BA47" s="155"/>
      <c r="BB47" s="152"/>
      <c r="BC47" s="155"/>
      <c r="BD47" s="152"/>
      <c r="BE47" s="152"/>
      <c r="BF47" s="155"/>
      <c r="BG47" s="152"/>
      <c r="BH47" s="152"/>
      <c r="BI47" s="280">
        <v>0</v>
      </c>
      <c r="BJ47" s="152"/>
      <c r="BK47" s="152">
        <f t="shared" si="52"/>
        <v>0</v>
      </c>
      <c r="BL47" s="280">
        <v>0</v>
      </c>
      <c r="BM47" s="152"/>
      <c r="BN47" s="152">
        <f t="shared" si="53"/>
        <v>0</v>
      </c>
      <c r="BO47" s="280">
        <v>0</v>
      </c>
      <c r="BP47" s="152"/>
      <c r="BQ47" s="152">
        <f t="shared" si="54"/>
        <v>0</v>
      </c>
      <c r="BR47" s="280">
        <v>7000</v>
      </c>
      <c r="BS47" s="152"/>
      <c r="BT47" s="152">
        <f t="shared" si="55"/>
        <v>7000</v>
      </c>
      <c r="BU47" s="280">
        <v>7000</v>
      </c>
      <c r="BV47" s="152"/>
      <c r="BW47" s="152">
        <f t="shared" si="56"/>
        <v>7000</v>
      </c>
      <c r="BX47" s="280">
        <v>7000</v>
      </c>
      <c r="BY47" s="152"/>
      <c r="BZ47" s="152">
        <f t="shared" si="57"/>
        <v>7000</v>
      </c>
      <c r="CA47" s="152">
        <f t="shared" si="50"/>
        <v>21000</v>
      </c>
      <c r="CB47" s="152"/>
      <c r="CC47" s="152">
        <f t="shared" si="51"/>
        <v>21000</v>
      </c>
    </row>
    <row r="48" spans="1:81" s="166" customFormat="1" ht="30" customHeight="1">
      <c r="A48" s="199"/>
      <c r="B48" s="173" t="s">
        <v>127</v>
      </c>
      <c r="C48" s="155">
        <v>1152</v>
      </c>
      <c r="D48" s="155"/>
      <c r="E48" s="152"/>
      <c r="F48" s="152"/>
      <c r="G48" s="155"/>
      <c r="H48" s="152"/>
      <c r="I48" s="152"/>
      <c r="J48" s="155"/>
      <c r="K48" s="152"/>
      <c r="L48" s="152"/>
      <c r="M48" s="155"/>
      <c r="N48" s="152"/>
      <c r="O48" s="152"/>
      <c r="P48" s="155"/>
      <c r="Q48" s="152"/>
      <c r="R48" s="152"/>
      <c r="S48" s="155"/>
      <c r="T48" s="152"/>
      <c r="U48" s="152"/>
      <c r="V48" s="155"/>
      <c r="W48" s="152"/>
      <c r="X48" s="152"/>
      <c r="Y48" s="155"/>
      <c r="Z48" s="152"/>
      <c r="AA48" s="152"/>
      <c r="AB48" s="155"/>
      <c r="AC48" s="152"/>
      <c r="AD48" s="152"/>
      <c r="AE48" s="155"/>
      <c r="AF48" s="152"/>
      <c r="AG48" s="154">
        <f>+AE48-AF48</f>
        <v>0</v>
      </c>
      <c r="AH48" s="155"/>
      <c r="AI48" s="152"/>
      <c r="AJ48" s="152"/>
      <c r="AK48" s="155"/>
      <c r="AL48" s="152"/>
      <c r="AM48" s="152"/>
      <c r="AN48" s="152">
        <f>+D48+G48+J48+M48+P48+S48+V48+Y48+AB48+AE48+AH48+AK48</f>
        <v>0</v>
      </c>
      <c r="AO48" s="152">
        <f>+E48+H48+K48+N48+Q48+T48+W48+Z48+AC48+AF48+AI48+AL48</f>
        <v>0</v>
      </c>
      <c r="AP48" s="152">
        <f>+AN48-AO48</f>
        <v>0</v>
      </c>
      <c r="AQ48" s="155"/>
      <c r="AR48" s="152"/>
      <c r="AS48" s="152">
        <f>+AQ48-AR48</f>
        <v>0</v>
      </c>
      <c r="AT48" s="155"/>
      <c r="AU48" s="152"/>
      <c r="AV48" s="152">
        <f>+AT48-AU48</f>
        <v>0</v>
      </c>
      <c r="AW48" s="155"/>
      <c r="AX48" s="152"/>
      <c r="AY48" s="152">
        <f>+AW48-AX48</f>
        <v>0</v>
      </c>
      <c r="AZ48" s="155">
        <v>2400</v>
      </c>
      <c r="BA48" s="152"/>
      <c r="BB48" s="152">
        <f>+AZ48-BA48</f>
        <v>2400</v>
      </c>
      <c r="BC48" s="155">
        <v>2400</v>
      </c>
      <c r="BD48" s="152"/>
      <c r="BE48" s="152">
        <f>+BC48-BD48</f>
        <v>2400</v>
      </c>
      <c r="BF48" s="155">
        <v>2400</v>
      </c>
      <c r="BG48" s="152"/>
      <c r="BH48" s="152">
        <f>+BF48-BG48</f>
        <v>2400</v>
      </c>
      <c r="BI48" s="155">
        <v>2400</v>
      </c>
      <c r="BJ48" s="152"/>
      <c r="BK48" s="152">
        <f>+BI48-BJ48</f>
        <v>2400</v>
      </c>
      <c r="BL48" s="155">
        <v>2400</v>
      </c>
      <c r="BM48" s="152"/>
      <c r="BN48" s="152">
        <f>+BL48-BM48</f>
        <v>2400</v>
      </c>
      <c r="BO48" s="155">
        <v>2400</v>
      </c>
      <c r="BP48" s="152"/>
      <c r="BQ48" s="152">
        <f>BO48-BP48</f>
        <v>2400</v>
      </c>
      <c r="BR48" s="155">
        <v>2400</v>
      </c>
      <c r="BS48" s="152"/>
      <c r="BT48" s="152">
        <f>BR48-BS48</f>
        <v>2400</v>
      </c>
      <c r="BU48" s="155">
        <v>2400</v>
      </c>
      <c r="BV48" s="152"/>
      <c r="BW48" s="152">
        <f>+BU48-BV48</f>
        <v>2400</v>
      </c>
      <c r="BX48" s="155">
        <v>2400</v>
      </c>
      <c r="BY48" s="152"/>
      <c r="BZ48" s="152">
        <f>+BX48-BY48</f>
        <v>2400</v>
      </c>
      <c r="CA48" s="152">
        <f>+AQ48+AT48+AW48+AZ48+BC48+BF48+BI48+BL48+BO48+BR48+BU48+BX48</f>
        <v>21600</v>
      </c>
      <c r="CB48" s="152"/>
      <c r="CC48" s="152">
        <f>+CA48-CB48</f>
        <v>21600</v>
      </c>
    </row>
    <row r="49" spans="1:81" s="166" customFormat="1" ht="20.25" customHeight="1">
      <c r="A49" s="160"/>
      <c r="B49" s="262" t="s">
        <v>126</v>
      </c>
      <c r="C49" s="152"/>
      <c r="D49" s="152"/>
      <c r="E49" s="152"/>
      <c r="F49" s="152"/>
      <c r="G49" s="152"/>
      <c r="H49" s="152"/>
      <c r="I49" s="152"/>
      <c r="J49" s="152"/>
      <c r="K49" s="152"/>
      <c r="L49" s="152"/>
      <c r="M49" s="152"/>
      <c r="N49" s="155"/>
      <c r="O49" s="152"/>
      <c r="P49" s="152"/>
      <c r="Q49" s="152"/>
      <c r="R49" s="152"/>
      <c r="S49" s="152"/>
      <c r="T49" s="152"/>
      <c r="U49" s="152"/>
      <c r="V49" s="155"/>
      <c r="W49" s="152"/>
      <c r="X49" s="152"/>
      <c r="Y49" s="155"/>
      <c r="Z49" s="152"/>
      <c r="AA49" s="152"/>
      <c r="AB49" s="155"/>
      <c r="AC49" s="152"/>
      <c r="AD49" s="152"/>
      <c r="AE49" s="155"/>
      <c r="AF49" s="152"/>
      <c r="AG49" s="152"/>
      <c r="AH49" s="155"/>
      <c r="AI49" s="152"/>
      <c r="AJ49" s="152"/>
      <c r="AK49" s="152"/>
      <c r="AL49" s="152"/>
      <c r="AM49" s="155">
        <f>SUM(AM50:AM59)</f>
        <v>0</v>
      </c>
      <c r="AN49" s="152"/>
      <c r="AO49" s="152"/>
      <c r="AP49" s="152"/>
      <c r="AQ49" s="155"/>
      <c r="AR49" s="152"/>
      <c r="AS49" s="152"/>
      <c r="AT49" s="155"/>
      <c r="AU49" s="152"/>
      <c r="AV49" s="152"/>
      <c r="AW49" s="155"/>
      <c r="AX49" s="152"/>
      <c r="AY49" s="152"/>
      <c r="AZ49" s="155"/>
      <c r="BA49" s="155"/>
      <c r="BB49" s="152"/>
      <c r="BC49" s="155"/>
      <c r="BD49" s="152"/>
      <c r="BE49" s="152"/>
      <c r="BF49" s="155"/>
      <c r="BG49" s="152"/>
      <c r="BH49" s="152"/>
      <c r="BI49" s="280">
        <v>0</v>
      </c>
      <c r="BJ49" s="152"/>
      <c r="BK49" s="152">
        <f t="shared" si="52"/>
        <v>0</v>
      </c>
      <c r="BL49" s="280">
        <v>0</v>
      </c>
      <c r="BM49" s="152"/>
      <c r="BN49" s="152">
        <f t="shared" si="53"/>
        <v>0</v>
      </c>
      <c r="BO49" s="280">
        <v>0</v>
      </c>
      <c r="BP49" s="152"/>
      <c r="BQ49" s="152">
        <f t="shared" si="54"/>
        <v>0</v>
      </c>
      <c r="BR49" s="280">
        <v>3600</v>
      </c>
      <c r="BS49" s="152"/>
      <c r="BT49" s="152">
        <f t="shared" si="55"/>
        <v>3600</v>
      </c>
      <c r="BU49" s="280">
        <v>3600</v>
      </c>
      <c r="BV49" s="152"/>
      <c r="BW49" s="152">
        <f t="shared" si="56"/>
        <v>3600</v>
      </c>
      <c r="BX49" s="280">
        <v>3600</v>
      </c>
      <c r="BY49" s="152"/>
      <c r="BZ49" s="152">
        <f t="shared" si="57"/>
        <v>3600</v>
      </c>
      <c r="CA49" s="152">
        <f t="shared" si="50"/>
        <v>10800</v>
      </c>
      <c r="CB49" s="152"/>
      <c r="CC49" s="152">
        <f t="shared" si="51"/>
        <v>10800</v>
      </c>
    </row>
    <row r="50" spans="1:81" s="166" customFormat="1" ht="45">
      <c r="A50" s="173" t="s">
        <v>251</v>
      </c>
      <c r="B50" s="173" t="s">
        <v>414</v>
      </c>
      <c r="C50" s="152"/>
      <c r="D50" s="155"/>
      <c r="E50" s="152"/>
      <c r="F50" s="152"/>
      <c r="G50" s="155"/>
      <c r="H50" s="152"/>
      <c r="I50" s="152"/>
      <c r="J50" s="155"/>
      <c r="K50" s="152"/>
      <c r="L50" s="152"/>
      <c r="M50" s="155"/>
      <c r="N50" s="155"/>
      <c r="O50" s="152"/>
      <c r="P50" s="155"/>
      <c r="Q50" s="152"/>
      <c r="R50" s="152"/>
      <c r="S50" s="155"/>
      <c r="T50" s="152"/>
      <c r="U50" s="152"/>
      <c r="V50" s="155"/>
      <c r="W50" s="152"/>
      <c r="X50" s="152"/>
      <c r="Y50" s="155"/>
      <c r="Z50" s="152"/>
      <c r="AA50" s="152"/>
      <c r="AB50" s="155"/>
      <c r="AC50" s="152"/>
      <c r="AD50" s="152"/>
      <c r="AE50" s="155"/>
      <c r="AF50" s="152"/>
      <c r="AG50" s="152"/>
      <c r="AH50" s="155"/>
      <c r="AI50" s="152"/>
      <c r="AJ50" s="152"/>
      <c r="AK50" s="155"/>
      <c r="AL50" s="152"/>
      <c r="AM50" s="152"/>
      <c r="AN50" s="152">
        <f aca="true" t="shared" si="58" ref="AN50:AN70">+D50+G50+J50+M50+P50+S50+V50+Y50+AB50+AE50+AH50+AK50</f>
        <v>0</v>
      </c>
      <c r="AO50" s="152"/>
      <c r="AP50" s="152">
        <f aca="true" t="shared" si="59" ref="AP50:AP70">+AN50-AO50</f>
        <v>0</v>
      </c>
      <c r="AQ50" s="155"/>
      <c r="AR50" s="152"/>
      <c r="AS50" s="152">
        <f>+AQ50-AR50</f>
        <v>0</v>
      </c>
      <c r="AT50" s="155"/>
      <c r="AU50" s="152"/>
      <c r="AV50" s="152">
        <f aca="true" t="shared" si="60" ref="AV50:AV62">+AT50-AU50</f>
        <v>0</v>
      </c>
      <c r="AW50" s="155"/>
      <c r="AX50" s="152"/>
      <c r="AY50" s="152">
        <f aca="true" t="shared" si="61" ref="AY50:AY70">+AW50-AX50</f>
        <v>0</v>
      </c>
      <c r="AZ50" s="155"/>
      <c r="BA50" s="155"/>
      <c r="BB50" s="152">
        <f aca="true" t="shared" si="62" ref="BB50:BB70">+AZ50-BA50</f>
        <v>0</v>
      </c>
      <c r="BC50" s="155"/>
      <c r="BD50" s="152"/>
      <c r="BE50" s="152">
        <f aca="true" t="shared" si="63" ref="BE50:BE70">+BC50-BD50</f>
        <v>0</v>
      </c>
      <c r="BF50" s="155"/>
      <c r="BG50" s="152"/>
      <c r="BH50" s="152">
        <f aca="true" t="shared" si="64" ref="BH50:BH70">+BF50-BG50</f>
        <v>0</v>
      </c>
      <c r="BI50" s="155"/>
      <c r="BJ50" s="152"/>
      <c r="BK50" s="152">
        <f>+BI50-BJ50</f>
        <v>0</v>
      </c>
      <c r="BL50" s="155"/>
      <c r="BM50" s="152"/>
      <c r="BN50" s="152">
        <f aca="true" t="shared" si="65" ref="BN50:BN67">+BL50-BM50</f>
        <v>0</v>
      </c>
      <c r="BO50" s="155"/>
      <c r="BP50" s="152"/>
      <c r="BQ50" s="152">
        <f aca="true" t="shared" si="66" ref="BQ50:BQ70">BO50-BP50</f>
        <v>0</v>
      </c>
      <c r="BR50" s="155"/>
      <c r="BS50" s="152"/>
      <c r="BT50" s="152">
        <f aca="true" t="shared" si="67" ref="BT50:BT70">BR50-BS50</f>
        <v>0</v>
      </c>
      <c r="BU50" s="155"/>
      <c r="BV50" s="152"/>
      <c r="BW50" s="152">
        <f aca="true" t="shared" si="68" ref="BW50:BW70">+BU50-BV50</f>
        <v>0</v>
      </c>
      <c r="BX50" s="155"/>
      <c r="BY50" s="152"/>
      <c r="BZ50" s="152">
        <f aca="true" t="shared" si="69" ref="BZ50:BZ70">+BX50-BY50</f>
        <v>0</v>
      </c>
      <c r="CA50" s="152">
        <f aca="true" t="shared" si="70" ref="CA50:CA70">+AQ50+AT50+AW50+AZ50+BC50+BF50+BI50+BL50+BO50+BR50+BU50+BX50</f>
        <v>0</v>
      </c>
      <c r="CB50" s="152"/>
      <c r="CC50" s="152">
        <f aca="true" t="shared" si="71" ref="CC50:CC70">+CA50-CB50</f>
        <v>0</v>
      </c>
    </row>
    <row r="51" spans="1:81" s="166" customFormat="1" ht="15">
      <c r="A51" s="173" t="s">
        <v>252</v>
      </c>
      <c r="B51" s="173" t="s">
        <v>253</v>
      </c>
      <c r="C51" s="152"/>
      <c r="D51" s="155"/>
      <c r="E51" s="152"/>
      <c r="F51" s="152"/>
      <c r="G51" s="155"/>
      <c r="H51" s="152"/>
      <c r="I51" s="152"/>
      <c r="J51" s="155"/>
      <c r="K51" s="152"/>
      <c r="L51" s="152"/>
      <c r="M51" s="155"/>
      <c r="N51" s="155"/>
      <c r="O51" s="152"/>
      <c r="P51" s="155"/>
      <c r="Q51" s="152"/>
      <c r="R51" s="152"/>
      <c r="S51" s="155"/>
      <c r="T51" s="152"/>
      <c r="U51" s="152"/>
      <c r="V51" s="155"/>
      <c r="W51" s="152"/>
      <c r="X51" s="152"/>
      <c r="Y51" s="155"/>
      <c r="Z51" s="152"/>
      <c r="AA51" s="152"/>
      <c r="AB51" s="155"/>
      <c r="AC51" s="152"/>
      <c r="AD51" s="152"/>
      <c r="AE51" s="155"/>
      <c r="AF51" s="152"/>
      <c r="AG51" s="152"/>
      <c r="AH51" s="155"/>
      <c r="AI51" s="152"/>
      <c r="AJ51" s="152"/>
      <c r="AK51" s="155"/>
      <c r="AL51" s="152"/>
      <c r="AM51" s="152"/>
      <c r="AN51" s="152">
        <f t="shared" si="58"/>
        <v>0</v>
      </c>
      <c r="AO51" s="152"/>
      <c r="AP51" s="152">
        <f t="shared" si="59"/>
        <v>0</v>
      </c>
      <c r="AQ51" s="155"/>
      <c r="AR51" s="152"/>
      <c r="AS51" s="152">
        <f aca="true" t="shared" si="72" ref="AS51:AS57">+AQ51-AR51</f>
        <v>0</v>
      </c>
      <c r="AT51" s="155"/>
      <c r="AU51" s="152"/>
      <c r="AV51" s="152">
        <f t="shared" si="60"/>
        <v>0</v>
      </c>
      <c r="AW51" s="155"/>
      <c r="AX51" s="152"/>
      <c r="AY51" s="152">
        <f t="shared" si="61"/>
        <v>0</v>
      </c>
      <c r="AZ51" s="155"/>
      <c r="BA51" s="155"/>
      <c r="BB51" s="152">
        <f t="shared" si="62"/>
        <v>0</v>
      </c>
      <c r="BC51" s="155"/>
      <c r="BD51" s="152"/>
      <c r="BE51" s="152">
        <f t="shared" si="63"/>
        <v>0</v>
      </c>
      <c r="BF51" s="155"/>
      <c r="BG51" s="152"/>
      <c r="BH51" s="152">
        <f t="shared" si="64"/>
        <v>0</v>
      </c>
      <c r="BI51" s="155"/>
      <c r="BJ51" s="152"/>
      <c r="BK51" s="152">
        <f aca="true" t="shared" si="73" ref="BK51:BK70">+BI51-BJ51</f>
        <v>0</v>
      </c>
      <c r="BL51" s="155"/>
      <c r="BM51" s="152"/>
      <c r="BN51" s="152">
        <f t="shared" si="65"/>
        <v>0</v>
      </c>
      <c r="BO51" s="155"/>
      <c r="BP51" s="152"/>
      <c r="BQ51" s="152">
        <f t="shared" si="66"/>
        <v>0</v>
      </c>
      <c r="BR51" s="155"/>
      <c r="BS51" s="152"/>
      <c r="BT51" s="152">
        <f t="shared" si="67"/>
        <v>0</v>
      </c>
      <c r="BU51" s="155"/>
      <c r="BV51" s="152"/>
      <c r="BW51" s="152">
        <f t="shared" si="68"/>
        <v>0</v>
      </c>
      <c r="BX51" s="155"/>
      <c r="BY51" s="152"/>
      <c r="BZ51" s="152">
        <f t="shared" si="69"/>
        <v>0</v>
      </c>
      <c r="CA51" s="152">
        <f t="shared" si="70"/>
        <v>0</v>
      </c>
      <c r="CB51" s="152"/>
      <c r="CC51" s="152">
        <f t="shared" si="71"/>
        <v>0</v>
      </c>
    </row>
    <row r="52" spans="1:81" s="166" customFormat="1" ht="15">
      <c r="A52" s="173" t="s">
        <v>254</v>
      </c>
      <c r="B52" s="173" t="s">
        <v>396</v>
      </c>
      <c r="C52" s="152"/>
      <c r="D52" s="155"/>
      <c r="E52" s="152"/>
      <c r="F52" s="152"/>
      <c r="G52" s="155"/>
      <c r="H52" s="152"/>
      <c r="I52" s="152"/>
      <c r="J52" s="155"/>
      <c r="K52" s="152"/>
      <c r="L52" s="152"/>
      <c r="M52" s="155"/>
      <c r="N52" s="155"/>
      <c r="O52" s="152"/>
      <c r="P52" s="155"/>
      <c r="Q52" s="152"/>
      <c r="R52" s="152"/>
      <c r="S52" s="155"/>
      <c r="T52" s="152"/>
      <c r="U52" s="152"/>
      <c r="V52" s="155"/>
      <c r="W52" s="152"/>
      <c r="X52" s="152"/>
      <c r="Y52" s="155"/>
      <c r="Z52" s="152"/>
      <c r="AA52" s="152"/>
      <c r="AB52" s="155"/>
      <c r="AC52" s="152"/>
      <c r="AD52" s="152"/>
      <c r="AE52" s="155"/>
      <c r="AF52" s="152"/>
      <c r="AG52" s="152"/>
      <c r="AH52" s="155"/>
      <c r="AI52" s="152"/>
      <c r="AJ52" s="152"/>
      <c r="AK52" s="155"/>
      <c r="AL52" s="152"/>
      <c r="AM52" s="152"/>
      <c r="AN52" s="152">
        <f t="shared" si="58"/>
        <v>0</v>
      </c>
      <c r="AO52" s="152"/>
      <c r="AP52" s="152">
        <f t="shared" si="59"/>
        <v>0</v>
      </c>
      <c r="AQ52" s="155"/>
      <c r="AR52" s="152"/>
      <c r="AS52" s="152">
        <f t="shared" si="72"/>
        <v>0</v>
      </c>
      <c r="AT52" s="155"/>
      <c r="AU52" s="152"/>
      <c r="AV52" s="152">
        <f t="shared" si="60"/>
        <v>0</v>
      </c>
      <c r="AW52" s="155"/>
      <c r="AX52" s="152"/>
      <c r="AY52" s="152">
        <f t="shared" si="61"/>
        <v>0</v>
      </c>
      <c r="AZ52" s="155"/>
      <c r="BA52" s="155"/>
      <c r="BB52" s="152">
        <f t="shared" si="62"/>
        <v>0</v>
      </c>
      <c r="BC52" s="155"/>
      <c r="BD52" s="152"/>
      <c r="BE52" s="152">
        <f t="shared" si="63"/>
        <v>0</v>
      </c>
      <c r="BF52" s="155"/>
      <c r="BG52" s="152"/>
      <c r="BH52" s="152">
        <f t="shared" si="64"/>
        <v>0</v>
      </c>
      <c r="BI52" s="155"/>
      <c r="BJ52" s="152"/>
      <c r="BK52" s="152">
        <f t="shared" si="73"/>
        <v>0</v>
      </c>
      <c r="BL52" s="155"/>
      <c r="BM52" s="152"/>
      <c r="BN52" s="152">
        <f t="shared" si="65"/>
        <v>0</v>
      </c>
      <c r="BO52" s="155"/>
      <c r="BP52" s="152"/>
      <c r="BQ52" s="152">
        <f t="shared" si="66"/>
        <v>0</v>
      </c>
      <c r="BR52" s="155"/>
      <c r="BS52" s="152"/>
      <c r="BT52" s="152">
        <f t="shared" si="67"/>
        <v>0</v>
      </c>
      <c r="BU52" s="155"/>
      <c r="BV52" s="152"/>
      <c r="BW52" s="152">
        <f t="shared" si="68"/>
        <v>0</v>
      </c>
      <c r="BX52" s="155"/>
      <c r="BY52" s="152"/>
      <c r="BZ52" s="152">
        <f t="shared" si="69"/>
        <v>0</v>
      </c>
      <c r="CA52" s="152">
        <f t="shared" si="70"/>
        <v>0</v>
      </c>
      <c r="CB52" s="152"/>
      <c r="CC52" s="152">
        <f t="shared" si="71"/>
        <v>0</v>
      </c>
    </row>
    <row r="53" spans="1:81" s="166" customFormat="1" ht="15">
      <c r="A53" s="173" t="s">
        <v>255</v>
      </c>
      <c r="B53" s="173" t="s">
        <v>256</v>
      </c>
      <c r="C53" s="152"/>
      <c r="D53" s="155"/>
      <c r="E53" s="152"/>
      <c r="F53" s="152"/>
      <c r="G53" s="155"/>
      <c r="H53" s="152"/>
      <c r="I53" s="152"/>
      <c r="J53" s="155"/>
      <c r="K53" s="152"/>
      <c r="L53" s="152"/>
      <c r="M53" s="155"/>
      <c r="N53" s="155"/>
      <c r="O53" s="152"/>
      <c r="P53" s="155"/>
      <c r="Q53" s="152"/>
      <c r="R53" s="152"/>
      <c r="S53" s="155"/>
      <c r="T53" s="152"/>
      <c r="U53" s="152"/>
      <c r="V53" s="155"/>
      <c r="W53" s="152"/>
      <c r="X53" s="152"/>
      <c r="Y53" s="155"/>
      <c r="Z53" s="152"/>
      <c r="AA53" s="152"/>
      <c r="AB53" s="155"/>
      <c r="AC53" s="152"/>
      <c r="AD53" s="152"/>
      <c r="AE53" s="155"/>
      <c r="AF53" s="152"/>
      <c r="AG53" s="152"/>
      <c r="AH53" s="155"/>
      <c r="AI53" s="152"/>
      <c r="AJ53" s="152"/>
      <c r="AK53" s="155"/>
      <c r="AL53" s="152"/>
      <c r="AM53" s="152"/>
      <c r="AN53" s="152">
        <f t="shared" si="58"/>
        <v>0</v>
      </c>
      <c r="AO53" s="152"/>
      <c r="AP53" s="152">
        <f t="shared" si="59"/>
        <v>0</v>
      </c>
      <c r="AQ53" s="155"/>
      <c r="AR53" s="152"/>
      <c r="AS53" s="152">
        <f t="shared" si="72"/>
        <v>0</v>
      </c>
      <c r="AT53" s="155"/>
      <c r="AU53" s="152"/>
      <c r="AV53" s="152">
        <f t="shared" si="60"/>
        <v>0</v>
      </c>
      <c r="AW53" s="155"/>
      <c r="AX53" s="152"/>
      <c r="AY53" s="152">
        <f t="shared" si="61"/>
        <v>0</v>
      </c>
      <c r="AZ53" s="155"/>
      <c r="BA53" s="155"/>
      <c r="BB53" s="152">
        <f t="shared" si="62"/>
        <v>0</v>
      </c>
      <c r="BC53" s="155"/>
      <c r="BD53" s="152"/>
      <c r="BE53" s="152">
        <f t="shared" si="63"/>
        <v>0</v>
      </c>
      <c r="BF53" s="155"/>
      <c r="BG53" s="152"/>
      <c r="BH53" s="152">
        <f t="shared" si="64"/>
        <v>0</v>
      </c>
      <c r="BI53" s="155"/>
      <c r="BJ53" s="152"/>
      <c r="BK53" s="152">
        <f t="shared" si="73"/>
        <v>0</v>
      </c>
      <c r="BL53" s="155"/>
      <c r="BM53" s="152"/>
      <c r="BN53" s="152">
        <f t="shared" si="65"/>
        <v>0</v>
      </c>
      <c r="BO53" s="155"/>
      <c r="BP53" s="152"/>
      <c r="BQ53" s="152">
        <f t="shared" si="66"/>
        <v>0</v>
      </c>
      <c r="BR53" s="155"/>
      <c r="BS53" s="152"/>
      <c r="BT53" s="152">
        <f t="shared" si="67"/>
        <v>0</v>
      </c>
      <c r="BU53" s="155"/>
      <c r="BV53" s="152"/>
      <c r="BW53" s="152">
        <f t="shared" si="68"/>
        <v>0</v>
      </c>
      <c r="BX53" s="155"/>
      <c r="BY53" s="152"/>
      <c r="BZ53" s="152">
        <f t="shared" si="69"/>
        <v>0</v>
      </c>
      <c r="CA53" s="152">
        <f t="shared" si="70"/>
        <v>0</v>
      </c>
      <c r="CB53" s="152"/>
      <c r="CC53" s="152">
        <f t="shared" si="71"/>
        <v>0</v>
      </c>
    </row>
    <row r="54" spans="1:81" s="166" customFormat="1" ht="15">
      <c r="A54" s="173" t="s">
        <v>257</v>
      </c>
      <c r="B54" s="173" t="s">
        <v>258</v>
      </c>
      <c r="C54" s="152"/>
      <c r="D54" s="155"/>
      <c r="E54" s="152"/>
      <c r="F54" s="152"/>
      <c r="G54" s="155"/>
      <c r="H54" s="152"/>
      <c r="I54" s="152"/>
      <c r="J54" s="155"/>
      <c r="K54" s="152"/>
      <c r="L54" s="152"/>
      <c r="M54" s="155"/>
      <c r="N54" s="155"/>
      <c r="O54" s="152"/>
      <c r="P54" s="155"/>
      <c r="Q54" s="152"/>
      <c r="R54" s="152"/>
      <c r="S54" s="155"/>
      <c r="T54" s="152"/>
      <c r="U54" s="152"/>
      <c r="V54" s="155"/>
      <c r="W54" s="152"/>
      <c r="X54" s="152"/>
      <c r="Y54" s="155"/>
      <c r="Z54" s="152"/>
      <c r="AA54" s="152"/>
      <c r="AB54" s="155"/>
      <c r="AC54" s="152"/>
      <c r="AD54" s="152"/>
      <c r="AE54" s="155"/>
      <c r="AF54" s="152"/>
      <c r="AG54" s="152"/>
      <c r="AH54" s="155"/>
      <c r="AI54" s="152"/>
      <c r="AJ54" s="152"/>
      <c r="AK54" s="155"/>
      <c r="AL54" s="152"/>
      <c r="AM54" s="152"/>
      <c r="AN54" s="152">
        <f t="shared" si="58"/>
        <v>0</v>
      </c>
      <c r="AO54" s="152"/>
      <c r="AP54" s="152">
        <f t="shared" si="59"/>
        <v>0</v>
      </c>
      <c r="AQ54" s="155"/>
      <c r="AR54" s="152"/>
      <c r="AS54" s="152">
        <f t="shared" si="72"/>
        <v>0</v>
      </c>
      <c r="AT54" s="155"/>
      <c r="AU54" s="152"/>
      <c r="AV54" s="152">
        <f t="shared" si="60"/>
        <v>0</v>
      </c>
      <c r="AW54" s="155"/>
      <c r="AX54" s="152"/>
      <c r="AY54" s="152">
        <f t="shared" si="61"/>
        <v>0</v>
      </c>
      <c r="AZ54" s="155"/>
      <c r="BA54" s="155"/>
      <c r="BB54" s="152">
        <f t="shared" si="62"/>
        <v>0</v>
      </c>
      <c r="BC54" s="155"/>
      <c r="BD54" s="152"/>
      <c r="BE54" s="152">
        <f t="shared" si="63"/>
        <v>0</v>
      </c>
      <c r="BF54" s="155"/>
      <c r="BG54" s="152"/>
      <c r="BH54" s="152">
        <f t="shared" si="64"/>
        <v>0</v>
      </c>
      <c r="BI54" s="155"/>
      <c r="BJ54" s="152"/>
      <c r="BK54" s="152">
        <f t="shared" si="73"/>
        <v>0</v>
      </c>
      <c r="BL54" s="155"/>
      <c r="BM54" s="152"/>
      <c r="BN54" s="152">
        <f t="shared" si="65"/>
        <v>0</v>
      </c>
      <c r="BO54" s="155"/>
      <c r="BP54" s="152"/>
      <c r="BQ54" s="152">
        <f t="shared" si="66"/>
        <v>0</v>
      </c>
      <c r="BR54" s="155"/>
      <c r="BS54" s="152"/>
      <c r="BT54" s="152">
        <f t="shared" si="67"/>
        <v>0</v>
      </c>
      <c r="BU54" s="155"/>
      <c r="BV54" s="152"/>
      <c r="BW54" s="152">
        <f t="shared" si="68"/>
        <v>0</v>
      </c>
      <c r="BX54" s="155"/>
      <c r="BY54" s="152"/>
      <c r="BZ54" s="152">
        <f t="shared" si="69"/>
        <v>0</v>
      </c>
      <c r="CA54" s="152">
        <f t="shared" si="70"/>
        <v>0</v>
      </c>
      <c r="CB54" s="152"/>
      <c r="CC54" s="152">
        <f t="shared" si="71"/>
        <v>0</v>
      </c>
    </row>
    <row r="55" spans="1:81" s="166" customFormat="1" ht="15">
      <c r="A55" s="173" t="s">
        <v>259</v>
      </c>
      <c r="B55" s="173" t="s">
        <v>260</v>
      </c>
      <c r="C55" s="152"/>
      <c r="D55" s="155"/>
      <c r="E55" s="152"/>
      <c r="F55" s="152"/>
      <c r="G55" s="155"/>
      <c r="H55" s="152"/>
      <c r="I55" s="152"/>
      <c r="J55" s="155"/>
      <c r="K55" s="152"/>
      <c r="L55" s="152"/>
      <c r="M55" s="155"/>
      <c r="N55" s="155"/>
      <c r="O55" s="152"/>
      <c r="P55" s="155"/>
      <c r="Q55" s="152"/>
      <c r="R55" s="152"/>
      <c r="S55" s="155"/>
      <c r="T55" s="152"/>
      <c r="U55" s="152"/>
      <c r="V55" s="155"/>
      <c r="W55" s="152"/>
      <c r="X55" s="152"/>
      <c r="Y55" s="155"/>
      <c r="Z55" s="152"/>
      <c r="AA55" s="152"/>
      <c r="AB55" s="155"/>
      <c r="AC55" s="152"/>
      <c r="AD55" s="152"/>
      <c r="AE55" s="155"/>
      <c r="AF55" s="152"/>
      <c r="AG55" s="152"/>
      <c r="AH55" s="155"/>
      <c r="AI55" s="152"/>
      <c r="AJ55" s="152"/>
      <c r="AK55" s="155"/>
      <c r="AL55" s="152"/>
      <c r="AM55" s="152"/>
      <c r="AN55" s="152">
        <f t="shared" si="58"/>
        <v>0</v>
      </c>
      <c r="AO55" s="152"/>
      <c r="AP55" s="152">
        <f t="shared" si="59"/>
        <v>0</v>
      </c>
      <c r="AQ55" s="155"/>
      <c r="AR55" s="152"/>
      <c r="AS55" s="152">
        <f t="shared" si="72"/>
        <v>0</v>
      </c>
      <c r="AT55" s="155"/>
      <c r="AU55" s="152"/>
      <c r="AV55" s="152">
        <f t="shared" si="60"/>
        <v>0</v>
      </c>
      <c r="AW55" s="155"/>
      <c r="AX55" s="152"/>
      <c r="AY55" s="152">
        <f t="shared" si="61"/>
        <v>0</v>
      </c>
      <c r="AZ55" s="155"/>
      <c r="BA55" s="155"/>
      <c r="BB55" s="152">
        <f t="shared" si="62"/>
        <v>0</v>
      </c>
      <c r="BC55" s="155"/>
      <c r="BD55" s="152"/>
      <c r="BE55" s="152">
        <f t="shared" si="63"/>
        <v>0</v>
      </c>
      <c r="BF55" s="155"/>
      <c r="BG55" s="152"/>
      <c r="BH55" s="152">
        <f t="shared" si="64"/>
        <v>0</v>
      </c>
      <c r="BI55" s="155"/>
      <c r="BJ55" s="152"/>
      <c r="BK55" s="152">
        <f t="shared" si="73"/>
        <v>0</v>
      </c>
      <c r="BL55" s="155"/>
      <c r="BM55" s="152"/>
      <c r="BN55" s="152">
        <f t="shared" si="65"/>
        <v>0</v>
      </c>
      <c r="BO55" s="155"/>
      <c r="BP55" s="152"/>
      <c r="BQ55" s="152">
        <f t="shared" si="66"/>
        <v>0</v>
      </c>
      <c r="BR55" s="155"/>
      <c r="BS55" s="152"/>
      <c r="BT55" s="152">
        <f t="shared" si="67"/>
        <v>0</v>
      </c>
      <c r="BU55" s="155"/>
      <c r="BV55" s="152"/>
      <c r="BW55" s="152">
        <f t="shared" si="68"/>
        <v>0</v>
      </c>
      <c r="BX55" s="155"/>
      <c r="BY55" s="152"/>
      <c r="BZ55" s="152">
        <f t="shared" si="69"/>
        <v>0</v>
      </c>
      <c r="CA55" s="152">
        <f t="shared" si="70"/>
        <v>0</v>
      </c>
      <c r="CB55" s="152"/>
      <c r="CC55" s="152">
        <f t="shared" si="71"/>
        <v>0</v>
      </c>
    </row>
    <row r="56" spans="1:81" s="166" customFormat="1" ht="15">
      <c r="A56" s="173" t="s">
        <v>261</v>
      </c>
      <c r="B56" s="173" t="s">
        <v>262</v>
      </c>
      <c r="C56" s="152"/>
      <c r="D56" s="155"/>
      <c r="E56" s="152"/>
      <c r="F56" s="152"/>
      <c r="G56" s="155"/>
      <c r="H56" s="152"/>
      <c r="I56" s="152"/>
      <c r="J56" s="155"/>
      <c r="K56" s="152"/>
      <c r="L56" s="152"/>
      <c r="M56" s="155"/>
      <c r="N56" s="155"/>
      <c r="O56" s="152"/>
      <c r="P56" s="155"/>
      <c r="Q56" s="152"/>
      <c r="R56" s="152"/>
      <c r="S56" s="155"/>
      <c r="T56" s="152"/>
      <c r="U56" s="152"/>
      <c r="V56" s="155"/>
      <c r="W56" s="152"/>
      <c r="X56" s="152"/>
      <c r="Y56" s="155"/>
      <c r="Z56" s="152"/>
      <c r="AA56" s="152"/>
      <c r="AB56" s="155"/>
      <c r="AC56" s="152"/>
      <c r="AD56" s="152"/>
      <c r="AE56" s="155"/>
      <c r="AF56" s="152"/>
      <c r="AG56" s="152"/>
      <c r="AH56" s="155"/>
      <c r="AI56" s="152"/>
      <c r="AJ56" s="152"/>
      <c r="AK56" s="155"/>
      <c r="AL56" s="152"/>
      <c r="AM56" s="152"/>
      <c r="AN56" s="152">
        <f t="shared" si="58"/>
        <v>0</v>
      </c>
      <c r="AO56" s="152"/>
      <c r="AP56" s="152">
        <f t="shared" si="59"/>
        <v>0</v>
      </c>
      <c r="AQ56" s="155"/>
      <c r="AR56" s="152"/>
      <c r="AS56" s="152">
        <f t="shared" si="72"/>
        <v>0</v>
      </c>
      <c r="AT56" s="155"/>
      <c r="AU56" s="152"/>
      <c r="AV56" s="152">
        <f t="shared" si="60"/>
        <v>0</v>
      </c>
      <c r="AW56" s="155"/>
      <c r="AX56" s="152"/>
      <c r="AY56" s="152">
        <f t="shared" si="61"/>
        <v>0</v>
      </c>
      <c r="AZ56" s="155"/>
      <c r="BA56" s="155"/>
      <c r="BB56" s="152">
        <f t="shared" si="62"/>
        <v>0</v>
      </c>
      <c r="BC56" s="155"/>
      <c r="BD56" s="152"/>
      <c r="BE56" s="152">
        <f t="shared" si="63"/>
        <v>0</v>
      </c>
      <c r="BF56" s="155"/>
      <c r="BG56" s="152"/>
      <c r="BH56" s="152">
        <f t="shared" si="64"/>
        <v>0</v>
      </c>
      <c r="BI56" s="155"/>
      <c r="BJ56" s="152"/>
      <c r="BK56" s="152">
        <f t="shared" si="73"/>
        <v>0</v>
      </c>
      <c r="BL56" s="155"/>
      <c r="BM56" s="152"/>
      <c r="BN56" s="152">
        <f t="shared" si="65"/>
        <v>0</v>
      </c>
      <c r="BO56" s="155"/>
      <c r="BP56" s="152"/>
      <c r="BQ56" s="152">
        <f t="shared" si="66"/>
        <v>0</v>
      </c>
      <c r="BR56" s="155"/>
      <c r="BS56" s="152"/>
      <c r="BT56" s="152">
        <f t="shared" si="67"/>
        <v>0</v>
      </c>
      <c r="BU56" s="155"/>
      <c r="BV56" s="152"/>
      <c r="BW56" s="152">
        <f t="shared" si="68"/>
        <v>0</v>
      </c>
      <c r="BX56" s="155"/>
      <c r="BY56" s="152"/>
      <c r="BZ56" s="152">
        <f t="shared" si="69"/>
        <v>0</v>
      </c>
      <c r="CA56" s="152">
        <f t="shared" si="70"/>
        <v>0</v>
      </c>
      <c r="CB56" s="152"/>
      <c r="CC56" s="152">
        <f t="shared" si="71"/>
        <v>0</v>
      </c>
    </row>
    <row r="57" spans="1:81" s="166" customFormat="1" ht="15">
      <c r="A57" s="173" t="s">
        <v>263</v>
      </c>
      <c r="B57" s="173" t="s">
        <v>264</v>
      </c>
      <c r="C57" s="152"/>
      <c r="D57" s="155"/>
      <c r="E57" s="152"/>
      <c r="F57" s="152"/>
      <c r="G57" s="155"/>
      <c r="H57" s="152"/>
      <c r="I57" s="152"/>
      <c r="J57" s="155"/>
      <c r="K57" s="152"/>
      <c r="L57" s="152"/>
      <c r="M57" s="155"/>
      <c r="N57" s="155"/>
      <c r="O57" s="152"/>
      <c r="P57" s="155"/>
      <c r="Q57" s="152"/>
      <c r="R57" s="152"/>
      <c r="S57" s="155"/>
      <c r="T57" s="152"/>
      <c r="U57" s="152"/>
      <c r="V57" s="155"/>
      <c r="W57" s="152"/>
      <c r="X57" s="152"/>
      <c r="Y57" s="155"/>
      <c r="Z57" s="152"/>
      <c r="AA57" s="152"/>
      <c r="AB57" s="155"/>
      <c r="AC57" s="152"/>
      <c r="AD57" s="152"/>
      <c r="AE57" s="155"/>
      <c r="AF57" s="152"/>
      <c r="AG57" s="152"/>
      <c r="AH57" s="155"/>
      <c r="AI57" s="152"/>
      <c r="AJ57" s="152"/>
      <c r="AK57" s="155"/>
      <c r="AL57" s="152"/>
      <c r="AM57" s="152"/>
      <c r="AN57" s="152">
        <f t="shared" si="58"/>
        <v>0</v>
      </c>
      <c r="AO57" s="152"/>
      <c r="AP57" s="152">
        <f t="shared" si="59"/>
        <v>0</v>
      </c>
      <c r="AQ57" s="155"/>
      <c r="AR57" s="152"/>
      <c r="AS57" s="152">
        <f t="shared" si="72"/>
        <v>0</v>
      </c>
      <c r="AT57" s="155"/>
      <c r="AU57" s="152"/>
      <c r="AV57" s="152">
        <f t="shared" si="60"/>
        <v>0</v>
      </c>
      <c r="AW57" s="155"/>
      <c r="AX57" s="152"/>
      <c r="AY57" s="152">
        <f t="shared" si="61"/>
        <v>0</v>
      </c>
      <c r="AZ57" s="155"/>
      <c r="BA57" s="155"/>
      <c r="BB57" s="152">
        <f t="shared" si="62"/>
        <v>0</v>
      </c>
      <c r="BC57" s="155"/>
      <c r="BD57" s="152"/>
      <c r="BE57" s="152">
        <f t="shared" si="63"/>
        <v>0</v>
      </c>
      <c r="BF57" s="155"/>
      <c r="BG57" s="152"/>
      <c r="BH57" s="152">
        <f t="shared" si="64"/>
        <v>0</v>
      </c>
      <c r="BI57" s="155"/>
      <c r="BJ57" s="152"/>
      <c r="BK57" s="152">
        <f t="shared" si="73"/>
        <v>0</v>
      </c>
      <c r="BL57" s="155"/>
      <c r="BM57" s="152"/>
      <c r="BN57" s="152">
        <f t="shared" si="65"/>
        <v>0</v>
      </c>
      <c r="BO57" s="155"/>
      <c r="BP57" s="152"/>
      <c r="BQ57" s="152">
        <f t="shared" si="66"/>
        <v>0</v>
      </c>
      <c r="BR57" s="155"/>
      <c r="BS57" s="152"/>
      <c r="BT57" s="152">
        <f t="shared" si="67"/>
        <v>0</v>
      </c>
      <c r="BU57" s="155"/>
      <c r="BV57" s="152"/>
      <c r="BW57" s="152">
        <f t="shared" si="68"/>
        <v>0</v>
      </c>
      <c r="BX57" s="155"/>
      <c r="BY57" s="152"/>
      <c r="BZ57" s="152">
        <f t="shared" si="69"/>
        <v>0</v>
      </c>
      <c r="CA57" s="152">
        <f t="shared" si="70"/>
        <v>0</v>
      </c>
      <c r="CB57" s="152"/>
      <c r="CC57" s="152">
        <f t="shared" si="71"/>
        <v>0</v>
      </c>
    </row>
    <row r="58" spans="1:81" s="166" customFormat="1" ht="31.5">
      <c r="A58" s="160" t="s">
        <v>265</v>
      </c>
      <c r="B58" s="160" t="s">
        <v>266</v>
      </c>
      <c r="C58" s="152"/>
      <c r="D58" s="155"/>
      <c r="E58" s="152"/>
      <c r="F58" s="152"/>
      <c r="G58" s="155"/>
      <c r="H58" s="152"/>
      <c r="I58" s="152"/>
      <c r="J58" s="155"/>
      <c r="K58" s="152"/>
      <c r="L58" s="152"/>
      <c r="M58" s="155"/>
      <c r="N58" s="155"/>
      <c r="O58" s="152"/>
      <c r="P58" s="155"/>
      <c r="Q58" s="152"/>
      <c r="R58" s="152"/>
      <c r="S58" s="155"/>
      <c r="T58" s="152"/>
      <c r="U58" s="152"/>
      <c r="V58" s="155"/>
      <c r="W58" s="152"/>
      <c r="X58" s="152"/>
      <c r="Y58" s="155"/>
      <c r="Z58" s="152"/>
      <c r="AA58" s="152"/>
      <c r="AB58" s="155"/>
      <c r="AC58" s="152"/>
      <c r="AD58" s="152"/>
      <c r="AE58" s="155"/>
      <c r="AF58" s="152"/>
      <c r="AG58" s="152"/>
      <c r="AH58" s="155"/>
      <c r="AI58" s="152"/>
      <c r="AJ58" s="152"/>
      <c r="AK58" s="155"/>
      <c r="AL58" s="152"/>
      <c r="AM58" s="152"/>
      <c r="AN58" s="152">
        <f t="shared" si="58"/>
        <v>0</v>
      </c>
      <c r="AO58" s="152"/>
      <c r="AP58" s="152">
        <f t="shared" si="59"/>
        <v>0</v>
      </c>
      <c r="AQ58" s="155"/>
      <c r="AR58" s="152"/>
      <c r="AS58" s="152"/>
      <c r="AT58" s="155"/>
      <c r="AU58" s="152"/>
      <c r="AV58" s="152">
        <f t="shared" si="60"/>
        <v>0</v>
      </c>
      <c r="AW58" s="155"/>
      <c r="AX58" s="152"/>
      <c r="AY58" s="152">
        <f t="shared" si="61"/>
        <v>0</v>
      </c>
      <c r="AZ58" s="155"/>
      <c r="BA58" s="155"/>
      <c r="BB58" s="152">
        <f t="shared" si="62"/>
        <v>0</v>
      </c>
      <c r="BC58" s="155"/>
      <c r="BD58" s="152"/>
      <c r="BE58" s="152">
        <f t="shared" si="63"/>
        <v>0</v>
      </c>
      <c r="BF58" s="155"/>
      <c r="BG58" s="152"/>
      <c r="BH58" s="152">
        <f t="shared" si="64"/>
        <v>0</v>
      </c>
      <c r="BI58" s="155"/>
      <c r="BJ58" s="152"/>
      <c r="BK58" s="152">
        <f t="shared" si="73"/>
        <v>0</v>
      </c>
      <c r="BL58" s="155"/>
      <c r="BM58" s="152"/>
      <c r="BN58" s="152">
        <f t="shared" si="65"/>
        <v>0</v>
      </c>
      <c r="BO58" s="155"/>
      <c r="BP58" s="152"/>
      <c r="BQ58" s="152">
        <f t="shared" si="66"/>
        <v>0</v>
      </c>
      <c r="BR58" s="155"/>
      <c r="BS58" s="152"/>
      <c r="BT58" s="152">
        <f t="shared" si="67"/>
        <v>0</v>
      </c>
      <c r="BU58" s="155"/>
      <c r="BV58" s="152"/>
      <c r="BW58" s="152">
        <f t="shared" si="68"/>
        <v>0</v>
      </c>
      <c r="BX58" s="155"/>
      <c r="BY58" s="152"/>
      <c r="BZ58" s="152">
        <f t="shared" si="69"/>
        <v>0</v>
      </c>
      <c r="CA58" s="152">
        <f t="shared" si="70"/>
        <v>0</v>
      </c>
      <c r="CB58" s="152"/>
      <c r="CC58" s="152">
        <f t="shared" si="71"/>
        <v>0</v>
      </c>
    </row>
    <row r="59" spans="1:81" s="166" customFormat="1" ht="31.5">
      <c r="A59" s="160" t="s">
        <v>267</v>
      </c>
      <c r="B59" s="160" t="s">
        <v>268</v>
      </c>
      <c r="C59" s="152">
        <v>180</v>
      </c>
      <c r="D59" s="155"/>
      <c r="E59" s="152"/>
      <c r="F59" s="152"/>
      <c r="G59" s="155"/>
      <c r="H59" s="152"/>
      <c r="I59" s="152"/>
      <c r="J59" s="155"/>
      <c r="K59" s="152"/>
      <c r="L59" s="152"/>
      <c r="M59" s="155"/>
      <c r="N59" s="155"/>
      <c r="O59" s="152"/>
      <c r="P59" s="155"/>
      <c r="Q59" s="152"/>
      <c r="R59" s="152"/>
      <c r="S59" s="155"/>
      <c r="T59" s="152"/>
      <c r="U59" s="152"/>
      <c r="V59" s="155"/>
      <c r="W59" s="152"/>
      <c r="X59" s="152"/>
      <c r="Y59" s="155"/>
      <c r="Z59" s="152"/>
      <c r="AA59" s="152"/>
      <c r="AB59" s="155"/>
      <c r="AC59" s="152"/>
      <c r="AD59" s="152"/>
      <c r="AE59" s="155"/>
      <c r="AF59" s="152"/>
      <c r="AG59" s="152"/>
      <c r="AH59" s="155"/>
      <c r="AI59" s="152"/>
      <c r="AJ59" s="155"/>
      <c r="AK59" s="155"/>
      <c r="AL59" s="152"/>
      <c r="AM59" s="152"/>
      <c r="AN59" s="152">
        <f t="shared" si="58"/>
        <v>0</v>
      </c>
      <c r="AO59" s="152"/>
      <c r="AP59" s="152">
        <f t="shared" si="59"/>
        <v>0</v>
      </c>
      <c r="AQ59" s="155"/>
      <c r="AR59" s="152"/>
      <c r="AS59" s="152">
        <v>0</v>
      </c>
      <c r="AT59" s="155"/>
      <c r="AU59" s="152"/>
      <c r="AV59" s="152">
        <f t="shared" si="60"/>
        <v>0</v>
      </c>
      <c r="AW59" s="155"/>
      <c r="AX59" s="152"/>
      <c r="AY59" s="152">
        <f t="shared" si="61"/>
        <v>0</v>
      </c>
      <c r="AZ59" s="155"/>
      <c r="BA59" s="155"/>
      <c r="BB59" s="152">
        <f t="shared" si="62"/>
        <v>0</v>
      </c>
      <c r="BC59" s="155"/>
      <c r="BD59" s="152"/>
      <c r="BE59" s="152">
        <f t="shared" si="63"/>
        <v>0</v>
      </c>
      <c r="BF59" s="155"/>
      <c r="BG59" s="152"/>
      <c r="BH59" s="152">
        <f t="shared" si="64"/>
        <v>0</v>
      </c>
      <c r="BI59" s="155">
        <f>180000/8</f>
        <v>22500</v>
      </c>
      <c r="BJ59" s="152"/>
      <c r="BK59" s="152">
        <f t="shared" si="73"/>
        <v>22500</v>
      </c>
      <c r="BL59" s="155">
        <v>56250</v>
      </c>
      <c r="BM59" s="152"/>
      <c r="BN59" s="152">
        <f t="shared" si="65"/>
        <v>56250</v>
      </c>
      <c r="BO59" s="155"/>
      <c r="BP59" s="152"/>
      <c r="BQ59" s="152">
        <f t="shared" si="66"/>
        <v>0</v>
      </c>
      <c r="BR59" s="155"/>
      <c r="BS59" s="152"/>
      <c r="BT59" s="152">
        <f t="shared" si="67"/>
        <v>0</v>
      </c>
      <c r="BU59" s="155">
        <v>72250</v>
      </c>
      <c r="BV59" s="152"/>
      <c r="BW59" s="152">
        <f t="shared" si="68"/>
        <v>72250</v>
      </c>
      <c r="BX59" s="155">
        <f>+BX60</f>
        <v>29000</v>
      </c>
      <c r="BY59" s="152"/>
      <c r="BZ59" s="152">
        <f t="shared" si="69"/>
        <v>29000</v>
      </c>
      <c r="CA59" s="152">
        <f t="shared" si="70"/>
        <v>180000</v>
      </c>
      <c r="CB59" s="152"/>
      <c r="CC59" s="152">
        <f t="shared" si="71"/>
        <v>180000</v>
      </c>
    </row>
    <row r="60" spans="1:81" s="166" customFormat="1" ht="15.75">
      <c r="A60" s="160"/>
      <c r="B60" s="160" t="s">
        <v>412</v>
      </c>
      <c r="C60" s="152">
        <v>59</v>
      </c>
      <c r="D60" s="155"/>
      <c r="E60" s="152"/>
      <c r="F60" s="152"/>
      <c r="G60" s="155"/>
      <c r="H60" s="152"/>
      <c r="I60" s="152"/>
      <c r="J60" s="155"/>
      <c r="K60" s="152"/>
      <c r="L60" s="152"/>
      <c r="M60" s="155"/>
      <c r="N60" s="155"/>
      <c r="O60" s="152"/>
      <c r="P60" s="155"/>
      <c r="Q60" s="152"/>
      <c r="R60" s="152"/>
      <c r="S60" s="155"/>
      <c r="T60" s="152"/>
      <c r="U60" s="152"/>
      <c r="V60" s="155"/>
      <c r="W60" s="152"/>
      <c r="X60" s="152"/>
      <c r="Y60" s="155"/>
      <c r="Z60" s="152"/>
      <c r="AA60" s="152"/>
      <c r="AB60" s="155"/>
      <c r="AC60" s="152"/>
      <c r="AD60" s="152"/>
      <c r="AE60" s="155"/>
      <c r="AF60" s="152"/>
      <c r="AG60" s="152"/>
      <c r="AH60" s="155"/>
      <c r="AI60" s="152"/>
      <c r="AJ60" s="155"/>
      <c r="AK60" s="155"/>
      <c r="AL60" s="152"/>
      <c r="AM60" s="152"/>
      <c r="AN60" s="152">
        <f t="shared" si="58"/>
        <v>0</v>
      </c>
      <c r="AO60" s="152"/>
      <c r="AP60" s="152">
        <f t="shared" si="59"/>
        <v>0</v>
      </c>
      <c r="AQ60" s="155"/>
      <c r="AR60" s="152"/>
      <c r="AS60" s="152"/>
      <c r="AT60" s="155">
        <f>SUM(AT61:AT70)</f>
        <v>0</v>
      </c>
      <c r="AU60" s="152"/>
      <c r="AV60" s="152">
        <f t="shared" si="60"/>
        <v>0</v>
      </c>
      <c r="AW60" s="155">
        <f>SUM(AW61:AW70)</f>
        <v>0</v>
      </c>
      <c r="AX60" s="152"/>
      <c r="AY60" s="152"/>
      <c r="AZ60" s="155">
        <f>SUM(AZ61:AZ70)</f>
        <v>0</v>
      </c>
      <c r="BA60" s="155"/>
      <c r="BB60" s="152"/>
      <c r="BC60" s="155"/>
      <c r="BD60" s="152"/>
      <c r="BE60" s="152"/>
      <c r="BF60" s="155">
        <f>SUM(BF61:BF70)</f>
        <v>0</v>
      </c>
      <c r="BG60" s="152"/>
      <c r="BH60" s="152"/>
      <c r="BI60" s="155">
        <v>30000</v>
      </c>
      <c r="BJ60" s="152"/>
      <c r="BK60" s="152">
        <f t="shared" si="73"/>
        <v>30000</v>
      </c>
      <c r="BL60" s="155"/>
      <c r="BM60" s="152"/>
      <c r="BN60" s="152">
        <f t="shared" si="65"/>
        <v>0</v>
      </c>
      <c r="BO60" s="155"/>
      <c r="BP60" s="152"/>
      <c r="BQ60" s="152"/>
      <c r="BR60" s="155"/>
      <c r="BS60" s="152"/>
      <c r="BT60" s="152"/>
      <c r="BU60" s="155"/>
      <c r="BV60" s="152"/>
      <c r="BW60" s="152"/>
      <c r="BX60" s="155">
        <f>SUM(BX61:BX70)</f>
        <v>29000</v>
      </c>
      <c r="BY60" s="152"/>
      <c r="BZ60" s="152">
        <f t="shared" si="69"/>
        <v>29000</v>
      </c>
      <c r="CA60" s="152">
        <f t="shared" si="70"/>
        <v>59000</v>
      </c>
      <c r="CB60" s="152"/>
      <c r="CC60" s="152">
        <f t="shared" si="71"/>
        <v>59000</v>
      </c>
    </row>
    <row r="61" spans="1:81" s="166" customFormat="1" ht="15">
      <c r="A61" s="173" t="s">
        <v>269</v>
      </c>
      <c r="B61" s="173" t="s">
        <v>270</v>
      </c>
      <c r="C61" s="152"/>
      <c r="D61" s="155"/>
      <c r="E61" s="152"/>
      <c r="F61" s="152"/>
      <c r="G61" s="155"/>
      <c r="H61" s="152"/>
      <c r="I61" s="152"/>
      <c r="J61" s="155"/>
      <c r="K61" s="152"/>
      <c r="L61" s="152"/>
      <c r="M61" s="155"/>
      <c r="N61" s="155"/>
      <c r="O61" s="152"/>
      <c r="P61" s="155"/>
      <c r="Q61" s="152"/>
      <c r="R61" s="152"/>
      <c r="S61" s="155"/>
      <c r="T61" s="152"/>
      <c r="U61" s="152"/>
      <c r="V61" s="155"/>
      <c r="W61" s="152"/>
      <c r="X61" s="152"/>
      <c r="Y61" s="155"/>
      <c r="Z61" s="152"/>
      <c r="AA61" s="152"/>
      <c r="AB61" s="155"/>
      <c r="AC61" s="152"/>
      <c r="AD61" s="152"/>
      <c r="AE61" s="155"/>
      <c r="AF61" s="152"/>
      <c r="AG61" s="152"/>
      <c r="AH61" s="155"/>
      <c r="AI61" s="152"/>
      <c r="AJ61" s="152"/>
      <c r="AK61" s="155"/>
      <c r="AL61" s="152"/>
      <c r="AM61" s="152"/>
      <c r="AN61" s="152">
        <f t="shared" si="58"/>
        <v>0</v>
      </c>
      <c r="AO61" s="152"/>
      <c r="AP61" s="152">
        <f t="shared" si="59"/>
        <v>0</v>
      </c>
      <c r="AQ61" s="155"/>
      <c r="AR61" s="152"/>
      <c r="AS61" s="152"/>
      <c r="AT61" s="155"/>
      <c r="AU61" s="152"/>
      <c r="AV61" s="152">
        <f t="shared" si="60"/>
        <v>0</v>
      </c>
      <c r="AW61" s="155"/>
      <c r="AX61" s="152"/>
      <c r="AY61" s="152">
        <f t="shared" si="61"/>
        <v>0</v>
      </c>
      <c r="AZ61" s="155"/>
      <c r="BA61" s="155"/>
      <c r="BB61" s="152">
        <f t="shared" si="62"/>
        <v>0</v>
      </c>
      <c r="BC61" s="155"/>
      <c r="BD61" s="152"/>
      <c r="BE61" s="152">
        <f t="shared" si="63"/>
        <v>0</v>
      </c>
      <c r="BF61" s="155"/>
      <c r="BG61" s="152"/>
      <c r="BH61" s="152">
        <f t="shared" si="64"/>
        <v>0</v>
      </c>
      <c r="BI61" s="155"/>
      <c r="BJ61" s="152"/>
      <c r="BK61" s="152">
        <f t="shared" si="73"/>
        <v>0</v>
      </c>
      <c r="BL61" s="155"/>
      <c r="BM61" s="152"/>
      <c r="BN61" s="152">
        <f t="shared" si="65"/>
        <v>0</v>
      </c>
      <c r="BO61" s="155"/>
      <c r="BP61" s="152"/>
      <c r="BQ61" s="152">
        <f t="shared" si="66"/>
        <v>0</v>
      </c>
      <c r="BR61" s="155"/>
      <c r="BS61" s="152"/>
      <c r="BT61" s="152">
        <f t="shared" si="67"/>
        <v>0</v>
      </c>
      <c r="BU61" s="155"/>
      <c r="BV61" s="152"/>
      <c r="BW61" s="152">
        <f t="shared" si="68"/>
        <v>0</v>
      </c>
      <c r="BX61" s="155"/>
      <c r="BY61" s="152"/>
      <c r="BZ61" s="152">
        <f t="shared" si="69"/>
        <v>0</v>
      </c>
      <c r="CA61" s="152">
        <f t="shared" si="70"/>
        <v>0</v>
      </c>
      <c r="CB61" s="152"/>
      <c r="CC61" s="152">
        <f t="shared" si="71"/>
        <v>0</v>
      </c>
    </row>
    <row r="62" spans="1:81" s="166" customFormat="1" ht="30">
      <c r="A62" s="173" t="s">
        <v>271</v>
      </c>
      <c r="B62" s="173" t="s">
        <v>272</v>
      </c>
      <c r="C62" s="152"/>
      <c r="D62" s="155"/>
      <c r="E62" s="152"/>
      <c r="F62" s="152"/>
      <c r="G62" s="155"/>
      <c r="H62" s="152"/>
      <c r="I62" s="152"/>
      <c r="J62" s="155"/>
      <c r="K62" s="152"/>
      <c r="L62" s="152"/>
      <c r="M62" s="155"/>
      <c r="N62" s="155"/>
      <c r="O62" s="152"/>
      <c r="P62" s="155"/>
      <c r="Q62" s="152"/>
      <c r="R62" s="152"/>
      <c r="S62" s="155"/>
      <c r="T62" s="152"/>
      <c r="U62" s="152"/>
      <c r="V62" s="155"/>
      <c r="W62" s="152"/>
      <c r="X62" s="152"/>
      <c r="Y62" s="155"/>
      <c r="Z62" s="152"/>
      <c r="AA62" s="152"/>
      <c r="AB62" s="155"/>
      <c r="AC62" s="152"/>
      <c r="AD62" s="152"/>
      <c r="AE62" s="155"/>
      <c r="AF62" s="152"/>
      <c r="AG62" s="152"/>
      <c r="AH62" s="155"/>
      <c r="AI62" s="152"/>
      <c r="AJ62" s="152"/>
      <c r="AK62" s="155"/>
      <c r="AL62" s="152"/>
      <c r="AM62" s="152"/>
      <c r="AN62" s="152">
        <f t="shared" si="58"/>
        <v>0</v>
      </c>
      <c r="AO62" s="152"/>
      <c r="AP62" s="152">
        <f t="shared" si="59"/>
        <v>0</v>
      </c>
      <c r="AQ62" s="155"/>
      <c r="AR62" s="152"/>
      <c r="AS62" s="152"/>
      <c r="AT62" s="155"/>
      <c r="AU62" s="152"/>
      <c r="AV62" s="152">
        <f t="shared" si="60"/>
        <v>0</v>
      </c>
      <c r="AW62" s="155"/>
      <c r="AX62" s="152"/>
      <c r="AY62" s="152">
        <f t="shared" si="61"/>
        <v>0</v>
      </c>
      <c r="AZ62" s="155"/>
      <c r="BA62" s="155"/>
      <c r="BB62" s="152">
        <f t="shared" si="62"/>
        <v>0</v>
      </c>
      <c r="BC62" s="155"/>
      <c r="BD62" s="152"/>
      <c r="BE62" s="152">
        <f t="shared" si="63"/>
        <v>0</v>
      </c>
      <c r="BF62" s="155"/>
      <c r="BG62" s="152"/>
      <c r="BH62" s="152">
        <f t="shared" si="64"/>
        <v>0</v>
      </c>
      <c r="BI62" s="155"/>
      <c r="BJ62" s="152"/>
      <c r="BK62" s="152">
        <f t="shared" si="73"/>
        <v>0</v>
      </c>
      <c r="BL62" s="155"/>
      <c r="BM62" s="152"/>
      <c r="BN62" s="152">
        <f t="shared" si="65"/>
        <v>0</v>
      </c>
      <c r="BO62" s="155"/>
      <c r="BP62" s="152"/>
      <c r="BQ62" s="152">
        <f t="shared" si="66"/>
        <v>0</v>
      </c>
      <c r="BR62" s="155"/>
      <c r="BS62" s="152"/>
      <c r="BT62" s="152">
        <f t="shared" si="67"/>
        <v>0</v>
      </c>
      <c r="BU62" s="155"/>
      <c r="BV62" s="152"/>
      <c r="BW62" s="152">
        <f t="shared" si="68"/>
        <v>0</v>
      </c>
      <c r="BX62" s="155"/>
      <c r="BY62" s="152"/>
      <c r="BZ62" s="152">
        <f t="shared" si="69"/>
        <v>0</v>
      </c>
      <c r="CA62" s="152">
        <f t="shared" si="70"/>
        <v>0</v>
      </c>
      <c r="CB62" s="152"/>
      <c r="CC62" s="152">
        <f t="shared" si="71"/>
        <v>0</v>
      </c>
    </row>
    <row r="63" spans="1:81" s="166" customFormat="1" ht="15">
      <c r="A63" s="173" t="s">
        <v>273</v>
      </c>
      <c r="B63" s="173" t="s">
        <v>406</v>
      </c>
      <c r="C63" s="152"/>
      <c r="D63" s="155"/>
      <c r="E63" s="152"/>
      <c r="F63" s="152"/>
      <c r="G63" s="155"/>
      <c r="H63" s="152"/>
      <c r="I63" s="152"/>
      <c r="J63" s="155"/>
      <c r="K63" s="152"/>
      <c r="L63" s="152"/>
      <c r="M63" s="155"/>
      <c r="N63" s="155"/>
      <c r="O63" s="152"/>
      <c r="P63" s="155"/>
      <c r="Q63" s="152"/>
      <c r="R63" s="152"/>
      <c r="S63" s="155"/>
      <c r="T63" s="152"/>
      <c r="U63" s="152"/>
      <c r="V63" s="155"/>
      <c r="W63" s="152"/>
      <c r="X63" s="152"/>
      <c r="Y63" s="155"/>
      <c r="Z63" s="152"/>
      <c r="AA63" s="152"/>
      <c r="AB63" s="155"/>
      <c r="AC63" s="152"/>
      <c r="AD63" s="152"/>
      <c r="AE63" s="155"/>
      <c r="AF63" s="152"/>
      <c r="AG63" s="152"/>
      <c r="AH63" s="155"/>
      <c r="AI63" s="152"/>
      <c r="AJ63" s="152"/>
      <c r="AK63" s="155"/>
      <c r="AL63" s="152"/>
      <c r="AM63" s="152"/>
      <c r="AN63" s="152">
        <f t="shared" si="58"/>
        <v>0</v>
      </c>
      <c r="AO63" s="152"/>
      <c r="AP63" s="152">
        <f t="shared" si="59"/>
        <v>0</v>
      </c>
      <c r="AQ63" s="155"/>
      <c r="AR63" s="152"/>
      <c r="AS63" s="152"/>
      <c r="AT63" s="155"/>
      <c r="AU63" s="152"/>
      <c r="AV63" s="152"/>
      <c r="AW63" s="155"/>
      <c r="AX63" s="152"/>
      <c r="AY63" s="152">
        <f t="shared" si="61"/>
        <v>0</v>
      </c>
      <c r="AZ63" s="155"/>
      <c r="BA63" s="155"/>
      <c r="BB63" s="152">
        <f t="shared" si="62"/>
        <v>0</v>
      </c>
      <c r="BC63" s="155"/>
      <c r="BD63" s="152"/>
      <c r="BE63" s="152">
        <f t="shared" si="63"/>
        <v>0</v>
      </c>
      <c r="BF63" s="155"/>
      <c r="BG63" s="152"/>
      <c r="BH63" s="152">
        <f t="shared" si="64"/>
        <v>0</v>
      </c>
      <c r="BI63" s="155"/>
      <c r="BJ63" s="152"/>
      <c r="BK63" s="152">
        <f t="shared" si="73"/>
        <v>0</v>
      </c>
      <c r="BL63" s="155"/>
      <c r="BM63" s="152"/>
      <c r="BN63" s="152">
        <f t="shared" si="65"/>
        <v>0</v>
      </c>
      <c r="BO63" s="155"/>
      <c r="BP63" s="152"/>
      <c r="BQ63" s="152">
        <f t="shared" si="66"/>
        <v>0</v>
      </c>
      <c r="BR63" s="155"/>
      <c r="BS63" s="152"/>
      <c r="BT63" s="152">
        <f t="shared" si="67"/>
        <v>0</v>
      </c>
      <c r="BU63" s="155"/>
      <c r="BV63" s="152"/>
      <c r="BW63" s="152">
        <f t="shared" si="68"/>
        <v>0</v>
      </c>
      <c r="BX63" s="155"/>
      <c r="BY63" s="152"/>
      <c r="BZ63" s="152">
        <f t="shared" si="69"/>
        <v>0</v>
      </c>
      <c r="CA63" s="152">
        <f t="shared" si="70"/>
        <v>0</v>
      </c>
      <c r="CB63" s="152"/>
      <c r="CC63" s="152">
        <f t="shared" si="71"/>
        <v>0</v>
      </c>
    </row>
    <row r="64" spans="1:81" s="166" customFormat="1" ht="15">
      <c r="A64" s="173" t="s">
        <v>274</v>
      </c>
      <c r="B64" s="173" t="s">
        <v>403</v>
      </c>
      <c r="C64" s="152"/>
      <c r="D64" s="155"/>
      <c r="E64" s="152"/>
      <c r="F64" s="152"/>
      <c r="G64" s="155"/>
      <c r="H64" s="152"/>
      <c r="I64" s="152"/>
      <c r="J64" s="155"/>
      <c r="K64" s="152"/>
      <c r="L64" s="152"/>
      <c r="M64" s="155"/>
      <c r="N64" s="155"/>
      <c r="O64" s="152"/>
      <c r="P64" s="155"/>
      <c r="Q64" s="152"/>
      <c r="R64" s="152"/>
      <c r="S64" s="155"/>
      <c r="T64" s="152"/>
      <c r="U64" s="152"/>
      <c r="V64" s="155"/>
      <c r="W64" s="152"/>
      <c r="X64" s="152"/>
      <c r="Y64" s="155"/>
      <c r="Z64" s="152"/>
      <c r="AA64" s="152"/>
      <c r="AB64" s="155"/>
      <c r="AC64" s="152"/>
      <c r="AD64" s="152"/>
      <c r="AE64" s="155"/>
      <c r="AF64" s="152"/>
      <c r="AG64" s="152"/>
      <c r="AH64" s="155"/>
      <c r="AI64" s="152"/>
      <c r="AJ64" s="152"/>
      <c r="AK64" s="155"/>
      <c r="AL64" s="152"/>
      <c r="AM64" s="152"/>
      <c r="AN64" s="152">
        <f t="shared" si="58"/>
        <v>0</v>
      </c>
      <c r="AO64" s="152"/>
      <c r="AP64" s="152">
        <f t="shared" si="59"/>
        <v>0</v>
      </c>
      <c r="AQ64" s="155"/>
      <c r="AR64" s="152"/>
      <c r="AS64" s="152"/>
      <c r="AT64" s="155"/>
      <c r="AU64" s="152"/>
      <c r="AV64" s="152"/>
      <c r="AW64" s="155"/>
      <c r="AX64" s="152"/>
      <c r="AY64" s="152">
        <f t="shared" si="61"/>
        <v>0</v>
      </c>
      <c r="AZ64" s="155"/>
      <c r="BA64" s="155"/>
      <c r="BB64" s="152">
        <f t="shared" si="62"/>
        <v>0</v>
      </c>
      <c r="BC64" s="155"/>
      <c r="BD64" s="152"/>
      <c r="BE64" s="152">
        <f t="shared" si="63"/>
        <v>0</v>
      </c>
      <c r="BF64" s="155"/>
      <c r="BG64" s="152"/>
      <c r="BH64" s="152">
        <f t="shared" si="64"/>
        <v>0</v>
      </c>
      <c r="BI64" s="155"/>
      <c r="BJ64" s="152"/>
      <c r="BK64" s="152">
        <f t="shared" si="73"/>
        <v>0</v>
      </c>
      <c r="BL64" s="155"/>
      <c r="BM64" s="152"/>
      <c r="BN64" s="152">
        <f t="shared" si="65"/>
        <v>0</v>
      </c>
      <c r="BO64" s="155"/>
      <c r="BP64" s="152"/>
      <c r="BQ64" s="152">
        <f t="shared" si="66"/>
        <v>0</v>
      </c>
      <c r="BR64" s="155"/>
      <c r="BS64" s="152"/>
      <c r="BT64" s="152">
        <f t="shared" si="67"/>
        <v>0</v>
      </c>
      <c r="BU64" s="155"/>
      <c r="BV64" s="152"/>
      <c r="BW64" s="152">
        <f t="shared" si="68"/>
        <v>0</v>
      </c>
      <c r="BX64" s="155"/>
      <c r="BY64" s="152"/>
      <c r="BZ64" s="152">
        <f t="shared" si="69"/>
        <v>0</v>
      </c>
      <c r="CA64" s="152">
        <f t="shared" si="70"/>
        <v>0</v>
      </c>
      <c r="CB64" s="152"/>
      <c r="CC64" s="152">
        <f t="shared" si="71"/>
        <v>0</v>
      </c>
    </row>
    <row r="65" spans="1:81" s="166" customFormat="1" ht="15">
      <c r="A65" s="173" t="s">
        <v>275</v>
      </c>
      <c r="B65" s="173" t="s">
        <v>402</v>
      </c>
      <c r="C65" s="152"/>
      <c r="D65" s="155"/>
      <c r="E65" s="152"/>
      <c r="F65" s="152"/>
      <c r="G65" s="155"/>
      <c r="H65" s="152"/>
      <c r="I65" s="152"/>
      <c r="J65" s="155"/>
      <c r="K65" s="152"/>
      <c r="L65" s="152"/>
      <c r="M65" s="155"/>
      <c r="N65" s="155"/>
      <c r="O65" s="152"/>
      <c r="P65" s="155"/>
      <c r="Q65" s="152"/>
      <c r="R65" s="152"/>
      <c r="S65" s="155"/>
      <c r="T65" s="152"/>
      <c r="U65" s="152"/>
      <c r="V65" s="155"/>
      <c r="W65" s="152"/>
      <c r="X65" s="152"/>
      <c r="Y65" s="155"/>
      <c r="Z65" s="152"/>
      <c r="AA65" s="152"/>
      <c r="AB65" s="155"/>
      <c r="AC65" s="152"/>
      <c r="AD65" s="152"/>
      <c r="AE65" s="155"/>
      <c r="AF65" s="152"/>
      <c r="AG65" s="152"/>
      <c r="AH65" s="155"/>
      <c r="AI65" s="152"/>
      <c r="AJ65" s="152"/>
      <c r="AK65" s="155"/>
      <c r="AL65" s="152"/>
      <c r="AM65" s="152"/>
      <c r="AN65" s="152">
        <f t="shared" si="58"/>
        <v>0</v>
      </c>
      <c r="AO65" s="152"/>
      <c r="AP65" s="152">
        <f t="shared" si="59"/>
        <v>0</v>
      </c>
      <c r="AQ65" s="155"/>
      <c r="AR65" s="152"/>
      <c r="AS65" s="152"/>
      <c r="AT65" s="155"/>
      <c r="AU65" s="152"/>
      <c r="AV65" s="152"/>
      <c r="AW65" s="155"/>
      <c r="AX65" s="152"/>
      <c r="AY65" s="152">
        <f t="shared" si="61"/>
        <v>0</v>
      </c>
      <c r="AZ65" s="155"/>
      <c r="BA65" s="155"/>
      <c r="BB65" s="152">
        <f t="shared" si="62"/>
        <v>0</v>
      </c>
      <c r="BC65" s="155"/>
      <c r="BD65" s="152"/>
      <c r="BE65" s="152">
        <f t="shared" si="63"/>
        <v>0</v>
      </c>
      <c r="BF65" s="155"/>
      <c r="BG65" s="152"/>
      <c r="BH65" s="152">
        <f t="shared" si="64"/>
        <v>0</v>
      </c>
      <c r="BI65" s="155"/>
      <c r="BJ65" s="152"/>
      <c r="BK65" s="152">
        <f t="shared" si="73"/>
        <v>0</v>
      </c>
      <c r="BL65" s="155"/>
      <c r="BM65" s="152"/>
      <c r="BN65" s="152">
        <f t="shared" si="65"/>
        <v>0</v>
      </c>
      <c r="BO65" s="155"/>
      <c r="BP65" s="152"/>
      <c r="BQ65" s="152">
        <f t="shared" si="66"/>
        <v>0</v>
      </c>
      <c r="BR65" s="155"/>
      <c r="BS65" s="152"/>
      <c r="BT65" s="152">
        <f t="shared" si="67"/>
        <v>0</v>
      </c>
      <c r="BU65" s="155"/>
      <c r="BV65" s="152"/>
      <c r="BW65" s="152">
        <f t="shared" si="68"/>
        <v>0</v>
      </c>
      <c r="BX65" s="155"/>
      <c r="BY65" s="152"/>
      <c r="BZ65" s="152">
        <f t="shared" si="69"/>
        <v>0</v>
      </c>
      <c r="CA65" s="152">
        <f t="shared" si="70"/>
        <v>0</v>
      </c>
      <c r="CB65" s="152"/>
      <c r="CC65" s="152">
        <f t="shared" si="71"/>
        <v>0</v>
      </c>
    </row>
    <row r="66" spans="1:81" s="166" customFormat="1" ht="30">
      <c r="A66" s="173" t="s">
        <v>276</v>
      </c>
      <c r="B66" s="173" t="s">
        <v>401</v>
      </c>
      <c r="C66" s="152"/>
      <c r="D66" s="155"/>
      <c r="E66" s="152"/>
      <c r="F66" s="152"/>
      <c r="G66" s="155"/>
      <c r="H66" s="152"/>
      <c r="I66" s="152"/>
      <c r="J66" s="155"/>
      <c r="K66" s="152"/>
      <c r="L66" s="152"/>
      <c r="M66" s="155"/>
      <c r="N66" s="155"/>
      <c r="O66" s="152"/>
      <c r="P66" s="155"/>
      <c r="Q66" s="152"/>
      <c r="R66" s="152"/>
      <c r="S66" s="155"/>
      <c r="T66" s="152"/>
      <c r="U66" s="152"/>
      <c r="V66" s="155"/>
      <c r="W66" s="152"/>
      <c r="X66" s="152"/>
      <c r="Y66" s="155"/>
      <c r="Z66" s="152"/>
      <c r="AA66" s="152"/>
      <c r="AB66" s="155"/>
      <c r="AC66" s="152"/>
      <c r="AD66" s="152"/>
      <c r="AE66" s="155"/>
      <c r="AF66" s="152"/>
      <c r="AG66" s="152"/>
      <c r="AH66" s="155"/>
      <c r="AI66" s="152"/>
      <c r="AJ66" s="152"/>
      <c r="AK66" s="155"/>
      <c r="AL66" s="152"/>
      <c r="AM66" s="152"/>
      <c r="AN66" s="152">
        <f t="shared" si="58"/>
        <v>0</v>
      </c>
      <c r="AO66" s="152"/>
      <c r="AP66" s="152">
        <f t="shared" si="59"/>
        <v>0</v>
      </c>
      <c r="AQ66" s="155"/>
      <c r="AR66" s="152"/>
      <c r="AS66" s="152"/>
      <c r="AT66" s="155"/>
      <c r="AU66" s="152"/>
      <c r="AV66" s="152"/>
      <c r="AW66" s="155"/>
      <c r="AX66" s="152"/>
      <c r="AY66" s="152">
        <f t="shared" si="61"/>
        <v>0</v>
      </c>
      <c r="AZ66" s="155"/>
      <c r="BA66" s="155"/>
      <c r="BB66" s="152">
        <f t="shared" si="62"/>
        <v>0</v>
      </c>
      <c r="BC66" s="155"/>
      <c r="BD66" s="152"/>
      <c r="BE66" s="152">
        <f t="shared" si="63"/>
        <v>0</v>
      </c>
      <c r="BF66" s="155"/>
      <c r="BG66" s="152"/>
      <c r="BH66" s="152">
        <f t="shared" si="64"/>
        <v>0</v>
      </c>
      <c r="BI66" s="155"/>
      <c r="BJ66" s="152"/>
      <c r="BK66" s="152">
        <f t="shared" si="73"/>
        <v>0</v>
      </c>
      <c r="BL66" s="155"/>
      <c r="BM66" s="152"/>
      <c r="BN66" s="152">
        <f t="shared" si="65"/>
        <v>0</v>
      </c>
      <c r="BO66" s="155"/>
      <c r="BP66" s="152"/>
      <c r="BQ66" s="152">
        <f t="shared" si="66"/>
        <v>0</v>
      </c>
      <c r="BR66" s="155"/>
      <c r="BS66" s="152"/>
      <c r="BT66" s="152">
        <f t="shared" si="67"/>
        <v>0</v>
      </c>
      <c r="BU66" s="155"/>
      <c r="BV66" s="152"/>
      <c r="BW66" s="152">
        <f t="shared" si="68"/>
        <v>0</v>
      </c>
      <c r="BX66" s="155"/>
      <c r="BY66" s="152"/>
      <c r="BZ66" s="152">
        <f t="shared" si="69"/>
        <v>0</v>
      </c>
      <c r="CA66" s="152">
        <f t="shared" si="70"/>
        <v>0</v>
      </c>
      <c r="CB66" s="152"/>
      <c r="CC66" s="152">
        <f t="shared" si="71"/>
        <v>0</v>
      </c>
    </row>
    <row r="67" spans="1:81" s="166" customFormat="1" ht="15">
      <c r="A67" s="173" t="s">
        <v>277</v>
      </c>
      <c r="B67" s="173" t="s">
        <v>406</v>
      </c>
      <c r="C67" s="152"/>
      <c r="D67" s="155"/>
      <c r="E67" s="152"/>
      <c r="F67" s="152"/>
      <c r="G67" s="155"/>
      <c r="H67" s="152"/>
      <c r="I67" s="152"/>
      <c r="J67" s="155"/>
      <c r="K67" s="152"/>
      <c r="L67" s="152"/>
      <c r="M67" s="155"/>
      <c r="N67" s="155"/>
      <c r="O67" s="152"/>
      <c r="P67" s="155"/>
      <c r="Q67" s="152"/>
      <c r="R67" s="152"/>
      <c r="S67" s="155"/>
      <c r="T67" s="152"/>
      <c r="U67" s="152"/>
      <c r="V67" s="155"/>
      <c r="W67" s="152"/>
      <c r="X67" s="152"/>
      <c r="Y67" s="155"/>
      <c r="Z67" s="152"/>
      <c r="AA67" s="152"/>
      <c r="AB67" s="155"/>
      <c r="AC67" s="152"/>
      <c r="AD67" s="152"/>
      <c r="AE67" s="155"/>
      <c r="AF67" s="152"/>
      <c r="AG67" s="152"/>
      <c r="AH67" s="155"/>
      <c r="AI67" s="152"/>
      <c r="AJ67" s="152"/>
      <c r="AK67" s="155"/>
      <c r="AL67" s="152"/>
      <c r="AM67" s="152"/>
      <c r="AN67" s="152">
        <f t="shared" si="58"/>
        <v>0</v>
      </c>
      <c r="AO67" s="152"/>
      <c r="AP67" s="152">
        <f t="shared" si="59"/>
        <v>0</v>
      </c>
      <c r="AQ67" s="155"/>
      <c r="AR67" s="152"/>
      <c r="AS67" s="152"/>
      <c r="AT67" s="155"/>
      <c r="AU67" s="152"/>
      <c r="AV67" s="152"/>
      <c r="AW67" s="155"/>
      <c r="AX67" s="152"/>
      <c r="AY67" s="152">
        <f t="shared" si="61"/>
        <v>0</v>
      </c>
      <c r="AZ67" s="155"/>
      <c r="BA67" s="155"/>
      <c r="BB67" s="152">
        <f t="shared" si="62"/>
        <v>0</v>
      </c>
      <c r="BC67" s="155"/>
      <c r="BD67" s="152"/>
      <c r="BE67" s="152">
        <f t="shared" si="63"/>
        <v>0</v>
      </c>
      <c r="BF67" s="155"/>
      <c r="BG67" s="152"/>
      <c r="BH67" s="152">
        <f t="shared" si="64"/>
        <v>0</v>
      </c>
      <c r="BI67" s="155"/>
      <c r="BJ67" s="152"/>
      <c r="BK67" s="152">
        <f t="shared" si="73"/>
        <v>0</v>
      </c>
      <c r="BL67" s="155"/>
      <c r="BM67" s="152"/>
      <c r="BN67" s="152">
        <f t="shared" si="65"/>
        <v>0</v>
      </c>
      <c r="BO67" s="155"/>
      <c r="BP67" s="152"/>
      <c r="BQ67" s="152">
        <f t="shared" si="66"/>
        <v>0</v>
      </c>
      <c r="BR67" s="155"/>
      <c r="BS67" s="152"/>
      <c r="BT67" s="152">
        <f t="shared" si="67"/>
        <v>0</v>
      </c>
      <c r="BU67" s="155"/>
      <c r="BV67" s="152"/>
      <c r="BW67" s="152">
        <f t="shared" si="68"/>
        <v>0</v>
      </c>
      <c r="BX67" s="155"/>
      <c r="BY67" s="152"/>
      <c r="BZ67" s="152">
        <f t="shared" si="69"/>
        <v>0</v>
      </c>
      <c r="CA67" s="152">
        <f t="shared" si="70"/>
        <v>0</v>
      </c>
      <c r="CB67" s="152"/>
      <c r="CC67" s="152">
        <f t="shared" si="71"/>
        <v>0</v>
      </c>
    </row>
    <row r="68" spans="1:81" s="166" customFormat="1" ht="15">
      <c r="A68" s="173" t="s">
        <v>278</v>
      </c>
      <c r="B68" s="173" t="s">
        <v>400</v>
      </c>
      <c r="C68" s="152"/>
      <c r="D68" s="155"/>
      <c r="E68" s="152"/>
      <c r="F68" s="152"/>
      <c r="G68" s="155"/>
      <c r="H68" s="152"/>
      <c r="I68" s="152"/>
      <c r="J68" s="155"/>
      <c r="K68" s="152"/>
      <c r="L68" s="152"/>
      <c r="M68" s="155"/>
      <c r="N68" s="155"/>
      <c r="O68" s="152"/>
      <c r="P68" s="155"/>
      <c r="Q68" s="152"/>
      <c r="R68" s="152"/>
      <c r="S68" s="155"/>
      <c r="T68" s="152"/>
      <c r="U68" s="152"/>
      <c r="V68" s="155"/>
      <c r="W68" s="152"/>
      <c r="X68" s="152"/>
      <c r="Y68" s="155"/>
      <c r="Z68" s="152"/>
      <c r="AA68" s="152"/>
      <c r="AB68" s="155"/>
      <c r="AC68" s="152"/>
      <c r="AD68" s="152"/>
      <c r="AE68" s="155"/>
      <c r="AF68" s="152"/>
      <c r="AG68" s="152"/>
      <c r="AH68" s="155"/>
      <c r="AI68" s="152"/>
      <c r="AJ68" s="152"/>
      <c r="AK68" s="155"/>
      <c r="AL68" s="152"/>
      <c r="AM68" s="152"/>
      <c r="AN68" s="152">
        <f t="shared" si="58"/>
        <v>0</v>
      </c>
      <c r="AO68" s="152"/>
      <c r="AP68" s="152">
        <f t="shared" si="59"/>
        <v>0</v>
      </c>
      <c r="AQ68" s="155"/>
      <c r="AR68" s="152"/>
      <c r="AS68" s="152"/>
      <c r="AT68" s="155"/>
      <c r="AU68" s="152"/>
      <c r="AV68" s="152"/>
      <c r="AW68" s="155"/>
      <c r="AX68" s="152"/>
      <c r="AY68" s="152">
        <f t="shared" si="61"/>
        <v>0</v>
      </c>
      <c r="AZ68" s="155"/>
      <c r="BA68" s="155"/>
      <c r="BB68" s="152">
        <f t="shared" si="62"/>
        <v>0</v>
      </c>
      <c r="BC68" s="155"/>
      <c r="BD68" s="152"/>
      <c r="BE68" s="152">
        <f t="shared" si="63"/>
        <v>0</v>
      </c>
      <c r="BF68" s="155"/>
      <c r="BG68" s="152"/>
      <c r="BH68" s="152">
        <f t="shared" si="64"/>
        <v>0</v>
      </c>
      <c r="BI68" s="155"/>
      <c r="BJ68" s="152"/>
      <c r="BK68" s="152">
        <f t="shared" si="73"/>
        <v>0</v>
      </c>
      <c r="BL68" s="155"/>
      <c r="BM68" s="152"/>
      <c r="BN68" s="152"/>
      <c r="BO68" s="155"/>
      <c r="BP68" s="152"/>
      <c r="BQ68" s="152">
        <f t="shared" si="66"/>
        <v>0</v>
      </c>
      <c r="BR68" s="155"/>
      <c r="BS68" s="152"/>
      <c r="BT68" s="152">
        <f t="shared" si="67"/>
        <v>0</v>
      </c>
      <c r="BU68" s="155"/>
      <c r="BV68" s="152"/>
      <c r="BW68" s="152">
        <f t="shared" si="68"/>
        <v>0</v>
      </c>
      <c r="BX68" s="155"/>
      <c r="BY68" s="152"/>
      <c r="BZ68" s="152">
        <f t="shared" si="69"/>
        <v>0</v>
      </c>
      <c r="CA68" s="152">
        <f t="shared" si="70"/>
        <v>0</v>
      </c>
      <c r="CB68" s="152"/>
      <c r="CC68" s="152">
        <f t="shared" si="71"/>
        <v>0</v>
      </c>
    </row>
    <row r="69" spans="1:81" s="166" customFormat="1" ht="30.75" customHeight="1">
      <c r="A69" s="173" t="s">
        <v>279</v>
      </c>
      <c r="B69" s="173" t="s">
        <v>411</v>
      </c>
      <c r="C69" s="152"/>
      <c r="D69" s="155"/>
      <c r="E69" s="152"/>
      <c r="F69" s="152"/>
      <c r="G69" s="155"/>
      <c r="H69" s="152"/>
      <c r="I69" s="152"/>
      <c r="J69" s="155"/>
      <c r="K69" s="152"/>
      <c r="L69" s="152"/>
      <c r="M69" s="155"/>
      <c r="N69" s="155"/>
      <c r="O69" s="152"/>
      <c r="P69" s="155"/>
      <c r="Q69" s="152"/>
      <c r="R69" s="152"/>
      <c r="S69" s="155"/>
      <c r="T69" s="152"/>
      <c r="U69" s="152"/>
      <c r="V69" s="155"/>
      <c r="W69" s="152"/>
      <c r="X69" s="152"/>
      <c r="Y69" s="155"/>
      <c r="Z69" s="152"/>
      <c r="AA69" s="152"/>
      <c r="AB69" s="155"/>
      <c r="AC69" s="152"/>
      <c r="AD69" s="152"/>
      <c r="AE69" s="155"/>
      <c r="AF69" s="152"/>
      <c r="AG69" s="152"/>
      <c r="AH69" s="155"/>
      <c r="AI69" s="152"/>
      <c r="AJ69" s="152"/>
      <c r="AK69" s="155"/>
      <c r="AL69" s="152"/>
      <c r="AM69" s="152"/>
      <c r="AN69" s="152">
        <f t="shared" si="58"/>
        <v>0</v>
      </c>
      <c r="AO69" s="152"/>
      <c r="AP69" s="152">
        <f t="shared" si="59"/>
        <v>0</v>
      </c>
      <c r="AQ69" s="155"/>
      <c r="AR69" s="152"/>
      <c r="AS69" s="152"/>
      <c r="AT69" s="155"/>
      <c r="AU69" s="152"/>
      <c r="AV69" s="152"/>
      <c r="AW69" s="155"/>
      <c r="AX69" s="152"/>
      <c r="AY69" s="152">
        <f t="shared" si="61"/>
        <v>0</v>
      </c>
      <c r="AZ69" s="155"/>
      <c r="BA69" s="155"/>
      <c r="BB69" s="152">
        <f t="shared" si="62"/>
        <v>0</v>
      </c>
      <c r="BC69" s="155"/>
      <c r="BD69" s="152"/>
      <c r="BE69" s="152">
        <f t="shared" si="63"/>
        <v>0</v>
      </c>
      <c r="BF69" s="155"/>
      <c r="BG69" s="152"/>
      <c r="BH69" s="152">
        <f t="shared" si="64"/>
        <v>0</v>
      </c>
      <c r="BI69" s="155"/>
      <c r="BJ69" s="152"/>
      <c r="BK69" s="152">
        <f t="shared" si="73"/>
        <v>0</v>
      </c>
      <c r="BL69" s="155"/>
      <c r="BM69" s="152"/>
      <c r="BN69" s="152"/>
      <c r="BO69" s="155"/>
      <c r="BP69" s="152"/>
      <c r="BQ69" s="152">
        <f t="shared" si="66"/>
        <v>0</v>
      </c>
      <c r="BR69" s="155"/>
      <c r="BS69" s="152"/>
      <c r="BT69" s="152">
        <f t="shared" si="67"/>
        <v>0</v>
      </c>
      <c r="BU69" s="155"/>
      <c r="BV69" s="152"/>
      <c r="BW69" s="152">
        <f t="shared" si="68"/>
        <v>0</v>
      </c>
      <c r="BX69" s="155">
        <v>29000</v>
      </c>
      <c r="BY69" s="152"/>
      <c r="BZ69" s="152">
        <f t="shared" si="69"/>
        <v>29000</v>
      </c>
      <c r="CA69" s="152">
        <f t="shared" si="70"/>
        <v>29000</v>
      </c>
      <c r="CB69" s="152"/>
      <c r="CC69" s="152">
        <f t="shared" si="71"/>
        <v>29000</v>
      </c>
    </row>
    <row r="70" spans="1:81" s="166" customFormat="1" ht="15">
      <c r="A70" s="173" t="s">
        <v>280</v>
      </c>
      <c r="B70" s="173" t="s">
        <v>281</v>
      </c>
      <c r="C70" s="152"/>
      <c r="D70" s="155"/>
      <c r="E70" s="152"/>
      <c r="F70" s="152"/>
      <c r="G70" s="155"/>
      <c r="H70" s="152"/>
      <c r="I70" s="152"/>
      <c r="J70" s="155"/>
      <c r="K70" s="152"/>
      <c r="L70" s="152"/>
      <c r="M70" s="155"/>
      <c r="N70" s="155"/>
      <c r="O70" s="152"/>
      <c r="P70" s="155"/>
      <c r="Q70" s="152"/>
      <c r="R70" s="152"/>
      <c r="S70" s="155"/>
      <c r="T70" s="152"/>
      <c r="U70" s="152"/>
      <c r="V70" s="155"/>
      <c r="W70" s="152"/>
      <c r="X70" s="152"/>
      <c r="Y70" s="155"/>
      <c r="Z70" s="152"/>
      <c r="AA70" s="152"/>
      <c r="AB70" s="155"/>
      <c r="AC70" s="152"/>
      <c r="AD70" s="152"/>
      <c r="AE70" s="155"/>
      <c r="AF70" s="152"/>
      <c r="AG70" s="152"/>
      <c r="AH70" s="155"/>
      <c r="AI70" s="152"/>
      <c r="AJ70" s="152"/>
      <c r="AK70" s="155"/>
      <c r="AL70" s="152"/>
      <c r="AM70" s="152"/>
      <c r="AN70" s="152">
        <f t="shared" si="58"/>
        <v>0</v>
      </c>
      <c r="AO70" s="152"/>
      <c r="AP70" s="152">
        <f t="shared" si="59"/>
        <v>0</v>
      </c>
      <c r="AQ70" s="155"/>
      <c r="AR70" s="152"/>
      <c r="AS70" s="152"/>
      <c r="AT70" s="155"/>
      <c r="AU70" s="152"/>
      <c r="AV70" s="152"/>
      <c r="AW70" s="155"/>
      <c r="AX70" s="152"/>
      <c r="AY70" s="152">
        <f t="shared" si="61"/>
        <v>0</v>
      </c>
      <c r="AZ70" s="155"/>
      <c r="BA70" s="155"/>
      <c r="BB70" s="152">
        <f t="shared" si="62"/>
        <v>0</v>
      </c>
      <c r="BC70" s="155"/>
      <c r="BD70" s="152"/>
      <c r="BE70" s="152">
        <f t="shared" si="63"/>
        <v>0</v>
      </c>
      <c r="BF70" s="155"/>
      <c r="BG70" s="152"/>
      <c r="BH70" s="152">
        <f t="shared" si="64"/>
        <v>0</v>
      </c>
      <c r="BI70" s="155"/>
      <c r="BJ70" s="152"/>
      <c r="BK70" s="152">
        <f t="shared" si="73"/>
        <v>0</v>
      </c>
      <c r="BL70" s="155"/>
      <c r="BM70" s="152"/>
      <c r="BN70" s="152"/>
      <c r="BO70" s="155"/>
      <c r="BP70" s="152"/>
      <c r="BQ70" s="152">
        <f t="shared" si="66"/>
        <v>0</v>
      </c>
      <c r="BR70" s="155"/>
      <c r="BS70" s="152"/>
      <c r="BT70" s="152">
        <f t="shared" si="67"/>
        <v>0</v>
      </c>
      <c r="BU70" s="155"/>
      <c r="BV70" s="152"/>
      <c r="BW70" s="152">
        <f t="shared" si="68"/>
        <v>0</v>
      </c>
      <c r="BX70" s="155"/>
      <c r="BY70" s="152"/>
      <c r="BZ70" s="152">
        <f t="shared" si="69"/>
        <v>0</v>
      </c>
      <c r="CA70" s="152">
        <f t="shared" si="70"/>
        <v>0</v>
      </c>
      <c r="CB70" s="152"/>
      <c r="CC70" s="152">
        <f t="shared" si="71"/>
        <v>0</v>
      </c>
    </row>
    <row r="71" spans="1:81" s="166" customFormat="1" ht="31.5">
      <c r="A71" s="157">
        <v>2.3</v>
      </c>
      <c r="B71" s="158" t="s">
        <v>283</v>
      </c>
      <c r="C71" s="150">
        <f>+C72</f>
        <v>180</v>
      </c>
      <c r="D71" s="151">
        <f>+D72</f>
        <v>0</v>
      </c>
      <c r="E71" s="151">
        <f aca="true" t="shared" si="74" ref="E71:BP71">+E72</f>
        <v>0</v>
      </c>
      <c r="F71" s="151">
        <f t="shared" si="74"/>
        <v>0</v>
      </c>
      <c r="G71" s="151">
        <f t="shared" si="74"/>
        <v>0</v>
      </c>
      <c r="H71" s="151">
        <f t="shared" si="74"/>
        <v>0</v>
      </c>
      <c r="I71" s="151">
        <f t="shared" si="74"/>
        <v>0</v>
      </c>
      <c r="J71" s="151">
        <f t="shared" si="74"/>
        <v>0</v>
      </c>
      <c r="K71" s="151">
        <f t="shared" si="74"/>
        <v>0</v>
      </c>
      <c r="L71" s="151">
        <f t="shared" si="74"/>
        <v>0</v>
      </c>
      <c r="M71" s="151">
        <f t="shared" si="74"/>
        <v>0</v>
      </c>
      <c r="N71" s="151">
        <f t="shared" si="74"/>
        <v>0</v>
      </c>
      <c r="O71" s="151">
        <f t="shared" si="74"/>
        <v>0</v>
      </c>
      <c r="P71" s="151">
        <f t="shared" si="74"/>
        <v>0</v>
      </c>
      <c r="Q71" s="151">
        <f t="shared" si="74"/>
        <v>0</v>
      </c>
      <c r="R71" s="151">
        <f t="shared" si="74"/>
        <v>0</v>
      </c>
      <c r="S71" s="151">
        <f t="shared" si="74"/>
        <v>0</v>
      </c>
      <c r="T71" s="151">
        <f t="shared" si="74"/>
        <v>0</v>
      </c>
      <c r="U71" s="151">
        <f t="shared" si="74"/>
        <v>0</v>
      </c>
      <c r="V71" s="151">
        <f t="shared" si="74"/>
        <v>0</v>
      </c>
      <c r="W71" s="151">
        <f t="shared" si="74"/>
        <v>0</v>
      </c>
      <c r="X71" s="151">
        <f t="shared" si="74"/>
        <v>0</v>
      </c>
      <c r="Y71" s="151">
        <f t="shared" si="74"/>
        <v>0</v>
      </c>
      <c r="Z71" s="151">
        <f t="shared" si="74"/>
        <v>0</v>
      </c>
      <c r="AA71" s="151">
        <f t="shared" si="74"/>
        <v>0</v>
      </c>
      <c r="AB71" s="151">
        <f t="shared" si="74"/>
        <v>0</v>
      </c>
      <c r="AC71" s="151">
        <f t="shared" si="74"/>
        <v>0</v>
      </c>
      <c r="AD71" s="151">
        <f t="shared" si="74"/>
        <v>0</v>
      </c>
      <c r="AE71" s="151">
        <f t="shared" si="74"/>
        <v>0</v>
      </c>
      <c r="AF71" s="151">
        <f t="shared" si="74"/>
        <v>0</v>
      </c>
      <c r="AG71" s="151">
        <f t="shared" si="74"/>
        <v>0</v>
      </c>
      <c r="AH71" s="151">
        <f t="shared" si="74"/>
        <v>0</v>
      </c>
      <c r="AI71" s="151">
        <f t="shared" si="74"/>
        <v>0</v>
      </c>
      <c r="AJ71" s="151">
        <f t="shared" si="74"/>
        <v>0</v>
      </c>
      <c r="AK71" s="151">
        <f t="shared" si="74"/>
        <v>0</v>
      </c>
      <c r="AL71" s="151">
        <f t="shared" si="74"/>
        <v>0</v>
      </c>
      <c r="AM71" s="151">
        <f t="shared" si="74"/>
        <v>0</v>
      </c>
      <c r="AN71" s="151">
        <f t="shared" si="74"/>
        <v>0</v>
      </c>
      <c r="AO71" s="151">
        <f t="shared" si="74"/>
        <v>0</v>
      </c>
      <c r="AP71" s="151">
        <f t="shared" si="74"/>
        <v>0</v>
      </c>
      <c r="AQ71" s="151">
        <f t="shared" si="74"/>
        <v>0</v>
      </c>
      <c r="AR71" s="151">
        <f t="shared" si="74"/>
        <v>0</v>
      </c>
      <c r="AS71" s="151">
        <f t="shared" si="74"/>
        <v>0</v>
      </c>
      <c r="AT71" s="151">
        <f t="shared" si="74"/>
        <v>0</v>
      </c>
      <c r="AU71" s="151">
        <f t="shared" si="74"/>
        <v>0</v>
      </c>
      <c r="AV71" s="151">
        <f t="shared" si="74"/>
        <v>0</v>
      </c>
      <c r="AW71" s="151">
        <f t="shared" si="74"/>
        <v>0</v>
      </c>
      <c r="AX71" s="151">
        <f t="shared" si="74"/>
        <v>0</v>
      </c>
      <c r="AY71" s="151">
        <f t="shared" si="74"/>
        <v>0</v>
      </c>
      <c r="AZ71" s="151">
        <f t="shared" si="74"/>
        <v>0</v>
      </c>
      <c r="BA71" s="151">
        <f t="shared" si="74"/>
        <v>0</v>
      </c>
      <c r="BB71" s="151">
        <f t="shared" si="74"/>
        <v>0</v>
      </c>
      <c r="BC71" s="151">
        <f t="shared" si="74"/>
        <v>0</v>
      </c>
      <c r="BD71" s="151">
        <f t="shared" si="74"/>
        <v>0</v>
      </c>
      <c r="BE71" s="151">
        <f t="shared" si="74"/>
        <v>0</v>
      </c>
      <c r="BF71" s="151">
        <f t="shared" si="74"/>
        <v>0</v>
      </c>
      <c r="BG71" s="151">
        <f t="shared" si="74"/>
        <v>0</v>
      </c>
      <c r="BH71" s="151">
        <f t="shared" si="74"/>
        <v>0</v>
      </c>
      <c r="BI71" s="151">
        <f t="shared" si="74"/>
        <v>0</v>
      </c>
      <c r="BJ71" s="151">
        <f t="shared" si="74"/>
        <v>0</v>
      </c>
      <c r="BK71" s="151">
        <f t="shared" si="74"/>
        <v>0</v>
      </c>
      <c r="BL71" s="151">
        <f t="shared" si="74"/>
        <v>0</v>
      </c>
      <c r="BM71" s="151">
        <f t="shared" si="74"/>
        <v>0</v>
      </c>
      <c r="BN71" s="151">
        <f t="shared" si="74"/>
        <v>0</v>
      </c>
      <c r="BO71" s="151">
        <f t="shared" si="74"/>
        <v>0</v>
      </c>
      <c r="BP71" s="151">
        <f t="shared" si="74"/>
        <v>0</v>
      </c>
      <c r="BQ71" s="151">
        <f aca="true" t="shared" si="75" ref="BQ71:CC71">+BQ72</f>
        <v>0</v>
      </c>
      <c r="BR71" s="151">
        <f t="shared" si="75"/>
        <v>0</v>
      </c>
      <c r="BS71" s="151">
        <f t="shared" si="75"/>
        <v>0</v>
      </c>
      <c r="BT71" s="151">
        <f t="shared" si="75"/>
        <v>0</v>
      </c>
      <c r="BU71" s="151">
        <f t="shared" si="75"/>
        <v>0</v>
      </c>
      <c r="BV71" s="151">
        <f t="shared" si="75"/>
        <v>0</v>
      </c>
      <c r="BW71" s="151">
        <f t="shared" si="75"/>
        <v>0</v>
      </c>
      <c r="BX71" s="151">
        <f t="shared" si="75"/>
        <v>0</v>
      </c>
      <c r="BY71" s="151">
        <f t="shared" si="75"/>
        <v>0</v>
      </c>
      <c r="BZ71" s="151">
        <f t="shared" si="75"/>
        <v>0</v>
      </c>
      <c r="CA71" s="151">
        <f t="shared" si="75"/>
        <v>0</v>
      </c>
      <c r="CB71" s="151">
        <f t="shared" si="75"/>
        <v>0</v>
      </c>
      <c r="CC71" s="151">
        <f t="shared" si="75"/>
        <v>0</v>
      </c>
    </row>
    <row r="72" spans="1:81" s="166" customFormat="1" ht="15.75">
      <c r="A72" s="168" t="s">
        <v>284</v>
      </c>
      <c r="B72" s="160" t="s">
        <v>285</v>
      </c>
      <c r="C72" s="152">
        <v>180</v>
      </c>
      <c r="D72" s="155">
        <f>SUM(D73:D81)</f>
        <v>0</v>
      </c>
      <c r="E72" s="155">
        <f aca="true" t="shared" si="76" ref="E72:AM72">SUM(E73:E81)</f>
        <v>0</v>
      </c>
      <c r="F72" s="155">
        <f t="shared" si="76"/>
        <v>0</v>
      </c>
      <c r="G72" s="155">
        <f t="shared" si="76"/>
        <v>0</v>
      </c>
      <c r="H72" s="155">
        <f t="shared" si="76"/>
        <v>0</v>
      </c>
      <c r="I72" s="155">
        <f t="shared" si="76"/>
        <v>0</v>
      </c>
      <c r="J72" s="155">
        <f t="shared" si="76"/>
        <v>0</v>
      </c>
      <c r="K72" s="155">
        <f t="shared" si="76"/>
        <v>0</v>
      </c>
      <c r="L72" s="155">
        <f t="shared" si="76"/>
        <v>0</v>
      </c>
      <c r="M72" s="155">
        <f t="shared" si="76"/>
        <v>0</v>
      </c>
      <c r="N72" s="155">
        <f t="shared" si="76"/>
        <v>0</v>
      </c>
      <c r="O72" s="155">
        <f t="shared" si="76"/>
        <v>0</v>
      </c>
      <c r="P72" s="155">
        <f t="shared" si="76"/>
        <v>0</v>
      </c>
      <c r="Q72" s="155">
        <f t="shared" si="76"/>
        <v>0</v>
      </c>
      <c r="R72" s="155">
        <f t="shared" si="76"/>
        <v>0</v>
      </c>
      <c r="S72" s="155">
        <f t="shared" si="76"/>
        <v>0</v>
      </c>
      <c r="T72" s="155">
        <f t="shared" si="76"/>
        <v>0</v>
      </c>
      <c r="U72" s="155">
        <f t="shared" si="76"/>
        <v>0</v>
      </c>
      <c r="V72" s="155">
        <f t="shared" si="76"/>
        <v>0</v>
      </c>
      <c r="W72" s="155">
        <f t="shared" si="76"/>
        <v>0</v>
      </c>
      <c r="X72" s="155">
        <f t="shared" si="76"/>
        <v>0</v>
      </c>
      <c r="Y72" s="155">
        <f t="shared" si="76"/>
        <v>0</v>
      </c>
      <c r="Z72" s="155">
        <f t="shared" si="76"/>
        <v>0</v>
      </c>
      <c r="AA72" s="155">
        <f t="shared" si="76"/>
        <v>0</v>
      </c>
      <c r="AB72" s="155">
        <f t="shared" si="76"/>
        <v>0</v>
      </c>
      <c r="AC72" s="155">
        <f t="shared" si="76"/>
        <v>0</v>
      </c>
      <c r="AD72" s="155">
        <f t="shared" si="76"/>
        <v>0</v>
      </c>
      <c r="AE72" s="155">
        <f t="shared" si="76"/>
        <v>0</v>
      </c>
      <c r="AF72" s="155">
        <f t="shared" si="76"/>
        <v>0</v>
      </c>
      <c r="AG72" s="155">
        <f t="shared" si="76"/>
        <v>0</v>
      </c>
      <c r="AH72" s="155">
        <f t="shared" si="76"/>
        <v>0</v>
      </c>
      <c r="AI72" s="155">
        <f t="shared" si="76"/>
        <v>0</v>
      </c>
      <c r="AJ72" s="155">
        <f t="shared" si="76"/>
        <v>0</v>
      </c>
      <c r="AK72" s="155">
        <f t="shared" si="76"/>
        <v>0</v>
      </c>
      <c r="AL72" s="155">
        <f t="shared" si="76"/>
        <v>0</v>
      </c>
      <c r="AM72" s="155">
        <f t="shared" si="76"/>
        <v>0</v>
      </c>
      <c r="AN72" s="270">
        <f>+D72+G72+J72+M72+P72+S72+V72+Y72+AB72+AE72+AH72+AK72</f>
        <v>0</v>
      </c>
      <c r="AO72" s="270"/>
      <c r="AP72" s="270">
        <f>+AN72-AO72</f>
        <v>0</v>
      </c>
      <c r="AQ72" s="155"/>
      <c r="AR72" s="152"/>
      <c r="AS72" s="152"/>
      <c r="AT72" s="155"/>
      <c r="AU72" s="152"/>
      <c r="AV72" s="152"/>
      <c r="AW72" s="155"/>
      <c r="AX72" s="152"/>
      <c r="AY72" s="152"/>
      <c r="AZ72" s="155"/>
      <c r="BA72" s="155"/>
      <c r="BB72" s="152"/>
      <c r="BC72" s="155">
        <f>SUM(BC73:BC80)</f>
        <v>0</v>
      </c>
      <c r="BD72" s="152"/>
      <c r="BE72" s="152">
        <f>+BC72</f>
        <v>0</v>
      </c>
      <c r="BF72" s="155">
        <f>SUM(BF73:BF80)</f>
        <v>0</v>
      </c>
      <c r="BG72" s="152"/>
      <c r="BH72" s="152">
        <f>+BF72-BG72</f>
        <v>0</v>
      </c>
      <c r="BI72" s="155">
        <f>SUM(BI73:BI80)</f>
        <v>0</v>
      </c>
      <c r="BJ72" s="152"/>
      <c r="BK72" s="152">
        <f>+BI72-BJ72</f>
        <v>0</v>
      </c>
      <c r="BL72" s="155">
        <f>SUM(BL73:BL80)</f>
        <v>0</v>
      </c>
      <c r="BM72" s="152"/>
      <c r="BN72" s="152">
        <f>+BL72-BM72</f>
        <v>0</v>
      </c>
      <c r="BO72" s="155">
        <f>SUM(BO73:BO80)</f>
        <v>0</v>
      </c>
      <c r="BP72" s="152"/>
      <c r="BQ72" s="152">
        <f>BO72-BP72</f>
        <v>0</v>
      </c>
      <c r="BR72" s="155">
        <f>SUM(BR73:BR80)</f>
        <v>0</v>
      </c>
      <c r="BS72" s="152"/>
      <c r="BT72" s="152">
        <f>BR72-BS72</f>
        <v>0</v>
      </c>
      <c r="BU72" s="155">
        <f>SUM(BU73:BU80)</f>
        <v>0</v>
      </c>
      <c r="BV72" s="152"/>
      <c r="BW72" s="152">
        <f>+BU72-BV72</f>
        <v>0</v>
      </c>
      <c r="BX72" s="155">
        <f>SUM(BX73:BX80)</f>
        <v>0</v>
      </c>
      <c r="BY72" s="152"/>
      <c r="BZ72" s="152">
        <f>+BX72-BY72</f>
        <v>0</v>
      </c>
      <c r="CA72" s="152">
        <f>+AQ72+AT72+AW72+AZ72+BC72+BF72+BI72+BL72+BO72+BR72+BU72+BX72</f>
        <v>0</v>
      </c>
      <c r="CB72" s="152"/>
      <c r="CC72" s="152">
        <f>+CA72-CB72</f>
        <v>0</v>
      </c>
    </row>
    <row r="73" spans="1:81" s="166" customFormat="1" ht="15">
      <c r="A73" s="156" t="s">
        <v>286</v>
      </c>
      <c r="B73" s="156" t="s">
        <v>282</v>
      </c>
      <c r="C73" s="152"/>
      <c r="D73" s="155"/>
      <c r="E73" s="152"/>
      <c r="F73" s="152"/>
      <c r="G73" s="155"/>
      <c r="H73" s="152"/>
      <c r="I73" s="152"/>
      <c r="J73" s="155"/>
      <c r="K73" s="152"/>
      <c r="L73" s="152"/>
      <c r="M73" s="155"/>
      <c r="N73" s="155"/>
      <c r="O73" s="152"/>
      <c r="P73" s="155"/>
      <c r="Q73" s="152"/>
      <c r="R73" s="152"/>
      <c r="S73" s="155"/>
      <c r="T73" s="152"/>
      <c r="U73" s="152"/>
      <c r="V73" s="155"/>
      <c r="W73" s="152"/>
      <c r="X73" s="152"/>
      <c r="Y73" s="155"/>
      <c r="Z73" s="152"/>
      <c r="AA73" s="152"/>
      <c r="AB73" s="155"/>
      <c r="AC73" s="152"/>
      <c r="AD73" s="152"/>
      <c r="AE73" s="155"/>
      <c r="AF73" s="152"/>
      <c r="AG73" s="152"/>
      <c r="AH73" s="155"/>
      <c r="AI73" s="152"/>
      <c r="AJ73" s="152"/>
      <c r="AK73" s="155"/>
      <c r="AL73" s="152"/>
      <c r="AM73" s="152"/>
      <c r="AN73" s="270">
        <f aca="true" t="shared" si="77" ref="AN73:AN81">+D73+G73+J73+M73+P73+S73+V73+Y73+AB73+AE73+AH73+AK73</f>
        <v>0</v>
      </c>
      <c r="AO73" s="270"/>
      <c r="AP73" s="270">
        <f aca="true" t="shared" si="78" ref="AP73:AP81">+AN73-AO73</f>
        <v>0</v>
      </c>
      <c r="AQ73" s="155"/>
      <c r="AR73" s="152"/>
      <c r="AS73" s="152"/>
      <c r="AT73" s="155"/>
      <c r="AU73" s="152"/>
      <c r="AV73" s="152"/>
      <c r="AW73" s="155"/>
      <c r="AX73" s="152"/>
      <c r="AY73" s="152"/>
      <c r="AZ73" s="155"/>
      <c r="BA73" s="155"/>
      <c r="BB73" s="152"/>
      <c r="BC73" s="155"/>
      <c r="BD73" s="152"/>
      <c r="BE73" s="152">
        <f aca="true" t="shared" si="79" ref="BE73:BE81">+BC73</f>
        <v>0</v>
      </c>
      <c r="BF73" s="155"/>
      <c r="BG73" s="152"/>
      <c r="BH73" s="152">
        <f aca="true" t="shared" si="80" ref="BH73:BH81">+BF73-BG73</f>
        <v>0</v>
      </c>
      <c r="BI73" s="155"/>
      <c r="BJ73" s="152"/>
      <c r="BK73" s="152">
        <f aca="true" t="shared" si="81" ref="BK73:BK81">+BI73-BJ73</f>
        <v>0</v>
      </c>
      <c r="BL73" s="155"/>
      <c r="BM73" s="152"/>
      <c r="BN73" s="152">
        <f aca="true" t="shared" si="82" ref="BN73:BN81">+BL73-BM73</f>
        <v>0</v>
      </c>
      <c r="BO73" s="155"/>
      <c r="BP73" s="152"/>
      <c r="BQ73" s="152">
        <f aca="true" t="shared" si="83" ref="BQ73:BQ81">BO73-BP73</f>
        <v>0</v>
      </c>
      <c r="BR73" s="155"/>
      <c r="BS73" s="152"/>
      <c r="BT73" s="152">
        <f aca="true" t="shared" si="84" ref="BT73:BT81">BR73-BS73</f>
        <v>0</v>
      </c>
      <c r="BU73" s="155"/>
      <c r="BV73" s="152"/>
      <c r="BW73" s="152">
        <f aca="true" t="shared" si="85" ref="BW73:BW81">+BU73-BV73</f>
        <v>0</v>
      </c>
      <c r="BX73" s="155"/>
      <c r="BY73" s="152"/>
      <c r="BZ73" s="152">
        <f aca="true" t="shared" si="86" ref="BZ73:BZ81">+BX73-BY73</f>
        <v>0</v>
      </c>
      <c r="CA73" s="152">
        <f aca="true" t="shared" si="87" ref="CA73:CA81">+AQ73+AT73+AW73+AZ73+BC73+BF73+BI73+BL73+BO73+BR73+BU73+BX73</f>
        <v>0</v>
      </c>
      <c r="CB73" s="152"/>
      <c r="CC73" s="152">
        <f aca="true" t="shared" si="88" ref="CC73:CC81">+CA73-CB73</f>
        <v>0</v>
      </c>
    </row>
    <row r="74" spans="1:81" s="166" customFormat="1" ht="30">
      <c r="A74" s="156" t="s">
        <v>287</v>
      </c>
      <c r="B74" s="156" t="s">
        <v>272</v>
      </c>
      <c r="C74" s="152"/>
      <c r="D74" s="155"/>
      <c r="E74" s="152"/>
      <c r="F74" s="152"/>
      <c r="G74" s="155"/>
      <c r="H74" s="152"/>
      <c r="I74" s="152"/>
      <c r="J74" s="155"/>
      <c r="K74" s="152"/>
      <c r="L74" s="152"/>
      <c r="M74" s="155"/>
      <c r="N74" s="155"/>
      <c r="O74" s="152"/>
      <c r="P74" s="155"/>
      <c r="Q74" s="152"/>
      <c r="R74" s="152"/>
      <c r="S74" s="155"/>
      <c r="T74" s="152"/>
      <c r="U74" s="152"/>
      <c r="V74" s="155"/>
      <c r="W74" s="152"/>
      <c r="X74" s="152"/>
      <c r="Y74" s="155"/>
      <c r="Z74" s="152"/>
      <c r="AA74" s="152"/>
      <c r="AB74" s="155"/>
      <c r="AC74" s="152"/>
      <c r="AD74" s="152"/>
      <c r="AE74" s="155"/>
      <c r="AF74" s="152"/>
      <c r="AG74" s="152"/>
      <c r="AH74" s="155"/>
      <c r="AI74" s="152"/>
      <c r="AJ74" s="152"/>
      <c r="AK74" s="155"/>
      <c r="AL74" s="152"/>
      <c r="AM74" s="152"/>
      <c r="AN74" s="270">
        <f t="shared" si="77"/>
        <v>0</v>
      </c>
      <c r="AO74" s="270"/>
      <c r="AP74" s="270">
        <f t="shared" si="78"/>
        <v>0</v>
      </c>
      <c r="AQ74" s="155"/>
      <c r="AR74" s="152"/>
      <c r="AS74" s="152"/>
      <c r="AT74" s="155"/>
      <c r="AU74" s="152"/>
      <c r="AV74" s="152"/>
      <c r="AW74" s="155"/>
      <c r="AX74" s="152"/>
      <c r="AY74" s="152"/>
      <c r="AZ74" s="155"/>
      <c r="BA74" s="155"/>
      <c r="BB74" s="152"/>
      <c r="BC74" s="155"/>
      <c r="BD74" s="152"/>
      <c r="BE74" s="152">
        <f t="shared" si="79"/>
        <v>0</v>
      </c>
      <c r="BF74" s="155"/>
      <c r="BG74" s="152"/>
      <c r="BH74" s="152">
        <f t="shared" si="80"/>
        <v>0</v>
      </c>
      <c r="BI74" s="155"/>
      <c r="BJ74" s="152"/>
      <c r="BK74" s="152">
        <f t="shared" si="81"/>
        <v>0</v>
      </c>
      <c r="BL74" s="155"/>
      <c r="BM74" s="152"/>
      <c r="BN74" s="152">
        <f t="shared" si="82"/>
        <v>0</v>
      </c>
      <c r="BO74" s="155"/>
      <c r="BP74" s="152"/>
      <c r="BQ74" s="152">
        <f t="shared" si="83"/>
        <v>0</v>
      </c>
      <c r="BR74" s="155"/>
      <c r="BS74" s="152"/>
      <c r="BT74" s="152">
        <f t="shared" si="84"/>
        <v>0</v>
      </c>
      <c r="BU74" s="155"/>
      <c r="BV74" s="152"/>
      <c r="BW74" s="152">
        <f t="shared" si="85"/>
        <v>0</v>
      </c>
      <c r="BX74" s="155"/>
      <c r="BY74" s="152"/>
      <c r="BZ74" s="152">
        <f t="shared" si="86"/>
        <v>0</v>
      </c>
      <c r="CA74" s="152">
        <f t="shared" si="87"/>
        <v>0</v>
      </c>
      <c r="CB74" s="152"/>
      <c r="CC74" s="152">
        <f t="shared" si="88"/>
        <v>0</v>
      </c>
    </row>
    <row r="75" spans="1:81" s="166" customFormat="1" ht="15">
      <c r="A75" s="156" t="s">
        <v>288</v>
      </c>
      <c r="B75" s="156" t="s">
        <v>406</v>
      </c>
      <c r="C75" s="152"/>
      <c r="D75" s="155"/>
      <c r="E75" s="152"/>
      <c r="F75" s="152"/>
      <c r="G75" s="155"/>
      <c r="H75" s="152"/>
      <c r="I75" s="152"/>
      <c r="J75" s="155"/>
      <c r="K75" s="152"/>
      <c r="L75" s="152"/>
      <c r="M75" s="155"/>
      <c r="N75" s="155"/>
      <c r="O75" s="152"/>
      <c r="P75" s="155"/>
      <c r="Q75" s="152"/>
      <c r="R75" s="152"/>
      <c r="S75" s="155"/>
      <c r="T75" s="152"/>
      <c r="U75" s="152"/>
      <c r="V75" s="155"/>
      <c r="W75" s="152"/>
      <c r="X75" s="152"/>
      <c r="Y75" s="155"/>
      <c r="Z75" s="152"/>
      <c r="AA75" s="152"/>
      <c r="AB75" s="155"/>
      <c r="AC75" s="152"/>
      <c r="AD75" s="152"/>
      <c r="AE75" s="155"/>
      <c r="AF75" s="152"/>
      <c r="AG75" s="152"/>
      <c r="AH75" s="155"/>
      <c r="AI75" s="152"/>
      <c r="AJ75" s="152"/>
      <c r="AK75" s="155"/>
      <c r="AL75" s="152"/>
      <c r="AM75" s="152"/>
      <c r="AN75" s="270">
        <f t="shared" si="77"/>
        <v>0</v>
      </c>
      <c r="AO75" s="270"/>
      <c r="AP75" s="270">
        <f t="shared" si="78"/>
        <v>0</v>
      </c>
      <c r="AQ75" s="155"/>
      <c r="AR75" s="152"/>
      <c r="AS75" s="152"/>
      <c r="AT75" s="155"/>
      <c r="AU75" s="152"/>
      <c r="AV75" s="152"/>
      <c r="AW75" s="155"/>
      <c r="AX75" s="152"/>
      <c r="AY75" s="152"/>
      <c r="AZ75" s="155"/>
      <c r="BA75" s="155"/>
      <c r="BB75" s="152"/>
      <c r="BC75" s="155"/>
      <c r="BD75" s="152"/>
      <c r="BE75" s="152">
        <f t="shared" si="79"/>
        <v>0</v>
      </c>
      <c r="BF75" s="155"/>
      <c r="BG75" s="152"/>
      <c r="BH75" s="152">
        <f t="shared" si="80"/>
        <v>0</v>
      </c>
      <c r="BI75" s="155"/>
      <c r="BJ75" s="152"/>
      <c r="BK75" s="152">
        <f t="shared" si="81"/>
        <v>0</v>
      </c>
      <c r="BL75" s="155"/>
      <c r="BM75" s="152"/>
      <c r="BN75" s="152">
        <f t="shared" si="82"/>
        <v>0</v>
      </c>
      <c r="BO75" s="155"/>
      <c r="BP75" s="152"/>
      <c r="BQ75" s="152">
        <f t="shared" si="83"/>
        <v>0</v>
      </c>
      <c r="BR75" s="155"/>
      <c r="BS75" s="152"/>
      <c r="BT75" s="152">
        <f t="shared" si="84"/>
        <v>0</v>
      </c>
      <c r="BU75" s="155"/>
      <c r="BV75" s="152"/>
      <c r="BW75" s="152">
        <f t="shared" si="85"/>
        <v>0</v>
      </c>
      <c r="BX75" s="155"/>
      <c r="BY75" s="152"/>
      <c r="BZ75" s="152">
        <f t="shared" si="86"/>
        <v>0</v>
      </c>
      <c r="CA75" s="152">
        <f t="shared" si="87"/>
        <v>0</v>
      </c>
      <c r="CB75" s="152"/>
      <c r="CC75" s="152">
        <f t="shared" si="88"/>
        <v>0</v>
      </c>
    </row>
    <row r="76" spans="1:81" s="166" customFormat="1" ht="15">
      <c r="A76" s="156" t="s">
        <v>289</v>
      </c>
      <c r="B76" s="156" t="s">
        <v>403</v>
      </c>
      <c r="C76" s="152"/>
      <c r="D76" s="155"/>
      <c r="E76" s="152"/>
      <c r="F76" s="152"/>
      <c r="G76" s="155"/>
      <c r="H76" s="152"/>
      <c r="I76" s="152"/>
      <c r="J76" s="155"/>
      <c r="K76" s="152"/>
      <c r="L76" s="152"/>
      <c r="M76" s="155"/>
      <c r="N76" s="155"/>
      <c r="O76" s="152"/>
      <c r="P76" s="155"/>
      <c r="Q76" s="152"/>
      <c r="R76" s="152"/>
      <c r="S76" s="155"/>
      <c r="T76" s="152"/>
      <c r="U76" s="152"/>
      <c r="V76" s="155"/>
      <c r="W76" s="152"/>
      <c r="X76" s="152"/>
      <c r="Y76" s="155"/>
      <c r="Z76" s="152"/>
      <c r="AA76" s="152"/>
      <c r="AB76" s="155"/>
      <c r="AC76" s="152"/>
      <c r="AD76" s="152"/>
      <c r="AE76" s="155"/>
      <c r="AF76" s="152"/>
      <c r="AG76" s="152"/>
      <c r="AH76" s="155"/>
      <c r="AI76" s="152"/>
      <c r="AJ76" s="152"/>
      <c r="AK76" s="155"/>
      <c r="AL76" s="152"/>
      <c r="AM76" s="152"/>
      <c r="AN76" s="270">
        <f t="shared" si="77"/>
        <v>0</v>
      </c>
      <c r="AO76" s="270"/>
      <c r="AP76" s="270">
        <f t="shared" si="78"/>
        <v>0</v>
      </c>
      <c r="AQ76" s="155"/>
      <c r="AR76" s="152"/>
      <c r="AS76" s="152"/>
      <c r="AT76" s="155"/>
      <c r="AU76" s="152"/>
      <c r="AV76" s="152"/>
      <c r="AW76" s="155"/>
      <c r="AX76" s="152"/>
      <c r="AY76" s="152"/>
      <c r="AZ76" s="155"/>
      <c r="BA76" s="155"/>
      <c r="BB76" s="152"/>
      <c r="BC76" s="155"/>
      <c r="BD76" s="152"/>
      <c r="BE76" s="152">
        <f t="shared" si="79"/>
        <v>0</v>
      </c>
      <c r="BF76" s="155"/>
      <c r="BG76" s="152"/>
      <c r="BH76" s="152">
        <f t="shared" si="80"/>
        <v>0</v>
      </c>
      <c r="BI76" s="155"/>
      <c r="BJ76" s="152"/>
      <c r="BK76" s="152">
        <f t="shared" si="81"/>
        <v>0</v>
      </c>
      <c r="BL76" s="155"/>
      <c r="BM76" s="152"/>
      <c r="BN76" s="152">
        <f t="shared" si="82"/>
        <v>0</v>
      </c>
      <c r="BO76" s="155"/>
      <c r="BP76" s="152"/>
      <c r="BQ76" s="152">
        <f t="shared" si="83"/>
        <v>0</v>
      </c>
      <c r="BR76" s="155"/>
      <c r="BS76" s="152"/>
      <c r="BT76" s="152">
        <f t="shared" si="84"/>
        <v>0</v>
      </c>
      <c r="BU76" s="155"/>
      <c r="BV76" s="152"/>
      <c r="BW76" s="152">
        <f t="shared" si="85"/>
        <v>0</v>
      </c>
      <c r="BX76" s="155"/>
      <c r="BY76" s="152"/>
      <c r="BZ76" s="152">
        <f t="shared" si="86"/>
        <v>0</v>
      </c>
      <c r="CA76" s="152">
        <f t="shared" si="87"/>
        <v>0</v>
      </c>
      <c r="CB76" s="152"/>
      <c r="CC76" s="152">
        <f t="shared" si="88"/>
        <v>0</v>
      </c>
    </row>
    <row r="77" spans="1:81" s="166" customFormat="1" ht="15">
      <c r="A77" s="156" t="s">
        <v>290</v>
      </c>
      <c r="B77" s="156" t="s">
        <v>402</v>
      </c>
      <c r="C77" s="152"/>
      <c r="D77" s="155"/>
      <c r="E77" s="152"/>
      <c r="F77" s="152"/>
      <c r="G77" s="155"/>
      <c r="H77" s="152"/>
      <c r="I77" s="152"/>
      <c r="J77" s="155"/>
      <c r="K77" s="152"/>
      <c r="L77" s="152"/>
      <c r="M77" s="155"/>
      <c r="N77" s="155"/>
      <c r="O77" s="152"/>
      <c r="P77" s="155"/>
      <c r="Q77" s="152"/>
      <c r="R77" s="152"/>
      <c r="S77" s="155"/>
      <c r="T77" s="152"/>
      <c r="U77" s="152"/>
      <c r="V77" s="155"/>
      <c r="W77" s="152"/>
      <c r="X77" s="152"/>
      <c r="Y77" s="155"/>
      <c r="Z77" s="152"/>
      <c r="AA77" s="152"/>
      <c r="AB77" s="155"/>
      <c r="AC77" s="152"/>
      <c r="AD77" s="152"/>
      <c r="AE77" s="155"/>
      <c r="AF77" s="152"/>
      <c r="AG77" s="152"/>
      <c r="AH77" s="155"/>
      <c r="AI77" s="152"/>
      <c r="AJ77" s="152"/>
      <c r="AK77" s="155"/>
      <c r="AL77" s="152"/>
      <c r="AM77" s="152"/>
      <c r="AN77" s="270">
        <f t="shared" si="77"/>
        <v>0</v>
      </c>
      <c r="AO77" s="270"/>
      <c r="AP77" s="270">
        <f t="shared" si="78"/>
        <v>0</v>
      </c>
      <c r="AQ77" s="155"/>
      <c r="AR77" s="152"/>
      <c r="AS77" s="152"/>
      <c r="AT77" s="155"/>
      <c r="AU77" s="152"/>
      <c r="AV77" s="152"/>
      <c r="AW77" s="155"/>
      <c r="AX77" s="152"/>
      <c r="AY77" s="152"/>
      <c r="AZ77" s="155"/>
      <c r="BA77" s="155"/>
      <c r="BB77" s="152"/>
      <c r="BC77" s="155"/>
      <c r="BD77" s="152"/>
      <c r="BE77" s="152">
        <f t="shared" si="79"/>
        <v>0</v>
      </c>
      <c r="BF77" s="155"/>
      <c r="BG77" s="152"/>
      <c r="BH77" s="152">
        <f t="shared" si="80"/>
        <v>0</v>
      </c>
      <c r="BI77" s="155"/>
      <c r="BJ77" s="152"/>
      <c r="BK77" s="152">
        <f t="shared" si="81"/>
        <v>0</v>
      </c>
      <c r="BL77" s="155"/>
      <c r="BM77" s="152"/>
      <c r="BN77" s="152">
        <f t="shared" si="82"/>
        <v>0</v>
      </c>
      <c r="BO77" s="155"/>
      <c r="BP77" s="152"/>
      <c r="BQ77" s="152">
        <f t="shared" si="83"/>
        <v>0</v>
      </c>
      <c r="BR77" s="155"/>
      <c r="BS77" s="152"/>
      <c r="BT77" s="152">
        <f t="shared" si="84"/>
        <v>0</v>
      </c>
      <c r="BU77" s="155"/>
      <c r="BV77" s="152"/>
      <c r="BW77" s="152">
        <f t="shared" si="85"/>
        <v>0</v>
      </c>
      <c r="BX77" s="155"/>
      <c r="BY77" s="152"/>
      <c r="BZ77" s="152">
        <f t="shared" si="86"/>
        <v>0</v>
      </c>
      <c r="CA77" s="152">
        <f t="shared" si="87"/>
        <v>0</v>
      </c>
      <c r="CB77" s="152"/>
      <c r="CC77" s="152">
        <f t="shared" si="88"/>
        <v>0</v>
      </c>
    </row>
    <row r="78" spans="1:81" s="166" customFormat="1" ht="30">
      <c r="A78" s="156" t="s">
        <v>291</v>
      </c>
      <c r="B78" s="156" t="s">
        <v>401</v>
      </c>
      <c r="C78" s="152"/>
      <c r="D78" s="155"/>
      <c r="E78" s="152"/>
      <c r="F78" s="152"/>
      <c r="G78" s="155"/>
      <c r="H78" s="152"/>
      <c r="I78" s="152"/>
      <c r="J78" s="155"/>
      <c r="K78" s="152"/>
      <c r="L78" s="152"/>
      <c r="M78" s="155"/>
      <c r="N78" s="155"/>
      <c r="O78" s="152"/>
      <c r="P78" s="155"/>
      <c r="Q78" s="152"/>
      <c r="R78" s="152"/>
      <c r="S78" s="155"/>
      <c r="T78" s="152"/>
      <c r="U78" s="152"/>
      <c r="V78" s="155"/>
      <c r="W78" s="152"/>
      <c r="X78" s="152"/>
      <c r="Y78" s="155"/>
      <c r="Z78" s="152"/>
      <c r="AA78" s="152"/>
      <c r="AB78" s="155"/>
      <c r="AC78" s="152"/>
      <c r="AD78" s="152"/>
      <c r="AE78" s="155"/>
      <c r="AF78" s="152"/>
      <c r="AG78" s="152"/>
      <c r="AH78" s="155"/>
      <c r="AI78" s="152"/>
      <c r="AJ78" s="152"/>
      <c r="AK78" s="155"/>
      <c r="AL78" s="152"/>
      <c r="AM78" s="152"/>
      <c r="AN78" s="270">
        <f t="shared" si="77"/>
        <v>0</v>
      </c>
      <c r="AO78" s="270"/>
      <c r="AP78" s="270">
        <f t="shared" si="78"/>
        <v>0</v>
      </c>
      <c r="AQ78" s="155"/>
      <c r="AR78" s="152"/>
      <c r="AS78" s="152"/>
      <c r="AT78" s="155"/>
      <c r="AU78" s="152"/>
      <c r="AV78" s="152"/>
      <c r="AW78" s="155"/>
      <c r="AX78" s="152"/>
      <c r="AY78" s="152"/>
      <c r="AZ78" s="155"/>
      <c r="BA78" s="155"/>
      <c r="BB78" s="152"/>
      <c r="BC78" s="155"/>
      <c r="BD78" s="152"/>
      <c r="BE78" s="152">
        <f t="shared" si="79"/>
        <v>0</v>
      </c>
      <c r="BF78" s="155"/>
      <c r="BG78" s="152"/>
      <c r="BH78" s="152">
        <f t="shared" si="80"/>
        <v>0</v>
      </c>
      <c r="BI78" s="155"/>
      <c r="BJ78" s="152"/>
      <c r="BK78" s="152">
        <f t="shared" si="81"/>
        <v>0</v>
      </c>
      <c r="BL78" s="155"/>
      <c r="BM78" s="152"/>
      <c r="BN78" s="152">
        <f t="shared" si="82"/>
        <v>0</v>
      </c>
      <c r="BO78" s="155"/>
      <c r="BP78" s="152"/>
      <c r="BQ78" s="152">
        <f t="shared" si="83"/>
        <v>0</v>
      </c>
      <c r="BR78" s="155"/>
      <c r="BS78" s="152"/>
      <c r="BT78" s="152">
        <f t="shared" si="84"/>
        <v>0</v>
      </c>
      <c r="BU78" s="155"/>
      <c r="BV78" s="152"/>
      <c r="BW78" s="152">
        <f t="shared" si="85"/>
        <v>0</v>
      </c>
      <c r="BX78" s="155"/>
      <c r="BY78" s="152"/>
      <c r="BZ78" s="152">
        <f t="shared" si="86"/>
        <v>0</v>
      </c>
      <c r="CA78" s="152">
        <f t="shared" si="87"/>
        <v>0</v>
      </c>
      <c r="CB78" s="152"/>
      <c r="CC78" s="152">
        <f t="shared" si="88"/>
        <v>0</v>
      </c>
    </row>
    <row r="79" spans="1:81" s="166" customFormat="1" ht="15">
      <c r="A79" s="156" t="s">
        <v>292</v>
      </c>
      <c r="B79" s="156" t="s">
        <v>406</v>
      </c>
      <c r="C79" s="152"/>
      <c r="D79" s="155"/>
      <c r="E79" s="152"/>
      <c r="F79" s="152"/>
      <c r="G79" s="155"/>
      <c r="H79" s="152"/>
      <c r="I79" s="152"/>
      <c r="J79" s="155"/>
      <c r="K79" s="152"/>
      <c r="L79" s="152"/>
      <c r="M79" s="155"/>
      <c r="N79" s="155"/>
      <c r="O79" s="152"/>
      <c r="P79" s="155"/>
      <c r="Q79" s="152"/>
      <c r="R79" s="152"/>
      <c r="S79" s="155"/>
      <c r="T79" s="152"/>
      <c r="U79" s="152"/>
      <c r="V79" s="155"/>
      <c r="W79" s="152"/>
      <c r="X79" s="152"/>
      <c r="Y79" s="155"/>
      <c r="Z79" s="152"/>
      <c r="AA79" s="152"/>
      <c r="AB79" s="155"/>
      <c r="AC79" s="152"/>
      <c r="AD79" s="152"/>
      <c r="AE79" s="155"/>
      <c r="AF79" s="152"/>
      <c r="AG79" s="152"/>
      <c r="AH79" s="155"/>
      <c r="AI79" s="152"/>
      <c r="AJ79" s="152"/>
      <c r="AK79" s="155"/>
      <c r="AL79" s="152"/>
      <c r="AM79" s="152"/>
      <c r="AN79" s="270">
        <f t="shared" si="77"/>
        <v>0</v>
      </c>
      <c r="AO79" s="270"/>
      <c r="AP79" s="270">
        <f t="shared" si="78"/>
        <v>0</v>
      </c>
      <c r="AQ79" s="155"/>
      <c r="AR79" s="152"/>
      <c r="AS79" s="152"/>
      <c r="AT79" s="155"/>
      <c r="AU79" s="152"/>
      <c r="AV79" s="152"/>
      <c r="AW79" s="155"/>
      <c r="AX79" s="152"/>
      <c r="AY79" s="152"/>
      <c r="AZ79" s="155"/>
      <c r="BA79" s="155"/>
      <c r="BB79" s="152"/>
      <c r="BC79" s="155"/>
      <c r="BD79" s="152"/>
      <c r="BE79" s="152">
        <f t="shared" si="79"/>
        <v>0</v>
      </c>
      <c r="BF79" s="155"/>
      <c r="BG79" s="152"/>
      <c r="BH79" s="152">
        <f t="shared" si="80"/>
        <v>0</v>
      </c>
      <c r="BI79" s="155"/>
      <c r="BJ79" s="152"/>
      <c r="BK79" s="152">
        <f t="shared" si="81"/>
        <v>0</v>
      </c>
      <c r="BL79" s="155"/>
      <c r="BM79" s="152"/>
      <c r="BN79" s="152">
        <f t="shared" si="82"/>
        <v>0</v>
      </c>
      <c r="BO79" s="155"/>
      <c r="BP79" s="152"/>
      <c r="BQ79" s="152">
        <f t="shared" si="83"/>
        <v>0</v>
      </c>
      <c r="BR79" s="155"/>
      <c r="BS79" s="152"/>
      <c r="BT79" s="152">
        <f t="shared" si="84"/>
        <v>0</v>
      </c>
      <c r="BU79" s="155"/>
      <c r="BV79" s="152"/>
      <c r="BW79" s="152">
        <f t="shared" si="85"/>
        <v>0</v>
      </c>
      <c r="BX79" s="155"/>
      <c r="BY79" s="152"/>
      <c r="BZ79" s="152">
        <f t="shared" si="86"/>
        <v>0</v>
      </c>
      <c r="CA79" s="152">
        <f t="shared" si="87"/>
        <v>0</v>
      </c>
      <c r="CB79" s="152"/>
      <c r="CC79" s="152">
        <f t="shared" si="88"/>
        <v>0</v>
      </c>
    </row>
    <row r="80" spans="1:81" s="166" customFormat="1" ht="15">
      <c r="A80" s="156" t="s">
        <v>293</v>
      </c>
      <c r="B80" s="156" t="s">
        <v>400</v>
      </c>
      <c r="C80" s="152"/>
      <c r="D80" s="155"/>
      <c r="E80" s="152"/>
      <c r="F80" s="152"/>
      <c r="G80" s="155"/>
      <c r="H80" s="152"/>
      <c r="I80" s="152"/>
      <c r="J80" s="155"/>
      <c r="K80" s="152"/>
      <c r="L80" s="152"/>
      <c r="M80" s="155"/>
      <c r="N80" s="155"/>
      <c r="O80" s="152"/>
      <c r="P80" s="155"/>
      <c r="Q80" s="152"/>
      <c r="R80" s="152"/>
      <c r="S80" s="155"/>
      <c r="T80" s="152"/>
      <c r="U80" s="152"/>
      <c r="V80" s="155"/>
      <c r="W80" s="152"/>
      <c r="X80" s="152"/>
      <c r="Y80" s="155"/>
      <c r="Z80" s="152"/>
      <c r="AA80" s="152"/>
      <c r="AB80" s="155"/>
      <c r="AC80" s="152"/>
      <c r="AD80" s="152"/>
      <c r="AE80" s="155"/>
      <c r="AF80" s="152"/>
      <c r="AG80" s="152"/>
      <c r="AH80" s="155"/>
      <c r="AI80" s="152"/>
      <c r="AJ80" s="152"/>
      <c r="AK80" s="155"/>
      <c r="AL80" s="152"/>
      <c r="AM80" s="152"/>
      <c r="AN80" s="270">
        <f t="shared" si="77"/>
        <v>0</v>
      </c>
      <c r="AO80" s="270"/>
      <c r="AP80" s="270">
        <f t="shared" si="78"/>
        <v>0</v>
      </c>
      <c r="AQ80" s="155"/>
      <c r="AR80" s="152"/>
      <c r="AS80" s="152"/>
      <c r="AT80" s="155"/>
      <c r="AU80" s="152"/>
      <c r="AV80" s="152"/>
      <c r="AW80" s="155"/>
      <c r="AX80" s="152"/>
      <c r="AY80" s="152"/>
      <c r="AZ80" s="155"/>
      <c r="BA80" s="155"/>
      <c r="BB80" s="152"/>
      <c r="BC80" s="155"/>
      <c r="BD80" s="152"/>
      <c r="BE80" s="152">
        <f t="shared" si="79"/>
        <v>0</v>
      </c>
      <c r="BF80" s="155"/>
      <c r="BG80" s="152"/>
      <c r="BH80" s="152">
        <f t="shared" si="80"/>
        <v>0</v>
      </c>
      <c r="BI80" s="155"/>
      <c r="BJ80" s="152"/>
      <c r="BK80" s="152">
        <f t="shared" si="81"/>
        <v>0</v>
      </c>
      <c r="BL80" s="155"/>
      <c r="BM80" s="152"/>
      <c r="BN80" s="152">
        <f t="shared" si="82"/>
        <v>0</v>
      </c>
      <c r="BO80" s="155"/>
      <c r="BP80" s="152"/>
      <c r="BQ80" s="152">
        <f t="shared" si="83"/>
        <v>0</v>
      </c>
      <c r="BR80" s="155"/>
      <c r="BS80" s="152"/>
      <c r="BT80" s="152">
        <f t="shared" si="84"/>
        <v>0</v>
      </c>
      <c r="BU80" s="155"/>
      <c r="BV80" s="152"/>
      <c r="BW80" s="152">
        <f t="shared" si="85"/>
        <v>0</v>
      </c>
      <c r="BX80" s="155"/>
      <c r="BY80" s="152"/>
      <c r="BZ80" s="152">
        <f t="shared" si="86"/>
        <v>0</v>
      </c>
      <c r="CA80" s="152">
        <f t="shared" si="87"/>
        <v>0</v>
      </c>
      <c r="CB80" s="152"/>
      <c r="CC80" s="152">
        <f t="shared" si="88"/>
        <v>0</v>
      </c>
    </row>
    <row r="81" spans="1:81" s="166" customFormat="1" ht="45">
      <c r="A81" s="156" t="s">
        <v>294</v>
      </c>
      <c r="B81" s="156" t="s">
        <v>410</v>
      </c>
      <c r="C81" s="152"/>
      <c r="D81" s="155"/>
      <c r="E81" s="152"/>
      <c r="F81" s="152"/>
      <c r="G81" s="155"/>
      <c r="H81" s="152"/>
      <c r="I81" s="152"/>
      <c r="J81" s="155"/>
      <c r="K81" s="152"/>
      <c r="L81" s="152"/>
      <c r="M81" s="155"/>
      <c r="N81" s="155"/>
      <c r="O81" s="152"/>
      <c r="P81" s="155"/>
      <c r="Q81" s="152"/>
      <c r="R81" s="152"/>
      <c r="S81" s="155"/>
      <c r="T81" s="152"/>
      <c r="U81" s="152"/>
      <c r="V81" s="155"/>
      <c r="W81" s="152"/>
      <c r="X81" s="152"/>
      <c r="Y81" s="155"/>
      <c r="Z81" s="152"/>
      <c r="AA81" s="152"/>
      <c r="AB81" s="155"/>
      <c r="AC81" s="152"/>
      <c r="AD81" s="152"/>
      <c r="AE81" s="155"/>
      <c r="AF81" s="152"/>
      <c r="AG81" s="152"/>
      <c r="AH81" s="155"/>
      <c r="AI81" s="152"/>
      <c r="AJ81" s="152"/>
      <c r="AK81" s="155"/>
      <c r="AL81" s="152"/>
      <c r="AM81" s="152"/>
      <c r="AN81" s="270">
        <f t="shared" si="77"/>
        <v>0</v>
      </c>
      <c r="AO81" s="270"/>
      <c r="AP81" s="270">
        <f t="shared" si="78"/>
        <v>0</v>
      </c>
      <c r="AQ81" s="155"/>
      <c r="AR81" s="152"/>
      <c r="AS81" s="152"/>
      <c r="AT81" s="155"/>
      <c r="AU81" s="152"/>
      <c r="AV81" s="152"/>
      <c r="AW81" s="155"/>
      <c r="AX81" s="152"/>
      <c r="AY81" s="152"/>
      <c r="AZ81" s="155"/>
      <c r="BA81" s="155"/>
      <c r="BB81" s="152"/>
      <c r="BC81" s="155"/>
      <c r="BD81" s="152"/>
      <c r="BE81" s="152">
        <f t="shared" si="79"/>
        <v>0</v>
      </c>
      <c r="BF81" s="155"/>
      <c r="BG81" s="152"/>
      <c r="BH81" s="152">
        <f t="shared" si="80"/>
        <v>0</v>
      </c>
      <c r="BI81" s="155"/>
      <c r="BJ81" s="152"/>
      <c r="BK81" s="152">
        <f t="shared" si="81"/>
        <v>0</v>
      </c>
      <c r="BL81" s="155"/>
      <c r="BM81" s="152"/>
      <c r="BN81" s="152">
        <f t="shared" si="82"/>
        <v>0</v>
      </c>
      <c r="BO81" s="155"/>
      <c r="BP81" s="152"/>
      <c r="BQ81" s="152">
        <f t="shared" si="83"/>
        <v>0</v>
      </c>
      <c r="BR81" s="155"/>
      <c r="BS81" s="152"/>
      <c r="BT81" s="152">
        <f t="shared" si="84"/>
        <v>0</v>
      </c>
      <c r="BU81" s="155"/>
      <c r="BV81" s="152"/>
      <c r="BW81" s="152">
        <f t="shared" si="85"/>
        <v>0</v>
      </c>
      <c r="BX81" s="155"/>
      <c r="BY81" s="152"/>
      <c r="BZ81" s="152">
        <f t="shared" si="86"/>
        <v>0</v>
      </c>
      <c r="CA81" s="152">
        <f t="shared" si="87"/>
        <v>0</v>
      </c>
      <c r="CB81" s="152"/>
      <c r="CC81" s="152">
        <f t="shared" si="88"/>
        <v>0</v>
      </c>
    </row>
    <row r="82" spans="1:81" s="166" customFormat="1" ht="31.5">
      <c r="A82" s="157">
        <v>2.4</v>
      </c>
      <c r="B82" s="158" t="s">
        <v>295</v>
      </c>
      <c r="C82" s="150">
        <f>+C83+C84+C93</f>
        <v>1026</v>
      </c>
      <c r="D82" s="150">
        <f aca="true" t="shared" si="89" ref="D82:AP82">+D84+D128+D94</f>
        <v>0</v>
      </c>
      <c r="E82" s="150">
        <f t="shared" si="89"/>
        <v>0</v>
      </c>
      <c r="F82" s="150">
        <f t="shared" si="89"/>
        <v>0</v>
      </c>
      <c r="G82" s="150">
        <f t="shared" si="89"/>
        <v>0</v>
      </c>
      <c r="H82" s="150">
        <f t="shared" si="89"/>
        <v>0</v>
      </c>
      <c r="I82" s="150">
        <f t="shared" si="89"/>
        <v>0</v>
      </c>
      <c r="J82" s="150">
        <f t="shared" si="89"/>
        <v>0</v>
      </c>
      <c r="K82" s="150">
        <f t="shared" si="89"/>
        <v>0</v>
      </c>
      <c r="L82" s="150">
        <f t="shared" si="89"/>
        <v>0</v>
      </c>
      <c r="M82" s="150">
        <f t="shared" si="89"/>
        <v>0</v>
      </c>
      <c r="N82" s="150">
        <f t="shared" si="89"/>
        <v>0</v>
      </c>
      <c r="O82" s="150">
        <f t="shared" si="89"/>
        <v>0</v>
      </c>
      <c r="P82" s="150">
        <f t="shared" si="89"/>
        <v>0</v>
      </c>
      <c r="Q82" s="150">
        <f t="shared" si="89"/>
        <v>0</v>
      </c>
      <c r="R82" s="150">
        <f t="shared" si="89"/>
        <v>0</v>
      </c>
      <c r="S82" s="150">
        <f t="shared" si="89"/>
        <v>0</v>
      </c>
      <c r="T82" s="150">
        <f t="shared" si="89"/>
        <v>0</v>
      </c>
      <c r="U82" s="150">
        <f t="shared" si="89"/>
        <v>0</v>
      </c>
      <c r="V82" s="150">
        <f t="shared" si="89"/>
        <v>0</v>
      </c>
      <c r="W82" s="150">
        <f t="shared" si="89"/>
        <v>0</v>
      </c>
      <c r="X82" s="150">
        <f t="shared" si="89"/>
        <v>0</v>
      </c>
      <c r="Y82" s="150">
        <f t="shared" si="89"/>
        <v>0</v>
      </c>
      <c r="Z82" s="150">
        <f t="shared" si="89"/>
        <v>0</v>
      </c>
      <c r="AA82" s="150">
        <f t="shared" si="89"/>
        <v>0</v>
      </c>
      <c r="AB82" s="150">
        <f t="shared" si="89"/>
        <v>0</v>
      </c>
      <c r="AC82" s="150">
        <f t="shared" si="89"/>
        <v>0</v>
      </c>
      <c r="AD82" s="150">
        <f t="shared" si="89"/>
        <v>0</v>
      </c>
      <c r="AE82" s="150">
        <f t="shared" si="89"/>
        <v>0</v>
      </c>
      <c r="AF82" s="150">
        <f t="shared" si="89"/>
        <v>0</v>
      </c>
      <c r="AG82" s="150">
        <f t="shared" si="89"/>
        <v>0</v>
      </c>
      <c r="AH82" s="150">
        <f t="shared" si="89"/>
        <v>0</v>
      </c>
      <c r="AI82" s="150">
        <f t="shared" si="89"/>
        <v>0</v>
      </c>
      <c r="AJ82" s="150">
        <f t="shared" si="89"/>
        <v>0</v>
      </c>
      <c r="AK82" s="150">
        <f t="shared" si="89"/>
        <v>0</v>
      </c>
      <c r="AL82" s="150">
        <f t="shared" si="89"/>
        <v>0</v>
      </c>
      <c r="AM82" s="150">
        <f t="shared" si="89"/>
        <v>0</v>
      </c>
      <c r="AN82" s="150">
        <f t="shared" si="89"/>
        <v>0</v>
      </c>
      <c r="AO82" s="150">
        <f t="shared" si="89"/>
        <v>0</v>
      </c>
      <c r="AP82" s="150">
        <f t="shared" si="89"/>
        <v>0</v>
      </c>
      <c r="AQ82" s="150">
        <f>+AQ83+AQ84+AQ93</f>
        <v>0</v>
      </c>
      <c r="AR82" s="150">
        <f aca="true" t="shared" si="90" ref="AR82:BE82">+AR83+AR84+AR93</f>
        <v>0</v>
      </c>
      <c r="AS82" s="150">
        <f t="shared" si="90"/>
        <v>0</v>
      </c>
      <c r="AT82" s="150">
        <f t="shared" si="90"/>
        <v>0</v>
      </c>
      <c r="AU82" s="150">
        <f t="shared" si="90"/>
        <v>0</v>
      </c>
      <c r="AV82" s="150">
        <f t="shared" si="90"/>
        <v>0</v>
      </c>
      <c r="AW82" s="150">
        <f t="shared" si="90"/>
        <v>0</v>
      </c>
      <c r="AX82" s="150">
        <f t="shared" si="90"/>
        <v>0</v>
      </c>
      <c r="AY82" s="150">
        <f t="shared" si="90"/>
        <v>0</v>
      </c>
      <c r="AZ82" s="150">
        <f t="shared" si="90"/>
        <v>0</v>
      </c>
      <c r="BA82" s="150">
        <f t="shared" si="90"/>
        <v>0</v>
      </c>
      <c r="BB82" s="150">
        <f t="shared" si="90"/>
        <v>0</v>
      </c>
      <c r="BC82" s="150">
        <f t="shared" si="90"/>
        <v>0</v>
      </c>
      <c r="BD82" s="150">
        <f t="shared" si="90"/>
        <v>0</v>
      </c>
      <c r="BE82" s="150">
        <f t="shared" si="90"/>
        <v>0</v>
      </c>
      <c r="BF82" s="150">
        <f aca="true" t="shared" si="91" ref="BF82:BZ82">+BF83+BF84+BF93</f>
        <v>0</v>
      </c>
      <c r="BG82" s="150">
        <f t="shared" si="91"/>
        <v>0</v>
      </c>
      <c r="BH82" s="150">
        <f t="shared" si="91"/>
        <v>0</v>
      </c>
      <c r="BI82" s="150">
        <f t="shared" si="91"/>
        <v>0</v>
      </c>
      <c r="BJ82" s="150">
        <f t="shared" si="91"/>
        <v>0</v>
      </c>
      <c r="BK82" s="150">
        <f t="shared" si="91"/>
        <v>0</v>
      </c>
      <c r="BL82" s="150">
        <f t="shared" si="91"/>
        <v>0</v>
      </c>
      <c r="BM82" s="150">
        <f t="shared" si="91"/>
        <v>0</v>
      </c>
      <c r="BN82" s="150">
        <f t="shared" si="91"/>
        <v>0</v>
      </c>
      <c r="BO82" s="150">
        <f t="shared" si="91"/>
        <v>0</v>
      </c>
      <c r="BP82" s="150">
        <f t="shared" si="91"/>
        <v>0</v>
      </c>
      <c r="BQ82" s="150">
        <f t="shared" si="91"/>
        <v>0</v>
      </c>
      <c r="BR82" s="150">
        <f t="shared" si="91"/>
        <v>0</v>
      </c>
      <c r="BS82" s="150">
        <f t="shared" si="91"/>
        <v>0</v>
      </c>
      <c r="BT82" s="150">
        <f t="shared" si="91"/>
        <v>0</v>
      </c>
      <c r="BU82" s="150">
        <f t="shared" si="91"/>
        <v>0</v>
      </c>
      <c r="BV82" s="150">
        <f t="shared" si="91"/>
        <v>0</v>
      </c>
      <c r="BW82" s="150">
        <f t="shared" si="91"/>
        <v>0</v>
      </c>
      <c r="BX82" s="150">
        <f t="shared" si="91"/>
        <v>500000</v>
      </c>
      <c r="BY82" s="150">
        <f t="shared" si="91"/>
        <v>0</v>
      </c>
      <c r="BZ82" s="150">
        <f t="shared" si="91"/>
        <v>500000</v>
      </c>
      <c r="CA82" s="150">
        <f>+D82+G82+J82+M82+P82+S82+V82+Y82+AB82+AE82+AH82+AK82+AQ82+AT82+AW82+AZ82+BC82+BF82+BI82+BL82+BO82+BR82+BU82+BX82</f>
        <v>500000</v>
      </c>
      <c r="CB82" s="150"/>
      <c r="CC82" s="150">
        <f>+CA82-CB82</f>
        <v>500000</v>
      </c>
    </row>
    <row r="83" spans="1:81" s="166" customFormat="1" ht="31.5">
      <c r="A83" s="170"/>
      <c r="B83" s="160" t="s">
        <v>455</v>
      </c>
      <c r="C83" s="152">
        <v>500</v>
      </c>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2"/>
      <c r="BY83" s="152"/>
      <c r="BZ83" s="152"/>
      <c r="CA83" s="152"/>
      <c r="CB83" s="152"/>
      <c r="CC83" s="152"/>
    </row>
    <row r="84" spans="1:81" s="166" customFormat="1" ht="81" customHeight="1">
      <c r="A84" s="168" t="s">
        <v>296</v>
      </c>
      <c r="B84" s="160" t="s">
        <v>297</v>
      </c>
      <c r="C84" s="152">
        <v>500</v>
      </c>
      <c r="D84" s="155"/>
      <c r="E84" s="152"/>
      <c r="F84" s="152"/>
      <c r="G84" s="155"/>
      <c r="H84" s="152"/>
      <c r="I84" s="152"/>
      <c r="J84" s="155"/>
      <c r="K84" s="152"/>
      <c r="L84" s="152"/>
      <c r="M84" s="155"/>
      <c r="N84" s="155"/>
      <c r="O84" s="152"/>
      <c r="P84" s="155"/>
      <c r="Q84" s="152"/>
      <c r="R84" s="152"/>
      <c r="S84" s="155"/>
      <c r="T84" s="152"/>
      <c r="U84" s="152"/>
      <c r="V84" s="155"/>
      <c r="W84" s="152"/>
      <c r="X84" s="152"/>
      <c r="Y84" s="155"/>
      <c r="Z84" s="152"/>
      <c r="AA84" s="152"/>
      <c r="AB84" s="155"/>
      <c r="AC84" s="152"/>
      <c r="AD84" s="152"/>
      <c r="AE84" s="155"/>
      <c r="AF84" s="152"/>
      <c r="AG84" s="152"/>
      <c r="AH84" s="155"/>
      <c r="AI84" s="152"/>
      <c r="AJ84" s="152"/>
      <c r="AK84" s="155"/>
      <c r="AL84" s="152"/>
      <c r="AM84" s="152"/>
      <c r="AN84" s="270">
        <f>+D84+G84+J84+M84+P84+S84+V84+Y84+AB84+AE84+AH84+AK84</f>
        <v>0</v>
      </c>
      <c r="AO84" s="270"/>
      <c r="AP84" s="270">
        <f>+AN84-AO84</f>
        <v>0</v>
      </c>
      <c r="AQ84" s="155"/>
      <c r="AR84" s="152"/>
      <c r="AS84" s="152"/>
      <c r="AT84" s="155"/>
      <c r="AU84" s="152"/>
      <c r="AV84" s="152"/>
      <c r="AW84" s="155"/>
      <c r="AX84" s="152"/>
      <c r="AY84" s="152"/>
      <c r="AZ84" s="155"/>
      <c r="BA84" s="155"/>
      <c r="BB84" s="152"/>
      <c r="BC84" s="155"/>
      <c r="BD84" s="152"/>
      <c r="BE84" s="152"/>
      <c r="BF84" s="155">
        <f>SUM(BF85:BF92)</f>
        <v>0</v>
      </c>
      <c r="BG84" s="152"/>
      <c r="BH84" s="152">
        <f>+BF84-BG84</f>
        <v>0</v>
      </c>
      <c r="BI84" s="155"/>
      <c r="BJ84" s="152"/>
      <c r="BK84" s="152"/>
      <c r="BL84" s="155"/>
      <c r="BM84" s="152"/>
      <c r="BN84" s="152">
        <f>+BL84-BM84</f>
        <v>0</v>
      </c>
      <c r="BO84" s="155"/>
      <c r="BP84" s="152"/>
      <c r="BQ84" s="152">
        <f>BO84-BP84</f>
        <v>0</v>
      </c>
      <c r="BR84" s="155"/>
      <c r="BS84" s="152"/>
      <c r="BT84" s="152">
        <f>BR84-BS84</f>
        <v>0</v>
      </c>
      <c r="BU84" s="155"/>
      <c r="BV84" s="152"/>
      <c r="BW84" s="152">
        <f>+BU84-BV84</f>
        <v>0</v>
      </c>
      <c r="BX84" s="155">
        <v>500000</v>
      </c>
      <c r="BY84" s="152"/>
      <c r="BZ84" s="152">
        <f>+BX84-BY84</f>
        <v>500000</v>
      </c>
      <c r="CA84" s="152">
        <f>+AQ84+AT84+AW84+AZ84+BC84+BF84+BI84+BL84+BO84+BR84+BU84+BX84</f>
        <v>500000</v>
      </c>
      <c r="CB84" s="152"/>
      <c r="CC84" s="152">
        <f>+CA84-CB84</f>
        <v>500000</v>
      </c>
    </row>
    <row r="85" spans="1:81" s="166" customFormat="1" ht="15">
      <c r="A85" s="156" t="s">
        <v>298</v>
      </c>
      <c r="B85" s="156" t="s">
        <v>282</v>
      </c>
      <c r="C85" s="152"/>
      <c r="D85" s="155"/>
      <c r="E85" s="152"/>
      <c r="F85" s="152"/>
      <c r="G85" s="155"/>
      <c r="H85" s="152"/>
      <c r="I85" s="152"/>
      <c r="J85" s="155"/>
      <c r="K85" s="152"/>
      <c r="L85" s="152"/>
      <c r="M85" s="155"/>
      <c r="N85" s="155"/>
      <c r="O85" s="152"/>
      <c r="P85" s="155"/>
      <c r="Q85" s="152"/>
      <c r="R85" s="152"/>
      <c r="S85" s="155"/>
      <c r="T85" s="152"/>
      <c r="U85" s="152"/>
      <c r="V85" s="155"/>
      <c r="W85" s="152"/>
      <c r="X85" s="152"/>
      <c r="Y85" s="155"/>
      <c r="Z85" s="152"/>
      <c r="AA85" s="152"/>
      <c r="AB85" s="155"/>
      <c r="AC85" s="152"/>
      <c r="AD85" s="152"/>
      <c r="AE85" s="155"/>
      <c r="AF85" s="152"/>
      <c r="AG85" s="152"/>
      <c r="AH85" s="155"/>
      <c r="AI85" s="152"/>
      <c r="AJ85" s="152"/>
      <c r="AK85" s="155"/>
      <c r="AL85" s="152"/>
      <c r="AM85" s="152"/>
      <c r="AN85" s="270">
        <f aca="true" t="shared" si="92" ref="AN85:AN94">+D85+G85+J85+M85+P85+S85+V85+Y85+AB85+AE85+AH85+AK85</f>
        <v>0</v>
      </c>
      <c r="AO85" s="270"/>
      <c r="AP85" s="270">
        <f aca="true" t="shared" si="93" ref="AP85:AP94">+AN85-AO85</f>
        <v>0</v>
      </c>
      <c r="AQ85" s="155"/>
      <c r="AR85" s="152"/>
      <c r="AS85" s="152"/>
      <c r="AT85" s="155"/>
      <c r="AU85" s="152"/>
      <c r="AV85" s="152"/>
      <c r="AW85" s="155"/>
      <c r="AX85" s="152"/>
      <c r="AY85" s="152"/>
      <c r="AZ85" s="155"/>
      <c r="BA85" s="155"/>
      <c r="BB85" s="152"/>
      <c r="BC85" s="155"/>
      <c r="BD85" s="152"/>
      <c r="BE85" s="152"/>
      <c r="BF85" s="155"/>
      <c r="BG85" s="152"/>
      <c r="BH85" s="152">
        <f aca="true" t="shared" si="94" ref="BH85:BH92">+BF85-BG85</f>
        <v>0</v>
      </c>
      <c r="BI85" s="155"/>
      <c r="BJ85" s="152"/>
      <c r="BK85" s="152"/>
      <c r="BL85" s="155"/>
      <c r="BM85" s="152"/>
      <c r="BN85" s="152">
        <f aca="true" t="shared" si="95" ref="BN85:BN92">+BL85-BM85</f>
        <v>0</v>
      </c>
      <c r="BO85" s="155"/>
      <c r="BP85" s="152"/>
      <c r="BQ85" s="152">
        <f aca="true" t="shared" si="96" ref="BQ85:BQ92">BO85-BP85</f>
        <v>0</v>
      </c>
      <c r="BR85" s="155"/>
      <c r="BS85" s="152"/>
      <c r="BT85" s="152">
        <f aca="true" t="shared" si="97" ref="BT85:BT92">BR85-BS85</f>
        <v>0</v>
      </c>
      <c r="BU85" s="155"/>
      <c r="BV85" s="152"/>
      <c r="BW85" s="152">
        <f aca="true" t="shared" si="98" ref="BW85:BW92">+BU85-BV85</f>
        <v>0</v>
      </c>
      <c r="BX85" s="155"/>
      <c r="BY85" s="152"/>
      <c r="BZ85" s="152">
        <f aca="true" t="shared" si="99" ref="BZ85:BZ92">+BX85-BY85</f>
        <v>0</v>
      </c>
      <c r="CA85" s="152">
        <f aca="true" t="shared" si="100" ref="CA85:CA94">+AQ85+AT85+AW85+AZ85+BC85+BF85+BI85+BL85+BO85+BR85+BU85+BX85</f>
        <v>0</v>
      </c>
      <c r="CB85" s="152"/>
      <c r="CC85" s="152">
        <f aca="true" t="shared" si="101" ref="CC85:CC94">+CA85-CB85</f>
        <v>0</v>
      </c>
    </row>
    <row r="86" spans="1:81" s="166" customFormat="1" ht="30">
      <c r="A86" s="156" t="s">
        <v>299</v>
      </c>
      <c r="B86" s="156" t="s">
        <v>409</v>
      </c>
      <c r="C86" s="152"/>
      <c r="D86" s="155"/>
      <c r="E86" s="152"/>
      <c r="F86" s="152"/>
      <c r="G86" s="155"/>
      <c r="H86" s="152"/>
      <c r="I86" s="152"/>
      <c r="J86" s="155"/>
      <c r="K86" s="152"/>
      <c r="L86" s="152"/>
      <c r="M86" s="155"/>
      <c r="N86" s="155"/>
      <c r="O86" s="152"/>
      <c r="P86" s="155"/>
      <c r="Q86" s="152"/>
      <c r="R86" s="152"/>
      <c r="S86" s="155"/>
      <c r="T86" s="152"/>
      <c r="U86" s="152"/>
      <c r="V86" s="155"/>
      <c r="W86" s="152"/>
      <c r="X86" s="152"/>
      <c r="Y86" s="155"/>
      <c r="Z86" s="152"/>
      <c r="AA86" s="152"/>
      <c r="AB86" s="155"/>
      <c r="AC86" s="152"/>
      <c r="AD86" s="152"/>
      <c r="AE86" s="155"/>
      <c r="AF86" s="152"/>
      <c r="AG86" s="152"/>
      <c r="AH86" s="155"/>
      <c r="AI86" s="152"/>
      <c r="AJ86" s="152"/>
      <c r="AK86" s="155"/>
      <c r="AL86" s="152"/>
      <c r="AM86" s="152"/>
      <c r="AN86" s="270">
        <f t="shared" si="92"/>
        <v>0</v>
      </c>
      <c r="AO86" s="270"/>
      <c r="AP86" s="270">
        <f t="shared" si="93"/>
        <v>0</v>
      </c>
      <c r="AQ86" s="155"/>
      <c r="AR86" s="152"/>
      <c r="AS86" s="152"/>
      <c r="AT86" s="155"/>
      <c r="AU86" s="152"/>
      <c r="AV86" s="152"/>
      <c r="AW86" s="155"/>
      <c r="AX86" s="152"/>
      <c r="AY86" s="152"/>
      <c r="AZ86" s="155"/>
      <c r="BA86" s="155"/>
      <c r="BB86" s="152"/>
      <c r="BC86" s="155"/>
      <c r="BD86" s="152"/>
      <c r="BE86" s="152"/>
      <c r="BF86" s="155"/>
      <c r="BG86" s="152"/>
      <c r="BH86" s="152">
        <f t="shared" si="94"/>
        <v>0</v>
      </c>
      <c r="BI86" s="155"/>
      <c r="BJ86" s="152"/>
      <c r="BK86" s="152"/>
      <c r="BL86" s="155"/>
      <c r="BM86" s="152"/>
      <c r="BN86" s="152">
        <f t="shared" si="95"/>
        <v>0</v>
      </c>
      <c r="BO86" s="155"/>
      <c r="BP86" s="152"/>
      <c r="BQ86" s="152">
        <f t="shared" si="96"/>
        <v>0</v>
      </c>
      <c r="BR86" s="155"/>
      <c r="BS86" s="152"/>
      <c r="BT86" s="152">
        <f t="shared" si="97"/>
        <v>0</v>
      </c>
      <c r="BU86" s="155"/>
      <c r="BV86" s="152"/>
      <c r="BW86" s="152">
        <f t="shared" si="98"/>
        <v>0</v>
      </c>
      <c r="BX86" s="155"/>
      <c r="BY86" s="152"/>
      <c r="BZ86" s="152">
        <f t="shared" si="99"/>
        <v>0</v>
      </c>
      <c r="CA86" s="152">
        <f t="shared" si="100"/>
        <v>0</v>
      </c>
      <c r="CB86" s="152"/>
      <c r="CC86" s="152">
        <f t="shared" si="101"/>
        <v>0</v>
      </c>
    </row>
    <row r="87" spans="1:81" s="166" customFormat="1" ht="15">
      <c r="A87" s="156" t="s">
        <v>300</v>
      </c>
      <c r="B87" s="156" t="s">
        <v>406</v>
      </c>
      <c r="C87" s="152"/>
      <c r="D87" s="155"/>
      <c r="E87" s="152"/>
      <c r="F87" s="152"/>
      <c r="G87" s="155"/>
      <c r="H87" s="152"/>
      <c r="I87" s="152"/>
      <c r="J87" s="155"/>
      <c r="K87" s="152"/>
      <c r="L87" s="152"/>
      <c r="M87" s="155"/>
      <c r="N87" s="155"/>
      <c r="O87" s="152"/>
      <c r="P87" s="155"/>
      <c r="Q87" s="152"/>
      <c r="R87" s="152"/>
      <c r="S87" s="155"/>
      <c r="T87" s="152"/>
      <c r="U87" s="152"/>
      <c r="V87" s="155"/>
      <c r="W87" s="152"/>
      <c r="X87" s="152"/>
      <c r="Y87" s="155"/>
      <c r="Z87" s="152"/>
      <c r="AA87" s="152"/>
      <c r="AB87" s="155"/>
      <c r="AC87" s="152"/>
      <c r="AD87" s="152"/>
      <c r="AE87" s="155"/>
      <c r="AF87" s="152"/>
      <c r="AG87" s="152"/>
      <c r="AH87" s="155"/>
      <c r="AI87" s="152"/>
      <c r="AJ87" s="152"/>
      <c r="AK87" s="155"/>
      <c r="AL87" s="152"/>
      <c r="AM87" s="152"/>
      <c r="AN87" s="270">
        <f t="shared" si="92"/>
        <v>0</v>
      </c>
      <c r="AO87" s="270"/>
      <c r="AP87" s="270">
        <f t="shared" si="93"/>
        <v>0</v>
      </c>
      <c r="AQ87" s="155"/>
      <c r="AR87" s="152"/>
      <c r="AS87" s="152"/>
      <c r="AT87" s="155"/>
      <c r="AU87" s="152"/>
      <c r="AV87" s="152"/>
      <c r="AW87" s="155"/>
      <c r="AX87" s="152"/>
      <c r="AY87" s="152"/>
      <c r="AZ87" s="155"/>
      <c r="BA87" s="155"/>
      <c r="BB87" s="152"/>
      <c r="BC87" s="155"/>
      <c r="BD87" s="152"/>
      <c r="BE87" s="152"/>
      <c r="BF87" s="155"/>
      <c r="BG87" s="152"/>
      <c r="BH87" s="152">
        <f t="shared" si="94"/>
        <v>0</v>
      </c>
      <c r="BI87" s="155"/>
      <c r="BJ87" s="152"/>
      <c r="BK87" s="152"/>
      <c r="BL87" s="155"/>
      <c r="BM87" s="152"/>
      <c r="BN87" s="152">
        <f t="shared" si="95"/>
        <v>0</v>
      </c>
      <c r="BO87" s="155"/>
      <c r="BP87" s="152"/>
      <c r="BQ87" s="152">
        <f t="shared" si="96"/>
        <v>0</v>
      </c>
      <c r="BR87" s="155"/>
      <c r="BS87" s="152"/>
      <c r="BT87" s="152">
        <f t="shared" si="97"/>
        <v>0</v>
      </c>
      <c r="BU87" s="155"/>
      <c r="BV87" s="152"/>
      <c r="BW87" s="152">
        <f t="shared" si="98"/>
        <v>0</v>
      </c>
      <c r="BX87" s="155"/>
      <c r="BY87" s="152"/>
      <c r="BZ87" s="152">
        <f t="shared" si="99"/>
        <v>0</v>
      </c>
      <c r="CA87" s="152">
        <f t="shared" si="100"/>
        <v>0</v>
      </c>
      <c r="CB87" s="152"/>
      <c r="CC87" s="152">
        <f t="shared" si="101"/>
        <v>0</v>
      </c>
    </row>
    <row r="88" spans="1:81" s="166" customFormat="1" ht="15">
      <c r="A88" s="156" t="s">
        <v>301</v>
      </c>
      <c r="B88" s="156" t="s">
        <v>403</v>
      </c>
      <c r="C88" s="152"/>
      <c r="D88" s="155"/>
      <c r="E88" s="152"/>
      <c r="F88" s="152"/>
      <c r="G88" s="155"/>
      <c r="H88" s="152"/>
      <c r="I88" s="152"/>
      <c r="J88" s="155"/>
      <c r="K88" s="152"/>
      <c r="L88" s="152"/>
      <c r="M88" s="155"/>
      <c r="N88" s="155"/>
      <c r="O88" s="152"/>
      <c r="P88" s="155"/>
      <c r="Q88" s="152"/>
      <c r="R88" s="152"/>
      <c r="S88" s="155"/>
      <c r="T88" s="152"/>
      <c r="U88" s="152"/>
      <c r="V88" s="155"/>
      <c r="W88" s="152"/>
      <c r="X88" s="152"/>
      <c r="Y88" s="155"/>
      <c r="Z88" s="152"/>
      <c r="AA88" s="152"/>
      <c r="AB88" s="155"/>
      <c r="AC88" s="152"/>
      <c r="AD88" s="152"/>
      <c r="AE88" s="155"/>
      <c r="AF88" s="152"/>
      <c r="AG88" s="152"/>
      <c r="AH88" s="155"/>
      <c r="AI88" s="152"/>
      <c r="AJ88" s="152"/>
      <c r="AK88" s="155"/>
      <c r="AL88" s="152"/>
      <c r="AM88" s="152"/>
      <c r="AN88" s="270">
        <f t="shared" si="92"/>
        <v>0</v>
      </c>
      <c r="AO88" s="270"/>
      <c r="AP88" s="270">
        <f t="shared" si="93"/>
        <v>0</v>
      </c>
      <c r="AQ88" s="155"/>
      <c r="AR88" s="152"/>
      <c r="AS88" s="152"/>
      <c r="AT88" s="155"/>
      <c r="AU88" s="152"/>
      <c r="AV88" s="152"/>
      <c r="AW88" s="155"/>
      <c r="AX88" s="152"/>
      <c r="AY88" s="152"/>
      <c r="AZ88" s="155"/>
      <c r="BA88" s="155"/>
      <c r="BB88" s="152"/>
      <c r="BC88" s="155"/>
      <c r="BD88" s="152"/>
      <c r="BE88" s="152"/>
      <c r="BF88" s="155"/>
      <c r="BG88" s="152"/>
      <c r="BH88" s="152">
        <f t="shared" si="94"/>
        <v>0</v>
      </c>
      <c r="BI88" s="155"/>
      <c r="BJ88" s="152"/>
      <c r="BK88" s="152"/>
      <c r="BL88" s="155"/>
      <c r="BM88" s="152"/>
      <c r="BN88" s="152">
        <f t="shared" si="95"/>
        <v>0</v>
      </c>
      <c r="BO88" s="155"/>
      <c r="BP88" s="152"/>
      <c r="BQ88" s="152">
        <f t="shared" si="96"/>
        <v>0</v>
      </c>
      <c r="BR88" s="155"/>
      <c r="BS88" s="152"/>
      <c r="BT88" s="152">
        <f t="shared" si="97"/>
        <v>0</v>
      </c>
      <c r="BU88" s="155"/>
      <c r="BV88" s="152"/>
      <c r="BW88" s="152">
        <f t="shared" si="98"/>
        <v>0</v>
      </c>
      <c r="BX88" s="155"/>
      <c r="BY88" s="152"/>
      <c r="BZ88" s="152">
        <f t="shared" si="99"/>
        <v>0</v>
      </c>
      <c r="CA88" s="152">
        <f t="shared" si="100"/>
        <v>0</v>
      </c>
      <c r="CB88" s="152"/>
      <c r="CC88" s="152">
        <f t="shared" si="101"/>
        <v>0</v>
      </c>
    </row>
    <row r="89" spans="1:81" s="166" customFormat="1" ht="15">
      <c r="A89" s="156" t="s">
        <v>302</v>
      </c>
      <c r="B89" s="156" t="s">
        <v>402</v>
      </c>
      <c r="C89" s="152"/>
      <c r="D89" s="155"/>
      <c r="E89" s="152"/>
      <c r="F89" s="152"/>
      <c r="G89" s="155"/>
      <c r="H89" s="152"/>
      <c r="I89" s="152"/>
      <c r="J89" s="155"/>
      <c r="K89" s="152"/>
      <c r="L89" s="152"/>
      <c r="M89" s="155"/>
      <c r="N89" s="155"/>
      <c r="O89" s="152"/>
      <c r="P89" s="155"/>
      <c r="Q89" s="152"/>
      <c r="R89" s="152"/>
      <c r="S89" s="155"/>
      <c r="T89" s="152"/>
      <c r="U89" s="152"/>
      <c r="V89" s="155"/>
      <c r="W89" s="152"/>
      <c r="X89" s="152"/>
      <c r="Y89" s="155"/>
      <c r="Z89" s="152"/>
      <c r="AA89" s="152"/>
      <c r="AB89" s="155"/>
      <c r="AC89" s="152"/>
      <c r="AD89" s="152"/>
      <c r="AE89" s="155"/>
      <c r="AF89" s="152"/>
      <c r="AG89" s="152"/>
      <c r="AH89" s="155"/>
      <c r="AI89" s="152"/>
      <c r="AJ89" s="152"/>
      <c r="AK89" s="155"/>
      <c r="AL89" s="152"/>
      <c r="AM89" s="152"/>
      <c r="AN89" s="270">
        <f t="shared" si="92"/>
        <v>0</v>
      </c>
      <c r="AO89" s="270"/>
      <c r="AP89" s="270">
        <f t="shared" si="93"/>
        <v>0</v>
      </c>
      <c r="AQ89" s="155"/>
      <c r="AR89" s="152"/>
      <c r="AS89" s="152"/>
      <c r="AT89" s="155"/>
      <c r="AU89" s="152"/>
      <c r="AV89" s="152"/>
      <c r="AW89" s="155"/>
      <c r="AX89" s="152"/>
      <c r="AY89" s="152"/>
      <c r="AZ89" s="155"/>
      <c r="BA89" s="155"/>
      <c r="BB89" s="152"/>
      <c r="BC89" s="155"/>
      <c r="BD89" s="152"/>
      <c r="BE89" s="152"/>
      <c r="BF89" s="155"/>
      <c r="BG89" s="152"/>
      <c r="BH89" s="152">
        <f t="shared" si="94"/>
        <v>0</v>
      </c>
      <c r="BI89" s="155"/>
      <c r="BJ89" s="152"/>
      <c r="BK89" s="152"/>
      <c r="BL89" s="155"/>
      <c r="BM89" s="152"/>
      <c r="BN89" s="152">
        <f t="shared" si="95"/>
        <v>0</v>
      </c>
      <c r="BO89" s="155"/>
      <c r="BP89" s="152"/>
      <c r="BQ89" s="152">
        <f t="shared" si="96"/>
        <v>0</v>
      </c>
      <c r="BR89" s="155"/>
      <c r="BS89" s="152"/>
      <c r="BT89" s="152">
        <f t="shared" si="97"/>
        <v>0</v>
      </c>
      <c r="BU89" s="155"/>
      <c r="BV89" s="152"/>
      <c r="BW89" s="152">
        <f t="shared" si="98"/>
        <v>0</v>
      </c>
      <c r="BX89" s="155"/>
      <c r="BY89" s="152"/>
      <c r="BZ89" s="152">
        <f t="shared" si="99"/>
        <v>0</v>
      </c>
      <c r="CA89" s="152">
        <f t="shared" si="100"/>
        <v>0</v>
      </c>
      <c r="CB89" s="152"/>
      <c r="CC89" s="152">
        <f t="shared" si="101"/>
        <v>0</v>
      </c>
    </row>
    <row r="90" spans="1:81" s="166" customFormat="1" ht="30">
      <c r="A90" s="156" t="s">
        <v>303</v>
      </c>
      <c r="B90" s="156" t="s">
        <v>401</v>
      </c>
      <c r="C90" s="152"/>
      <c r="D90" s="155"/>
      <c r="E90" s="152"/>
      <c r="F90" s="152"/>
      <c r="G90" s="155"/>
      <c r="H90" s="152"/>
      <c r="I90" s="152"/>
      <c r="J90" s="155"/>
      <c r="K90" s="152"/>
      <c r="L90" s="152"/>
      <c r="M90" s="155"/>
      <c r="N90" s="155"/>
      <c r="O90" s="152"/>
      <c r="P90" s="155"/>
      <c r="Q90" s="152"/>
      <c r="R90" s="152"/>
      <c r="S90" s="155"/>
      <c r="T90" s="152"/>
      <c r="U90" s="152"/>
      <c r="V90" s="155"/>
      <c r="W90" s="152"/>
      <c r="X90" s="152"/>
      <c r="Y90" s="155"/>
      <c r="Z90" s="152"/>
      <c r="AA90" s="152"/>
      <c r="AB90" s="155"/>
      <c r="AC90" s="152"/>
      <c r="AD90" s="152"/>
      <c r="AE90" s="155"/>
      <c r="AF90" s="152"/>
      <c r="AG90" s="152"/>
      <c r="AH90" s="155"/>
      <c r="AI90" s="152"/>
      <c r="AJ90" s="152"/>
      <c r="AK90" s="155"/>
      <c r="AL90" s="152"/>
      <c r="AM90" s="152"/>
      <c r="AN90" s="270">
        <f t="shared" si="92"/>
        <v>0</v>
      </c>
      <c r="AO90" s="270"/>
      <c r="AP90" s="270">
        <f t="shared" si="93"/>
        <v>0</v>
      </c>
      <c r="AQ90" s="155"/>
      <c r="AR90" s="152"/>
      <c r="AS90" s="152"/>
      <c r="AT90" s="155"/>
      <c r="AU90" s="152"/>
      <c r="AV90" s="152"/>
      <c r="AW90" s="155"/>
      <c r="AX90" s="152"/>
      <c r="AY90" s="152"/>
      <c r="AZ90" s="155"/>
      <c r="BA90" s="155"/>
      <c r="BB90" s="152"/>
      <c r="BC90" s="155"/>
      <c r="BD90" s="152"/>
      <c r="BE90" s="152"/>
      <c r="BF90" s="155"/>
      <c r="BG90" s="152"/>
      <c r="BH90" s="152">
        <f t="shared" si="94"/>
        <v>0</v>
      </c>
      <c r="BI90" s="155"/>
      <c r="BJ90" s="152"/>
      <c r="BK90" s="152"/>
      <c r="BL90" s="155"/>
      <c r="BM90" s="152"/>
      <c r="BN90" s="152">
        <f t="shared" si="95"/>
        <v>0</v>
      </c>
      <c r="BO90" s="155"/>
      <c r="BP90" s="152"/>
      <c r="BQ90" s="152">
        <f t="shared" si="96"/>
        <v>0</v>
      </c>
      <c r="BR90" s="155"/>
      <c r="BS90" s="152"/>
      <c r="BT90" s="152">
        <f t="shared" si="97"/>
        <v>0</v>
      </c>
      <c r="BU90" s="155"/>
      <c r="BV90" s="152"/>
      <c r="BW90" s="152">
        <f t="shared" si="98"/>
        <v>0</v>
      </c>
      <c r="BX90" s="155"/>
      <c r="BY90" s="152"/>
      <c r="BZ90" s="152">
        <f t="shared" si="99"/>
        <v>0</v>
      </c>
      <c r="CA90" s="152">
        <f t="shared" si="100"/>
        <v>0</v>
      </c>
      <c r="CB90" s="152"/>
      <c r="CC90" s="152">
        <f t="shared" si="101"/>
        <v>0</v>
      </c>
    </row>
    <row r="91" spans="1:81" s="166" customFormat="1" ht="15">
      <c r="A91" s="156" t="s">
        <v>304</v>
      </c>
      <c r="B91" s="156" t="s">
        <v>406</v>
      </c>
      <c r="C91" s="152"/>
      <c r="D91" s="155"/>
      <c r="E91" s="152"/>
      <c r="F91" s="152"/>
      <c r="G91" s="155"/>
      <c r="H91" s="152"/>
      <c r="I91" s="152"/>
      <c r="J91" s="155"/>
      <c r="K91" s="152"/>
      <c r="L91" s="152"/>
      <c r="M91" s="155"/>
      <c r="N91" s="155"/>
      <c r="O91" s="152"/>
      <c r="P91" s="155"/>
      <c r="Q91" s="152"/>
      <c r="R91" s="152"/>
      <c r="S91" s="155"/>
      <c r="T91" s="152"/>
      <c r="U91" s="152"/>
      <c r="V91" s="155"/>
      <c r="W91" s="152"/>
      <c r="X91" s="152"/>
      <c r="Y91" s="155"/>
      <c r="Z91" s="152"/>
      <c r="AA91" s="152"/>
      <c r="AB91" s="155"/>
      <c r="AC91" s="152"/>
      <c r="AD91" s="152"/>
      <c r="AE91" s="155"/>
      <c r="AF91" s="152"/>
      <c r="AG91" s="152"/>
      <c r="AH91" s="155"/>
      <c r="AI91" s="152"/>
      <c r="AJ91" s="152"/>
      <c r="AK91" s="155"/>
      <c r="AL91" s="152"/>
      <c r="AM91" s="152"/>
      <c r="AN91" s="270">
        <f t="shared" si="92"/>
        <v>0</v>
      </c>
      <c r="AO91" s="270"/>
      <c r="AP91" s="270">
        <f t="shared" si="93"/>
        <v>0</v>
      </c>
      <c r="AQ91" s="155"/>
      <c r="AR91" s="152"/>
      <c r="AS91" s="152"/>
      <c r="AT91" s="155"/>
      <c r="AU91" s="152"/>
      <c r="AV91" s="152"/>
      <c r="AW91" s="155"/>
      <c r="AX91" s="152"/>
      <c r="AY91" s="152"/>
      <c r="AZ91" s="155"/>
      <c r="BA91" s="155"/>
      <c r="BB91" s="152"/>
      <c r="BC91" s="155"/>
      <c r="BD91" s="152"/>
      <c r="BE91" s="152"/>
      <c r="BF91" s="155"/>
      <c r="BG91" s="152"/>
      <c r="BH91" s="152">
        <f t="shared" si="94"/>
        <v>0</v>
      </c>
      <c r="BI91" s="155"/>
      <c r="BJ91" s="152"/>
      <c r="BK91" s="152"/>
      <c r="BL91" s="155"/>
      <c r="BM91" s="152"/>
      <c r="BN91" s="152">
        <f t="shared" si="95"/>
        <v>0</v>
      </c>
      <c r="BO91" s="155"/>
      <c r="BP91" s="152"/>
      <c r="BQ91" s="152">
        <f t="shared" si="96"/>
        <v>0</v>
      </c>
      <c r="BR91" s="155"/>
      <c r="BS91" s="152"/>
      <c r="BT91" s="152">
        <f t="shared" si="97"/>
        <v>0</v>
      </c>
      <c r="BU91" s="155"/>
      <c r="BV91" s="152"/>
      <c r="BW91" s="152">
        <f t="shared" si="98"/>
        <v>0</v>
      </c>
      <c r="BX91" s="155"/>
      <c r="BY91" s="152"/>
      <c r="BZ91" s="152">
        <f t="shared" si="99"/>
        <v>0</v>
      </c>
      <c r="CA91" s="152">
        <f t="shared" si="100"/>
        <v>0</v>
      </c>
      <c r="CB91" s="152"/>
      <c r="CC91" s="152">
        <f t="shared" si="101"/>
        <v>0</v>
      </c>
    </row>
    <row r="92" spans="1:81" s="166" customFormat="1" ht="15">
      <c r="A92" s="156" t="s">
        <v>305</v>
      </c>
      <c r="B92" s="156" t="s">
        <v>400</v>
      </c>
      <c r="C92" s="152"/>
      <c r="D92" s="155"/>
      <c r="E92" s="152"/>
      <c r="F92" s="152"/>
      <c r="G92" s="155"/>
      <c r="H92" s="152"/>
      <c r="I92" s="152"/>
      <c r="J92" s="155"/>
      <c r="K92" s="152"/>
      <c r="L92" s="152"/>
      <c r="M92" s="155"/>
      <c r="N92" s="155"/>
      <c r="O92" s="152"/>
      <c r="P92" s="155"/>
      <c r="Q92" s="152"/>
      <c r="R92" s="152"/>
      <c r="S92" s="155"/>
      <c r="T92" s="152"/>
      <c r="U92" s="152"/>
      <c r="V92" s="155"/>
      <c r="W92" s="152"/>
      <c r="X92" s="152"/>
      <c r="Y92" s="155"/>
      <c r="Z92" s="152"/>
      <c r="AA92" s="152"/>
      <c r="AB92" s="155"/>
      <c r="AC92" s="152"/>
      <c r="AD92" s="152"/>
      <c r="AE92" s="155"/>
      <c r="AF92" s="152"/>
      <c r="AG92" s="152"/>
      <c r="AH92" s="155"/>
      <c r="AI92" s="152"/>
      <c r="AJ92" s="152"/>
      <c r="AK92" s="155"/>
      <c r="AL92" s="152"/>
      <c r="AM92" s="152"/>
      <c r="AN92" s="270">
        <f t="shared" si="92"/>
        <v>0</v>
      </c>
      <c r="AO92" s="270"/>
      <c r="AP92" s="270">
        <f t="shared" si="93"/>
        <v>0</v>
      </c>
      <c r="AQ92" s="155"/>
      <c r="AR92" s="152"/>
      <c r="AS92" s="152"/>
      <c r="AT92" s="155"/>
      <c r="AU92" s="152"/>
      <c r="AV92" s="152"/>
      <c r="AW92" s="155"/>
      <c r="AX92" s="152"/>
      <c r="AY92" s="152"/>
      <c r="AZ92" s="155"/>
      <c r="BA92" s="155"/>
      <c r="BB92" s="152"/>
      <c r="BC92" s="155"/>
      <c r="BD92" s="152"/>
      <c r="BE92" s="152"/>
      <c r="BF92" s="155"/>
      <c r="BG92" s="152"/>
      <c r="BH92" s="152">
        <f t="shared" si="94"/>
        <v>0</v>
      </c>
      <c r="BI92" s="155"/>
      <c r="BJ92" s="152"/>
      <c r="BK92" s="152"/>
      <c r="BL92" s="155"/>
      <c r="BM92" s="152"/>
      <c r="BN92" s="152">
        <f t="shared" si="95"/>
        <v>0</v>
      </c>
      <c r="BO92" s="155"/>
      <c r="BP92" s="152"/>
      <c r="BQ92" s="152">
        <f t="shared" si="96"/>
        <v>0</v>
      </c>
      <c r="BR92" s="155"/>
      <c r="BS92" s="152"/>
      <c r="BT92" s="152">
        <f t="shared" si="97"/>
        <v>0</v>
      </c>
      <c r="BU92" s="155"/>
      <c r="BV92" s="152"/>
      <c r="BW92" s="152">
        <f t="shared" si="98"/>
        <v>0</v>
      </c>
      <c r="BX92" s="155">
        <v>0</v>
      </c>
      <c r="BY92" s="152"/>
      <c r="BZ92" s="152">
        <f t="shared" si="99"/>
        <v>0</v>
      </c>
      <c r="CA92" s="152">
        <f t="shared" si="100"/>
        <v>0</v>
      </c>
      <c r="CB92" s="152"/>
      <c r="CC92" s="152">
        <f t="shared" si="101"/>
        <v>0</v>
      </c>
    </row>
    <row r="93" spans="1:81" ht="31.5">
      <c r="A93" s="167"/>
      <c r="B93" s="167" t="s">
        <v>344</v>
      </c>
      <c r="C93" s="155">
        <v>26</v>
      </c>
      <c r="D93" s="153"/>
      <c r="E93" s="154"/>
      <c r="F93" s="154"/>
      <c r="G93" s="153"/>
      <c r="H93" s="154"/>
      <c r="I93" s="154"/>
      <c r="J93" s="153"/>
      <c r="K93" s="174"/>
      <c r="L93" s="154"/>
      <c r="M93" s="153"/>
      <c r="N93" s="154"/>
      <c r="O93" s="154"/>
      <c r="P93" s="176"/>
      <c r="Q93" s="154"/>
      <c r="R93" s="154"/>
      <c r="S93" s="153"/>
      <c r="T93" s="154"/>
      <c r="U93" s="154"/>
      <c r="V93" s="153"/>
      <c r="W93" s="154"/>
      <c r="X93" s="154"/>
      <c r="Y93" s="153"/>
      <c r="Z93" s="154"/>
      <c r="AA93" s="154"/>
      <c r="AB93" s="153"/>
      <c r="AC93" s="154"/>
      <c r="AD93" s="154"/>
      <c r="AE93" s="153"/>
      <c r="AF93" s="154"/>
      <c r="AG93" s="154"/>
      <c r="AH93" s="153"/>
      <c r="AI93" s="154"/>
      <c r="AJ93" s="154"/>
      <c r="AK93" s="153"/>
      <c r="AL93" s="154"/>
      <c r="AM93" s="154"/>
      <c r="AN93" s="270">
        <f>+D93+G93+J93+M93+P93+S93+V93+Y93+AB93+AE93+AH93+AK93</f>
        <v>0</v>
      </c>
      <c r="AO93" s="270">
        <f>+E93+H93+K93+N93+Q93+T93+W93+Z93+AC93+AF93+AI93+AL93</f>
        <v>0</v>
      </c>
      <c r="AP93" s="270">
        <f>+AN93-AO93</f>
        <v>0</v>
      </c>
      <c r="AQ93" s="153"/>
      <c r="AR93" s="152"/>
      <c r="AS93" s="152">
        <f>+AQ93-AR93</f>
        <v>0</v>
      </c>
      <c r="AT93" s="153"/>
      <c r="AU93" s="152"/>
      <c r="AV93" s="152">
        <f>+AT93-AU93</f>
        <v>0</v>
      </c>
      <c r="AW93" s="153"/>
      <c r="AX93" s="172"/>
      <c r="AY93" s="152">
        <f>+AW93-AX93</f>
        <v>0</v>
      </c>
      <c r="AZ93" s="153"/>
      <c r="BA93" s="152"/>
      <c r="BB93" s="152">
        <f>+AZ93-BA93</f>
        <v>0</v>
      </c>
      <c r="BC93" s="153"/>
      <c r="BD93" s="152"/>
      <c r="BE93" s="152">
        <f>+BC93-BD93</f>
        <v>0</v>
      </c>
      <c r="BF93" s="153"/>
      <c r="BG93" s="152"/>
      <c r="BH93" s="152">
        <f>+BF93-BG93</f>
        <v>0</v>
      </c>
      <c r="BI93" s="153"/>
      <c r="BJ93" s="152"/>
      <c r="BK93" s="152">
        <f>+BI93-BJ93</f>
        <v>0</v>
      </c>
      <c r="BL93" s="153"/>
      <c r="BM93" s="152"/>
      <c r="BN93" s="152">
        <f>+BL93-BM93</f>
        <v>0</v>
      </c>
      <c r="BO93" s="153"/>
      <c r="BP93" s="152"/>
      <c r="BQ93" s="152">
        <f>BO93-BP93</f>
        <v>0</v>
      </c>
      <c r="BR93" s="153"/>
      <c r="BS93" s="152"/>
      <c r="BT93" s="152">
        <f>+BR93-BS93</f>
        <v>0</v>
      </c>
      <c r="BU93" s="153"/>
      <c r="BV93" s="152"/>
      <c r="BW93" s="152">
        <f>+BU93-BV93</f>
        <v>0</v>
      </c>
      <c r="BX93" s="153"/>
      <c r="BY93" s="152"/>
      <c r="BZ93" s="152">
        <f>+BX93-BY93</f>
        <v>0</v>
      </c>
      <c r="CA93" s="152">
        <f>+AQ93+AT93+AW93+AZ93+BC93+BF93+BI93+BL93+BO93+BR93+BU93+BX93</f>
        <v>0</v>
      </c>
      <c r="CB93" s="154"/>
      <c r="CC93" s="152">
        <f>+CA93-CB93</f>
        <v>0</v>
      </c>
    </row>
    <row r="94" spans="1:81" s="166" customFormat="1" ht="31.5">
      <c r="A94" s="169">
        <v>2.5</v>
      </c>
      <c r="B94" s="158" t="s">
        <v>407</v>
      </c>
      <c r="C94" s="150">
        <v>105</v>
      </c>
      <c r="D94" s="151"/>
      <c r="E94" s="150"/>
      <c r="F94" s="150"/>
      <c r="G94" s="151"/>
      <c r="H94" s="150"/>
      <c r="I94" s="150"/>
      <c r="J94" s="151"/>
      <c r="K94" s="150"/>
      <c r="L94" s="150"/>
      <c r="M94" s="151"/>
      <c r="N94" s="151"/>
      <c r="O94" s="150"/>
      <c r="P94" s="151"/>
      <c r="Q94" s="150"/>
      <c r="R94" s="150"/>
      <c r="S94" s="151"/>
      <c r="T94" s="150"/>
      <c r="U94" s="150"/>
      <c r="V94" s="151"/>
      <c r="W94" s="150"/>
      <c r="X94" s="150"/>
      <c r="Y94" s="151"/>
      <c r="Z94" s="150"/>
      <c r="AA94" s="150"/>
      <c r="AB94" s="151"/>
      <c r="AC94" s="150"/>
      <c r="AD94" s="150"/>
      <c r="AE94" s="151"/>
      <c r="AF94" s="150"/>
      <c r="AG94" s="150"/>
      <c r="AH94" s="151"/>
      <c r="AI94" s="150"/>
      <c r="AJ94" s="150"/>
      <c r="AK94" s="151"/>
      <c r="AL94" s="150"/>
      <c r="AM94" s="150"/>
      <c r="AN94" s="150">
        <f t="shared" si="92"/>
        <v>0</v>
      </c>
      <c r="AO94" s="150"/>
      <c r="AP94" s="150">
        <f t="shared" si="93"/>
        <v>0</v>
      </c>
      <c r="AQ94" s="151"/>
      <c r="AR94" s="151"/>
      <c r="AS94" s="151"/>
      <c r="AT94" s="151"/>
      <c r="AU94" s="151"/>
      <c r="AV94" s="151"/>
      <c r="AW94" s="151"/>
      <c r="AX94" s="151"/>
      <c r="AY94" s="151"/>
      <c r="AZ94" s="151"/>
      <c r="BA94" s="151"/>
      <c r="BB94" s="151"/>
      <c r="BC94" s="151">
        <v>20000</v>
      </c>
      <c r="BD94" s="150"/>
      <c r="BE94" s="150">
        <f>+BC94-BD94</f>
        <v>20000</v>
      </c>
      <c r="BF94" s="151"/>
      <c r="BG94" s="150"/>
      <c r="BH94" s="150"/>
      <c r="BI94" s="151"/>
      <c r="BJ94" s="150"/>
      <c r="BK94" s="150"/>
      <c r="BL94" s="151">
        <v>20000</v>
      </c>
      <c r="BM94" s="150"/>
      <c r="BN94" s="150">
        <f>+BL94-BM94</f>
        <v>20000</v>
      </c>
      <c r="BO94" s="151">
        <v>20000</v>
      </c>
      <c r="BP94" s="150"/>
      <c r="BQ94" s="150">
        <f>BO94-BP94</f>
        <v>20000</v>
      </c>
      <c r="BR94" s="151">
        <v>15000</v>
      </c>
      <c r="BS94" s="150"/>
      <c r="BT94" s="150">
        <v>15000</v>
      </c>
      <c r="BU94" s="151">
        <v>15000</v>
      </c>
      <c r="BV94" s="150"/>
      <c r="BW94" s="150">
        <v>15000</v>
      </c>
      <c r="BX94" s="151">
        <v>15000</v>
      </c>
      <c r="BY94" s="150"/>
      <c r="BZ94" s="150">
        <v>15000</v>
      </c>
      <c r="CA94" s="150">
        <f t="shared" si="100"/>
        <v>105000</v>
      </c>
      <c r="CB94" s="150"/>
      <c r="CC94" s="150">
        <f t="shared" si="101"/>
        <v>105000</v>
      </c>
    </row>
    <row r="95" spans="2:81" ht="21.75" customHeight="1">
      <c r="B95" s="162" t="s">
        <v>28</v>
      </c>
      <c r="C95" s="163">
        <f>+C94+C93+C84+C83</f>
        <v>1131</v>
      </c>
      <c r="D95" s="163">
        <f aca="true" t="shared" si="102" ref="D95:BO95">+D94+D93+D84+D83</f>
        <v>0</v>
      </c>
      <c r="E95" s="163">
        <f t="shared" si="102"/>
        <v>0</v>
      </c>
      <c r="F95" s="163">
        <f t="shared" si="102"/>
        <v>0</v>
      </c>
      <c r="G95" s="163">
        <f t="shared" si="102"/>
        <v>0</v>
      </c>
      <c r="H95" s="163">
        <f t="shared" si="102"/>
        <v>0</v>
      </c>
      <c r="I95" s="163">
        <f t="shared" si="102"/>
        <v>0</v>
      </c>
      <c r="J95" s="163">
        <f t="shared" si="102"/>
        <v>0</v>
      </c>
      <c r="K95" s="163">
        <f t="shared" si="102"/>
        <v>0</v>
      </c>
      <c r="L95" s="163">
        <f t="shared" si="102"/>
        <v>0</v>
      </c>
      <c r="M95" s="163">
        <f t="shared" si="102"/>
        <v>0</v>
      </c>
      <c r="N95" s="163">
        <f t="shared" si="102"/>
        <v>0</v>
      </c>
      <c r="O95" s="163">
        <f t="shared" si="102"/>
        <v>0</v>
      </c>
      <c r="P95" s="163">
        <f t="shared" si="102"/>
        <v>0</v>
      </c>
      <c r="Q95" s="163">
        <f t="shared" si="102"/>
        <v>0</v>
      </c>
      <c r="R95" s="163">
        <f t="shared" si="102"/>
        <v>0</v>
      </c>
      <c r="S95" s="163">
        <f t="shared" si="102"/>
        <v>0</v>
      </c>
      <c r="T95" s="163">
        <f t="shared" si="102"/>
        <v>0</v>
      </c>
      <c r="U95" s="163">
        <f t="shared" si="102"/>
        <v>0</v>
      </c>
      <c r="V95" s="163">
        <f t="shared" si="102"/>
        <v>0</v>
      </c>
      <c r="W95" s="163">
        <f t="shared" si="102"/>
        <v>0</v>
      </c>
      <c r="X95" s="163">
        <f t="shared" si="102"/>
        <v>0</v>
      </c>
      <c r="Y95" s="163">
        <f t="shared" si="102"/>
        <v>0</v>
      </c>
      <c r="Z95" s="163">
        <f t="shared" si="102"/>
        <v>0</v>
      </c>
      <c r="AA95" s="163">
        <f t="shared" si="102"/>
        <v>0</v>
      </c>
      <c r="AB95" s="163">
        <f t="shared" si="102"/>
        <v>0</v>
      </c>
      <c r="AC95" s="163">
        <f t="shared" si="102"/>
        <v>0</v>
      </c>
      <c r="AD95" s="163">
        <f t="shared" si="102"/>
        <v>0</v>
      </c>
      <c r="AE95" s="163">
        <f t="shared" si="102"/>
        <v>0</v>
      </c>
      <c r="AF95" s="163">
        <f t="shared" si="102"/>
        <v>0</v>
      </c>
      <c r="AG95" s="163">
        <f t="shared" si="102"/>
        <v>0</v>
      </c>
      <c r="AH95" s="163">
        <f t="shared" si="102"/>
        <v>0</v>
      </c>
      <c r="AI95" s="163">
        <f t="shared" si="102"/>
        <v>0</v>
      </c>
      <c r="AJ95" s="163">
        <f t="shared" si="102"/>
        <v>0</v>
      </c>
      <c r="AK95" s="163">
        <f t="shared" si="102"/>
        <v>0</v>
      </c>
      <c r="AL95" s="163">
        <f t="shared" si="102"/>
        <v>0</v>
      </c>
      <c r="AM95" s="163">
        <f t="shared" si="102"/>
        <v>0</v>
      </c>
      <c r="AN95" s="163">
        <f t="shared" si="102"/>
        <v>0</v>
      </c>
      <c r="AO95" s="163">
        <f t="shared" si="102"/>
        <v>0</v>
      </c>
      <c r="AP95" s="163">
        <f t="shared" si="102"/>
        <v>0</v>
      </c>
      <c r="AQ95" s="163">
        <f t="shared" si="102"/>
        <v>0</v>
      </c>
      <c r="AR95" s="163">
        <f t="shared" si="102"/>
        <v>0</v>
      </c>
      <c r="AS95" s="163">
        <f t="shared" si="102"/>
        <v>0</v>
      </c>
      <c r="AT95" s="163">
        <f t="shared" si="102"/>
        <v>0</v>
      </c>
      <c r="AU95" s="163">
        <f t="shared" si="102"/>
        <v>0</v>
      </c>
      <c r="AV95" s="163">
        <f t="shared" si="102"/>
        <v>0</v>
      </c>
      <c r="AW95" s="163">
        <f t="shared" si="102"/>
        <v>0</v>
      </c>
      <c r="AX95" s="163">
        <f t="shared" si="102"/>
        <v>0</v>
      </c>
      <c r="AY95" s="163">
        <f t="shared" si="102"/>
        <v>0</v>
      </c>
      <c r="AZ95" s="163">
        <f t="shared" si="102"/>
        <v>0</v>
      </c>
      <c r="BA95" s="163">
        <f t="shared" si="102"/>
        <v>0</v>
      </c>
      <c r="BB95" s="163">
        <f t="shared" si="102"/>
        <v>0</v>
      </c>
      <c r="BC95" s="163">
        <f t="shared" si="102"/>
        <v>20000</v>
      </c>
      <c r="BD95" s="163">
        <f t="shared" si="102"/>
        <v>0</v>
      </c>
      <c r="BE95" s="163">
        <f t="shared" si="102"/>
        <v>20000</v>
      </c>
      <c r="BF95" s="163">
        <f t="shared" si="102"/>
        <v>0</v>
      </c>
      <c r="BG95" s="163">
        <f t="shared" si="102"/>
        <v>0</v>
      </c>
      <c r="BH95" s="163">
        <f t="shared" si="102"/>
        <v>0</v>
      </c>
      <c r="BI95" s="163">
        <f t="shared" si="102"/>
        <v>0</v>
      </c>
      <c r="BJ95" s="163">
        <f t="shared" si="102"/>
        <v>0</v>
      </c>
      <c r="BK95" s="163">
        <f t="shared" si="102"/>
        <v>0</v>
      </c>
      <c r="BL95" s="163">
        <f t="shared" si="102"/>
        <v>20000</v>
      </c>
      <c r="BM95" s="163">
        <f t="shared" si="102"/>
        <v>0</v>
      </c>
      <c r="BN95" s="163">
        <f t="shared" si="102"/>
        <v>20000</v>
      </c>
      <c r="BO95" s="163">
        <f t="shared" si="102"/>
        <v>20000</v>
      </c>
      <c r="BP95" s="163">
        <f aca="true" t="shared" si="103" ref="BP95:BZ95">+BP94+BP93+BP84+BP83</f>
        <v>0</v>
      </c>
      <c r="BQ95" s="163">
        <f t="shared" si="103"/>
        <v>20000</v>
      </c>
      <c r="BR95" s="163">
        <f t="shared" si="103"/>
        <v>15000</v>
      </c>
      <c r="BS95" s="163">
        <f t="shared" si="103"/>
        <v>0</v>
      </c>
      <c r="BT95" s="163">
        <f t="shared" si="103"/>
        <v>15000</v>
      </c>
      <c r="BU95" s="163">
        <f t="shared" si="103"/>
        <v>15000</v>
      </c>
      <c r="BV95" s="163">
        <f t="shared" si="103"/>
        <v>0</v>
      </c>
      <c r="BW95" s="163">
        <f t="shared" si="103"/>
        <v>15000</v>
      </c>
      <c r="BX95" s="163">
        <f t="shared" si="103"/>
        <v>515000</v>
      </c>
      <c r="BY95" s="163">
        <f t="shared" si="103"/>
        <v>0</v>
      </c>
      <c r="BZ95" s="163">
        <f t="shared" si="103"/>
        <v>515000</v>
      </c>
      <c r="CA95" s="163">
        <f>+CA94+CA82+CA71+CA38</f>
        <v>983300</v>
      </c>
      <c r="CB95" s="163">
        <f>+CB94+CB82+CB71+CB38</f>
        <v>0</v>
      </c>
      <c r="CC95" s="163">
        <f>+CC94+CC82+CC71+CC38</f>
        <v>983300</v>
      </c>
    </row>
    <row r="96" spans="2:81" ht="45" customHeight="1">
      <c r="B96" s="142" t="s">
        <v>306</v>
      </c>
      <c r="C96" s="143"/>
      <c r="D96" s="144"/>
      <c r="E96" s="145"/>
      <c r="F96" s="146"/>
      <c r="G96" s="144"/>
      <c r="H96" s="145"/>
      <c r="I96" s="146"/>
      <c r="J96" s="144"/>
      <c r="K96" s="145"/>
      <c r="L96" s="146"/>
      <c r="M96" s="144"/>
      <c r="N96" s="145"/>
      <c r="O96" s="146"/>
      <c r="P96" s="144"/>
      <c r="Q96" s="145"/>
      <c r="R96" s="146"/>
      <c r="S96" s="144"/>
      <c r="T96" s="145"/>
      <c r="U96" s="146"/>
      <c r="V96" s="144"/>
      <c r="W96" s="145"/>
      <c r="X96" s="146"/>
      <c r="Y96" s="144"/>
      <c r="Z96" s="145"/>
      <c r="AA96" s="146"/>
      <c r="AB96" s="144"/>
      <c r="AC96" s="145"/>
      <c r="AD96" s="146"/>
      <c r="AE96" s="144"/>
      <c r="AF96" s="145"/>
      <c r="AG96" s="146"/>
      <c r="AH96" s="144"/>
      <c r="AI96" s="145"/>
      <c r="AJ96" s="146"/>
      <c r="AK96" s="144"/>
      <c r="AL96" s="145"/>
      <c r="AM96" s="146"/>
      <c r="AN96" s="266"/>
      <c r="AO96" s="267"/>
      <c r="AP96" s="268"/>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4"/>
      <c r="BX96" s="144"/>
      <c r="BY96" s="144"/>
      <c r="BZ96" s="144"/>
      <c r="CA96" s="144"/>
      <c r="CB96" s="144"/>
      <c r="CC96" s="144"/>
    </row>
    <row r="97" spans="1:81" s="166" customFormat="1" ht="31.5">
      <c r="A97" s="170">
        <v>3.1</v>
      </c>
      <c r="B97" s="158" t="s">
        <v>307</v>
      </c>
      <c r="C97" s="150">
        <f>+C99+C100+C101+C102+C103+C104+C105+C118+C119+C120+C121+C93+C122+C124+C125+C126+C127+C128</f>
        <v>2866</v>
      </c>
      <c r="D97" s="151">
        <f aca="true" t="shared" si="104" ref="D97:AM97">SUM(D98:D126)</f>
        <v>0</v>
      </c>
      <c r="E97" s="151">
        <f t="shared" si="104"/>
        <v>0</v>
      </c>
      <c r="F97" s="151">
        <f t="shared" si="104"/>
        <v>0</v>
      </c>
      <c r="G97" s="151">
        <f t="shared" si="104"/>
        <v>0</v>
      </c>
      <c r="H97" s="151">
        <f t="shared" si="104"/>
        <v>0</v>
      </c>
      <c r="I97" s="151">
        <f t="shared" si="104"/>
        <v>0</v>
      </c>
      <c r="J97" s="151">
        <f t="shared" si="104"/>
        <v>0</v>
      </c>
      <c r="K97" s="151">
        <f t="shared" si="104"/>
        <v>0</v>
      </c>
      <c r="L97" s="151">
        <f t="shared" si="104"/>
        <v>0</v>
      </c>
      <c r="M97" s="151">
        <f t="shared" si="104"/>
        <v>0</v>
      </c>
      <c r="N97" s="151">
        <f t="shared" si="104"/>
        <v>0</v>
      </c>
      <c r="O97" s="151">
        <f t="shared" si="104"/>
        <v>0</v>
      </c>
      <c r="P97" s="151">
        <f t="shared" si="104"/>
        <v>0</v>
      </c>
      <c r="Q97" s="151">
        <f t="shared" si="104"/>
        <v>0</v>
      </c>
      <c r="R97" s="151">
        <f t="shared" si="104"/>
        <v>0</v>
      </c>
      <c r="S97" s="151">
        <f t="shared" si="104"/>
        <v>0</v>
      </c>
      <c r="T97" s="151">
        <f t="shared" si="104"/>
        <v>0</v>
      </c>
      <c r="U97" s="151">
        <f t="shared" si="104"/>
        <v>0</v>
      </c>
      <c r="V97" s="151">
        <f t="shared" si="104"/>
        <v>0</v>
      </c>
      <c r="W97" s="151">
        <f t="shared" si="104"/>
        <v>320.35</v>
      </c>
      <c r="X97" s="151">
        <f t="shared" si="104"/>
        <v>-320.35</v>
      </c>
      <c r="Y97" s="151">
        <f t="shared" si="104"/>
        <v>0</v>
      </c>
      <c r="Z97" s="151">
        <f t="shared" si="104"/>
        <v>171.04</v>
      </c>
      <c r="AA97" s="151">
        <f t="shared" si="104"/>
        <v>-171.04</v>
      </c>
      <c r="AB97" s="151">
        <f t="shared" si="104"/>
        <v>0</v>
      </c>
      <c r="AC97" s="151">
        <f t="shared" si="104"/>
        <v>132.98</v>
      </c>
      <c r="AD97" s="151">
        <f t="shared" si="104"/>
        <v>-132.98</v>
      </c>
      <c r="AE97" s="151">
        <f t="shared" si="104"/>
        <v>0</v>
      </c>
      <c r="AF97" s="151">
        <f t="shared" si="104"/>
        <v>0</v>
      </c>
      <c r="AG97" s="151">
        <f t="shared" si="104"/>
        <v>0</v>
      </c>
      <c r="AH97" s="151">
        <f t="shared" si="104"/>
        <v>0</v>
      </c>
      <c r="AI97" s="151">
        <f t="shared" si="104"/>
        <v>27690.28</v>
      </c>
      <c r="AJ97" s="151">
        <f t="shared" si="104"/>
        <v>-27690.28</v>
      </c>
      <c r="AK97" s="151">
        <f t="shared" si="104"/>
        <v>0</v>
      </c>
      <c r="AL97" s="151">
        <f t="shared" si="104"/>
        <v>27302.29</v>
      </c>
      <c r="AM97" s="151">
        <f t="shared" si="104"/>
        <v>-27302.29</v>
      </c>
      <c r="AN97" s="150">
        <f>+D97+G97+J97+M97+P97+S97+V97+Y97+AB97+AE97+AH97+AK97</f>
        <v>0</v>
      </c>
      <c r="AO97" s="150">
        <f>+E97+H97+K97+N97+Q97+T97+W97+Z97+AC97+AF97+AI97+AL97</f>
        <v>55616.94</v>
      </c>
      <c r="AP97" s="150">
        <f>+AN97-AO97</f>
        <v>-55616.94</v>
      </c>
      <c r="AQ97" s="151">
        <f>+AQ98+AQ107+AQ116+AQ117+AQ118+AQ119+AQ120+AQ121+AQ93+AQ122+AQ124+AQ125+AQ126</f>
        <v>20655</v>
      </c>
      <c r="AR97" s="151">
        <f aca="true" t="shared" si="105" ref="AR97:BZ97">+AR98+AR107+AR116+AR117+AR118+AR119+AR120+AR121+AR93+AR122+AR124+AR125+AR126</f>
        <v>0</v>
      </c>
      <c r="AS97" s="151">
        <f t="shared" si="105"/>
        <v>20655</v>
      </c>
      <c r="AT97" s="151">
        <f t="shared" si="105"/>
        <v>23155</v>
      </c>
      <c r="AU97" s="151">
        <f t="shared" si="105"/>
        <v>0</v>
      </c>
      <c r="AV97" s="151">
        <f t="shared" si="105"/>
        <v>23155</v>
      </c>
      <c r="AW97" s="151">
        <f t="shared" si="105"/>
        <v>23155</v>
      </c>
      <c r="AX97" s="151">
        <f t="shared" si="105"/>
        <v>0</v>
      </c>
      <c r="AY97" s="151">
        <f t="shared" si="105"/>
        <v>23155</v>
      </c>
      <c r="AZ97" s="151">
        <f t="shared" si="105"/>
        <v>23155</v>
      </c>
      <c r="BA97" s="151">
        <f t="shared" si="105"/>
        <v>0</v>
      </c>
      <c r="BB97" s="151">
        <f t="shared" si="105"/>
        <v>23155</v>
      </c>
      <c r="BC97" s="151">
        <f t="shared" si="105"/>
        <v>44041</v>
      </c>
      <c r="BD97" s="151">
        <f t="shared" si="105"/>
        <v>0</v>
      </c>
      <c r="BE97" s="151">
        <f t="shared" si="105"/>
        <v>44041</v>
      </c>
      <c r="BF97" s="151">
        <f t="shared" si="105"/>
        <v>44041</v>
      </c>
      <c r="BG97" s="151">
        <f t="shared" si="105"/>
        <v>0</v>
      </c>
      <c r="BH97" s="151">
        <f t="shared" si="105"/>
        <v>44041</v>
      </c>
      <c r="BI97" s="151">
        <f t="shared" si="105"/>
        <v>46641</v>
      </c>
      <c r="BJ97" s="151">
        <f t="shared" si="105"/>
        <v>0</v>
      </c>
      <c r="BK97" s="151">
        <f t="shared" si="105"/>
        <v>46641</v>
      </c>
      <c r="BL97" s="151">
        <f t="shared" si="105"/>
        <v>46641</v>
      </c>
      <c r="BM97" s="151">
        <f t="shared" si="105"/>
        <v>0</v>
      </c>
      <c r="BN97" s="151">
        <f t="shared" si="105"/>
        <v>46641</v>
      </c>
      <c r="BO97" s="151">
        <f t="shared" si="105"/>
        <v>58141</v>
      </c>
      <c r="BP97" s="151">
        <f t="shared" si="105"/>
        <v>0</v>
      </c>
      <c r="BQ97" s="151">
        <f t="shared" si="105"/>
        <v>58141</v>
      </c>
      <c r="BR97" s="151">
        <f t="shared" si="105"/>
        <v>154656</v>
      </c>
      <c r="BS97" s="151">
        <f t="shared" si="105"/>
        <v>0</v>
      </c>
      <c r="BT97" s="151">
        <f t="shared" si="105"/>
        <v>154656</v>
      </c>
      <c r="BU97" s="151">
        <f t="shared" si="105"/>
        <v>64656</v>
      </c>
      <c r="BV97" s="151">
        <f t="shared" si="105"/>
        <v>0</v>
      </c>
      <c r="BW97" s="151">
        <f t="shared" si="105"/>
        <v>64656</v>
      </c>
      <c r="BX97" s="151">
        <f t="shared" si="105"/>
        <v>69656</v>
      </c>
      <c r="BY97" s="151">
        <f t="shared" si="105"/>
        <v>0</v>
      </c>
      <c r="BZ97" s="151">
        <f t="shared" si="105"/>
        <v>69656</v>
      </c>
      <c r="CA97" s="150">
        <f>+D97+G97+J97+M97+P97+S97+V97+Y97+AB97+AE97+AH97+AK97+AQ97+AT97+AW97+AZ97+BC97+BF97+BI97+BL97+BO97+BR97+BU97+BX97</f>
        <v>618593</v>
      </c>
      <c r="CB97" s="150"/>
      <c r="CC97" s="150">
        <f>+CA97-CB97</f>
        <v>618593</v>
      </c>
    </row>
    <row r="98" spans="1:81" s="166" customFormat="1" ht="15.75">
      <c r="A98" s="171" t="s">
        <v>308</v>
      </c>
      <c r="B98" s="160" t="s">
        <v>309</v>
      </c>
      <c r="C98" s="155"/>
      <c r="D98" s="155"/>
      <c r="E98" s="152"/>
      <c r="F98" s="152"/>
      <c r="G98" s="155"/>
      <c r="H98" s="152"/>
      <c r="I98" s="152"/>
      <c r="J98" s="155"/>
      <c r="K98" s="172"/>
      <c r="L98" s="152"/>
      <c r="M98" s="155"/>
      <c r="N98" s="152"/>
      <c r="O98" s="152"/>
      <c r="P98" s="155"/>
      <c r="Q98" s="152"/>
      <c r="R98" s="152"/>
      <c r="S98" s="155"/>
      <c r="T98" s="152"/>
      <c r="U98" s="152"/>
      <c r="V98" s="155"/>
      <c r="W98" s="152"/>
      <c r="X98" s="152"/>
      <c r="Y98" s="155"/>
      <c r="Z98" s="152"/>
      <c r="AA98" s="152"/>
      <c r="AB98" s="155"/>
      <c r="AC98" s="152"/>
      <c r="AD98" s="152"/>
      <c r="AE98" s="155"/>
      <c r="AF98" s="152"/>
      <c r="AG98" s="152"/>
      <c r="AH98" s="155"/>
      <c r="AI98" s="152"/>
      <c r="AJ98" s="152"/>
      <c r="AK98" s="155"/>
      <c r="AL98" s="152"/>
      <c r="AM98" s="152"/>
      <c r="AN98" s="270">
        <f>+D98+G98+J98+M98+P98+S98+V98+Y98+AB98+AE98+AH98+AK98</f>
        <v>0</v>
      </c>
      <c r="AO98" s="270">
        <f>+E98+H98+K98+N98+Q98+T98+W98+Z98+AC98+AF98+AI98+AL98</f>
        <v>0</v>
      </c>
      <c r="AP98" s="270">
        <f>+AN98-AO98</f>
        <v>0</v>
      </c>
      <c r="AQ98" s="155">
        <f>SUM(AQ99:AQ106)</f>
        <v>20655</v>
      </c>
      <c r="AR98" s="152"/>
      <c r="AS98" s="152">
        <f>+AQ98-AR98</f>
        <v>20655</v>
      </c>
      <c r="AT98" s="155">
        <f>SUM(AT99:AT106)</f>
        <v>20655</v>
      </c>
      <c r="AU98" s="152"/>
      <c r="AV98" s="152">
        <f>+AT98-AU98</f>
        <v>20655</v>
      </c>
      <c r="AW98" s="155">
        <f>SUM(AW99:AW106)</f>
        <v>20655</v>
      </c>
      <c r="AX98" s="172"/>
      <c r="AY98" s="152">
        <f>+AW98-AX98</f>
        <v>20655</v>
      </c>
      <c r="AZ98" s="155">
        <f>SUM(AZ99:AZ106)</f>
        <v>20655</v>
      </c>
      <c r="BA98" s="152"/>
      <c r="BB98" s="152">
        <f>+AZ98-BA98</f>
        <v>20655</v>
      </c>
      <c r="BC98" s="155">
        <f>SUM(BC99:BC106)</f>
        <v>20655</v>
      </c>
      <c r="BD98" s="152"/>
      <c r="BE98" s="152">
        <f>+BC98-BD98</f>
        <v>20655</v>
      </c>
      <c r="BF98" s="155">
        <f>SUM(BF99:BF106)</f>
        <v>20655</v>
      </c>
      <c r="BG98" s="152"/>
      <c r="BH98" s="152">
        <f>+BF98-BG98</f>
        <v>20655</v>
      </c>
      <c r="BI98" s="155">
        <f>SUM(BI99:BI106)</f>
        <v>23255</v>
      </c>
      <c r="BJ98" s="152"/>
      <c r="BK98" s="152">
        <f>+BI98-BJ98</f>
        <v>23255</v>
      </c>
      <c r="BL98" s="155">
        <f>SUM(BL99:BL106)</f>
        <v>23255</v>
      </c>
      <c r="BM98" s="152"/>
      <c r="BN98" s="152">
        <f>+BL98-BM98</f>
        <v>23255</v>
      </c>
      <c r="BO98" s="155">
        <f>SUM(BO99:BO106)</f>
        <v>23255</v>
      </c>
      <c r="BP98" s="152"/>
      <c r="BQ98" s="152">
        <f>BO98-BP98</f>
        <v>23255</v>
      </c>
      <c r="BR98" s="155">
        <f>SUM(BR99:BR106)</f>
        <v>39770</v>
      </c>
      <c r="BS98" s="152"/>
      <c r="BT98" s="152">
        <f>+BR98-BS98</f>
        <v>39770</v>
      </c>
      <c r="BU98" s="155">
        <f>SUM(BU99:BU106)</f>
        <v>39770</v>
      </c>
      <c r="BV98" s="152"/>
      <c r="BW98" s="152">
        <f>+BU98-BV98</f>
        <v>39770</v>
      </c>
      <c r="BX98" s="155">
        <f>SUM(BX99:BX106)</f>
        <v>39770</v>
      </c>
      <c r="BY98" s="152"/>
      <c r="BZ98" s="152">
        <f>+BX98-BY98</f>
        <v>39770</v>
      </c>
      <c r="CA98" s="152">
        <f>+AQ98+AT98+AW98+AZ98+BC98+BF98+BI98+BL98+BO98+BR98+BU98+BX98</f>
        <v>313005</v>
      </c>
      <c r="CB98" s="152"/>
      <c r="CC98" s="152">
        <f>+CA98-CB98</f>
        <v>313005</v>
      </c>
    </row>
    <row r="99" spans="1:81" s="166" customFormat="1" ht="15">
      <c r="A99" s="173" t="s">
        <v>310</v>
      </c>
      <c r="B99" s="173" t="s">
        <v>311</v>
      </c>
      <c r="C99" s="155">
        <v>195</v>
      </c>
      <c r="D99" s="155"/>
      <c r="E99" s="152"/>
      <c r="F99" s="152"/>
      <c r="G99" s="155"/>
      <c r="H99" s="152"/>
      <c r="I99" s="152"/>
      <c r="J99" s="155"/>
      <c r="K99" s="172"/>
      <c r="L99" s="152"/>
      <c r="M99" s="155"/>
      <c r="N99" s="152"/>
      <c r="O99" s="152"/>
      <c r="P99" s="155"/>
      <c r="Q99" s="152"/>
      <c r="R99" s="152"/>
      <c r="S99" s="155"/>
      <c r="T99" s="152"/>
      <c r="U99" s="152"/>
      <c r="V99" s="155"/>
      <c r="W99" s="152"/>
      <c r="X99" s="152"/>
      <c r="Y99" s="155"/>
      <c r="Z99" s="152"/>
      <c r="AA99" s="152"/>
      <c r="AB99" s="155"/>
      <c r="AC99" s="152"/>
      <c r="AD99" s="152"/>
      <c r="AE99" s="155"/>
      <c r="AF99" s="152"/>
      <c r="AG99" s="152"/>
      <c r="AH99" s="155"/>
      <c r="AI99" s="152"/>
      <c r="AJ99" s="152"/>
      <c r="AK99" s="155"/>
      <c r="AL99" s="152"/>
      <c r="AM99" s="152"/>
      <c r="AN99" s="270">
        <f aca="true" t="shared" si="106" ref="AN99:AO125">+D99+G99+J99+M99+P99+S99+V99+Y99+AB99+AE99+AH99+AK99</f>
        <v>0</v>
      </c>
      <c r="AO99" s="270">
        <f t="shared" si="106"/>
        <v>0</v>
      </c>
      <c r="AP99" s="270">
        <f aca="true" t="shared" si="107" ref="AP99:AP126">+AN99-AO99</f>
        <v>0</v>
      </c>
      <c r="AQ99" s="155"/>
      <c r="AR99" s="152"/>
      <c r="AS99" s="152">
        <f aca="true" t="shared" si="108" ref="AS99:AS126">+AQ99-AR99</f>
        <v>0</v>
      </c>
      <c r="AT99" s="155"/>
      <c r="AU99" s="152"/>
      <c r="AV99" s="152">
        <f aca="true" t="shared" si="109" ref="AV99:AV126">+AT99-AU99</f>
        <v>0</v>
      </c>
      <c r="AW99" s="155"/>
      <c r="AX99" s="172"/>
      <c r="AY99" s="152">
        <f aca="true" t="shared" si="110" ref="AY99:AY126">+AW99-AX99</f>
        <v>0</v>
      </c>
      <c r="AZ99" s="155"/>
      <c r="BA99" s="152"/>
      <c r="BB99" s="152">
        <f aca="true" t="shared" si="111" ref="BB99:BB126">+AZ99-BA99</f>
        <v>0</v>
      </c>
      <c r="BC99" s="155"/>
      <c r="BD99" s="152"/>
      <c r="BE99" s="152">
        <f aca="true" t="shared" si="112" ref="BE99:BE126">+BC99-BD99</f>
        <v>0</v>
      </c>
      <c r="BF99" s="155"/>
      <c r="BG99" s="152"/>
      <c r="BH99" s="152">
        <f aca="true" t="shared" si="113" ref="BH99:BH126">+BF99-BG99</f>
        <v>0</v>
      </c>
      <c r="BI99" s="155"/>
      <c r="BJ99" s="152"/>
      <c r="BK99" s="152">
        <f aca="true" t="shared" si="114" ref="BK99:BK126">+BI99-BJ99</f>
        <v>0</v>
      </c>
      <c r="BL99" s="155"/>
      <c r="BM99" s="152"/>
      <c r="BN99" s="152">
        <f aca="true" t="shared" si="115" ref="BN99:BN126">+BL99-BM99</f>
        <v>0</v>
      </c>
      <c r="BO99" s="155"/>
      <c r="BP99" s="152"/>
      <c r="BQ99" s="152">
        <f aca="true" t="shared" si="116" ref="BQ99:BQ126">BO99-BP99</f>
        <v>0</v>
      </c>
      <c r="BR99" s="155">
        <v>3250</v>
      </c>
      <c r="BS99" s="152"/>
      <c r="BT99" s="152">
        <f aca="true" t="shared" si="117" ref="BT99:BT126">+BR99-BS99</f>
        <v>3250</v>
      </c>
      <c r="BU99" s="155">
        <v>3250</v>
      </c>
      <c r="BV99" s="152"/>
      <c r="BW99" s="152">
        <f aca="true" t="shared" si="118" ref="BW99:BW126">+BU99-BV99</f>
        <v>3250</v>
      </c>
      <c r="BX99" s="155">
        <v>3250</v>
      </c>
      <c r="BY99" s="152"/>
      <c r="BZ99" s="152">
        <f aca="true" t="shared" si="119" ref="BZ99:BZ126">+BX99-BY99</f>
        <v>3250</v>
      </c>
      <c r="CA99" s="152">
        <f aca="true" t="shared" si="120" ref="CA99:CA126">+AQ99+AT99+AW99+AZ99+BC99+BF99+BI99+BL99+BO99+BR99+BU99+BX99</f>
        <v>9750</v>
      </c>
      <c r="CB99" s="152"/>
      <c r="CC99" s="152">
        <f aca="true" t="shared" si="121" ref="CC99:CC126">+CA99-CB99</f>
        <v>9750</v>
      </c>
    </row>
    <row r="100" spans="1:81" s="166" customFormat="1" ht="15">
      <c r="A100" s="173" t="s">
        <v>312</v>
      </c>
      <c r="B100" s="173" t="s">
        <v>313</v>
      </c>
      <c r="C100" s="155">
        <v>699</v>
      </c>
      <c r="D100" s="155"/>
      <c r="E100" s="152"/>
      <c r="F100" s="152"/>
      <c r="G100" s="155"/>
      <c r="H100" s="152"/>
      <c r="I100" s="152"/>
      <c r="J100" s="155"/>
      <c r="K100" s="172"/>
      <c r="L100" s="152"/>
      <c r="M100" s="155"/>
      <c r="N100" s="152"/>
      <c r="O100" s="152"/>
      <c r="P100" s="155"/>
      <c r="Q100" s="152"/>
      <c r="R100" s="152"/>
      <c r="S100" s="155"/>
      <c r="T100" s="152"/>
      <c r="U100" s="152"/>
      <c r="V100" s="155"/>
      <c r="W100" s="152"/>
      <c r="X100" s="152"/>
      <c r="Y100" s="155"/>
      <c r="Z100" s="152"/>
      <c r="AA100" s="152"/>
      <c r="AB100" s="155"/>
      <c r="AC100" s="152"/>
      <c r="AD100" s="152"/>
      <c r="AE100" s="155"/>
      <c r="AF100" s="152"/>
      <c r="AG100" s="152"/>
      <c r="AH100" s="155"/>
      <c r="AI100" s="152"/>
      <c r="AJ100" s="152"/>
      <c r="AK100" s="155"/>
      <c r="AL100" s="152"/>
      <c r="AM100" s="152"/>
      <c r="AN100" s="270">
        <f t="shared" si="106"/>
        <v>0</v>
      </c>
      <c r="AO100" s="270">
        <f t="shared" si="106"/>
        <v>0</v>
      </c>
      <c r="AP100" s="270">
        <f t="shared" si="107"/>
        <v>0</v>
      </c>
      <c r="AQ100" s="155"/>
      <c r="AR100" s="152"/>
      <c r="AS100" s="152">
        <f t="shared" si="108"/>
        <v>0</v>
      </c>
      <c r="AT100" s="155"/>
      <c r="AU100" s="152"/>
      <c r="AV100" s="152">
        <f t="shared" si="109"/>
        <v>0</v>
      </c>
      <c r="AW100" s="155"/>
      <c r="AX100" s="172"/>
      <c r="AY100" s="152">
        <f t="shared" si="110"/>
        <v>0</v>
      </c>
      <c r="AZ100" s="155"/>
      <c r="BA100" s="152"/>
      <c r="BB100" s="152">
        <f t="shared" si="111"/>
        <v>0</v>
      </c>
      <c r="BC100" s="155"/>
      <c r="BD100" s="152"/>
      <c r="BE100" s="152">
        <f t="shared" si="112"/>
        <v>0</v>
      </c>
      <c r="BF100" s="155"/>
      <c r="BG100" s="152"/>
      <c r="BH100" s="152">
        <f t="shared" si="113"/>
        <v>0</v>
      </c>
      <c r="BI100" s="155"/>
      <c r="BJ100" s="152"/>
      <c r="BK100" s="152">
        <f t="shared" si="114"/>
        <v>0</v>
      </c>
      <c r="BL100" s="155"/>
      <c r="BM100" s="152"/>
      <c r="BN100" s="152">
        <f t="shared" si="115"/>
        <v>0</v>
      </c>
      <c r="BO100" s="155"/>
      <c r="BP100" s="152"/>
      <c r="BQ100" s="152">
        <f t="shared" si="116"/>
        <v>0</v>
      </c>
      <c r="BR100" s="155">
        <v>10865</v>
      </c>
      <c r="BS100" s="152"/>
      <c r="BT100" s="152">
        <f t="shared" si="117"/>
        <v>10865</v>
      </c>
      <c r="BU100" s="155">
        <v>10865</v>
      </c>
      <c r="BV100" s="152"/>
      <c r="BW100" s="152">
        <f t="shared" si="118"/>
        <v>10865</v>
      </c>
      <c r="BX100" s="155">
        <v>10865</v>
      </c>
      <c r="BY100" s="152"/>
      <c r="BZ100" s="152">
        <f t="shared" si="119"/>
        <v>10865</v>
      </c>
      <c r="CA100" s="152">
        <f t="shared" si="120"/>
        <v>32595</v>
      </c>
      <c r="CB100" s="152"/>
      <c r="CC100" s="152">
        <f t="shared" si="121"/>
        <v>32595</v>
      </c>
    </row>
    <row r="101" spans="1:81" ht="15">
      <c r="A101" s="156" t="s">
        <v>314</v>
      </c>
      <c r="B101" s="156" t="s">
        <v>315</v>
      </c>
      <c r="C101" s="155">
        <v>146</v>
      </c>
      <c r="D101" s="153"/>
      <c r="E101" s="154"/>
      <c r="F101" s="154"/>
      <c r="G101" s="153"/>
      <c r="H101" s="154"/>
      <c r="I101" s="154"/>
      <c r="J101" s="153"/>
      <c r="K101" s="174"/>
      <c r="L101" s="154"/>
      <c r="M101" s="153"/>
      <c r="N101" s="154"/>
      <c r="O101" s="154"/>
      <c r="P101" s="153"/>
      <c r="Q101" s="154"/>
      <c r="R101" s="154"/>
      <c r="S101" s="153"/>
      <c r="T101" s="154"/>
      <c r="U101" s="154"/>
      <c r="V101" s="153"/>
      <c r="W101" s="154"/>
      <c r="X101" s="152"/>
      <c r="Y101" s="153"/>
      <c r="Z101" s="154"/>
      <c r="AA101" s="152"/>
      <c r="AB101" s="153"/>
      <c r="AC101" s="154"/>
      <c r="AD101" s="152"/>
      <c r="AE101" s="153"/>
      <c r="AF101" s="154"/>
      <c r="AG101" s="152"/>
      <c r="AH101" s="153"/>
      <c r="AI101" s="154"/>
      <c r="AJ101" s="152"/>
      <c r="AK101" s="153"/>
      <c r="AL101" s="154"/>
      <c r="AM101" s="152"/>
      <c r="AN101" s="270">
        <f t="shared" si="106"/>
        <v>0</v>
      </c>
      <c r="AO101" s="270">
        <f t="shared" si="106"/>
        <v>0</v>
      </c>
      <c r="AP101" s="270">
        <f t="shared" si="107"/>
        <v>0</v>
      </c>
      <c r="AQ101" s="153"/>
      <c r="AR101" s="152"/>
      <c r="AS101" s="152">
        <f t="shared" si="108"/>
        <v>0</v>
      </c>
      <c r="AT101" s="153"/>
      <c r="AU101" s="152"/>
      <c r="AV101" s="152">
        <f t="shared" si="109"/>
        <v>0</v>
      </c>
      <c r="AW101" s="153"/>
      <c r="AX101" s="172"/>
      <c r="AY101" s="152">
        <f t="shared" si="110"/>
        <v>0</v>
      </c>
      <c r="AZ101" s="153"/>
      <c r="BA101" s="152"/>
      <c r="BB101" s="152">
        <f t="shared" si="111"/>
        <v>0</v>
      </c>
      <c r="BC101" s="153"/>
      <c r="BD101" s="152"/>
      <c r="BE101" s="152">
        <f t="shared" si="112"/>
        <v>0</v>
      </c>
      <c r="BF101" s="153"/>
      <c r="BG101" s="152"/>
      <c r="BH101" s="152">
        <f t="shared" si="113"/>
        <v>0</v>
      </c>
      <c r="BI101" s="153"/>
      <c r="BJ101" s="152"/>
      <c r="BK101" s="152">
        <f t="shared" si="114"/>
        <v>0</v>
      </c>
      <c r="BL101" s="153"/>
      <c r="BM101" s="152"/>
      <c r="BN101" s="152">
        <f t="shared" si="115"/>
        <v>0</v>
      </c>
      <c r="BO101" s="153"/>
      <c r="BP101" s="152"/>
      <c r="BQ101" s="152">
        <f t="shared" si="116"/>
        <v>0</v>
      </c>
      <c r="BR101" s="153">
        <v>2400</v>
      </c>
      <c r="BS101" s="152"/>
      <c r="BT101" s="152">
        <f t="shared" si="117"/>
        <v>2400</v>
      </c>
      <c r="BU101" s="153">
        <v>2400</v>
      </c>
      <c r="BV101" s="152"/>
      <c r="BW101" s="152">
        <f t="shared" si="118"/>
        <v>2400</v>
      </c>
      <c r="BX101" s="153">
        <v>2400</v>
      </c>
      <c r="BY101" s="152"/>
      <c r="BZ101" s="152">
        <f t="shared" si="119"/>
        <v>2400</v>
      </c>
      <c r="CA101" s="152">
        <f t="shared" si="120"/>
        <v>7200</v>
      </c>
      <c r="CB101" s="154"/>
      <c r="CC101" s="152">
        <f t="shared" si="121"/>
        <v>7200</v>
      </c>
    </row>
    <row r="102" spans="1:81" ht="15">
      <c r="A102" s="156" t="s">
        <v>316</v>
      </c>
      <c r="B102" s="156" t="s">
        <v>317</v>
      </c>
      <c r="C102" s="155">
        <v>100</v>
      </c>
      <c r="D102" s="153"/>
      <c r="E102" s="154"/>
      <c r="F102" s="154"/>
      <c r="G102" s="153"/>
      <c r="H102" s="154"/>
      <c r="I102" s="154"/>
      <c r="J102" s="153"/>
      <c r="K102" s="174"/>
      <c r="L102" s="154"/>
      <c r="M102" s="153"/>
      <c r="N102" s="154"/>
      <c r="O102" s="154"/>
      <c r="P102" s="153"/>
      <c r="Q102" s="154"/>
      <c r="R102" s="154"/>
      <c r="S102" s="153"/>
      <c r="T102" s="154"/>
      <c r="U102" s="154"/>
      <c r="V102" s="153"/>
      <c r="W102" s="154"/>
      <c r="X102" s="152"/>
      <c r="Y102" s="153"/>
      <c r="Z102" s="154"/>
      <c r="AA102" s="152"/>
      <c r="AB102" s="153"/>
      <c r="AC102" s="154"/>
      <c r="AD102" s="152"/>
      <c r="AE102" s="153"/>
      <c r="AF102" s="154"/>
      <c r="AG102" s="152"/>
      <c r="AH102" s="153"/>
      <c r="AI102" s="154"/>
      <c r="AJ102" s="152"/>
      <c r="AK102" s="153"/>
      <c r="AL102" s="154"/>
      <c r="AM102" s="152"/>
      <c r="AN102" s="270">
        <f t="shared" si="106"/>
        <v>0</v>
      </c>
      <c r="AO102" s="270">
        <f t="shared" si="106"/>
        <v>0</v>
      </c>
      <c r="AP102" s="270">
        <f t="shared" si="107"/>
        <v>0</v>
      </c>
      <c r="AQ102" s="153"/>
      <c r="AR102" s="152"/>
      <c r="AS102" s="152">
        <f t="shared" si="108"/>
        <v>0</v>
      </c>
      <c r="AT102" s="153"/>
      <c r="AU102" s="152"/>
      <c r="AV102" s="152">
        <f t="shared" si="109"/>
        <v>0</v>
      </c>
      <c r="AW102" s="153"/>
      <c r="AX102" s="172"/>
      <c r="AY102" s="152">
        <f t="shared" si="110"/>
        <v>0</v>
      </c>
      <c r="AZ102" s="153"/>
      <c r="BA102" s="152"/>
      <c r="BB102" s="152">
        <f t="shared" si="111"/>
        <v>0</v>
      </c>
      <c r="BC102" s="153"/>
      <c r="BD102" s="152"/>
      <c r="BE102" s="152">
        <f t="shared" si="112"/>
        <v>0</v>
      </c>
      <c r="BF102" s="153"/>
      <c r="BG102" s="152"/>
      <c r="BH102" s="152">
        <f t="shared" si="113"/>
        <v>0</v>
      </c>
      <c r="BI102" s="153">
        <v>2600</v>
      </c>
      <c r="BJ102" s="152"/>
      <c r="BK102" s="152">
        <f t="shared" si="114"/>
        <v>2600</v>
      </c>
      <c r="BL102" s="153">
        <v>2600</v>
      </c>
      <c r="BM102" s="152"/>
      <c r="BN102" s="152">
        <f t="shared" si="115"/>
        <v>2600</v>
      </c>
      <c r="BO102" s="153">
        <v>2600</v>
      </c>
      <c r="BP102" s="152"/>
      <c r="BQ102" s="152">
        <f t="shared" si="116"/>
        <v>2600</v>
      </c>
      <c r="BR102" s="153">
        <v>2600</v>
      </c>
      <c r="BS102" s="152"/>
      <c r="BT102" s="152">
        <f t="shared" si="117"/>
        <v>2600</v>
      </c>
      <c r="BU102" s="153">
        <v>2600</v>
      </c>
      <c r="BV102" s="152"/>
      <c r="BW102" s="152">
        <f t="shared" si="118"/>
        <v>2600</v>
      </c>
      <c r="BX102" s="153">
        <v>2600</v>
      </c>
      <c r="BY102" s="152"/>
      <c r="BZ102" s="152">
        <f t="shared" si="119"/>
        <v>2600</v>
      </c>
      <c r="CA102" s="152">
        <f t="shared" si="120"/>
        <v>15600</v>
      </c>
      <c r="CB102" s="154"/>
      <c r="CC102" s="152">
        <f t="shared" si="121"/>
        <v>15600</v>
      </c>
    </row>
    <row r="103" spans="1:81" ht="30">
      <c r="A103" s="156" t="s">
        <v>318</v>
      </c>
      <c r="B103" s="156" t="s">
        <v>319</v>
      </c>
      <c r="C103" s="155">
        <v>0</v>
      </c>
      <c r="D103" s="153"/>
      <c r="E103" s="154"/>
      <c r="F103" s="154"/>
      <c r="G103" s="153"/>
      <c r="H103" s="154"/>
      <c r="I103" s="154"/>
      <c r="J103" s="153"/>
      <c r="K103" s="174"/>
      <c r="L103" s="154"/>
      <c r="M103" s="153"/>
      <c r="N103" s="154"/>
      <c r="O103" s="154"/>
      <c r="P103" s="153"/>
      <c r="Q103" s="154"/>
      <c r="R103" s="154"/>
      <c r="S103" s="153"/>
      <c r="T103" s="154"/>
      <c r="U103" s="154"/>
      <c r="V103" s="153"/>
      <c r="W103" s="154"/>
      <c r="X103" s="152"/>
      <c r="Y103" s="153"/>
      <c r="Z103" s="154"/>
      <c r="AA103" s="152"/>
      <c r="AB103" s="153"/>
      <c r="AC103" s="154"/>
      <c r="AD103" s="152"/>
      <c r="AE103" s="153"/>
      <c r="AF103" s="154"/>
      <c r="AG103" s="152"/>
      <c r="AH103" s="153"/>
      <c r="AI103" s="153">
        <f>1414.23+1413.76</f>
        <v>2827.99</v>
      </c>
      <c r="AJ103" s="152">
        <f>+AH103-AI103</f>
        <v>-2827.99</v>
      </c>
      <c r="AK103" s="153"/>
      <c r="AL103" s="154">
        <v>1412.16</v>
      </c>
      <c r="AM103" s="152">
        <f>+AK103-AL103</f>
        <v>-1412.16</v>
      </c>
      <c r="AN103" s="270">
        <f t="shared" si="106"/>
        <v>0</v>
      </c>
      <c r="AO103" s="270">
        <f t="shared" si="106"/>
        <v>4240.15</v>
      </c>
      <c r="AP103" s="270">
        <f t="shared" si="107"/>
        <v>-4240.15</v>
      </c>
      <c r="AQ103" s="153">
        <v>1480</v>
      </c>
      <c r="AR103" s="152"/>
      <c r="AS103" s="152">
        <f t="shared" si="108"/>
        <v>1480</v>
      </c>
      <c r="AT103" s="153">
        <v>1480</v>
      </c>
      <c r="AU103" s="152"/>
      <c r="AV103" s="152">
        <f t="shared" si="109"/>
        <v>1480</v>
      </c>
      <c r="AW103" s="153">
        <v>1480</v>
      </c>
      <c r="AX103" s="172"/>
      <c r="AY103" s="152">
        <v>740</v>
      </c>
      <c r="AZ103" s="153">
        <v>1480</v>
      </c>
      <c r="BA103" s="152"/>
      <c r="BB103" s="152">
        <f t="shared" si="111"/>
        <v>1480</v>
      </c>
      <c r="BC103" s="153">
        <v>1480</v>
      </c>
      <c r="BD103" s="152"/>
      <c r="BE103" s="152">
        <f t="shared" si="112"/>
        <v>1480</v>
      </c>
      <c r="BF103" s="153">
        <v>1480</v>
      </c>
      <c r="BG103" s="152"/>
      <c r="BH103" s="152">
        <f t="shared" si="113"/>
        <v>1480</v>
      </c>
      <c r="BI103" s="153">
        <v>1480</v>
      </c>
      <c r="BJ103" s="152"/>
      <c r="BK103" s="152">
        <f t="shared" si="114"/>
        <v>1480</v>
      </c>
      <c r="BL103" s="153">
        <v>1480</v>
      </c>
      <c r="BM103" s="152"/>
      <c r="BN103" s="152">
        <f t="shared" si="115"/>
        <v>1480</v>
      </c>
      <c r="BO103" s="153">
        <v>1480</v>
      </c>
      <c r="BP103" s="152"/>
      <c r="BQ103" s="152">
        <f t="shared" si="116"/>
        <v>1480</v>
      </c>
      <c r="BR103" s="153">
        <v>1480</v>
      </c>
      <c r="BS103" s="152"/>
      <c r="BT103" s="152">
        <f t="shared" si="117"/>
        <v>1480</v>
      </c>
      <c r="BU103" s="153">
        <v>1480</v>
      </c>
      <c r="BV103" s="152"/>
      <c r="BW103" s="152">
        <f t="shared" si="118"/>
        <v>1480</v>
      </c>
      <c r="BX103" s="153">
        <v>1480</v>
      </c>
      <c r="BY103" s="152"/>
      <c r="BZ103" s="152">
        <f t="shared" si="119"/>
        <v>1480</v>
      </c>
      <c r="CA103" s="152">
        <f t="shared" si="120"/>
        <v>17760</v>
      </c>
      <c r="CB103" s="154"/>
      <c r="CC103" s="152">
        <f t="shared" si="121"/>
        <v>17760</v>
      </c>
    </row>
    <row r="104" spans="1:81" ht="30">
      <c r="A104" s="156" t="s">
        <v>320</v>
      </c>
      <c r="B104" s="156" t="s">
        <v>321</v>
      </c>
      <c r="C104" s="155">
        <v>0</v>
      </c>
      <c r="D104" s="153"/>
      <c r="E104" s="154"/>
      <c r="F104" s="154"/>
      <c r="G104" s="153"/>
      <c r="H104" s="154"/>
      <c r="I104" s="154"/>
      <c r="J104" s="153"/>
      <c r="K104" s="174"/>
      <c r="L104" s="154"/>
      <c r="M104" s="153"/>
      <c r="N104" s="154"/>
      <c r="O104" s="154"/>
      <c r="P104" s="153"/>
      <c r="Q104" s="154"/>
      <c r="R104" s="154"/>
      <c r="S104" s="153"/>
      <c r="T104" s="154"/>
      <c r="U104" s="154"/>
      <c r="V104" s="153"/>
      <c r="W104" s="154"/>
      <c r="X104" s="152"/>
      <c r="Y104" s="153"/>
      <c r="Z104" s="154"/>
      <c r="AA104" s="152"/>
      <c r="AB104" s="153"/>
      <c r="AC104" s="154"/>
      <c r="AD104" s="152"/>
      <c r="AE104" s="153"/>
      <c r="AF104" s="154"/>
      <c r="AG104" s="152"/>
      <c r="AH104" s="153"/>
      <c r="AI104" s="153">
        <v>1178.52</v>
      </c>
      <c r="AJ104" s="152">
        <f>+AH104-AI104</f>
        <v>-1178.52</v>
      </c>
      <c r="AK104" s="153"/>
      <c r="AL104" s="153">
        <f>1174.02+469.1+1176.8+1176.8</f>
        <v>3996.7200000000003</v>
      </c>
      <c r="AM104" s="152">
        <f>+AK104-AL104</f>
        <v>-3996.7200000000003</v>
      </c>
      <c r="AN104" s="270">
        <f t="shared" si="106"/>
        <v>0</v>
      </c>
      <c r="AO104" s="270">
        <f t="shared" si="106"/>
        <v>5175.24</v>
      </c>
      <c r="AP104" s="270">
        <f t="shared" si="107"/>
        <v>-5175.24</v>
      </c>
      <c r="AQ104" s="153">
        <v>2300</v>
      </c>
      <c r="AR104" s="152"/>
      <c r="AS104" s="152">
        <f t="shared" si="108"/>
        <v>2300</v>
      </c>
      <c r="AT104" s="153">
        <v>2300</v>
      </c>
      <c r="AU104" s="152"/>
      <c r="AV104" s="152">
        <f t="shared" si="109"/>
        <v>2300</v>
      </c>
      <c r="AW104" s="153">
        <v>2300</v>
      </c>
      <c r="AX104" s="172"/>
      <c r="AY104" s="152">
        <f t="shared" si="110"/>
        <v>2300</v>
      </c>
      <c r="AZ104" s="153">
        <v>2300</v>
      </c>
      <c r="BA104" s="152"/>
      <c r="BB104" s="152">
        <f t="shared" si="111"/>
        <v>2300</v>
      </c>
      <c r="BC104" s="153">
        <v>2300</v>
      </c>
      <c r="BD104" s="152"/>
      <c r="BE104" s="152">
        <f t="shared" si="112"/>
        <v>2300</v>
      </c>
      <c r="BF104" s="153">
        <v>2300</v>
      </c>
      <c r="BG104" s="152"/>
      <c r="BH104" s="152">
        <f t="shared" si="113"/>
        <v>2300</v>
      </c>
      <c r="BI104" s="153">
        <v>2300</v>
      </c>
      <c r="BJ104" s="152"/>
      <c r="BK104" s="152">
        <f t="shared" si="114"/>
        <v>2300</v>
      </c>
      <c r="BL104" s="153">
        <v>2300</v>
      </c>
      <c r="BM104" s="152"/>
      <c r="BN104" s="152">
        <f t="shared" si="115"/>
        <v>2300</v>
      </c>
      <c r="BO104" s="153">
        <v>2300</v>
      </c>
      <c r="BP104" s="152"/>
      <c r="BQ104" s="152">
        <f t="shared" si="116"/>
        <v>2300</v>
      </c>
      <c r="BR104" s="153">
        <v>2300</v>
      </c>
      <c r="BS104" s="152"/>
      <c r="BT104" s="152">
        <f t="shared" si="117"/>
        <v>2300</v>
      </c>
      <c r="BU104" s="153">
        <v>2300</v>
      </c>
      <c r="BV104" s="152"/>
      <c r="BW104" s="152">
        <f t="shared" si="118"/>
        <v>2300</v>
      </c>
      <c r="BX104" s="153">
        <v>2300</v>
      </c>
      <c r="BY104" s="152"/>
      <c r="BZ104" s="152">
        <f t="shared" si="119"/>
        <v>2300</v>
      </c>
      <c r="CA104" s="152">
        <f t="shared" si="120"/>
        <v>27600</v>
      </c>
      <c r="CB104" s="154"/>
      <c r="CC104" s="152">
        <f t="shared" si="121"/>
        <v>27600</v>
      </c>
    </row>
    <row r="105" spans="1:81" ht="30">
      <c r="A105" s="156" t="s">
        <v>322</v>
      </c>
      <c r="B105" s="173" t="s">
        <v>323</v>
      </c>
      <c r="C105" s="155">
        <v>0</v>
      </c>
      <c r="D105" s="153"/>
      <c r="E105" s="154"/>
      <c r="F105" s="154"/>
      <c r="G105" s="153"/>
      <c r="H105" s="154"/>
      <c r="I105" s="154"/>
      <c r="J105" s="153"/>
      <c r="K105" s="174"/>
      <c r="L105" s="154"/>
      <c r="M105" s="153"/>
      <c r="N105" s="154"/>
      <c r="O105" s="154"/>
      <c r="P105" s="153"/>
      <c r="Q105" s="154"/>
      <c r="R105" s="154"/>
      <c r="S105" s="153"/>
      <c r="T105" s="154"/>
      <c r="U105" s="154"/>
      <c r="V105" s="153"/>
      <c r="W105" s="154"/>
      <c r="X105" s="152"/>
      <c r="Y105" s="153"/>
      <c r="Z105" s="154"/>
      <c r="AA105" s="152"/>
      <c r="AB105" s="153"/>
      <c r="AC105" s="154"/>
      <c r="AD105" s="152"/>
      <c r="AE105" s="153"/>
      <c r="AF105" s="154"/>
      <c r="AG105" s="152"/>
      <c r="AH105" s="153"/>
      <c r="AI105" s="153">
        <f>11284.03+12252.63</f>
        <v>23536.66</v>
      </c>
      <c r="AJ105" s="152">
        <f>+AH105-AI105</f>
        <v>-23536.66</v>
      </c>
      <c r="AK105" s="153"/>
      <c r="AL105" s="153">
        <f>3882.12+17887.36</f>
        <v>21769.48</v>
      </c>
      <c r="AM105" s="152">
        <f>+AK105-AL105</f>
        <v>-21769.48</v>
      </c>
      <c r="AN105" s="270">
        <f t="shared" si="106"/>
        <v>0</v>
      </c>
      <c r="AO105" s="270">
        <f t="shared" si="106"/>
        <v>45306.14</v>
      </c>
      <c r="AP105" s="270">
        <f t="shared" si="107"/>
        <v>-45306.14</v>
      </c>
      <c r="AQ105" s="153">
        <v>16875</v>
      </c>
      <c r="AR105" s="152"/>
      <c r="AS105" s="152">
        <f t="shared" si="108"/>
        <v>16875</v>
      </c>
      <c r="AT105" s="153">
        <v>16875</v>
      </c>
      <c r="AU105" s="152"/>
      <c r="AV105" s="152">
        <f t="shared" si="109"/>
        <v>16875</v>
      </c>
      <c r="AW105" s="153">
        <v>16875</v>
      </c>
      <c r="AX105" s="172"/>
      <c r="AY105" s="152">
        <f t="shared" si="110"/>
        <v>16875</v>
      </c>
      <c r="AZ105" s="153">
        <v>16875</v>
      </c>
      <c r="BA105" s="152"/>
      <c r="BB105" s="152">
        <f t="shared" si="111"/>
        <v>16875</v>
      </c>
      <c r="BC105" s="153">
        <v>16875</v>
      </c>
      <c r="BD105" s="152"/>
      <c r="BE105" s="152">
        <f t="shared" si="112"/>
        <v>16875</v>
      </c>
      <c r="BF105" s="153">
        <v>16875</v>
      </c>
      <c r="BG105" s="152"/>
      <c r="BH105" s="152">
        <f t="shared" si="113"/>
        <v>16875</v>
      </c>
      <c r="BI105" s="153">
        <v>16875</v>
      </c>
      <c r="BJ105" s="152"/>
      <c r="BK105" s="152">
        <f t="shared" si="114"/>
        <v>16875</v>
      </c>
      <c r="BL105" s="153">
        <v>16875</v>
      </c>
      <c r="BM105" s="152"/>
      <c r="BN105" s="152">
        <f t="shared" si="115"/>
        <v>16875</v>
      </c>
      <c r="BO105" s="153">
        <v>16875</v>
      </c>
      <c r="BP105" s="152"/>
      <c r="BQ105" s="152">
        <f t="shared" si="116"/>
        <v>16875</v>
      </c>
      <c r="BR105" s="153">
        <v>16875</v>
      </c>
      <c r="BS105" s="152"/>
      <c r="BT105" s="152">
        <f t="shared" si="117"/>
        <v>16875</v>
      </c>
      <c r="BU105" s="153">
        <v>16875</v>
      </c>
      <c r="BV105" s="152"/>
      <c r="BW105" s="152">
        <f t="shared" si="118"/>
        <v>16875</v>
      </c>
      <c r="BX105" s="153">
        <v>16875</v>
      </c>
      <c r="BY105" s="152"/>
      <c r="BZ105" s="152">
        <f t="shared" si="119"/>
        <v>16875</v>
      </c>
      <c r="CA105" s="152">
        <f t="shared" si="120"/>
        <v>202500</v>
      </c>
      <c r="CB105" s="154"/>
      <c r="CC105" s="152">
        <f t="shared" si="121"/>
        <v>202500</v>
      </c>
    </row>
    <row r="106" spans="1:81" ht="15">
      <c r="A106" s="156" t="s">
        <v>324</v>
      </c>
      <c r="B106" s="156" t="s">
        <v>325</v>
      </c>
      <c r="C106" s="155"/>
      <c r="D106" s="153"/>
      <c r="E106" s="154"/>
      <c r="F106" s="154"/>
      <c r="G106" s="153"/>
      <c r="H106" s="154"/>
      <c r="I106" s="154"/>
      <c r="J106" s="153"/>
      <c r="K106" s="174"/>
      <c r="L106" s="154"/>
      <c r="M106" s="153"/>
      <c r="N106" s="154"/>
      <c r="O106" s="154"/>
      <c r="P106" s="153"/>
      <c r="Q106" s="154"/>
      <c r="R106" s="154"/>
      <c r="S106" s="153"/>
      <c r="T106" s="154"/>
      <c r="U106" s="154"/>
      <c r="V106" s="153"/>
      <c r="W106" s="154"/>
      <c r="X106" s="152"/>
      <c r="Y106" s="153"/>
      <c r="Z106" s="154"/>
      <c r="AA106" s="152"/>
      <c r="AB106" s="153"/>
      <c r="AC106" s="154"/>
      <c r="AD106" s="152"/>
      <c r="AE106" s="153"/>
      <c r="AF106" s="154"/>
      <c r="AG106" s="152"/>
      <c r="AH106" s="153"/>
      <c r="AI106" s="154"/>
      <c r="AJ106" s="152"/>
      <c r="AK106" s="153"/>
      <c r="AL106" s="154"/>
      <c r="AM106" s="152"/>
      <c r="AN106" s="270">
        <f t="shared" si="106"/>
        <v>0</v>
      </c>
      <c r="AO106" s="270">
        <f t="shared" si="106"/>
        <v>0</v>
      </c>
      <c r="AP106" s="270">
        <f t="shared" si="107"/>
        <v>0</v>
      </c>
      <c r="AQ106" s="153"/>
      <c r="AR106" s="152"/>
      <c r="AS106" s="152">
        <f t="shared" si="108"/>
        <v>0</v>
      </c>
      <c r="AT106" s="153"/>
      <c r="AU106" s="152"/>
      <c r="AV106" s="152">
        <f t="shared" si="109"/>
        <v>0</v>
      </c>
      <c r="AW106" s="153"/>
      <c r="AX106" s="172"/>
      <c r="AY106" s="152">
        <f t="shared" si="110"/>
        <v>0</v>
      </c>
      <c r="AZ106" s="153"/>
      <c r="BA106" s="152"/>
      <c r="BB106" s="152">
        <f t="shared" si="111"/>
        <v>0</v>
      </c>
      <c r="BC106" s="153"/>
      <c r="BD106" s="152"/>
      <c r="BE106" s="152">
        <f t="shared" si="112"/>
        <v>0</v>
      </c>
      <c r="BF106" s="153"/>
      <c r="BG106" s="152"/>
      <c r="BH106" s="152">
        <f t="shared" si="113"/>
        <v>0</v>
      </c>
      <c r="BI106" s="153"/>
      <c r="BJ106" s="152"/>
      <c r="BK106" s="152">
        <f t="shared" si="114"/>
        <v>0</v>
      </c>
      <c r="BL106" s="153"/>
      <c r="BM106" s="152"/>
      <c r="BN106" s="152">
        <f t="shared" si="115"/>
        <v>0</v>
      </c>
      <c r="BO106" s="153"/>
      <c r="BP106" s="152"/>
      <c r="BQ106" s="152">
        <f t="shared" si="116"/>
        <v>0</v>
      </c>
      <c r="BR106" s="153"/>
      <c r="BS106" s="152"/>
      <c r="BT106" s="152">
        <f t="shared" si="117"/>
        <v>0</v>
      </c>
      <c r="BU106" s="153"/>
      <c r="BV106" s="152"/>
      <c r="BW106" s="152">
        <f t="shared" si="118"/>
        <v>0</v>
      </c>
      <c r="BX106" s="153"/>
      <c r="BY106" s="152"/>
      <c r="BZ106" s="152">
        <f t="shared" si="119"/>
        <v>0</v>
      </c>
      <c r="CA106" s="152">
        <f t="shared" si="120"/>
        <v>0</v>
      </c>
      <c r="CB106" s="154"/>
      <c r="CC106" s="152">
        <f t="shared" si="121"/>
        <v>0</v>
      </c>
    </row>
    <row r="107" spans="1:81" ht="15.75">
      <c r="A107" s="168" t="s">
        <v>326</v>
      </c>
      <c r="B107" s="167" t="s">
        <v>397</v>
      </c>
      <c r="C107" s="155"/>
      <c r="D107" s="153"/>
      <c r="E107" s="154"/>
      <c r="F107" s="154"/>
      <c r="G107" s="153"/>
      <c r="H107" s="154"/>
      <c r="I107" s="154"/>
      <c r="J107" s="153"/>
      <c r="K107" s="174"/>
      <c r="L107" s="154"/>
      <c r="M107" s="153"/>
      <c r="N107" s="154"/>
      <c r="O107" s="154"/>
      <c r="P107" s="153"/>
      <c r="Q107" s="154"/>
      <c r="R107" s="154"/>
      <c r="S107" s="153"/>
      <c r="T107" s="154"/>
      <c r="U107" s="154"/>
      <c r="V107" s="153"/>
      <c r="W107" s="154"/>
      <c r="X107" s="152"/>
      <c r="Y107" s="153"/>
      <c r="Z107" s="154"/>
      <c r="AA107" s="152"/>
      <c r="AB107" s="153"/>
      <c r="AC107" s="154"/>
      <c r="AD107" s="152"/>
      <c r="AE107" s="153"/>
      <c r="AF107" s="154"/>
      <c r="AG107" s="152"/>
      <c r="AH107" s="153"/>
      <c r="AI107" s="154"/>
      <c r="AJ107" s="152"/>
      <c r="AK107" s="153"/>
      <c r="AL107" s="154"/>
      <c r="AM107" s="152"/>
      <c r="AN107" s="270">
        <f t="shared" si="106"/>
        <v>0</v>
      </c>
      <c r="AO107" s="270">
        <f t="shared" si="106"/>
        <v>0</v>
      </c>
      <c r="AP107" s="270">
        <f t="shared" si="107"/>
        <v>0</v>
      </c>
      <c r="AQ107" s="153"/>
      <c r="AR107" s="152"/>
      <c r="AS107" s="152">
        <f t="shared" si="108"/>
        <v>0</v>
      </c>
      <c r="AT107" s="153"/>
      <c r="AU107" s="152"/>
      <c r="AV107" s="152">
        <f t="shared" si="109"/>
        <v>0</v>
      </c>
      <c r="AW107" s="153"/>
      <c r="AX107" s="172"/>
      <c r="AY107" s="152">
        <f t="shared" si="110"/>
        <v>0</v>
      </c>
      <c r="AZ107" s="153"/>
      <c r="BA107" s="152"/>
      <c r="BB107" s="152">
        <f t="shared" si="111"/>
        <v>0</v>
      </c>
      <c r="BC107" s="153"/>
      <c r="BD107" s="152"/>
      <c r="BE107" s="152">
        <f t="shared" si="112"/>
        <v>0</v>
      </c>
      <c r="BF107" s="153"/>
      <c r="BG107" s="152"/>
      <c r="BH107" s="152">
        <f t="shared" si="113"/>
        <v>0</v>
      </c>
      <c r="BI107" s="153"/>
      <c r="BJ107" s="152"/>
      <c r="BK107" s="152">
        <f t="shared" si="114"/>
        <v>0</v>
      </c>
      <c r="BL107" s="153"/>
      <c r="BM107" s="152"/>
      <c r="BN107" s="152">
        <f t="shared" si="115"/>
        <v>0</v>
      </c>
      <c r="BO107" s="153"/>
      <c r="BP107" s="152"/>
      <c r="BQ107" s="152">
        <f t="shared" si="116"/>
        <v>0</v>
      </c>
      <c r="BR107" s="153"/>
      <c r="BS107" s="152"/>
      <c r="BT107" s="152">
        <f t="shared" si="117"/>
        <v>0</v>
      </c>
      <c r="BU107" s="153"/>
      <c r="BV107" s="152"/>
      <c r="BW107" s="152">
        <f t="shared" si="118"/>
        <v>0</v>
      </c>
      <c r="BX107" s="153"/>
      <c r="BY107" s="152"/>
      <c r="BZ107" s="152">
        <f t="shared" si="119"/>
        <v>0</v>
      </c>
      <c r="CA107" s="152">
        <f t="shared" si="120"/>
        <v>0</v>
      </c>
      <c r="CB107" s="154"/>
      <c r="CC107" s="152">
        <f t="shared" si="121"/>
        <v>0</v>
      </c>
    </row>
    <row r="108" spans="1:81" ht="15">
      <c r="A108" s="156" t="s">
        <v>327</v>
      </c>
      <c r="B108" s="156" t="s">
        <v>398</v>
      </c>
      <c r="C108" s="155"/>
      <c r="D108" s="153"/>
      <c r="E108" s="154"/>
      <c r="F108" s="154"/>
      <c r="G108" s="153"/>
      <c r="H108" s="154"/>
      <c r="I108" s="154"/>
      <c r="J108" s="153"/>
      <c r="K108" s="174"/>
      <c r="L108" s="154"/>
      <c r="M108" s="153"/>
      <c r="N108" s="154"/>
      <c r="O108" s="154"/>
      <c r="P108" s="153"/>
      <c r="Q108" s="154"/>
      <c r="R108" s="154"/>
      <c r="S108" s="153"/>
      <c r="T108" s="154"/>
      <c r="U108" s="154"/>
      <c r="V108" s="153"/>
      <c r="W108" s="154"/>
      <c r="X108" s="152"/>
      <c r="Y108" s="153"/>
      <c r="Z108" s="154"/>
      <c r="AA108" s="152"/>
      <c r="AB108" s="153"/>
      <c r="AC108" s="154"/>
      <c r="AD108" s="152"/>
      <c r="AE108" s="153"/>
      <c r="AF108" s="154"/>
      <c r="AG108" s="152"/>
      <c r="AH108" s="153"/>
      <c r="AI108" s="154"/>
      <c r="AJ108" s="152"/>
      <c r="AK108" s="153"/>
      <c r="AL108" s="154"/>
      <c r="AM108" s="152"/>
      <c r="AN108" s="270">
        <f t="shared" si="106"/>
        <v>0</v>
      </c>
      <c r="AO108" s="270">
        <f t="shared" si="106"/>
        <v>0</v>
      </c>
      <c r="AP108" s="270">
        <f t="shared" si="107"/>
        <v>0</v>
      </c>
      <c r="AQ108" s="153"/>
      <c r="AR108" s="152"/>
      <c r="AS108" s="152">
        <f t="shared" si="108"/>
        <v>0</v>
      </c>
      <c r="AT108" s="153"/>
      <c r="AU108" s="152"/>
      <c r="AV108" s="152">
        <f t="shared" si="109"/>
        <v>0</v>
      </c>
      <c r="AW108" s="153"/>
      <c r="AX108" s="172"/>
      <c r="AY108" s="152">
        <f t="shared" si="110"/>
        <v>0</v>
      </c>
      <c r="AZ108" s="153"/>
      <c r="BA108" s="152"/>
      <c r="BB108" s="152">
        <f t="shared" si="111"/>
        <v>0</v>
      </c>
      <c r="BC108" s="153"/>
      <c r="BD108" s="152"/>
      <c r="BE108" s="152">
        <f t="shared" si="112"/>
        <v>0</v>
      </c>
      <c r="BF108" s="153"/>
      <c r="BG108" s="152"/>
      <c r="BH108" s="152">
        <f t="shared" si="113"/>
        <v>0</v>
      </c>
      <c r="BI108" s="153"/>
      <c r="BJ108" s="152"/>
      <c r="BK108" s="152">
        <f t="shared" si="114"/>
        <v>0</v>
      </c>
      <c r="BL108" s="153"/>
      <c r="BM108" s="152"/>
      <c r="BN108" s="152">
        <f t="shared" si="115"/>
        <v>0</v>
      </c>
      <c r="BO108" s="153"/>
      <c r="BP108" s="152"/>
      <c r="BQ108" s="152">
        <f t="shared" si="116"/>
        <v>0</v>
      </c>
      <c r="BR108" s="153"/>
      <c r="BS108" s="152"/>
      <c r="BT108" s="152">
        <f t="shared" si="117"/>
        <v>0</v>
      </c>
      <c r="BU108" s="153"/>
      <c r="BV108" s="152"/>
      <c r="BW108" s="152">
        <f t="shared" si="118"/>
        <v>0</v>
      </c>
      <c r="BX108" s="153"/>
      <c r="BY108" s="152"/>
      <c r="BZ108" s="152">
        <f t="shared" si="119"/>
        <v>0</v>
      </c>
      <c r="CA108" s="152">
        <f t="shared" si="120"/>
        <v>0</v>
      </c>
      <c r="CB108" s="154"/>
      <c r="CC108" s="152">
        <f t="shared" si="121"/>
        <v>0</v>
      </c>
    </row>
    <row r="109" spans="1:81" ht="30">
      <c r="A109" s="156" t="s">
        <v>328</v>
      </c>
      <c r="B109" s="156" t="s">
        <v>272</v>
      </c>
      <c r="C109" s="155"/>
      <c r="D109" s="153"/>
      <c r="E109" s="154"/>
      <c r="F109" s="154"/>
      <c r="G109" s="153"/>
      <c r="H109" s="154"/>
      <c r="I109" s="154"/>
      <c r="J109" s="153"/>
      <c r="K109" s="174"/>
      <c r="L109" s="154"/>
      <c r="M109" s="153"/>
      <c r="N109" s="154"/>
      <c r="O109" s="154"/>
      <c r="P109" s="153"/>
      <c r="Q109" s="154"/>
      <c r="R109" s="154"/>
      <c r="S109" s="153"/>
      <c r="T109" s="154"/>
      <c r="U109" s="154"/>
      <c r="V109" s="153"/>
      <c r="W109" s="154"/>
      <c r="X109" s="152"/>
      <c r="Y109" s="153"/>
      <c r="Z109" s="154"/>
      <c r="AA109" s="152"/>
      <c r="AB109" s="153"/>
      <c r="AC109" s="154"/>
      <c r="AD109" s="152"/>
      <c r="AE109" s="153"/>
      <c r="AF109" s="154"/>
      <c r="AG109" s="152"/>
      <c r="AH109" s="153"/>
      <c r="AI109" s="154"/>
      <c r="AJ109" s="152"/>
      <c r="AK109" s="153"/>
      <c r="AL109" s="154"/>
      <c r="AM109" s="152"/>
      <c r="AN109" s="270">
        <f t="shared" si="106"/>
        <v>0</v>
      </c>
      <c r="AO109" s="270">
        <f t="shared" si="106"/>
        <v>0</v>
      </c>
      <c r="AP109" s="270">
        <f t="shared" si="107"/>
        <v>0</v>
      </c>
      <c r="AQ109" s="153"/>
      <c r="AR109" s="152"/>
      <c r="AS109" s="152">
        <f t="shared" si="108"/>
        <v>0</v>
      </c>
      <c r="AT109" s="153"/>
      <c r="AU109" s="152"/>
      <c r="AV109" s="152">
        <f t="shared" si="109"/>
        <v>0</v>
      </c>
      <c r="AW109" s="153"/>
      <c r="AX109" s="172"/>
      <c r="AY109" s="152">
        <f t="shared" si="110"/>
        <v>0</v>
      </c>
      <c r="AZ109" s="153"/>
      <c r="BA109" s="152"/>
      <c r="BB109" s="152">
        <f t="shared" si="111"/>
        <v>0</v>
      </c>
      <c r="BC109" s="153"/>
      <c r="BD109" s="152"/>
      <c r="BE109" s="152">
        <f t="shared" si="112"/>
        <v>0</v>
      </c>
      <c r="BF109" s="153"/>
      <c r="BG109" s="152"/>
      <c r="BH109" s="152">
        <f t="shared" si="113"/>
        <v>0</v>
      </c>
      <c r="BI109" s="153"/>
      <c r="BJ109" s="152"/>
      <c r="BK109" s="152">
        <f t="shared" si="114"/>
        <v>0</v>
      </c>
      <c r="BL109" s="153"/>
      <c r="BM109" s="152"/>
      <c r="BN109" s="152">
        <f t="shared" si="115"/>
        <v>0</v>
      </c>
      <c r="BO109" s="153"/>
      <c r="BP109" s="152"/>
      <c r="BQ109" s="152">
        <f t="shared" si="116"/>
        <v>0</v>
      </c>
      <c r="BR109" s="153"/>
      <c r="BS109" s="152"/>
      <c r="BT109" s="152">
        <f t="shared" si="117"/>
        <v>0</v>
      </c>
      <c r="BU109" s="153"/>
      <c r="BV109" s="152"/>
      <c r="BW109" s="152">
        <f t="shared" si="118"/>
        <v>0</v>
      </c>
      <c r="BX109" s="153"/>
      <c r="BY109" s="152"/>
      <c r="BZ109" s="152">
        <f t="shared" si="119"/>
        <v>0</v>
      </c>
      <c r="CA109" s="152">
        <f t="shared" si="120"/>
        <v>0</v>
      </c>
      <c r="CB109" s="154"/>
      <c r="CC109" s="152">
        <f t="shared" si="121"/>
        <v>0</v>
      </c>
    </row>
    <row r="110" spans="1:81" ht="15">
      <c r="A110" s="156" t="s">
        <v>329</v>
      </c>
      <c r="B110" s="156" t="s">
        <v>406</v>
      </c>
      <c r="C110" s="155"/>
      <c r="D110" s="153"/>
      <c r="E110" s="154"/>
      <c r="F110" s="154"/>
      <c r="G110" s="153"/>
      <c r="H110" s="154"/>
      <c r="I110" s="154"/>
      <c r="J110" s="153"/>
      <c r="K110" s="174"/>
      <c r="L110" s="154"/>
      <c r="M110" s="153"/>
      <c r="N110" s="154"/>
      <c r="O110" s="154"/>
      <c r="P110" s="153"/>
      <c r="Q110" s="154"/>
      <c r="R110" s="154"/>
      <c r="S110" s="153"/>
      <c r="T110" s="154"/>
      <c r="U110" s="154"/>
      <c r="V110" s="153"/>
      <c r="W110" s="154"/>
      <c r="X110" s="152"/>
      <c r="Y110" s="153"/>
      <c r="Z110" s="154"/>
      <c r="AA110" s="152"/>
      <c r="AB110" s="153"/>
      <c r="AC110" s="154"/>
      <c r="AD110" s="152"/>
      <c r="AE110" s="153"/>
      <c r="AF110" s="154"/>
      <c r="AG110" s="152"/>
      <c r="AH110" s="153"/>
      <c r="AI110" s="154"/>
      <c r="AJ110" s="152"/>
      <c r="AK110" s="153"/>
      <c r="AL110" s="154"/>
      <c r="AM110" s="152"/>
      <c r="AN110" s="270">
        <f t="shared" si="106"/>
        <v>0</v>
      </c>
      <c r="AO110" s="270">
        <f t="shared" si="106"/>
        <v>0</v>
      </c>
      <c r="AP110" s="270">
        <f t="shared" si="107"/>
        <v>0</v>
      </c>
      <c r="AQ110" s="153"/>
      <c r="AR110" s="152"/>
      <c r="AS110" s="152">
        <f t="shared" si="108"/>
        <v>0</v>
      </c>
      <c r="AT110" s="153"/>
      <c r="AU110" s="152"/>
      <c r="AV110" s="152">
        <f t="shared" si="109"/>
        <v>0</v>
      </c>
      <c r="AW110" s="153"/>
      <c r="AX110" s="172"/>
      <c r="AY110" s="152">
        <f t="shared" si="110"/>
        <v>0</v>
      </c>
      <c r="AZ110" s="153"/>
      <c r="BA110" s="152"/>
      <c r="BB110" s="152">
        <f t="shared" si="111"/>
        <v>0</v>
      </c>
      <c r="BC110" s="153"/>
      <c r="BD110" s="152"/>
      <c r="BE110" s="152">
        <f t="shared" si="112"/>
        <v>0</v>
      </c>
      <c r="BF110" s="153"/>
      <c r="BG110" s="152"/>
      <c r="BH110" s="152">
        <f t="shared" si="113"/>
        <v>0</v>
      </c>
      <c r="BI110" s="153"/>
      <c r="BJ110" s="152"/>
      <c r="BK110" s="152">
        <f t="shared" si="114"/>
        <v>0</v>
      </c>
      <c r="BL110" s="153"/>
      <c r="BM110" s="152"/>
      <c r="BN110" s="152">
        <f t="shared" si="115"/>
        <v>0</v>
      </c>
      <c r="BO110" s="153"/>
      <c r="BP110" s="152"/>
      <c r="BQ110" s="152">
        <f t="shared" si="116"/>
        <v>0</v>
      </c>
      <c r="BR110" s="153"/>
      <c r="BS110" s="152"/>
      <c r="BT110" s="152">
        <f t="shared" si="117"/>
        <v>0</v>
      </c>
      <c r="BU110" s="153"/>
      <c r="BV110" s="152"/>
      <c r="BW110" s="152">
        <f t="shared" si="118"/>
        <v>0</v>
      </c>
      <c r="BX110" s="153"/>
      <c r="BY110" s="152"/>
      <c r="BZ110" s="152">
        <f t="shared" si="119"/>
        <v>0</v>
      </c>
      <c r="CA110" s="152">
        <f t="shared" si="120"/>
        <v>0</v>
      </c>
      <c r="CB110" s="154"/>
      <c r="CC110" s="152">
        <f t="shared" si="121"/>
        <v>0</v>
      </c>
    </row>
    <row r="111" spans="1:81" ht="15">
      <c r="A111" s="156" t="s">
        <v>330</v>
      </c>
      <c r="B111" s="156" t="s">
        <v>403</v>
      </c>
      <c r="C111" s="155"/>
      <c r="D111" s="153"/>
      <c r="E111" s="154"/>
      <c r="F111" s="154"/>
      <c r="G111" s="153"/>
      <c r="H111" s="154"/>
      <c r="I111" s="154"/>
      <c r="J111" s="153"/>
      <c r="K111" s="174"/>
      <c r="L111" s="154"/>
      <c r="M111" s="153"/>
      <c r="N111" s="154"/>
      <c r="O111" s="154"/>
      <c r="P111" s="153"/>
      <c r="Q111" s="154"/>
      <c r="R111" s="154"/>
      <c r="S111" s="153"/>
      <c r="T111" s="154"/>
      <c r="U111" s="154"/>
      <c r="V111" s="153"/>
      <c r="W111" s="154"/>
      <c r="X111" s="152"/>
      <c r="Y111" s="153"/>
      <c r="Z111" s="154"/>
      <c r="AA111" s="152"/>
      <c r="AB111" s="153"/>
      <c r="AC111" s="154"/>
      <c r="AD111" s="152"/>
      <c r="AE111" s="153"/>
      <c r="AF111" s="154"/>
      <c r="AG111" s="152"/>
      <c r="AH111" s="153"/>
      <c r="AI111" s="154"/>
      <c r="AJ111" s="152"/>
      <c r="AK111" s="153"/>
      <c r="AL111" s="154"/>
      <c r="AM111" s="152"/>
      <c r="AN111" s="270">
        <f t="shared" si="106"/>
        <v>0</v>
      </c>
      <c r="AO111" s="270">
        <f t="shared" si="106"/>
        <v>0</v>
      </c>
      <c r="AP111" s="270">
        <f t="shared" si="107"/>
        <v>0</v>
      </c>
      <c r="AQ111" s="153"/>
      <c r="AR111" s="152"/>
      <c r="AS111" s="152">
        <f t="shared" si="108"/>
        <v>0</v>
      </c>
      <c r="AT111" s="153"/>
      <c r="AU111" s="152"/>
      <c r="AV111" s="152">
        <f t="shared" si="109"/>
        <v>0</v>
      </c>
      <c r="AW111" s="153"/>
      <c r="AX111" s="172"/>
      <c r="AY111" s="152">
        <f t="shared" si="110"/>
        <v>0</v>
      </c>
      <c r="AZ111" s="153"/>
      <c r="BA111" s="152"/>
      <c r="BB111" s="152">
        <f t="shared" si="111"/>
        <v>0</v>
      </c>
      <c r="BC111" s="153"/>
      <c r="BD111" s="152"/>
      <c r="BE111" s="152">
        <f t="shared" si="112"/>
        <v>0</v>
      </c>
      <c r="BF111" s="153"/>
      <c r="BG111" s="152"/>
      <c r="BH111" s="152">
        <f t="shared" si="113"/>
        <v>0</v>
      </c>
      <c r="BI111" s="153"/>
      <c r="BJ111" s="152"/>
      <c r="BK111" s="152">
        <f t="shared" si="114"/>
        <v>0</v>
      </c>
      <c r="BL111" s="153"/>
      <c r="BM111" s="152"/>
      <c r="BN111" s="152">
        <f t="shared" si="115"/>
        <v>0</v>
      </c>
      <c r="BO111" s="153"/>
      <c r="BP111" s="152"/>
      <c r="BQ111" s="152">
        <f t="shared" si="116"/>
        <v>0</v>
      </c>
      <c r="BR111" s="153"/>
      <c r="BS111" s="152"/>
      <c r="BT111" s="152">
        <f t="shared" si="117"/>
        <v>0</v>
      </c>
      <c r="BU111" s="153"/>
      <c r="BV111" s="152"/>
      <c r="BW111" s="152">
        <f t="shared" si="118"/>
        <v>0</v>
      </c>
      <c r="BX111" s="153"/>
      <c r="BY111" s="152"/>
      <c r="BZ111" s="152">
        <f t="shared" si="119"/>
        <v>0</v>
      </c>
      <c r="CA111" s="152">
        <f t="shared" si="120"/>
        <v>0</v>
      </c>
      <c r="CB111" s="154"/>
      <c r="CC111" s="152">
        <f t="shared" si="121"/>
        <v>0</v>
      </c>
    </row>
    <row r="112" spans="1:81" ht="15">
      <c r="A112" s="156" t="s">
        <v>331</v>
      </c>
      <c r="B112" s="156" t="s">
        <v>402</v>
      </c>
      <c r="C112" s="155"/>
      <c r="D112" s="153"/>
      <c r="E112" s="154"/>
      <c r="F112" s="154"/>
      <c r="G112" s="153"/>
      <c r="H112" s="154"/>
      <c r="I112" s="154"/>
      <c r="J112" s="153"/>
      <c r="K112" s="174"/>
      <c r="L112" s="154"/>
      <c r="M112" s="153"/>
      <c r="N112" s="154"/>
      <c r="O112" s="154"/>
      <c r="P112" s="153"/>
      <c r="Q112" s="154"/>
      <c r="R112" s="154"/>
      <c r="S112" s="153"/>
      <c r="T112" s="154"/>
      <c r="U112" s="154"/>
      <c r="V112" s="153"/>
      <c r="W112" s="154"/>
      <c r="X112" s="152"/>
      <c r="Y112" s="153"/>
      <c r="Z112" s="154"/>
      <c r="AA112" s="152"/>
      <c r="AB112" s="153"/>
      <c r="AC112" s="154"/>
      <c r="AD112" s="152"/>
      <c r="AE112" s="153"/>
      <c r="AF112" s="154"/>
      <c r="AG112" s="152"/>
      <c r="AH112" s="153"/>
      <c r="AI112" s="154"/>
      <c r="AJ112" s="152"/>
      <c r="AK112" s="153"/>
      <c r="AL112" s="154"/>
      <c r="AM112" s="152"/>
      <c r="AN112" s="270">
        <f t="shared" si="106"/>
        <v>0</v>
      </c>
      <c r="AO112" s="270">
        <f t="shared" si="106"/>
        <v>0</v>
      </c>
      <c r="AP112" s="270">
        <f t="shared" si="107"/>
        <v>0</v>
      </c>
      <c r="AQ112" s="153"/>
      <c r="AR112" s="152"/>
      <c r="AS112" s="152">
        <f t="shared" si="108"/>
        <v>0</v>
      </c>
      <c r="AT112" s="153"/>
      <c r="AU112" s="152"/>
      <c r="AV112" s="152">
        <f t="shared" si="109"/>
        <v>0</v>
      </c>
      <c r="AW112" s="153"/>
      <c r="AX112" s="172"/>
      <c r="AY112" s="152">
        <f t="shared" si="110"/>
        <v>0</v>
      </c>
      <c r="AZ112" s="153"/>
      <c r="BA112" s="152"/>
      <c r="BB112" s="152">
        <f t="shared" si="111"/>
        <v>0</v>
      </c>
      <c r="BC112" s="153"/>
      <c r="BD112" s="152"/>
      <c r="BE112" s="152">
        <f t="shared" si="112"/>
        <v>0</v>
      </c>
      <c r="BF112" s="153"/>
      <c r="BG112" s="152"/>
      <c r="BH112" s="152">
        <f t="shared" si="113"/>
        <v>0</v>
      </c>
      <c r="BI112" s="153"/>
      <c r="BJ112" s="152"/>
      <c r="BK112" s="152">
        <f t="shared" si="114"/>
        <v>0</v>
      </c>
      <c r="BL112" s="153"/>
      <c r="BM112" s="152"/>
      <c r="BN112" s="152">
        <f t="shared" si="115"/>
        <v>0</v>
      </c>
      <c r="BO112" s="153"/>
      <c r="BP112" s="152"/>
      <c r="BQ112" s="152">
        <f t="shared" si="116"/>
        <v>0</v>
      </c>
      <c r="BR112" s="153"/>
      <c r="BS112" s="152"/>
      <c r="BT112" s="152">
        <f t="shared" si="117"/>
        <v>0</v>
      </c>
      <c r="BU112" s="153"/>
      <c r="BV112" s="152"/>
      <c r="BW112" s="152">
        <f t="shared" si="118"/>
        <v>0</v>
      </c>
      <c r="BX112" s="153"/>
      <c r="BY112" s="152"/>
      <c r="BZ112" s="152">
        <f t="shared" si="119"/>
        <v>0</v>
      </c>
      <c r="CA112" s="152">
        <f t="shared" si="120"/>
        <v>0</v>
      </c>
      <c r="CB112" s="154"/>
      <c r="CC112" s="152">
        <f t="shared" si="121"/>
        <v>0</v>
      </c>
    </row>
    <row r="113" spans="1:81" ht="30">
      <c r="A113" s="156" t="s">
        <v>332</v>
      </c>
      <c r="B113" s="156" t="s">
        <v>401</v>
      </c>
      <c r="C113" s="155"/>
      <c r="D113" s="153"/>
      <c r="E113" s="154"/>
      <c r="F113" s="154"/>
      <c r="G113" s="153"/>
      <c r="H113" s="154"/>
      <c r="I113" s="154"/>
      <c r="J113" s="153"/>
      <c r="K113" s="174"/>
      <c r="L113" s="154"/>
      <c r="M113" s="153"/>
      <c r="N113" s="154"/>
      <c r="O113" s="154"/>
      <c r="P113" s="153"/>
      <c r="Q113" s="154"/>
      <c r="R113" s="154"/>
      <c r="S113" s="153"/>
      <c r="T113" s="154"/>
      <c r="U113" s="154"/>
      <c r="V113" s="153"/>
      <c r="W113" s="154"/>
      <c r="X113" s="152"/>
      <c r="Y113" s="153"/>
      <c r="Z113" s="154"/>
      <c r="AA113" s="152"/>
      <c r="AB113" s="153"/>
      <c r="AC113" s="154"/>
      <c r="AD113" s="152"/>
      <c r="AE113" s="153"/>
      <c r="AF113" s="154"/>
      <c r="AG113" s="152"/>
      <c r="AH113" s="153"/>
      <c r="AI113" s="154"/>
      <c r="AJ113" s="152"/>
      <c r="AK113" s="153"/>
      <c r="AL113" s="154"/>
      <c r="AM113" s="152"/>
      <c r="AN113" s="270">
        <f t="shared" si="106"/>
        <v>0</v>
      </c>
      <c r="AO113" s="270">
        <f t="shared" si="106"/>
        <v>0</v>
      </c>
      <c r="AP113" s="270">
        <f t="shared" si="107"/>
        <v>0</v>
      </c>
      <c r="AQ113" s="153"/>
      <c r="AR113" s="152"/>
      <c r="AS113" s="152">
        <f t="shared" si="108"/>
        <v>0</v>
      </c>
      <c r="AT113" s="153"/>
      <c r="AU113" s="152"/>
      <c r="AV113" s="152">
        <f t="shared" si="109"/>
        <v>0</v>
      </c>
      <c r="AW113" s="153"/>
      <c r="AX113" s="172"/>
      <c r="AY113" s="152">
        <f t="shared" si="110"/>
        <v>0</v>
      </c>
      <c r="AZ113" s="153"/>
      <c r="BA113" s="152"/>
      <c r="BB113" s="152">
        <f t="shared" si="111"/>
        <v>0</v>
      </c>
      <c r="BC113" s="153"/>
      <c r="BD113" s="152"/>
      <c r="BE113" s="152">
        <f t="shared" si="112"/>
        <v>0</v>
      </c>
      <c r="BF113" s="153"/>
      <c r="BG113" s="152"/>
      <c r="BH113" s="152">
        <f t="shared" si="113"/>
        <v>0</v>
      </c>
      <c r="BI113" s="153"/>
      <c r="BJ113" s="152"/>
      <c r="BK113" s="152">
        <f t="shared" si="114"/>
        <v>0</v>
      </c>
      <c r="BL113" s="153"/>
      <c r="BM113" s="152"/>
      <c r="BN113" s="152">
        <f t="shared" si="115"/>
        <v>0</v>
      </c>
      <c r="BO113" s="153"/>
      <c r="BP113" s="152"/>
      <c r="BQ113" s="152">
        <f t="shared" si="116"/>
        <v>0</v>
      </c>
      <c r="BR113" s="153"/>
      <c r="BS113" s="152"/>
      <c r="BT113" s="152">
        <f t="shared" si="117"/>
        <v>0</v>
      </c>
      <c r="BU113" s="153"/>
      <c r="BV113" s="152"/>
      <c r="BW113" s="152">
        <f t="shared" si="118"/>
        <v>0</v>
      </c>
      <c r="BX113" s="153"/>
      <c r="BY113" s="152"/>
      <c r="BZ113" s="152">
        <f t="shared" si="119"/>
        <v>0</v>
      </c>
      <c r="CA113" s="152">
        <f t="shared" si="120"/>
        <v>0</v>
      </c>
      <c r="CB113" s="154"/>
      <c r="CC113" s="152">
        <f t="shared" si="121"/>
        <v>0</v>
      </c>
    </row>
    <row r="114" spans="1:81" ht="15">
      <c r="A114" s="156" t="s">
        <v>333</v>
      </c>
      <c r="B114" s="156" t="s">
        <v>406</v>
      </c>
      <c r="C114" s="155"/>
      <c r="D114" s="153"/>
      <c r="E114" s="154"/>
      <c r="F114" s="154"/>
      <c r="G114" s="153"/>
      <c r="H114" s="154"/>
      <c r="I114" s="154"/>
      <c r="J114" s="153"/>
      <c r="K114" s="174"/>
      <c r="L114" s="154"/>
      <c r="M114" s="153"/>
      <c r="N114" s="154"/>
      <c r="O114" s="154"/>
      <c r="P114" s="153"/>
      <c r="Q114" s="154"/>
      <c r="R114" s="154"/>
      <c r="S114" s="153"/>
      <c r="T114" s="154"/>
      <c r="U114" s="154"/>
      <c r="V114" s="153"/>
      <c r="W114" s="154"/>
      <c r="X114" s="152"/>
      <c r="Y114" s="153"/>
      <c r="Z114" s="154"/>
      <c r="AA114" s="152"/>
      <c r="AB114" s="153"/>
      <c r="AC114" s="154"/>
      <c r="AD114" s="152"/>
      <c r="AE114" s="153"/>
      <c r="AF114" s="154"/>
      <c r="AG114" s="152"/>
      <c r="AH114" s="153"/>
      <c r="AI114" s="154"/>
      <c r="AJ114" s="152"/>
      <c r="AK114" s="153"/>
      <c r="AL114" s="154"/>
      <c r="AM114" s="152"/>
      <c r="AN114" s="270">
        <f t="shared" si="106"/>
        <v>0</v>
      </c>
      <c r="AO114" s="270">
        <f t="shared" si="106"/>
        <v>0</v>
      </c>
      <c r="AP114" s="270">
        <f t="shared" si="107"/>
        <v>0</v>
      </c>
      <c r="AQ114" s="153"/>
      <c r="AR114" s="152"/>
      <c r="AS114" s="152">
        <f t="shared" si="108"/>
        <v>0</v>
      </c>
      <c r="AT114" s="153"/>
      <c r="AU114" s="152"/>
      <c r="AV114" s="152">
        <f t="shared" si="109"/>
        <v>0</v>
      </c>
      <c r="AW114" s="153"/>
      <c r="AX114" s="172"/>
      <c r="AY114" s="152">
        <f t="shared" si="110"/>
        <v>0</v>
      </c>
      <c r="AZ114" s="153"/>
      <c r="BA114" s="152"/>
      <c r="BB114" s="152">
        <f t="shared" si="111"/>
        <v>0</v>
      </c>
      <c r="BC114" s="153"/>
      <c r="BD114" s="152"/>
      <c r="BE114" s="152">
        <f t="shared" si="112"/>
        <v>0</v>
      </c>
      <c r="BF114" s="153"/>
      <c r="BG114" s="152"/>
      <c r="BH114" s="152">
        <f t="shared" si="113"/>
        <v>0</v>
      </c>
      <c r="BI114" s="153"/>
      <c r="BJ114" s="152"/>
      <c r="BK114" s="152">
        <f t="shared" si="114"/>
        <v>0</v>
      </c>
      <c r="BL114" s="153"/>
      <c r="BM114" s="152"/>
      <c r="BN114" s="152">
        <f t="shared" si="115"/>
        <v>0</v>
      </c>
      <c r="BO114" s="153"/>
      <c r="BP114" s="152"/>
      <c r="BQ114" s="152">
        <f t="shared" si="116"/>
        <v>0</v>
      </c>
      <c r="BR114" s="153"/>
      <c r="BS114" s="152"/>
      <c r="BT114" s="152">
        <f t="shared" si="117"/>
        <v>0</v>
      </c>
      <c r="BU114" s="153"/>
      <c r="BV114" s="152"/>
      <c r="BW114" s="152">
        <f t="shared" si="118"/>
        <v>0</v>
      </c>
      <c r="BX114" s="153"/>
      <c r="BY114" s="152"/>
      <c r="BZ114" s="152">
        <f t="shared" si="119"/>
        <v>0</v>
      </c>
      <c r="CA114" s="152">
        <f t="shared" si="120"/>
        <v>0</v>
      </c>
      <c r="CB114" s="154"/>
      <c r="CC114" s="152">
        <f t="shared" si="121"/>
        <v>0</v>
      </c>
    </row>
    <row r="115" spans="1:81" ht="15">
      <c r="A115" s="156" t="s">
        <v>334</v>
      </c>
      <c r="B115" s="156" t="s">
        <v>400</v>
      </c>
      <c r="C115" s="155"/>
      <c r="D115" s="153"/>
      <c r="E115" s="154"/>
      <c r="F115" s="154"/>
      <c r="G115" s="153"/>
      <c r="H115" s="154"/>
      <c r="I115" s="154"/>
      <c r="J115" s="153"/>
      <c r="K115" s="174"/>
      <c r="L115" s="154"/>
      <c r="M115" s="153"/>
      <c r="N115" s="154"/>
      <c r="O115" s="154"/>
      <c r="P115" s="153"/>
      <c r="Q115" s="154"/>
      <c r="R115" s="154"/>
      <c r="S115" s="153"/>
      <c r="T115" s="154"/>
      <c r="U115" s="154"/>
      <c r="V115" s="153"/>
      <c r="W115" s="154"/>
      <c r="X115" s="152"/>
      <c r="Y115" s="153"/>
      <c r="Z115" s="154"/>
      <c r="AA115" s="152"/>
      <c r="AB115" s="153"/>
      <c r="AC115" s="154"/>
      <c r="AD115" s="152"/>
      <c r="AE115" s="153"/>
      <c r="AF115" s="154"/>
      <c r="AG115" s="152"/>
      <c r="AH115" s="153"/>
      <c r="AI115" s="154"/>
      <c r="AJ115" s="152"/>
      <c r="AK115" s="153"/>
      <c r="AL115" s="154"/>
      <c r="AM115" s="152"/>
      <c r="AN115" s="270">
        <f t="shared" si="106"/>
        <v>0</v>
      </c>
      <c r="AO115" s="270">
        <f t="shared" si="106"/>
        <v>0</v>
      </c>
      <c r="AP115" s="270">
        <f t="shared" si="107"/>
        <v>0</v>
      </c>
      <c r="AQ115" s="153"/>
      <c r="AR115" s="152"/>
      <c r="AS115" s="152">
        <f t="shared" si="108"/>
        <v>0</v>
      </c>
      <c r="AT115" s="153"/>
      <c r="AU115" s="152"/>
      <c r="AV115" s="152">
        <f t="shared" si="109"/>
        <v>0</v>
      </c>
      <c r="AW115" s="153"/>
      <c r="AX115" s="172"/>
      <c r="AY115" s="152">
        <f t="shared" si="110"/>
        <v>0</v>
      </c>
      <c r="AZ115" s="153"/>
      <c r="BA115" s="152"/>
      <c r="BB115" s="152">
        <f t="shared" si="111"/>
        <v>0</v>
      </c>
      <c r="BC115" s="153"/>
      <c r="BD115" s="152"/>
      <c r="BE115" s="152">
        <f t="shared" si="112"/>
        <v>0</v>
      </c>
      <c r="BF115" s="153"/>
      <c r="BG115" s="152"/>
      <c r="BH115" s="152">
        <f t="shared" si="113"/>
        <v>0</v>
      </c>
      <c r="BI115" s="153"/>
      <c r="BJ115" s="152"/>
      <c r="BK115" s="152">
        <f t="shared" si="114"/>
        <v>0</v>
      </c>
      <c r="BL115" s="153"/>
      <c r="BM115" s="152"/>
      <c r="BN115" s="152">
        <f t="shared" si="115"/>
        <v>0</v>
      </c>
      <c r="BO115" s="153"/>
      <c r="BP115" s="152"/>
      <c r="BQ115" s="152">
        <f t="shared" si="116"/>
        <v>0</v>
      </c>
      <c r="BR115" s="153"/>
      <c r="BS115" s="152"/>
      <c r="BT115" s="152">
        <f t="shared" si="117"/>
        <v>0</v>
      </c>
      <c r="BU115" s="153"/>
      <c r="BV115" s="152"/>
      <c r="BW115" s="152">
        <f t="shared" si="118"/>
        <v>0</v>
      </c>
      <c r="BX115" s="153"/>
      <c r="BY115" s="152"/>
      <c r="BZ115" s="152">
        <f t="shared" si="119"/>
        <v>0</v>
      </c>
      <c r="CA115" s="152">
        <f t="shared" si="120"/>
        <v>0</v>
      </c>
      <c r="CB115" s="154"/>
      <c r="CC115" s="152">
        <f t="shared" si="121"/>
        <v>0</v>
      </c>
    </row>
    <row r="116" spans="1:81" ht="15">
      <c r="A116" s="156" t="s">
        <v>335</v>
      </c>
      <c r="B116" s="156" t="s">
        <v>336</v>
      </c>
      <c r="C116" s="155"/>
      <c r="D116" s="153"/>
      <c r="E116" s="154"/>
      <c r="F116" s="154"/>
      <c r="G116" s="153"/>
      <c r="H116" s="154"/>
      <c r="I116" s="154"/>
      <c r="J116" s="153"/>
      <c r="K116" s="174"/>
      <c r="L116" s="154"/>
      <c r="M116" s="153"/>
      <c r="N116" s="154"/>
      <c r="O116" s="154"/>
      <c r="P116" s="153"/>
      <c r="Q116" s="154"/>
      <c r="R116" s="154"/>
      <c r="S116" s="153"/>
      <c r="T116" s="154"/>
      <c r="U116" s="154"/>
      <c r="V116" s="153"/>
      <c r="W116" s="154"/>
      <c r="X116" s="152"/>
      <c r="Y116" s="153"/>
      <c r="Z116" s="154"/>
      <c r="AA116" s="152"/>
      <c r="AB116" s="153"/>
      <c r="AC116" s="154"/>
      <c r="AD116" s="152"/>
      <c r="AE116" s="153"/>
      <c r="AF116" s="154"/>
      <c r="AG116" s="152"/>
      <c r="AH116" s="153"/>
      <c r="AI116" s="154"/>
      <c r="AJ116" s="152"/>
      <c r="AK116" s="153"/>
      <c r="AL116" s="154"/>
      <c r="AM116" s="152"/>
      <c r="AN116" s="270">
        <f t="shared" si="106"/>
        <v>0</v>
      </c>
      <c r="AO116" s="270">
        <f t="shared" si="106"/>
        <v>0</v>
      </c>
      <c r="AP116" s="270">
        <f t="shared" si="107"/>
        <v>0</v>
      </c>
      <c r="AQ116" s="153"/>
      <c r="AR116" s="152"/>
      <c r="AS116" s="152">
        <f t="shared" si="108"/>
        <v>0</v>
      </c>
      <c r="AT116" s="153"/>
      <c r="AU116" s="152"/>
      <c r="AV116" s="152">
        <f t="shared" si="109"/>
        <v>0</v>
      </c>
      <c r="AW116" s="153"/>
      <c r="AX116" s="172"/>
      <c r="AY116" s="152">
        <f t="shared" si="110"/>
        <v>0</v>
      </c>
      <c r="AZ116" s="153"/>
      <c r="BA116" s="152"/>
      <c r="BB116" s="152">
        <f t="shared" si="111"/>
        <v>0</v>
      </c>
      <c r="BC116" s="153"/>
      <c r="BD116" s="152"/>
      <c r="BE116" s="152">
        <f t="shared" si="112"/>
        <v>0</v>
      </c>
      <c r="BF116" s="153"/>
      <c r="BG116" s="152"/>
      <c r="BH116" s="152">
        <f t="shared" si="113"/>
        <v>0</v>
      </c>
      <c r="BI116" s="153"/>
      <c r="BJ116" s="152"/>
      <c r="BK116" s="152">
        <f t="shared" si="114"/>
        <v>0</v>
      </c>
      <c r="BL116" s="153"/>
      <c r="BM116" s="152"/>
      <c r="BN116" s="152">
        <f t="shared" si="115"/>
        <v>0</v>
      </c>
      <c r="BO116" s="153"/>
      <c r="BP116" s="152"/>
      <c r="BQ116" s="152">
        <f t="shared" si="116"/>
        <v>0</v>
      </c>
      <c r="BR116" s="153"/>
      <c r="BS116" s="152"/>
      <c r="BT116" s="152">
        <f t="shared" si="117"/>
        <v>0</v>
      </c>
      <c r="BU116" s="153"/>
      <c r="BV116" s="152"/>
      <c r="BW116" s="152">
        <f t="shared" si="118"/>
        <v>0</v>
      </c>
      <c r="BX116" s="153"/>
      <c r="BY116" s="152"/>
      <c r="BZ116" s="152">
        <f t="shared" si="119"/>
        <v>0</v>
      </c>
      <c r="CA116" s="152">
        <f t="shared" si="120"/>
        <v>0</v>
      </c>
      <c r="CB116" s="154"/>
      <c r="CC116" s="152">
        <f t="shared" si="121"/>
        <v>0</v>
      </c>
    </row>
    <row r="117" spans="1:81" ht="15">
      <c r="A117" s="156" t="s">
        <v>337</v>
      </c>
      <c r="B117" s="156" t="s">
        <v>338</v>
      </c>
      <c r="C117" s="155"/>
      <c r="D117" s="153"/>
      <c r="E117" s="154"/>
      <c r="F117" s="154"/>
      <c r="G117" s="153"/>
      <c r="H117" s="154"/>
      <c r="I117" s="154"/>
      <c r="J117" s="153"/>
      <c r="K117" s="174"/>
      <c r="L117" s="154"/>
      <c r="M117" s="153"/>
      <c r="N117" s="154"/>
      <c r="O117" s="154"/>
      <c r="P117" s="153"/>
      <c r="Q117" s="154"/>
      <c r="R117" s="154"/>
      <c r="S117" s="153"/>
      <c r="T117" s="154"/>
      <c r="U117" s="154"/>
      <c r="V117" s="153"/>
      <c r="W117" s="154"/>
      <c r="X117" s="152"/>
      <c r="Y117" s="153"/>
      <c r="Z117" s="154"/>
      <c r="AA117" s="154"/>
      <c r="AB117" s="153"/>
      <c r="AC117" s="154"/>
      <c r="AD117" s="152"/>
      <c r="AE117" s="153"/>
      <c r="AF117" s="154"/>
      <c r="AG117" s="152"/>
      <c r="AH117" s="153"/>
      <c r="AI117" s="154"/>
      <c r="AJ117" s="154"/>
      <c r="AK117" s="153"/>
      <c r="AL117" s="154"/>
      <c r="AM117" s="154"/>
      <c r="AN117" s="270">
        <f t="shared" si="106"/>
        <v>0</v>
      </c>
      <c r="AO117" s="270">
        <f t="shared" si="106"/>
        <v>0</v>
      </c>
      <c r="AP117" s="270">
        <f t="shared" si="107"/>
        <v>0</v>
      </c>
      <c r="AQ117" s="153"/>
      <c r="AR117" s="152"/>
      <c r="AS117" s="152">
        <f t="shared" si="108"/>
        <v>0</v>
      </c>
      <c r="AT117" s="153"/>
      <c r="AU117" s="152"/>
      <c r="AV117" s="152">
        <f t="shared" si="109"/>
        <v>0</v>
      </c>
      <c r="AW117" s="153"/>
      <c r="AX117" s="172"/>
      <c r="AY117" s="152">
        <f t="shared" si="110"/>
        <v>0</v>
      </c>
      <c r="AZ117" s="153"/>
      <c r="BA117" s="152"/>
      <c r="BB117" s="152">
        <f t="shared" si="111"/>
        <v>0</v>
      </c>
      <c r="BC117" s="153"/>
      <c r="BD117" s="152"/>
      <c r="BE117" s="152">
        <f t="shared" si="112"/>
        <v>0</v>
      </c>
      <c r="BF117" s="153"/>
      <c r="BG117" s="152"/>
      <c r="BH117" s="152">
        <f t="shared" si="113"/>
        <v>0</v>
      </c>
      <c r="BI117" s="153"/>
      <c r="BJ117" s="152"/>
      <c r="BK117" s="152">
        <f t="shared" si="114"/>
        <v>0</v>
      </c>
      <c r="BL117" s="153"/>
      <c r="BM117" s="152"/>
      <c r="BN117" s="152">
        <f t="shared" si="115"/>
        <v>0</v>
      </c>
      <c r="BO117" s="153"/>
      <c r="BP117" s="152"/>
      <c r="BQ117" s="152">
        <f t="shared" si="116"/>
        <v>0</v>
      </c>
      <c r="BR117" s="153"/>
      <c r="BS117" s="152"/>
      <c r="BT117" s="152">
        <f t="shared" si="117"/>
        <v>0</v>
      </c>
      <c r="BU117" s="153"/>
      <c r="BV117" s="152"/>
      <c r="BW117" s="152">
        <f t="shared" si="118"/>
        <v>0</v>
      </c>
      <c r="BX117" s="153"/>
      <c r="BY117" s="152"/>
      <c r="BZ117" s="152">
        <f t="shared" si="119"/>
        <v>0</v>
      </c>
      <c r="CA117" s="152">
        <f t="shared" si="120"/>
        <v>0</v>
      </c>
      <c r="CB117" s="154"/>
      <c r="CC117" s="152">
        <f t="shared" si="121"/>
        <v>0</v>
      </c>
    </row>
    <row r="118" spans="1:81" ht="15.75">
      <c r="A118" s="167" t="s">
        <v>339</v>
      </c>
      <c r="B118" s="167" t="s">
        <v>340</v>
      </c>
      <c r="C118" s="155"/>
      <c r="D118" s="153"/>
      <c r="E118" s="154"/>
      <c r="F118" s="154"/>
      <c r="G118" s="153"/>
      <c r="H118" s="154"/>
      <c r="I118" s="154"/>
      <c r="J118" s="153"/>
      <c r="K118" s="174"/>
      <c r="L118" s="154"/>
      <c r="M118" s="153"/>
      <c r="N118" s="154"/>
      <c r="O118" s="154"/>
      <c r="P118" s="176"/>
      <c r="Q118" s="154"/>
      <c r="R118" s="154"/>
      <c r="S118" s="153"/>
      <c r="T118" s="154"/>
      <c r="U118" s="154"/>
      <c r="V118" s="153"/>
      <c r="W118" s="154"/>
      <c r="X118" s="154"/>
      <c r="Y118" s="153"/>
      <c r="Z118" s="154"/>
      <c r="AA118" s="154"/>
      <c r="AB118" s="153"/>
      <c r="AC118" s="154"/>
      <c r="AD118" s="154"/>
      <c r="AE118" s="153"/>
      <c r="AF118" s="154"/>
      <c r="AG118" s="154"/>
      <c r="AH118" s="153"/>
      <c r="AI118" s="154"/>
      <c r="AJ118" s="154"/>
      <c r="AK118" s="153"/>
      <c r="AL118" s="154"/>
      <c r="AM118" s="154"/>
      <c r="AN118" s="270">
        <f t="shared" si="106"/>
        <v>0</v>
      </c>
      <c r="AO118" s="270">
        <f t="shared" si="106"/>
        <v>0</v>
      </c>
      <c r="AP118" s="270">
        <f t="shared" si="107"/>
        <v>0</v>
      </c>
      <c r="AQ118" s="153"/>
      <c r="AR118" s="152"/>
      <c r="AS118" s="152">
        <f t="shared" si="108"/>
        <v>0</v>
      </c>
      <c r="AT118" s="153"/>
      <c r="AU118" s="152"/>
      <c r="AV118" s="152">
        <f t="shared" si="109"/>
        <v>0</v>
      </c>
      <c r="AW118" s="153"/>
      <c r="AX118" s="172"/>
      <c r="AY118" s="152">
        <f t="shared" si="110"/>
        <v>0</v>
      </c>
      <c r="AZ118" s="153"/>
      <c r="BA118" s="152"/>
      <c r="BB118" s="152">
        <f t="shared" si="111"/>
        <v>0</v>
      </c>
      <c r="BC118" s="153"/>
      <c r="BD118" s="152"/>
      <c r="BE118" s="152">
        <f t="shared" si="112"/>
        <v>0</v>
      </c>
      <c r="BF118" s="153"/>
      <c r="BG118" s="152"/>
      <c r="BH118" s="152">
        <f t="shared" si="113"/>
        <v>0</v>
      </c>
      <c r="BI118" s="153"/>
      <c r="BJ118" s="152"/>
      <c r="BK118" s="152">
        <f t="shared" si="114"/>
        <v>0</v>
      </c>
      <c r="BL118" s="153"/>
      <c r="BM118" s="152"/>
      <c r="BN118" s="152">
        <f t="shared" si="115"/>
        <v>0</v>
      </c>
      <c r="BO118" s="153"/>
      <c r="BP118" s="152"/>
      <c r="BQ118" s="152">
        <f t="shared" si="116"/>
        <v>0</v>
      </c>
      <c r="BR118" s="153"/>
      <c r="BS118" s="152"/>
      <c r="BT118" s="152">
        <f t="shared" si="117"/>
        <v>0</v>
      </c>
      <c r="BU118" s="153"/>
      <c r="BV118" s="152"/>
      <c r="BW118" s="152">
        <f t="shared" si="118"/>
        <v>0</v>
      </c>
      <c r="BX118" s="153"/>
      <c r="BY118" s="152"/>
      <c r="BZ118" s="152">
        <f t="shared" si="119"/>
        <v>0</v>
      </c>
      <c r="CA118" s="152">
        <f t="shared" si="120"/>
        <v>0</v>
      </c>
      <c r="CB118" s="154"/>
      <c r="CC118" s="152">
        <f t="shared" si="121"/>
        <v>0</v>
      </c>
    </row>
    <row r="119" spans="1:81" ht="15.75">
      <c r="A119" s="167"/>
      <c r="B119" s="167" t="s">
        <v>341</v>
      </c>
      <c r="C119" s="155"/>
      <c r="D119" s="153"/>
      <c r="E119" s="154"/>
      <c r="F119" s="154"/>
      <c r="G119" s="153"/>
      <c r="H119" s="154"/>
      <c r="I119" s="154"/>
      <c r="J119" s="153"/>
      <c r="K119" s="174"/>
      <c r="L119" s="154"/>
      <c r="M119" s="153"/>
      <c r="N119" s="154"/>
      <c r="O119" s="154"/>
      <c r="P119" s="176"/>
      <c r="Q119" s="154"/>
      <c r="R119" s="154"/>
      <c r="S119" s="153"/>
      <c r="T119" s="154"/>
      <c r="U119" s="154"/>
      <c r="V119" s="153"/>
      <c r="W119" s="154"/>
      <c r="X119" s="154"/>
      <c r="Y119" s="153"/>
      <c r="Z119" s="154"/>
      <c r="AA119" s="154"/>
      <c r="AB119" s="153"/>
      <c r="AC119" s="154"/>
      <c r="AD119" s="154"/>
      <c r="AE119" s="153"/>
      <c r="AF119" s="154"/>
      <c r="AG119" s="154"/>
      <c r="AH119" s="153"/>
      <c r="AI119" s="154"/>
      <c r="AJ119" s="154"/>
      <c r="AK119" s="153"/>
      <c r="AL119" s="154"/>
      <c r="AM119" s="154"/>
      <c r="AN119" s="270">
        <f t="shared" si="106"/>
        <v>0</v>
      </c>
      <c r="AO119" s="270">
        <f t="shared" si="106"/>
        <v>0</v>
      </c>
      <c r="AP119" s="270">
        <f t="shared" si="107"/>
        <v>0</v>
      </c>
      <c r="AQ119" s="153"/>
      <c r="AR119" s="152"/>
      <c r="AS119" s="152">
        <f t="shared" si="108"/>
        <v>0</v>
      </c>
      <c r="AT119" s="153"/>
      <c r="AU119" s="152"/>
      <c r="AV119" s="152">
        <f t="shared" si="109"/>
        <v>0</v>
      </c>
      <c r="AW119" s="153"/>
      <c r="AX119" s="172"/>
      <c r="AY119" s="152">
        <f t="shared" si="110"/>
        <v>0</v>
      </c>
      <c r="AZ119" s="153"/>
      <c r="BA119" s="152"/>
      <c r="BB119" s="152">
        <f t="shared" si="111"/>
        <v>0</v>
      </c>
      <c r="BC119" s="153"/>
      <c r="BD119" s="152"/>
      <c r="BE119" s="152">
        <f t="shared" si="112"/>
        <v>0</v>
      </c>
      <c r="BF119" s="153"/>
      <c r="BG119" s="152"/>
      <c r="BH119" s="152">
        <f t="shared" si="113"/>
        <v>0</v>
      </c>
      <c r="BI119" s="153">
        <v>0</v>
      </c>
      <c r="BJ119" s="152"/>
      <c r="BK119" s="152">
        <f t="shared" si="114"/>
        <v>0</v>
      </c>
      <c r="BL119" s="153">
        <v>0</v>
      </c>
      <c r="BM119" s="152"/>
      <c r="BN119" s="152">
        <f t="shared" si="115"/>
        <v>0</v>
      </c>
      <c r="BO119" s="153">
        <v>10000</v>
      </c>
      <c r="BP119" s="152"/>
      <c r="BQ119" s="152">
        <f t="shared" si="116"/>
        <v>10000</v>
      </c>
      <c r="BR119" s="153">
        <v>90000</v>
      </c>
      <c r="BS119" s="152"/>
      <c r="BT119" s="152">
        <f t="shared" si="117"/>
        <v>90000</v>
      </c>
      <c r="BU119" s="153"/>
      <c r="BV119" s="152"/>
      <c r="BW119" s="152">
        <f t="shared" si="118"/>
        <v>0</v>
      </c>
      <c r="BX119" s="153"/>
      <c r="BY119" s="152"/>
      <c r="BZ119" s="152">
        <f t="shared" si="119"/>
        <v>0</v>
      </c>
      <c r="CA119" s="152">
        <f t="shared" si="120"/>
        <v>100000</v>
      </c>
      <c r="CB119" s="154"/>
      <c r="CC119" s="152">
        <f t="shared" si="121"/>
        <v>100000</v>
      </c>
    </row>
    <row r="120" spans="1:81" ht="15.75">
      <c r="A120" s="167"/>
      <c r="B120" s="167" t="s">
        <v>342</v>
      </c>
      <c r="C120" s="155"/>
      <c r="D120" s="153"/>
      <c r="E120" s="154"/>
      <c r="F120" s="154"/>
      <c r="G120" s="153"/>
      <c r="H120" s="154"/>
      <c r="I120" s="154"/>
      <c r="J120" s="153"/>
      <c r="K120" s="174"/>
      <c r="L120" s="154"/>
      <c r="M120" s="153"/>
      <c r="N120" s="154"/>
      <c r="O120" s="154"/>
      <c r="P120" s="176"/>
      <c r="Q120" s="154"/>
      <c r="R120" s="154"/>
      <c r="S120" s="153"/>
      <c r="T120" s="154"/>
      <c r="U120" s="154"/>
      <c r="V120" s="153"/>
      <c r="W120" s="154"/>
      <c r="X120" s="154"/>
      <c r="Y120" s="153"/>
      <c r="Z120" s="154"/>
      <c r="AA120" s="154"/>
      <c r="AB120" s="153"/>
      <c r="AC120" s="154"/>
      <c r="AD120" s="154"/>
      <c r="AE120" s="153"/>
      <c r="AF120" s="154"/>
      <c r="AG120" s="154"/>
      <c r="AH120" s="153"/>
      <c r="AI120" s="154"/>
      <c r="AJ120" s="154"/>
      <c r="AK120" s="153"/>
      <c r="AL120" s="154"/>
      <c r="AM120" s="154"/>
      <c r="AN120" s="270">
        <f t="shared" si="106"/>
        <v>0</v>
      </c>
      <c r="AO120" s="270">
        <f t="shared" si="106"/>
        <v>0</v>
      </c>
      <c r="AP120" s="270">
        <f t="shared" si="107"/>
        <v>0</v>
      </c>
      <c r="AQ120" s="153"/>
      <c r="AR120" s="152"/>
      <c r="AS120" s="152">
        <f t="shared" si="108"/>
        <v>0</v>
      </c>
      <c r="AT120" s="153"/>
      <c r="AU120" s="152"/>
      <c r="AV120" s="152">
        <f t="shared" si="109"/>
        <v>0</v>
      </c>
      <c r="AW120" s="153"/>
      <c r="AX120" s="172"/>
      <c r="AY120" s="152">
        <f t="shared" si="110"/>
        <v>0</v>
      </c>
      <c r="AZ120" s="153"/>
      <c r="BA120" s="152"/>
      <c r="BB120" s="152">
        <f t="shared" si="111"/>
        <v>0</v>
      </c>
      <c r="BC120" s="153"/>
      <c r="BD120" s="152"/>
      <c r="BE120" s="152">
        <f t="shared" si="112"/>
        <v>0</v>
      </c>
      <c r="BF120" s="153"/>
      <c r="BG120" s="152"/>
      <c r="BH120" s="152">
        <f t="shared" si="113"/>
        <v>0</v>
      </c>
      <c r="BI120" s="153"/>
      <c r="BJ120" s="152"/>
      <c r="BK120" s="152">
        <f t="shared" si="114"/>
        <v>0</v>
      </c>
      <c r="BL120" s="153"/>
      <c r="BM120" s="152"/>
      <c r="BN120" s="152">
        <f t="shared" si="115"/>
        <v>0</v>
      </c>
      <c r="BO120" s="153"/>
      <c r="BP120" s="152"/>
      <c r="BQ120" s="152">
        <f t="shared" si="116"/>
        <v>0</v>
      </c>
      <c r="BR120" s="153"/>
      <c r="BS120" s="152"/>
      <c r="BT120" s="152">
        <f t="shared" si="117"/>
        <v>0</v>
      </c>
      <c r="BU120" s="153"/>
      <c r="BV120" s="152"/>
      <c r="BW120" s="152">
        <f t="shared" si="118"/>
        <v>0</v>
      </c>
      <c r="BX120" s="153"/>
      <c r="BY120" s="152"/>
      <c r="BZ120" s="152">
        <f t="shared" si="119"/>
        <v>0</v>
      </c>
      <c r="CA120" s="152">
        <f t="shared" si="120"/>
        <v>0</v>
      </c>
      <c r="CB120" s="154"/>
      <c r="CC120" s="152">
        <f t="shared" si="121"/>
        <v>0</v>
      </c>
    </row>
    <row r="121" spans="1:81" ht="15.75">
      <c r="A121" s="167"/>
      <c r="B121" s="167" t="s">
        <v>343</v>
      </c>
      <c r="C121" s="155"/>
      <c r="D121" s="153"/>
      <c r="E121" s="154"/>
      <c r="F121" s="154"/>
      <c r="G121" s="153"/>
      <c r="H121" s="154"/>
      <c r="I121" s="154"/>
      <c r="J121" s="153"/>
      <c r="K121" s="174"/>
      <c r="L121" s="154"/>
      <c r="M121" s="153"/>
      <c r="N121" s="154"/>
      <c r="O121" s="154"/>
      <c r="P121" s="176"/>
      <c r="Q121" s="154"/>
      <c r="R121" s="154"/>
      <c r="S121" s="153"/>
      <c r="T121" s="154"/>
      <c r="U121" s="154"/>
      <c r="V121" s="153"/>
      <c r="W121" s="154"/>
      <c r="X121" s="154"/>
      <c r="Y121" s="153"/>
      <c r="Z121" s="154"/>
      <c r="AA121" s="154"/>
      <c r="AB121" s="153"/>
      <c r="AC121" s="154"/>
      <c r="AD121" s="154"/>
      <c r="AE121" s="153"/>
      <c r="AF121" s="154"/>
      <c r="AG121" s="154"/>
      <c r="AH121" s="153"/>
      <c r="AI121" s="154"/>
      <c r="AJ121" s="154"/>
      <c r="AK121" s="153"/>
      <c r="AL121" s="154"/>
      <c r="AM121" s="154"/>
      <c r="AN121" s="270">
        <f t="shared" si="106"/>
        <v>0</v>
      </c>
      <c r="AO121" s="270">
        <f t="shared" si="106"/>
        <v>0</v>
      </c>
      <c r="AP121" s="270">
        <f t="shared" si="107"/>
        <v>0</v>
      </c>
      <c r="AQ121" s="153"/>
      <c r="AR121" s="152"/>
      <c r="AS121" s="152">
        <f t="shared" si="108"/>
        <v>0</v>
      </c>
      <c r="AT121" s="153"/>
      <c r="AU121" s="152"/>
      <c r="AV121" s="152">
        <f t="shared" si="109"/>
        <v>0</v>
      </c>
      <c r="AW121" s="153"/>
      <c r="AX121" s="172"/>
      <c r="AY121" s="152">
        <f t="shared" si="110"/>
        <v>0</v>
      </c>
      <c r="AZ121" s="153"/>
      <c r="BA121" s="152"/>
      <c r="BB121" s="152">
        <f t="shared" si="111"/>
        <v>0</v>
      </c>
      <c r="BC121" s="153"/>
      <c r="BD121" s="152"/>
      <c r="BE121" s="152">
        <f t="shared" si="112"/>
        <v>0</v>
      </c>
      <c r="BF121" s="153"/>
      <c r="BG121" s="152"/>
      <c r="BH121" s="152">
        <f t="shared" si="113"/>
        <v>0</v>
      </c>
      <c r="BI121" s="153"/>
      <c r="BJ121" s="152"/>
      <c r="BK121" s="152">
        <f t="shared" si="114"/>
        <v>0</v>
      </c>
      <c r="BL121" s="153"/>
      <c r="BM121" s="152"/>
      <c r="BN121" s="152">
        <f t="shared" si="115"/>
        <v>0</v>
      </c>
      <c r="BO121" s="153"/>
      <c r="BP121" s="152"/>
      <c r="BQ121" s="152">
        <f t="shared" si="116"/>
        <v>0</v>
      </c>
      <c r="BR121" s="153"/>
      <c r="BS121" s="152"/>
      <c r="BT121" s="152">
        <f t="shared" si="117"/>
        <v>0</v>
      </c>
      <c r="BU121" s="153"/>
      <c r="BV121" s="152"/>
      <c r="BW121" s="152">
        <f t="shared" si="118"/>
        <v>0</v>
      </c>
      <c r="BX121" s="153"/>
      <c r="BY121" s="152"/>
      <c r="BZ121" s="152">
        <f t="shared" si="119"/>
        <v>0</v>
      </c>
      <c r="CA121" s="152">
        <f t="shared" si="120"/>
        <v>0</v>
      </c>
      <c r="CB121" s="154"/>
      <c r="CC121" s="152">
        <f t="shared" si="121"/>
        <v>0</v>
      </c>
    </row>
    <row r="122" spans="1:81" ht="31.5">
      <c r="A122" s="167"/>
      <c r="B122" s="167" t="s">
        <v>114</v>
      </c>
      <c r="C122" s="155">
        <v>100</v>
      </c>
      <c r="D122" s="153"/>
      <c r="E122" s="154"/>
      <c r="F122" s="154"/>
      <c r="G122" s="153"/>
      <c r="H122" s="154"/>
      <c r="I122" s="154"/>
      <c r="J122" s="153"/>
      <c r="K122" s="174"/>
      <c r="L122" s="154"/>
      <c r="M122" s="153"/>
      <c r="N122" s="154"/>
      <c r="O122" s="154"/>
      <c r="P122" s="176"/>
      <c r="Q122" s="154"/>
      <c r="R122" s="154"/>
      <c r="S122" s="153"/>
      <c r="T122" s="154"/>
      <c r="U122" s="154"/>
      <c r="V122" s="153"/>
      <c r="W122" s="153">
        <v>320.35</v>
      </c>
      <c r="X122" s="154">
        <f>+V122-W122</f>
        <v>-320.35</v>
      </c>
      <c r="Y122" s="153"/>
      <c r="Z122" s="153">
        <v>171.04</v>
      </c>
      <c r="AA122" s="154">
        <f>+Y122-Z122</f>
        <v>-171.04</v>
      </c>
      <c r="AB122" s="153"/>
      <c r="AC122" s="153">
        <v>132.98</v>
      </c>
      <c r="AD122" s="154">
        <f>+AB122-AC122</f>
        <v>-132.98</v>
      </c>
      <c r="AE122" s="153"/>
      <c r="AF122" s="154"/>
      <c r="AG122" s="154"/>
      <c r="AH122" s="153">
        <v>0</v>
      </c>
      <c r="AI122" s="153">
        <v>147.11</v>
      </c>
      <c r="AJ122" s="154">
        <f>+AH122-AI122</f>
        <v>-147.11</v>
      </c>
      <c r="AK122" s="153"/>
      <c r="AL122" s="153">
        <v>123.93</v>
      </c>
      <c r="AM122" s="154">
        <f>+AK122-AL122</f>
        <v>-123.93</v>
      </c>
      <c r="AN122" s="270">
        <f t="shared" si="106"/>
        <v>0</v>
      </c>
      <c r="AO122" s="270">
        <f t="shared" si="106"/>
        <v>895.4100000000001</v>
      </c>
      <c r="AP122" s="270">
        <f t="shared" si="107"/>
        <v>-895.4100000000001</v>
      </c>
      <c r="AQ122" s="153"/>
      <c r="AR122" s="152"/>
      <c r="AS122" s="152">
        <f t="shared" si="108"/>
        <v>0</v>
      </c>
      <c r="AT122" s="153"/>
      <c r="AU122" s="152"/>
      <c r="AV122" s="152">
        <f t="shared" si="109"/>
        <v>0</v>
      </c>
      <c r="AW122" s="153"/>
      <c r="AX122" s="172"/>
      <c r="AY122" s="152">
        <f t="shared" si="110"/>
        <v>0</v>
      </c>
      <c r="AZ122" s="153"/>
      <c r="BA122" s="152"/>
      <c r="BB122" s="152">
        <f t="shared" si="111"/>
        <v>0</v>
      </c>
      <c r="BC122" s="153"/>
      <c r="BD122" s="152"/>
      <c r="BE122" s="152">
        <f t="shared" si="112"/>
        <v>0</v>
      </c>
      <c r="BF122" s="153"/>
      <c r="BG122" s="152"/>
      <c r="BH122" s="152">
        <f t="shared" si="113"/>
        <v>0</v>
      </c>
      <c r="BI122" s="153"/>
      <c r="BJ122" s="152"/>
      <c r="BK122" s="152">
        <f t="shared" si="114"/>
        <v>0</v>
      </c>
      <c r="BL122" s="153"/>
      <c r="BM122" s="152"/>
      <c r="BN122" s="152">
        <f t="shared" si="115"/>
        <v>0</v>
      </c>
      <c r="BO122" s="153">
        <v>1500</v>
      </c>
      <c r="BP122" s="152"/>
      <c r="BQ122" s="152">
        <f t="shared" si="116"/>
        <v>1500</v>
      </c>
      <c r="BR122" s="153">
        <v>1500</v>
      </c>
      <c r="BS122" s="152"/>
      <c r="BT122" s="152">
        <f t="shared" si="117"/>
        <v>1500</v>
      </c>
      <c r="BU122" s="153">
        <v>1500</v>
      </c>
      <c r="BV122" s="152"/>
      <c r="BW122" s="152">
        <f t="shared" si="118"/>
        <v>1500</v>
      </c>
      <c r="BX122" s="153">
        <v>1500</v>
      </c>
      <c r="BY122" s="152"/>
      <c r="BZ122" s="152">
        <f t="shared" si="119"/>
        <v>1500</v>
      </c>
      <c r="CA122" s="152">
        <f t="shared" si="120"/>
        <v>6000</v>
      </c>
      <c r="CB122" s="154"/>
      <c r="CC122" s="152">
        <f t="shared" si="121"/>
        <v>6000</v>
      </c>
    </row>
    <row r="123" spans="1:81" ht="31.5">
      <c r="A123" s="167"/>
      <c r="B123" s="167" t="s">
        <v>344</v>
      </c>
      <c r="C123" s="155">
        <v>20</v>
      </c>
      <c r="D123" s="153"/>
      <c r="E123" s="154"/>
      <c r="F123" s="154"/>
      <c r="G123" s="153"/>
      <c r="H123" s="154"/>
      <c r="I123" s="154"/>
      <c r="J123" s="153"/>
      <c r="K123" s="174"/>
      <c r="L123" s="154"/>
      <c r="M123" s="153"/>
      <c r="N123" s="154"/>
      <c r="O123" s="154"/>
      <c r="P123" s="176"/>
      <c r="Q123" s="154"/>
      <c r="R123" s="154"/>
      <c r="S123" s="153"/>
      <c r="T123" s="154"/>
      <c r="U123" s="154"/>
      <c r="V123" s="153"/>
      <c r="W123" s="154"/>
      <c r="X123" s="154"/>
      <c r="Y123" s="153"/>
      <c r="Z123" s="154"/>
      <c r="AA123" s="154"/>
      <c r="AB123" s="153"/>
      <c r="AC123" s="154"/>
      <c r="AD123" s="154"/>
      <c r="AE123" s="153"/>
      <c r="AF123" s="154"/>
      <c r="AG123" s="154"/>
      <c r="AH123" s="153"/>
      <c r="AI123" s="154"/>
      <c r="AJ123" s="154"/>
      <c r="AK123" s="153"/>
      <c r="AL123" s="154"/>
      <c r="AM123" s="154"/>
      <c r="AN123" s="270">
        <f>+D123+G123+J123+M123+P123+S123+V123+Y123+AB123+AE123+AH123+AK123</f>
        <v>0</v>
      </c>
      <c r="AO123" s="270">
        <f>+E123+H123+K123+N123+Q123+T123+W123+Z123+AC123+AF123+AI123+AL123</f>
        <v>0</v>
      </c>
      <c r="AP123" s="270">
        <f>+AN123-AO123</f>
        <v>0</v>
      </c>
      <c r="AQ123" s="153"/>
      <c r="AR123" s="152"/>
      <c r="AS123" s="152">
        <f>+AQ123-AR123</f>
        <v>0</v>
      </c>
      <c r="AT123" s="153"/>
      <c r="AU123" s="152"/>
      <c r="AV123" s="152">
        <f>+AT123-AU123</f>
        <v>0</v>
      </c>
      <c r="AW123" s="153"/>
      <c r="AX123" s="172"/>
      <c r="AY123" s="152">
        <f>+AW123-AX123</f>
        <v>0</v>
      </c>
      <c r="AZ123" s="153"/>
      <c r="BA123" s="152"/>
      <c r="BB123" s="152">
        <f>+AZ123-BA123</f>
        <v>0</v>
      </c>
      <c r="BC123" s="153"/>
      <c r="BD123" s="152"/>
      <c r="BE123" s="152">
        <f>+BC123-BD123</f>
        <v>0</v>
      </c>
      <c r="BF123" s="153"/>
      <c r="BG123" s="152"/>
      <c r="BH123" s="152">
        <f>+BF123-BG123</f>
        <v>0</v>
      </c>
      <c r="BI123" s="153"/>
      <c r="BJ123" s="152"/>
      <c r="BK123" s="152">
        <f>+BI123-BJ123</f>
        <v>0</v>
      </c>
      <c r="BL123" s="153"/>
      <c r="BM123" s="152"/>
      <c r="BN123" s="152">
        <f>+BL123-BM123</f>
        <v>0</v>
      </c>
      <c r="BO123" s="153"/>
      <c r="BP123" s="152"/>
      <c r="BQ123" s="152">
        <f>BO123-BP123</f>
        <v>0</v>
      </c>
      <c r="BR123" s="153"/>
      <c r="BS123" s="152"/>
      <c r="BT123" s="152">
        <f>+BR123-BS123</f>
        <v>0</v>
      </c>
      <c r="BU123" s="153"/>
      <c r="BV123" s="152"/>
      <c r="BW123" s="152">
        <f>+BU123-BV123</f>
        <v>0</v>
      </c>
      <c r="BX123" s="153"/>
      <c r="BY123" s="152"/>
      <c r="BZ123" s="152">
        <f>+BX123-BY123</f>
        <v>0</v>
      </c>
      <c r="CA123" s="152">
        <f>+AQ123+AT123+AW123+AZ123+BC123+BF123+BI123+BL123+BO123+BR123+BU123+BX123</f>
        <v>0</v>
      </c>
      <c r="CB123" s="154"/>
      <c r="CC123" s="152">
        <f>+CA123-CB123</f>
        <v>0</v>
      </c>
    </row>
    <row r="124" spans="1:81" ht="31.5">
      <c r="A124" s="167"/>
      <c r="B124" s="167" t="s">
        <v>405</v>
      </c>
      <c r="C124" s="155">
        <v>200</v>
      </c>
      <c r="D124" s="153"/>
      <c r="E124" s="154"/>
      <c r="F124" s="154"/>
      <c r="G124" s="153"/>
      <c r="H124" s="154"/>
      <c r="I124" s="154"/>
      <c r="J124" s="153"/>
      <c r="K124" s="174"/>
      <c r="L124" s="154"/>
      <c r="M124" s="153"/>
      <c r="N124" s="154"/>
      <c r="O124" s="154"/>
      <c r="P124" s="176"/>
      <c r="Q124" s="154"/>
      <c r="R124" s="154"/>
      <c r="S124" s="153"/>
      <c r="T124" s="154"/>
      <c r="U124" s="154"/>
      <c r="V124" s="153"/>
      <c r="W124" s="154"/>
      <c r="X124" s="154"/>
      <c r="Y124" s="153"/>
      <c r="Z124" s="154"/>
      <c r="AA124" s="154"/>
      <c r="AB124" s="153"/>
      <c r="AC124" s="154"/>
      <c r="AD124" s="154"/>
      <c r="AE124" s="153"/>
      <c r="AF124" s="154"/>
      <c r="AG124" s="154"/>
      <c r="AH124" s="153"/>
      <c r="AI124" s="154"/>
      <c r="AJ124" s="154"/>
      <c r="AK124" s="153"/>
      <c r="AL124" s="154"/>
      <c r="AM124" s="154"/>
      <c r="AN124" s="270">
        <f t="shared" si="106"/>
        <v>0</v>
      </c>
      <c r="AO124" s="270">
        <f t="shared" si="106"/>
        <v>0</v>
      </c>
      <c r="AP124" s="270">
        <f t="shared" si="107"/>
        <v>0</v>
      </c>
      <c r="AQ124" s="153"/>
      <c r="AR124" s="152"/>
      <c r="AS124" s="152">
        <f t="shared" si="108"/>
        <v>0</v>
      </c>
      <c r="AT124" s="153"/>
      <c r="AU124" s="152"/>
      <c r="AV124" s="152">
        <f t="shared" si="109"/>
        <v>0</v>
      </c>
      <c r="AW124" s="153"/>
      <c r="AX124" s="172"/>
      <c r="AY124" s="152">
        <f t="shared" si="110"/>
        <v>0</v>
      </c>
      <c r="AZ124" s="153"/>
      <c r="BA124" s="152"/>
      <c r="BB124" s="152">
        <f t="shared" si="111"/>
        <v>0</v>
      </c>
      <c r="BC124" s="153"/>
      <c r="BD124" s="152"/>
      <c r="BE124" s="152">
        <f t="shared" si="112"/>
        <v>0</v>
      </c>
      <c r="BF124" s="153"/>
      <c r="BG124" s="152"/>
      <c r="BH124" s="152">
        <f t="shared" si="113"/>
        <v>0</v>
      </c>
      <c r="BI124" s="153"/>
      <c r="BJ124" s="152"/>
      <c r="BK124" s="152">
        <f t="shared" si="114"/>
        <v>0</v>
      </c>
      <c r="BL124" s="153"/>
      <c r="BM124" s="152"/>
      <c r="BN124" s="152">
        <f t="shared" si="115"/>
        <v>0</v>
      </c>
      <c r="BO124" s="153">
        <v>0</v>
      </c>
      <c r="BP124" s="152"/>
      <c r="BQ124" s="152">
        <f t="shared" si="116"/>
        <v>0</v>
      </c>
      <c r="BR124" s="153">
        <v>0</v>
      </c>
      <c r="BS124" s="152"/>
      <c r="BT124" s="152">
        <f t="shared" si="117"/>
        <v>0</v>
      </c>
      <c r="BU124" s="153">
        <v>0</v>
      </c>
      <c r="BV124" s="152"/>
      <c r="BW124" s="152">
        <f t="shared" si="118"/>
        <v>0</v>
      </c>
      <c r="BX124" s="153">
        <v>5000</v>
      </c>
      <c r="BY124" s="152"/>
      <c r="BZ124" s="152">
        <f t="shared" si="119"/>
        <v>5000</v>
      </c>
      <c r="CA124" s="152">
        <f t="shared" si="120"/>
        <v>5000</v>
      </c>
      <c r="CB124" s="154"/>
      <c r="CC124" s="152">
        <f t="shared" si="121"/>
        <v>5000</v>
      </c>
    </row>
    <row r="125" spans="1:81" ht="31.5">
      <c r="A125" s="167"/>
      <c r="B125" s="167" t="s">
        <v>389</v>
      </c>
      <c r="C125" s="155">
        <v>1165</v>
      </c>
      <c r="D125" s="153"/>
      <c r="E125" s="154"/>
      <c r="F125" s="154"/>
      <c r="G125" s="153"/>
      <c r="H125" s="154"/>
      <c r="I125" s="154"/>
      <c r="J125" s="153"/>
      <c r="K125" s="174"/>
      <c r="L125" s="154"/>
      <c r="M125" s="153"/>
      <c r="N125" s="154"/>
      <c r="O125" s="154"/>
      <c r="P125" s="176"/>
      <c r="Q125" s="154"/>
      <c r="R125" s="154"/>
      <c r="S125" s="153"/>
      <c r="T125" s="154"/>
      <c r="U125" s="154"/>
      <c r="V125" s="153"/>
      <c r="W125" s="154"/>
      <c r="X125" s="154"/>
      <c r="Y125" s="153"/>
      <c r="Z125" s="154"/>
      <c r="AA125" s="154"/>
      <c r="AB125" s="153"/>
      <c r="AC125" s="154"/>
      <c r="AD125" s="154"/>
      <c r="AE125" s="153"/>
      <c r="AF125" s="154"/>
      <c r="AG125" s="154"/>
      <c r="AH125" s="153"/>
      <c r="AI125" s="154"/>
      <c r="AJ125" s="154"/>
      <c r="AK125" s="153"/>
      <c r="AL125" s="154"/>
      <c r="AM125" s="154"/>
      <c r="AN125" s="270">
        <f t="shared" si="106"/>
        <v>0</v>
      </c>
      <c r="AO125" s="270">
        <f t="shared" si="106"/>
        <v>0</v>
      </c>
      <c r="AP125" s="270">
        <f t="shared" si="107"/>
        <v>0</v>
      </c>
      <c r="AQ125" s="153"/>
      <c r="AR125" s="152"/>
      <c r="AS125" s="152">
        <f t="shared" si="108"/>
        <v>0</v>
      </c>
      <c r="AT125" s="153"/>
      <c r="AU125" s="152"/>
      <c r="AV125" s="152">
        <f t="shared" si="109"/>
        <v>0</v>
      </c>
      <c r="AW125" s="153"/>
      <c r="AX125" s="172"/>
      <c r="AY125" s="152">
        <f t="shared" si="110"/>
        <v>0</v>
      </c>
      <c r="AZ125" s="153"/>
      <c r="BA125" s="152"/>
      <c r="BB125" s="152">
        <f t="shared" si="111"/>
        <v>0</v>
      </c>
      <c r="BC125" s="153">
        <v>20886</v>
      </c>
      <c r="BD125" s="152"/>
      <c r="BE125" s="152">
        <f t="shared" si="112"/>
        <v>20886</v>
      </c>
      <c r="BF125" s="153">
        <v>20886</v>
      </c>
      <c r="BG125" s="152"/>
      <c r="BH125" s="152">
        <f t="shared" si="113"/>
        <v>20886</v>
      </c>
      <c r="BI125" s="153">
        <v>20886</v>
      </c>
      <c r="BJ125" s="152"/>
      <c r="BK125" s="152">
        <f t="shared" si="114"/>
        <v>20886</v>
      </c>
      <c r="BL125" s="153">
        <v>20886</v>
      </c>
      <c r="BM125" s="152"/>
      <c r="BN125" s="152">
        <f t="shared" si="115"/>
        <v>20886</v>
      </c>
      <c r="BO125" s="153">
        <v>20886</v>
      </c>
      <c r="BP125" s="152"/>
      <c r="BQ125" s="152">
        <f t="shared" si="116"/>
        <v>20886</v>
      </c>
      <c r="BR125" s="153">
        <v>20886</v>
      </c>
      <c r="BS125" s="152"/>
      <c r="BT125" s="152">
        <f t="shared" si="117"/>
        <v>20886</v>
      </c>
      <c r="BU125" s="153">
        <v>20886</v>
      </c>
      <c r="BV125" s="152"/>
      <c r="BW125" s="152">
        <f t="shared" si="118"/>
        <v>20886</v>
      </c>
      <c r="BX125" s="153">
        <v>20886</v>
      </c>
      <c r="BY125" s="152"/>
      <c r="BZ125" s="152">
        <f t="shared" si="119"/>
        <v>20886</v>
      </c>
      <c r="CA125" s="152">
        <f t="shared" si="120"/>
        <v>167088</v>
      </c>
      <c r="CB125" s="154"/>
      <c r="CC125" s="152">
        <f t="shared" si="121"/>
        <v>167088</v>
      </c>
    </row>
    <row r="126" spans="1:81" ht="31.5">
      <c r="A126" s="167"/>
      <c r="B126" s="167" t="s">
        <v>116</v>
      </c>
      <c r="C126" s="155">
        <v>100</v>
      </c>
      <c r="D126" s="153"/>
      <c r="E126" s="154"/>
      <c r="F126" s="154"/>
      <c r="G126" s="153"/>
      <c r="H126" s="154"/>
      <c r="I126" s="154"/>
      <c r="J126" s="153"/>
      <c r="K126" s="174"/>
      <c r="L126" s="154"/>
      <c r="M126" s="153"/>
      <c r="N126" s="154"/>
      <c r="O126" s="154"/>
      <c r="P126" s="176"/>
      <c r="Q126" s="154"/>
      <c r="R126" s="154"/>
      <c r="S126" s="153"/>
      <c r="T126" s="154"/>
      <c r="U126" s="154"/>
      <c r="V126" s="153"/>
      <c r="W126" s="154"/>
      <c r="X126" s="154"/>
      <c r="Y126" s="153"/>
      <c r="Z126" s="154"/>
      <c r="AA126" s="154"/>
      <c r="AB126" s="153"/>
      <c r="AC126" s="154"/>
      <c r="AD126" s="154"/>
      <c r="AE126" s="153"/>
      <c r="AF126" s="154"/>
      <c r="AG126" s="154"/>
      <c r="AH126" s="153"/>
      <c r="AI126" s="154"/>
      <c r="AJ126" s="154"/>
      <c r="AK126" s="153"/>
      <c r="AL126" s="154"/>
      <c r="AM126" s="154"/>
      <c r="AN126" s="270">
        <f>+D126+G126+J126+M126+P126+S126+V126+Y126+AB126+AE126+AH126+AK126</f>
        <v>0</v>
      </c>
      <c r="AO126" s="270">
        <f>+E126+H126+K126+N126+Q126+T126+W126+Z126+AC126+AF126+AI126+AL126</f>
        <v>0</v>
      </c>
      <c r="AP126" s="270">
        <f t="shared" si="107"/>
        <v>0</v>
      </c>
      <c r="AQ126" s="153"/>
      <c r="AR126" s="152"/>
      <c r="AS126" s="152">
        <f t="shared" si="108"/>
        <v>0</v>
      </c>
      <c r="AT126" s="153">
        <v>2500</v>
      </c>
      <c r="AU126" s="152"/>
      <c r="AV126" s="152">
        <f t="shared" si="109"/>
        <v>2500</v>
      </c>
      <c r="AW126" s="153">
        <v>2500</v>
      </c>
      <c r="AX126" s="172"/>
      <c r="AY126" s="152">
        <f t="shared" si="110"/>
        <v>2500</v>
      </c>
      <c r="AZ126" s="153">
        <v>2500</v>
      </c>
      <c r="BA126" s="152"/>
      <c r="BB126" s="152">
        <f t="shared" si="111"/>
        <v>2500</v>
      </c>
      <c r="BC126" s="153">
        <v>2500</v>
      </c>
      <c r="BD126" s="152"/>
      <c r="BE126" s="152">
        <f t="shared" si="112"/>
        <v>2500</v>
      </c>
      <c r="BF126" s="153">
        <v>2500</v>
      </c>
      <c r="BG126" s="152"/>
      <c r="BH126" s="152">
        <f t="shared" si="113"/>
        <v>2500</v>
      </c>
      <c r="BI126" s="153">
        <v>2500</v>
      </c>
      <c r="BJ126" s="152"/>
      <c r="BK126" s="152">
        <f t="shared" si="114"/>
        <v>2500</v>
      </c>
      <c r="BL126" s="153">
        <v>2500</v>
      </c>
      <c r="BM126" s="152"/>
      <c r="BN126" s="152">
        <f t="shared" si="115"/>
        <v>2500</v>
      </c>
      <c r="BO126" s="153">
        <v>2500</v>
      </c>
      <c r="BP126" s="152"/>
      <c r="BQ126" s="152">
        <f t="shared" si="116"/>
        <v>2500</v>
      </c>
      <c r="BR126" s="153">
        <v>2500</v>
      </c>
      <c r="BS126" s="152"/>
      <c r="BT126" s="152">
        <f t="shared" si="117"/>
        <v>2500</v>
      </c>
      <c r="BU126" s="153">
        <v>2500</v>
      </c>
      <c r="BV126" s="152"/>
      <c r="BW126" s="152">
        <f t="shared" si="118"/>
        <v>2500</v>
      </c>
      <c r="BX126" s="153">
        <v>2500</v>
      </c>
      <c r="BY126" s="152"/>
      <c r="BZ126" s="152">
        <f t="shared" si="119"/>
        <v>2500</v>
      </c>
      <c r="CA126" s="152">
        <f t="shared" si="120"/>
        <v>27500</v>
      </c>
      <c r="CB126" s="154"/>
      <c r="CC126" s="152">
        <f t="shared" si="121"/>
        <v>27500</v>
      </c>
    </row>
    <row r="127" spans="1:81" ht="60" customHeight="1">
      <c r="A127" s="283"/>
      <c r="B127" s="167" t="s">
        <v>454</v>
      </c>
      <c r="C127" s="155">
        <v>50</v>
      </c>
      <c r="D127" s="153"/>
      <c r="E127" s="154"/>
      <c r="F127" s="154"/>
      <c r="G127" s="153"/>
      <c r="H127" s="154"/>
      <c r="I127" s="154"/>
      <c r="J127" s="153"/>
      <c r="K127" s="174"/>
      <c r="L127" s="154"/>
      <c r="M127" s="153"/>
      <c r="N127" s="154"/>
      <c r="O127" s="154"/>
      <c r="P127" s="176"/>
      <c r="Q127" s="154"/>
      <c r="R127" s="154"/>
      <c r="S127" s="153"/>
      <c r="T127" s="154"/>
      <c r="U127" s="154"/>
      <c r="V127" s="153"/>
      <c r="W127" s="154"/>
      <c r="X127" s="154"/>
      <c r="Y127" s="153"/>
      <c r="Z127" s="154"/>
      <c r="AA127" s="154"/>
      <c r="AB127" s="153"/>
      <c r="AC127" s="154"/>
      <c r="AD127" s="154"/>
      <c r="AE127" s="153"/>
      <c r="AF127" s="154"/>
      <c r="AG127" s="154"/>
      <c r="AH127" s="153"/>
      <c r="AI127" s="154"/>
      <c r="AJ127" s="154"/>
      <c r="AK127" s="153"/>
      <c r="AL127" s="154"/>
      <c r="AM127" s="154"/>
      <c r="AN127" s="270"/>
      <c r="AO127" s="270"/>
      <c r="AP127" s="270"/>
      <c r="AQ127" s="153"/>
      <c r="AR127" s="152"/>
      <c r="AS127" s="152"/>
      <c r="AT127" s="153"/>
      <c r="AU127" s="152"/>
      <c r="AV127" s="152"/>
      <c r="AW127" s="153"/>
      <c r="AX127" s="172"/>
      <c r="AY127" s="152"/>
      <c r="AZ127" s="153"/>
      <c r="BA127" s="152"/>
      <c r="BB127" s="152"/>
      <c r="BC127" s="153"/>
      <c r="BD127" s="152"/>
      <c r="BE127" s="152"/>
      <c r="BF127" s="153"/>
      <c r="BG127" s="152"/>
      <c r="BH127" s="152"/>
      <c r="BI127" s="153"/>
      <c r="BJ127" s="152"/>
      <c r="BK127" s="152"/>
      <c r="BL127" s="153"/>
      <c r="BM127" s="152"/>
      <c r="BN127" s="152"/>
      <c r="BO127" s="153"/>
      <c r="BP127" s="152"/>
      <c r="BQ127" s="152"/>
      <c r="BR127" s="153"/>
      <c r="BS127" s="152"/>
      <c r="BT127" s="152"/>
      <c r="BU127" s="153"/>
      <c r="BV127" s="152"/>
      <c r="BW127" s="152"/>
      <c r="BX127" s="153"/>
      <c r="BY127" s="152"/>
      <c r="BZ127" s="152"/>
      <c r="CA127" s="152"/>
      <c r="CB127" s="154"/>
      <c r="CC127" s="152"/>
    </row>
    <row r="128" spans="1:81" s="166" customFormat="1" ht="63">
      <c r="A128" s="169"/>
      <c r="B128" s="167" t="s">
        <v>408</v>
      </c>
      <c r="C128" s="152">
        <v>85</v>
      </c>
      <c r="D128" s="155"/>
      <c r="E128" s="152"/>
      <c r="F128" s="152"/>
      <c r="G128" s="155"/>
      <c r="H128" s="152"/>
      <c r="I128" s="152"/>
      <c r="J128" s="155"/>
      <c r="K128" s="152"/>
      <c r="L128" s="152"/>
      <c r="M128" s="155"/>
      <c r="N128" s="155"/>
      <c r="O128" s="152"/>
      <c r="P128" s="155"/>
      <c r="Q128" s="152"/>
      <c r="R128" s="152"/>
      <c r="S128" s="155"/>
      <c r="T128" s="152"/>
      <c r="U128" s="152"/>
      <c r="V128" s="155"/>
      <c r="W128" s="152"/>
      <c r="X128" s="152"/>
      <c r="Y128" s="155"/>
      <c r="Z128" s="152"/>
      <c r="AA128" s="152"/>
      <c r="AB128" s="155"/>
      <c r="AC128" s="152"/>
      <c r="AD128" s="152"/>
      <c r="AE128" s="155"/>
      <c r="AF128" s="152"/>
      <c r="AG128" s="152"/>
      <c r="AH128" s="155"/>
      <c r="AI128" s="152"/>
      <c r="AJ128" s="152"/>
      <c r="AK128" s="155"/>
      <c r="AL128" s="152"/>
      <c r="AM128" s="152"/>
      <c r="AN128" s="270">
        <f>+D128+G128+J128+M128+P128+S128+V128+Y128+AB128+AE128+AH128+AK128</f>
        <v>0</v>
      </c>
      <c r="AO128" s="270"/>
      <c r="AP128" s="270">
        <f>+AN128-AO128</f>
        <v>0</v>
      </c>
      <c r="AQ128" s="155"/>
      <c r="AR128" s="152"/>
      <c r="AS128" s="152"/>
      <c r="AT128" s="155"/>
      <c r="AU128" s="152"/>
      <c r="AV128" s="152"/>
      <c r="AW128" s="155"/>
      <c r="AX128" s="152"/>
      <c r="AY128" s="152"/>
      <c r="AZ128" s="155"/>
      <c r="BA128" s="155"/>
      <c r="BB128" s="152"/>
      <c r="BC128" s="155"/>
      <c r="BD128" s="152"/>
      <c r="BE128" s="152"/>
      <c r="BF128" s="155"/>
      <c r="BG128" s="152"/>
      <c r="BH128" s="152"/>
      <c r="BI128" s="155"/>
      <c r="BJ128" s="152"/>
      <c r="BK128" s="152"/>
      <c r="BL128" s="155"/>
      <c r="BM128" s="152"/>
      <c r="BN128" s="152"/>
      <c r="BO128" s="155"/>
      <c r="BP128" s="152"/>
      <c r="BQ128" s="152"/>
      <c r="BR128" s="155"/>
      <c r="BS128" s="152"/>
      <c r="BT128" s="152"/>
      <c r="BU128" s="155"/>
      <c r="BV128" s="152"/>
      <c r="BW128" s="152"/>
      <c r="BX128" s="155"/>
      <c r="BY128" s="152"/>
      <c r="BZ128" s="152"/>
      <c r="CA128" s="152">
        <f>+AQ128+AT128+AW128+AZ128+BC128+BF128+BI128+BL128+BO128+BR128+BU128+BX128</f>
        <v>0</v>
      </c>
      <c r="CB128" s="152"/>
      <c r="CC128" s="152">
        <f>+CA128-CB128</f>
        <v>0</v>
      </c>
    </row>
    <row r="129" spans="1:81" ht="31.5">
      <c r="A129" s="170">
        <v>3.2</v>
      </c>
      <c r="B129" s="158" t="s">
        <v>404</v>
      </c>
      <c r="C129" s="150">
        <f>+C130+C140</f>
        <v>0</v>
      </c>
      <c r="D129" s="151">
        <f>SUM(D130:D140)</f>
        <v>0</v>
      </c>
      <c r="E129" s="151">
        <f aca="true" t="shared" si="122" ref="E129:AP129">SUM(E130:E140)</f>
        <v>0</v>
      </c>
      <c r="F129" s="151">
        <f t="shared" si="122"/>
        <v>0</v>
      </c>
      <c r="G129" s="151">
        <f t="shared" si="122"/>
        <v>0</v>
      </c>
      <c r="H129" s="151">
        <f t="shared" si="122"/>
        <v>0</v>
      </c>
      <c r="I129" s="151">
        <f t="shared" si="122"/>
        <v>0</v>
      </c>
      <c r="J129" s="151">
        <f t="shared" si="122"/>
        <v>0</v>
      </c>
      <c r="K129" s="151">
        <f t="shared" si="122"/>
        <v>0</v>
      </c>
      <c r="L129" s="151">
        <f t="shared" si="122"/>
        <v>0</v>
      </c>
      <c r="M129" s="151">
        <f t="shared" si="122"/>
        <v>0</v>
      </c>
      <c r="N129" s="151">
        <f t="shared" si="122"/>
        <v>0</v>
      </c>
      <c r="O129" s="151">
        <f t="shared" si="122"/>
        <v>0</v>
      </c>
      <c r="P129" s="151">
        <f t="shared" si="122"/>
        <v>0</v>
      </c>
      <c r="Q129" s="151">
        <f t="shared" si="122"/>
        <v>0</v>
      </c>
      <c r="R129" s="151">
        <f t="shared" si="122"/>
        <v>0</v>
      </c>
      <c r="S129" s="151">
        <f t="shared" si="122"/>
        <v>0</v>
      </c>
      <c r="T129" s="151">
        <f t="shared" si="122"/>
        <v>0</v>
      </c>
      <c r="U129" s="151">
        <f t="shared" si="122"/>
        <v>0</v>
      </c>
      <c r="V129" s="151">
        <f t="shared" si="122"/>
        <v>0</v>
      </c>
      <c r="W129" s="151">
        <f t="shared" si="122"/>
        <v>0</v>
      </c>
      <c r="X129" s="151">
        <f t="shared" si="122"/>
        <v>0</v>
      </c>
      <c r="Y129" s="151">
        <f t="shared" si="122"/>
        <v>0</v>
      </c>
      <c r="Z129" s="151">
        <f t="shared" si="122"/>
        <v>0</v>
      </c>
      <c r="AA129" s="151">
        <f t="shared" si="122"/>
        <v>0</v>
      </c>
      <c r="AB129" s="151">
        <f t="shared" si="122"/>
        <v>0</v>
      </c>
      <c r="AC129" s="151">
        <f t="shared" si="122"/>
        <v>0</v>
      </c>
      <c r="AD129" s="151">
        <f t="shared" si="122"/>
        <v>0</v>
      </c>
      <c r="AE129" s="151">
        <f t="shared" si="122"/>
        <v>0</v>
      </c>
      <c r="AF129" s="151">
        <f t="shared" si="122"/>
        <v>0</v>
      </c>
      <c r="AG129" s="151">
        <f t="shared" si="122"/>
        <v>0</v>
      </c>
      <c r="AH129" s="151">
        <f t="shared" si="122"/>
        <v>0</v>
      </c>
      <c r="AI129" s="151">
        <f t="shared" si="122"/>
        <v>0</v>
      </c>
      <c r="AJ129" s="151">
        <f t="shared" si="122"/>
        <v>0</v>
      </c>
      <c r="AK129" s="151">
        <f t="shared" si="122"/>
        <v>0</v>
      </c>
      <c r="AL129" s="151">
        <f t="shared" si="122"/>
        <v>0</v>
      </c>
      <c r="AM129" s="151">
        <f t="shared" si="122"/>
        <v>0</v>
      </c>
      <c r="AN129" s="151">
        <f t="shared" si="122"/>
        <v>0</v>
      </c>
      <c r="AO129" s="151">
        <f t="shared" si="122"/>
        <v>0</v>
      </c>
      <c r="AP129" s="151">
        <f t="shared" si="122"/>
        <v>0</v>
      </c>
      <c r="AQ129" s="151"/>
      <c r="AR129" s="151"/>
      <c r="AS129" s="151"/>
      <c r="AT129" s="151"/>
      <c r="AU129" s="151"/>
      <c r="AV129" s="151"/>
      <c r="AW129" s="151"/>
      <c r="AX129" s="151"/>
      <c r="AY129" s="151"/>
      <c r="AZ129" s="151"/>
      <c r="BA129" s="151"/>
      <c r="BB129" s="151"/>
      <c r="BC129" s="151"/>
      <c r="BD129" s="151"/>
      <c r="BE129" s="151"/>
      <c r="BF129" s="151"/>
      <c r="BG129" s="151"/>
      <c r="BH129" s="151"/>
      <c r="BI129" s="151"/>
      <c r="BJ129" s="151"/>
      <c r="BK129" s="151"/>
      <c r="BL129" s="151"/>
      <c r="BM129" s="151"/>
      <c r="BN129" s="151"/>
      <c r="BO129" s="151">
        <f>+BO130</f>
        <v>12000</v>
      </c>
      <c r="BP129" s="151">
        <f aca="true" t="shared" si="123" ref="BP129:BZ129">+BP130</f>
        <v>0</v>
      </c>
      <c r="BQ129" s="151">
        <f t="shared" si="123"/>
        <v>12000</v>
      </c>
      <c r="BR129" s="151">
        <f t="shared" si="123"/>
        <v>12000</v>
      </c>
      <c r="BS129" s="151">
        <f t="shared" si="123"/>
        <v>0</v>
      </c>
      <c r="BT129" s="151">
        <f t="shared" si="123"/>
        <v>12000</v>
      </c>
      <c r="BU129" s="151">
        <f t="shared" si="123"/>
        <v>12000</v>
      </c>
      <c r="BV129" s="151">
        <f t="shared" si="123"/>
        <v>0</v>
      </c>
      <c r="BW129" s="151">
        <f t="shared" si="123"/>
        <v>12000</v>
      </c>
      <c r="BX129" s="151">
        <f t="shared" si="123"/>
        <v>12000</v>
      </c>
      <c r="BY129" s="151">
        <f t="shared" si="123"/>
        <v>0</v>
      </c>
      <c r="BZ129" s="151">
        <f t="shared" si="123"/>
        <v>12000</v>
      </c>
      <c r="CA129" s="150">
        <f>+D129+G129+J129+M129+P129+S129+V129+Y129+AB129+AE129+AH129+AK129+AQ129+AT129+AW129+AZ129+BC129+BF129+BI129+BL129+BO129+BR129+BU129+BX129</f>
        <v>48000</v>
      </c>
      <c r="CB129" s="150"/>
      <c r="CC129" s="150">
        <f>+CA129-CB129</f>
        <v>48000</v>
      </c>
    </row>
    <row r="130" spans="1:81" ht="31.5">
      <c r="A130" s="167" t="s">
        <v>345</v>
      </c>
      <c r="B130" s="167" t="s">
        <v>346</v>
      </c>
      <c r="C130" s="153"/>
      <c r="D130" s="153"/>
      <c r="E130" s="154"/>
      <c r="F130" s="154"/>
      <c r="G130" s="153"/>
      <c r="H130" s="154"/>
      <c r="I130" s="154"/>
      <c r="J130" s="153"/>
      <c r="K130" s="174"/>
      <c r="L130" s="154"/>
      <c r="M130" s="153"/>
      <c r="N130" s="154"/>
      <c r="O130" s="154"/>
      <c r="P130" s="153"/>
      <c r="Q130" s="154"/>
      <c r="R130" s="154"/>
      <c r="S130" s="153"/>
      <c r="T130" s="154"/>
      <c r="U130" s="154"/>
      <c r="V130" s="153"/>
      <c r="W130" s="154"/>
      <c r="X130" s="154"/>
      <c r="Y130" s="153"/>
      <c r="Z130" s="154"/>
      <c r="AA130" s="154"/>
      <c r="AB130" s="153"/>
      <c r="AC130" s="154"/>
      <c r="AD130" s="154"/>
      <c r="AE130" s="153"/>
      <c r="AF130" s="154"/>
      <c r="AG130" s="154"/>
      <c r="AH130" s="153"/>
      <c r="AI130" s="154"/>
      <c r="AJ130" s="154"/>
      <c r="AK130" s="153"/>
      <c r="AL130" s="154"/>
      <c r="AM130" s="154"/>
      <c r="AN130" s="270">
        <f>+D130+G130+J130+M130+P130+S130+V130+Y130+AB130+AE130+AH130+AK130</f>
        <v>0</v>
      </c>
      <c r="AO130" s="270"/>
      <c r="AP130" s="270">
        <f>+AN130-AO130</f>
        <v>0</v>
      </c>
      <c r="AQ130" s="153"/>
      <c r="AR130" s="152"/>
      <c r="AS130" s="154"/>
      <c r="AT130" s="153"/>
      <c r="AU130" s="152"/>
      <c r="AV130" s="154"/>
      <c r="AW130" s="153"/>
      <c r="AX130" s="172"/>
      <c r="AY130" s="154"/>
      <c r="AZ130" s="153"/>
      <c r="BA130" s="152"/>
      <c r="BB130" s="154"/>
      <c r="BC130" s="153"/>
      <c r="BD130" s="152"/>
      <c r="BE130" s="154"/>
      <c r="BF130" s="153"/>
      <c r="BG130" s="152"/>
      <c r="BH130" s="154"/>
      <c r="BI130" s="153"/>
      <c r="BJ130" s="152"/>
      <c r="BK130" s="154"/>
      <c r="BL130" s="153">
        <f>SUM(BL131:BL139)</f>
        <v>0</v>
      </c>
      <c r="BM130" s="152"/>
      <c r="BN130" s="154">
        <f>+BL130-BM130</f>
        <v>0</v>
      </c>
      <c r="BO130" s="153">
        <f>SUM(BO131:BO139)</f>
        <v>12000</v>
      </c>
      <c r="BP130" s="152"/>
      <c r="BQ130" s="154">
        <f>BO130-BP130</f>
        <v>12000</v>
      </c>
      <c r="BR130" s="153">
        <f>SUM(BR131:BR139)</f>
        <v>12000</v>
      </c>
      <c r="BS130" s="152"/>
      <c r="BT130" s="154">
        <f>+BR130-BS130</f>
        <v>12000</v>
      </c>
      <c r="BU130" s="153">
        <f>SUM(BU131:BU139)</f>
        <v>12000</v>
      </c>
      <c r="BV130" s="152"/>
      <c r="BW130" s="154">
        <f>+BU130-BV130</f>
        <v>12000</v>
      </c>
      <c r="BX130" s="153">
        <f>SUM(BX131:BX139)</f>
        <v>12000</v>
      </c>
      <c r="BY130" s="152"/>
      <c r="BZ130" s="154">
        <f>+BX130-BY130</f>
        <v>12000</v>
      </c>
      <c r="CA130" s="152">
        <f>+AQ130+AT130+AW130+AZ130+BC130+BF130+BI130+BL130+BO130+BR130+BU130+BX130</f>
        <v>48000</v>
      </c>
      <c r="CB130" s="154"/>
      <c r="CC130" s="154">
        <f>+CA130-CB130</f>
        <v>48000</v>
      </c>
    </row>
    <row r="131" spans="1:81" ht="15">
      <c r="A131" s="156" t="s">
        <v>347</v>
      </c>
      <c r="B131" s="156" t="s">
        <v>282</v>
      </c>
      <c r="C131" s="153"/>
      <c r="D131" s="153"/>
      <c r="E131" s="154"/>
      <c r="F131" s="154"/>
      <c r="G131" s="153"/>
      <c r="H131" s="154"/>
      <c r="I131" s="154"/>
      <c r="J131" s="153"/>
      <c r="K131" s="174"/>
      <c r="L131" s="154"/>
      <c r="M131" s="153"/>
      <c r="N131" s="154"/>
      <c r="O131" s="154"/>
      <c r="P131" s="153"/>
      <c r="Q131" s="154"/>
      <c r="R131" s="154"/>
      <c r="S131" s="153"/>
      <c r="T131" s="154"/>
      <c r="U131" s="154"/>
      <c r="V131" s="153"/>
      <c r="W131" s="154"/>
      <c r="X131" s="154"/>
      <c r="Y131" s="153"/>
      <c r="Z131" s="154"/>
      <c r="AA131" s="154"/>
      <c r="AB131" s="153"/>
      <c r="AC131" s="154"/>
      <c r="AD131" s="154"/>
      <c r="AE131" s="153"/>
      <c r="AF131" s="154"/>
      <c r="AG131" s="154"/>
      <c r="AH131" s="153"/>
      <c r="AI131" s="154"/>
      <c r="AJ131" s="154"/>
      <c r="AK131" s="153"/>
      <c r="AL131" s="154"/>
      <c r="AM131" s="154"/>
      <c r="AN131" s="270">
        <f aca="true" t="shared" si="124" ref="AN131:AN140">+D131+G131+J131+M131+P131+S131+V131+Y131+AB131+AE131+AH131+AK131</f>
        <v>0</v>
      </c>
      <c r="AO131" s="270"/>
      <c r="AP131" s="270">
        <f aca="true" t="shared" si="125" ref="AP131:AP140">+AN131-AO131</f>
        <v>0</v>
      </c>
      <c r="AQ131" s="153"/>
      <c r="AR131" s="152"/>
      <c r="AS131" s="154"/>
      <c r="AT131" s="153"/>
      <c r="AU131" s="152"/>
      <c r="AV131" s="154"/>
      <c r="AW131" s="153"/>
      <c r="AX131" s="172"/>
      <c r="AY131" s="154"/>
      <c r="AZ131" s="153"/>
      <c r="BA131" s="152"/>
      <c r="BB131" s="154"/>
      <c r="BC131" s="153"/>
      <c r="BD131" s="152"/>
      <c r="BE131" s="154"/>
      <c r="BF131" s="153"/>
      <c r="BG131" s="152"/>
      <c r="BH131" s="154"/>
      <c r="BI131" s="153"/>
      <c r="BJ131" s="152"/>
      <c r="BK131" s="154"/>
      <c r="BL131" s="153"/>
      <c r="BM131" s="152"/>
      <c r="BN131" s="154">
        <f aca="true" t="shared" si="126" ref="BN131:BN139">+BL131-BM131</f>
        <v>0</v>
      </c>
      <c r="BO131" s="153"/>
      <c r="BP131" s="152"/>
      <c r="BQ131" s="154">
        <f aca="true" t="shared" si="127" ref="BQ131:BQ139">BO131-BP131</f>
        <v>0</v>
      </c>
      <c r="BR131" s="153"/>
      <c r="BS131" s="152"/>
      <c r="BT131" s="154">
        <f aca="true" t="shared" si="128" ref="BT131:BT139">+BR131-BS131</f>
        <v>0</v>
      </c>
      <c r="BU131" s="153"/>
      <c r="BV131" s="152"/>
      <c r="BW131" s="154">
        <f aca="true" t="shared" si="129" ref="BW131:BW139">+BU131-BV131</f>
        <v>0</v>
      </c>
      <c r="BX131" s="153"/>
      <c r="BY131" s="152"/>
      <c r="BZ131" s="154">
        <f aca="true" t="shared" si="130" ref="BZ131:BZ139">+BX131-BY131</f>
        <v>0</v>
      </c>
      <c r="CA131" s="152">
        <f aca="true" t="shared" si="131" ref="CA131:CA140">+AQ131+AT131+AW131+AZ131+BC131+BF131+BI131+BL131+BO131+BR131+BU131+BX131</f>
        <v>0</v>
      </c>
      <c r="CB131" s="154"/>
      <c r="CC131" s="154">
        <f aca="true" t="shared" si="132" ref="CC131:CC140">+CA131-CB131</f>
        <v>0</v>
      </c>
    </row>
    <row r="132" spans="1:81" ht="30">
      <c r="A132" s="156" t="s">
        <v>348</v>
      </c>
      <c r="B132" s="156" t="s">
        <v>272</v>
      </c>
      <c r="C132" s="153"/>
      <c r="D132" s="153"/>
      <c r="E132" s="154"/>
      <c r="F132" s="154"/>
      <c r="G132" s="153"/>
      <c r="H132" s="154"/>
      <c r="I132" s="154"/>
      <c r="J132" s="153"/>
      <c r="K132" s="174"/>
      <c r="L132" s="154"/>
      <c r="M132" s="153"/>
      <c r="N132" s="154"/>
      <c r="O132" s="154"/>
      <c r="P132" s="153"/>
      <c r="Q132" s="154"/>
      <c r="R132" s="154"/>
      <c r="S132" s="153"/>
      <c r="T132" s="154"/>
      <c r="U132" s="154"/>
      <c r="V132" s="153"/>
      <c r="W132" s="154"/>
      <c r="X132" s="154"/>
      <c r="Y132" s="153"/>
      <c r="Z132" s="154"/>
      <c r="AA132" s="154"/>
      <c r="AB132" s="153"/>
      <c r="AC132" s="154"/>
      <c r="AD132" s="154"/>
      <c r="AE132" s="153"/>
      <c r="AF132" s="154"/>
      <c r="AG132" s="154"/>
      <c r="AH132" s="153"/>
      <c r="AI132" s="154"/>
      <c r="AJ132" s="154"/>
      <c r="AK132" s="153"/>
      <c r="AL132" s="154"/>
      <c r="AM132" s="154"/>
      <c r="AN132" s="270">
        <f t="shared" si="124"/>
        <v>0</v>
      </c>
      <c r="AO132" s="270"/>
      <c r="AP132" s="270">
        <f t="shared" si="125"/>
        <v>0</v>
      </c>
      <c r="AQ132" s="153"/>
      <c r="AR132" s="152"/>
      <c r="AS132" s="154"/>
      <c r="AT132" s="153"/>
      <c r="AU132" s="152"/>
      <c r="AV132" s="154"/>
      <c r="AW132" s="153"/>
      <c r="AX132" s="172"/>
      <c r="AY132" s="154"/>
      <c r="AZ132" s="153"/>
      <c r="BA132" s="152"/>
      <c r="BB132" s="154"/>
      <c r="BC132" s="153"/>
      <c r="BD132" s="152"/>
      <c r="BE132" s="154"/>
      <c r="BF132" s="153"/>
      <c r="BG132" s="152"/>
      <c r="BH132" s="154"/>
      <c r="BI132" s="153"/>
      <c r="BJ132" s="152"/>
      <c r="BK132" s="154"/>
      <c r="BL132" s="153"/>
      <c r="BM132" s="152"/>
      <c r="BN132" s="154">
        <f t="shared" si="126"/>
        <v>0</v>
      </c>
      <c r="BO132" s="153"/>
      <c r="BP132" s="152"/>
      <c r="BQ132" s="154">
        <f t="shared" si="127"/>
        <v>0</v>
      </c>
      <c r="BR132" s="153"/>
      <c r="BS132" s="152"/>
      <c r="BT132" s="154">
        <f t="shared" si="128"/>
        <v>0</v>
      </c>
      <c r="BU132" s="153"/>
      <c r="BV132" s="152"/>
      <c r="BW132" s="154">
        <f t="shared" si="129"/>
        <v>0</v>
      </c>
      <c r="BX132" s="153"/>
      <c r="BY132" s="152"/>
      <c r="BZ132" s="154">
        <f t="shared" si="130"/>
        <v>0</v>
      </c>
      <c r="CA132" s="152">
        <f t="shared" si="131"/>
        <v>0</v>
      </c>
      <c r="CB132" s="154"/>
      <c r="CC132" s="154">
        <f t="shared" si="132"/>
        <v>0</v>
      </c>
    </row>
    <row r="133" spans="1:81" ht="15">
      <c r="A133" s="156" t="s">
        <v>349</v>
      </c>
      <c r="B133" s="156" t="s">
        <v>406</v>
      </c>
      <c r="C133" s="153"/>
      <c r="D133" s="153"/>
      <c r="E133" s="154"/>
      <c r="F133" s="154"/>
      <c r="G133" s="153"/>
      <c r="H133" s="154"/>
      <c r="I133" s="154"/>
      <c r="J133" s="153"/>
      <c r="K133" s="174"/>
      <c r="L133" s="154"/>
      <c r="M133" s="153"/>
      <c r="N133" s="154"/>
      <c r="O133" s="154"/>
      <c r="P133" s="153"/>
      <c r="Q133" s="154"/>
      <c r="R133" s="154"/>
      <c r="S133" s="153"/>
      <c r="T133" s="154"/>
      <c r="U133" s="154"/>
      <c r="V133" s="153"/>
      <c r="W133" s="154"/>
      <c r="X133" s="154"/>
      <c r="Y133" s="153"/>
      <c r="Z133" s="154"/>
      <c r="AA133" s="154"/>
      <c r="AB133" s="153"/>
      <c r="AC133" s="154"/>
      <c r="AD133" s="154"/>
      <c r="AE133" s="153"/>
      <c r="AF133" s="154"/>
      <c r="AG133" s="154"/>
      <c r="AH133" s="153"/>
      <c r="AI133" s="154"/>
      <c r="AJ133" s="154"/>
      <c r="AK133" s="153"/>
      <c r="AL133" s="154"/>
      <c r="AM133" s="154"/>
      <c r="AN133" s="270">
        <f t="shared" si="124"/>
        <v>0</v>
      </c>
      <c r="AO133" s="270"/>
      <c r="AP133" s="270">
        <f t="shared" si="125"/>
        <v>0</v>
      </c>
      <c r="AQ133" s="153"/>
      <c r="AR133" s="152"/>
      <c r="AS133" s="154"/>
      <c r="AT133" s="153"/>
      <c r="AU133" s="152"/>
      <c r="AV133" s="154"/>
      <c r="AW133" s="153"/>
      <c r="AX133" s="172"/>
      <c r="AY133" s="154"/>
      <c r="AZ133" s="153"/>
      <c r="BA133" s="152"/>
      <c r="BB133" s="154"/>
      <c r="BC133" s="153"/>
      <c r="BD133" s="152"/>
      <c r="BE133" s="154"/>
      <c r="BF133" s="153"/>
      <c r="BG133" s="152"/>
      <c r="BH133" s="154"/>
      <c r="BI133" s="153"/>
      <c r="BJ133" s="152"/>
      <c r="BK133" s="154"/>
      <c r="BL133" s="153"/>
      <c r="BM133" s="152"/>
      <c r="BN133" s="154">
        <f t="shared" si="126"/>
        <v>0</v>
      </c>
      <c r="BO133" s="153"/>
      <c r="BP133" s="152"/>
      <c r="BQ133" s="154">
        <f t="shared" si="127"/>
        <v>0</v>
      </c>
      <c r="BR133" s="153"/>
      <c r="BS133" s="152"/>
      <c r="BT133" s="154">
        <f t="shared" si="128"/>
        <v>0</v>
      </c>
      <c r="BU133" s="153"/>
      <c r="BV133" s="152"/>
      <c r="BW133" s="154">
        <f t="shared" si="129"/>
        <v>0</v>
      </c>
      <c r="BX133" s="153"/>
      <c r="BY133" s="152"/>
      <c r="BZ133" s="154">
        <f t="shared" si="130"/>
        <v>0</v>
      </c>
      <c r="CA133" s="152">
        <f t="shared" si="131"/>
        <v>0</v>
      </c>
      <c r="CB133" s="154"/>
      <c r="CC133" s="154">
        <f t="shared" si="132"/>
        <v>0</v>
      </c>
    </row>
    <row r="134" spans="1:81" ht="15">
      <c r="A134" s="156" t="s">
        <v>350</v>
      </c>
      <c r="B134" s="156" t="s">
        <v>403</v>
      </c>
      <c r="C134" s="153"/>
      <c r="D134" s="153"/>
      <c r="E134" s="154"/>
      <c r="F134" s="154"/>
      <c r="G134" s="153"/>
      <c r="H134" s="154"/>
      <c r="I134" s="154"/>
      <c r="J134" s="153"/>
      <c r="K134" s="174"/>
      <c r="L134" s="154"/>
      <c r="M134" s="153"/>
      <c r="N134" s="154"/>
      <c r="O134" s="154"/>
      <c r="P134" s="153"/>
      <c r="Q134" s="154"/>
      <c r="R134" s="154"/>
      <c r="S134" s="153"/>
      <c r="T134" s="154"/>
      <c r="U134" s="154"/>
      <c r="V134" s="153"/>
      <c r="W134" s="154"/>
      <c r="X134" s="154"/>
      <c r="Y134" s="153"/>
      <c r="Z134" s="154"/>
      <c r="AA134" s="154"/>
      <c r="AB134" s="153"/>
      <c r="AC134" s="154"/>
      <c r="AD134" s="154"/>
      <c r="AE134" s="153"/>
      <c r="AF134" s="154"/>
      <c r="AG134" s="154"/>
      <c r="AH134" s="153"/>
      <c r="AI134" s="154"/>
      <c r="AJ134" s="154"/>
      <c r="AK134" s="153"/>
      <c r="AL134" s="154"/>
      <c r="AM134" s="154"/>
      <c r="AN134" s="270">
        <f t="shared" si="124"/>
        <v>0</v>
      </c>
      <c r="AO134" s="270"/>
      <c r="AP134" s="270">
        <f t="shared" si="125"/>
        <v>0</v>
      </c>
      <c r="AQ134" s="153"/>
      <c r="AR134" s="152"/>
      <c r="AS134" s="154"/>
      <c r="AT134" s="153"/>
      <c r="AU134" s="152"/>
      <c r="AV134" s="154"/>
      <c r="AW134" s="153"/>
      <c r="AX134" s="172"/>
      <c r="AY134" s="154"/>
      <c r="AZ134" s="153"/>
      <c r="BA134" s="152"/>
      <c r="BB134" s="154"/>
      <c r="BC134" s="153"/>
      <c r="BD134" s="152"/>
      <c r="BE134" s="154"/>
      <c r="BF134" s="153"/>
      <c r="BG134" s="152"/>
      <c r="BH134" s="154"/>
      <c r="BI134" s="153"/>
      <c r="BJ134" s="152"/>
      <c r="BK134" s="154"/>
      <c r="BL134" s="153"/>
      <c r="BM134" s="152"/>
      <c r="BN134" s="154">
        <f t="shared" si="126"/>
        <v>0</v>
      </c>
      <c r="BO134" s="153"/>
      <c r="BP134" s="152"/>
      <c r="BQ134" s="154">
        <f t="shared" si="127"/>
        <v>0</v>
      </c>
      <c r="BR134" s="153"/>
      <c r="BS134" s="152"/>
      <c r="BT134" s="154">
        <f t="shared" si="128"/>
        <v>0</v>
      </c>
      <c r="BU134" s="153"/>
      <c r="BV134" s="152"/>
      <c r="BW134" s="154">
        <f t="shared" si="129"/>
        <v>0</v>
      </c>
      <c r="BX134" s="153"/>
      <c r="BY134" s="152"/>
      <c r="BZ134" s="154">
        <f t="shared" si="130"/>
        <v>0</v>
      </c>
      <c r="CA134" s="152">
        <f t="shared" si="131"/>
        <v>0</v>
      </c>
      <c r="CB134" s="154"/>
      <c r="CC134" s="154">
        <f t="shared" si="132"/>
        <v>0</v>
      </c>
    </row>
    <row r="135" spans="1:81" ht="15">
      <c r="A135" s="156" t="s">
        <v>351</v>
      </c>
      <c r="B135" s="156" t="s">
        <v>402</v>
      </c>
      <c r="C135" s="153"/>
      <c r="D135" s="153"/>
      <c r="E135" s="154"/>
      <c r="F135" s="154"/>
      <c r="G135" s="153"/>
      <c r="H135" s="154"/>
      <c r="I135" s="154"/>
      <c r="J135" s="153"/>
      <c r="K135" s="174"/>
      <c r="L135" s="154"/>
      <c r="M135" s="153"/>
      <c r="N135" s="154"/>
      <c r="O135" s="154"/>
      <c r="P135" s="153"/>
      <c r="Q135" s="154"/>
      <c r="R135" s="154"/>
      <c r="S135" s="153"/>
      <c r="T135" s="154"/>
      <c r="U135" s="154"/>
      <c r="V135" s="153"/>
      <c r="W135" s="154"/>
      <c r="X135" s="154"/>
      <c r="Y135" s="153"/>
      <c r="Z135" s="154"/>
      <c r="AA135" s="154"/>
      <c r="AB135" s="153"/>
      <c r="AC135" s="154"/>
      <c r="AD135" s="154"/>
      <c r="AE135" s="153"/>
      <c r="AF135" s="154"/>
      <c r="AG135" s="154"/>
      <c r="AH135" s="153"/>
      <c r="AI135" s="154"/>
      <c r="AJ135" s="154"/>
      <c r="AK135" s="153"/>
      <c r="AL135" s="154"/>
      <c r="AM135" s="154"/>
      <c r="AN135" s="270">
        <f t="shared" si="124"/>
        <v>0</v>
      </c>
      <c r="AO135" s="270"/>
      <c r="AP135" s="270">
        <f t="shared" si="125"/>
        <v>0</v>
      </c>
      <c r="AQ135" s="153"/>
      <c r="AR135" s="152"/>
      <c r="AS135" s="154"/>
      <c r="AT135" s="153"/>
      <c r="AU135" s="152"/>
      <c r="AV135" s="154"/>
      <c r="AW135" s="153"/>
      <c r="AX135" s="172"/>
      <c r="AY135" s="154"/>
      <c r="AZ135" s="153"/>
      <c r="BA135" s="152"/>
      <c r="BB135" s="154"/>
      <c r="BC135" s="153"/>
      <c r="BD135" s="152"/>
      <c r="BE135" s="154"/>
      <c r="BF135" s="153"/>
      <c r="BG135" s="152"/>
      <c r="BH135" s="154"/>
      <c r="BI135" s="153"/>
      <c r="BJ135" s="152"/>
      <c r="BK135" s="154"/>
      <c r="BL135" s="153"/>
      <c r="BM135" s="152"/>
      <c r="BN135" s="154">
        <f t="shared" si="126"/>
        <v>0</v>
      </c>
      <c r="BO135" s="153"/>
      <c r="BP135" s="152"/>
      <c r="BQ135" s="154">
        <f t="shared" si="127"/>
        <v>0</v>
      </c>
      <c r="BR135" s="153"/>
      <c r="BS135" s="152"/>
      <c r="BT135" s="154">
        <f t="shared" si="128"/>
        <v>0</v>
      </c>
      <c r="BU135" s="153"/>
      <c r="BV135" s="152"/>
      <c r="BW135" s="154">
        <f t="shared" si="129"/>
        <v>0</v>
      </c>
      <c r="BX135" s="153"/>
      <c r="BY135" s="152"/>
      <c r="BZ135" s="154">
        <f t="shared" si="130"/>
        <v>0</v>
      </c>
      <c r="CA135" s="152">
        <f t="shared" si="131"/>
        <v>0</v>
      </c>
      <c r="CB135" s="154"/>
      <c r="CC135" s="154">
        <f t="shared" si="132"/>
        <v>0</v>
      </c>
    </row>
    <row r="136" spans="1:81" ht="30">
      <c r="A136" s="156" t="s">
        <v>352</v>
      </c>
      <c r="B136" s="156" t="s">
        <v>401</v>
      </c>
      <c r="C136" s="153"/>
      <c r="D136" s="153"/>
      <c r="E136" s="154"/>
      <c r="F136" s="154"/>
      <c r="G136" s="153"/>
      <c r="H136" s="154"/>
      <c r="I136" s="154"/>
      <c r="J136" s="153"/>
      <c r="K136" s="174"/>
      <c r="L136" s="154"/>
      <c r="M136" s="153"/>
      <c r="N136" s="154"/>
      <c r="O136" s="154"/>
      <c r="P136" s="153"/>
      <c r="Q136" s="154"/>
      <c r="R136" s="154"/>
      <c r="S136" s="153"/>
      <c r="T136" s="154"/>
      <c r="U136" s="154"/>
      <c r="V136" s="153"/>
      <c r="W136" s="154"/>
      <c r="X136" s="154"/>
      <c r="Y136" s="153"/>
      <c r="Z136" s="154"/>
      <c r="AA136" s="154"/>
      <c r="AB136" s="153"/>
      <c r="AC136" s="154"/>
      <c r="AD136" s="154"/>
      <c r="AE136" s="153"/>
      <c r="AF136" s="154"/>
      <c r="AG136" s="154"/>
      <c r="AH136" s="153"/>
      <c r="AI136" s="154"/>
      <c r="AJ136" s="154"/>
      <c r="AK136" s="153"/>
      <c r="AL136" s="154"/>
      <c r="AM136" s="154"/>
      <c r="AN136" s="270">
        <f t="shared" si="124"/>
        <v>0</v>
      </c>
      <c r="AO136" s="270"/>
      <c r="AP136" s="270">
        <f t="shared" si="125"/>
        <v>0</v>
      </c>
      <c r="AQ136" s="153"/>
      <c r="AR136" s="152"/>
      <c r="AS136" s="154"/>
      <c r="AT136" s="153"/>
      <c r="AU136" s="152"/>
      <c r="AV136" s="154"/>
      <c r="AW136" s="153"/>
      <c r="AX136" s="172"/>
      <c r="AY136" s="154"/>
      <c r="AZ136" s="153"/>
      <c r="BA136" s="152"/>
      <c r="BB136" s="154"/>
      <c r="BC136" s="153"/>
      <c r="BD136" s="152"/>
      <c r="BE136" s="154"/>
      <c r="BF136" s="153"/>
      <c r="BG136" s="152"/>
      <c r="BH136" s="154"/>
      <c r="BI136" s="153"/>
      <c r="BJ136" s="152"/>
      <c r="BK136" s="154"/>
      <c r="BL136" s="153"/>
      <c r="BM136" s="152"/>
      <c r="BN136" s="154">
        <f t="shared" si="126"/>
        <v>0</v>
      </c>
      <c r="BO136" s="153"/>
      <c r="BP136" s="152"/>
      <c r="BQ136" s="154">
        <f t="shared" si="127"/>
        <v>0</v>
      </c>
      <c r="BR136" s="153"/>
      <c r="BS136" s="152"/>
      <c r="BT136" s="154">
        <f t="shared" si="128"/>
        <v>0</v>
      </c>
      <c r="BU136" s="153"/>
      <c r="BV136" s="152"/>
      <c r="BW136" s="154">
        <f t="shared" si="129"/>
        <v>0</v>
      </c>
      <c r="BX136" s="153"/>
      <c r="BY136" s="152"/>
      <c r="BZ136" s="154">
        <f t="shared" si="130"/>
        <v>0</v>
      </c>
      <c r="CA136" s="152">
        <f t="shared" si="131"/>
        <v>0</v>
      </c>
      <c r="CB136" s="154"/>
      <c r="CC136" s="154">
        <f t="shared" si="132"/>
        <v>0</v>
      </c>
    </row>
    <row r="137" spans="1:81" ht="15">
      <c r="A137" s="156" t="s">
        <v>353</v>
      </c>
      <c r="B137" s="156" t="s">
        <v>406</v>
      </c>
      <c r="C137" s="153"/>
      <c r="D137" s="153"/>
      <c r="E137" s="154"/>
      <c r="F137" s="154"/>
      <c r="G137" s="153"/>
      <c r="H137" s="154"/>
      <c r="I137" s="154"/>
      <c r="J137" s="153"/>
      <c r="K137" s="174"/>
      <c r="L137" s="154"/>
      <c r="M137" s="153"/>
      <c r="N137" s="154"/>
      <c r="O137" s="154"/>
      <c r="P137" s="153"/>
      <c r="Q137" s="154"/>
      <c r="R137" s="154"/>
      <c r="S137" s="153"/>
      <c r="T137" s="154"/>
      <c r="U137" s="154"/>
      <c r="V137" s="153"/>
      <c r="W137" s="154"/>
      <c r="X137" s="154"/>
      <c r="Y137" s="153"/>
      <c r="Z137" s="154"/>
      <c r="AA137" s="154"/>
      <c r="AB137" s="153"/>
      <c r="AC137" s="154"/>
      <c r="AD137" s="154"/>
      <c r="AE137" s="153"/>
      <c r="AF137" s="154"/>
      <c r="AG137" s="154"/>
      <c r="AH137" s="153"/>
      <c r="AI137" s="154"/>
      <c r="AJ137" s="154"/>
      <c r="AK137" s="153"/>
      <c r="AL137" s="154"/>
      <c r="AM137" s="154"/>
      <c r="AN137" s="270">
        <f t="shared" si="124"/>
        <v>0</v>
      </c>
      <c r="AO137" s="270"/>
      <c r="AP137" s="270">
        <f t="shared" si="125"/>
        <v>0</v>
      </c>
      <c r="AQ137" s="153"/>
      <c r="AR137" s="152"/>
      <c r="AS137" s="154"/>
      <c r="AT137" s="153"/>
      <c r="AU137" s="152"/>
      <c r="AV137" s="154"/>
      <c r="AW137" s="153"/>
      <c r="AX137" s="172"/>
      <c r="AY137" s="154"/>
      <c r="AZ137" s="153"/>
      <c r="BA137" s="152"/>
      <c r="BB137" s="154"/>
      <c r="BC137" s="153"/>
      <c r="BD137" s="152"/>
      <c r="BE137" s="154"/>
      <c r="BF137" s="153"/>
      <c r="BG137" s="152"/>
      <c r="BH137" s="154"/>
      <c r="BI137" s="153"/>
      <c r="BJ137" s="152"/>
      <c r="BK137" s="154"/>
      <c r="BL137" s="153"/>
      <c r="BM137" s="152"/>
      <c r="BN137" s="154">
        <f t="shared" si="126"/>
        <v>0</v>
      </c>
      <c r="BO137" s="153"/>
      <c r="BP137" s="152"/>
      <c r="BQ137" s="154">
        <f t="shared" si="127"/>
        <v>0</v>
      </c>
      <c r="BR137" s="153"/>
      <c r="BS137" s="152"/>
      <c r="BT137" s="154">
        <f t="shared" si="128"/>
        <v>0</v>
      </c>
      <c r="BU137" s="153"/>
      <c r="BV137" s="152"/>
      <c r="BW137" s="154">
        <f t="shared" si="129"/>
        <v>0</v>
      </c>
      <c r="BX137" s="153"/>
      <c r="BY137" s="152"/>
      <c r="BZ137" s="154">
        <f t="shared" si="130"/>
        <v>0</v>
      </c>
      <c r="CA137" s="152">
        <f t="shared" si="131"/>
        <v>0</v>
      </c>
      <c r="CB137" s="154"/>
      <c r="CC137" s="154">
        <f t="shared" si="132"/>
        <v>0</v>
      </c>
    </row>
    <row r="138" spans="1:81" ht="15">
      <c r="A138" s="156" t="s">
        <v>354</v>
      </c>
      <c r="B138" s="156" t="s">
        <v>400</v>
      </c>
      <c r="C138" s="153"/>
      <c r="D138" s="153"/>
      <c r="E138" s="154"/>
      <c r="F138" s="154"/>
      <c r="G138" s="153"/>
      <c r="H138" s="154"/>
      <c r="I138" s="154"/>
      <c r="J138" s="153"/>
      <c r="K138" s="174"/>
      <c r="L138" s="154"/>
      <c r="M138" s="153"/>
      <c r="N138" s="154"/>
      <c r="O138" s="154"/>
      <c r="P138" s="153"/>
      <c r="Q138" s="154"/>
      <c r="R138" s="154"/>
      <c r="S138" s="153"/>
      <c r="T138" s="154"/>
      <c r="U138" s="154"/>
      <c r="V138" s="153"/>
      <c r="W138" s="154"/>
      <c r="X138" s="154"/>
      <c r="Y138" s="153"/>
      <c r="Z138" s="154"/>
      <c r="AA138" s="154"/>
      <c r="AB138" s="153"/>
      <c r="AC138" s="154"/>
      <c r="AD138" s="154"/>
      <c r="AE138" s="153"/>
      <c r="AF138" s="154"/>
      <c r="AG138" s="154"/>
      <c r="AH138" s="153"/>
      <c r="AI138" s="154"/>
      <c r="AJ138" s="154"/>
      <c r="AK138" s="153"/>
      <c r="AL138" s="154"/>
      <c r="AM138" s="154"/>
      <c r="AN138" s="270">
        <f t="shared" si="124"/>
        <v>0</v>
      </c>
      <c r="AO138" s="270"/>
      <c r="AP138" s="270">
        <f t="shared" si="125"/>
        <v>0</v>
      </c>
      <c r="AQ138" s="153"/>
      <c r="AR138" s="152"/>
      <c r="AS138" s="154"/>
      <c r="AT138" s="153"/>
      <c r="AU138" s="152"/>
      <c r="AV138" s="154"/>
      <c r="AW138" s="153"/>
      <c r="AX138" s="172"/>
      <c r="AY138" s="154"/>
      <c r="AZ138" s="153"/>
      <c r="BA138" s="152"/>
      <c r="BB138" s="154"/>
      <c r="BC138" s="153"/>
      <c r="BD138" s="152"/>
      <c r="BE138" s="154"/>
      <c r="BF138" s="153"/>
      <c r="BG138" s="152"/>
      <c r="BH138" s="154"/>
      <c r="BI138" s="153"/>
      <c r="BJ138" s="152"/>
      <c r="BK138" s="154"/>
      <c r="BL138" s="153"/>
      <c r="BM138" s="152"/>
      <c r="BN138" s="154">
        <f t="shared" si="126"/>
        <v>0</v>
      </c>
      <c r="BO138" s="153"/>
      <c r="BP138" s="152"/>
      <c r="BQ138" s="154">
        <f t="shared" si="127"/>
        <v>0</v>
      </c>
      <c r="BR138" s="153"/>
      <c r="BS138" s="152"/>
      <c r="BT138" s="154">
        <f t="shared" si="128"/>
        <v>0</v>
      </c>
      <c r="BU138" s="153"/>
      <c r="BV138" s="152"/>
      <c r="BW138" s="154">
        <f t="shared" si="129"/>
        <v>0</v>
      </c>
      <c r="BX138" s="153"/>
      <c r="BY138" s="152"/>
      <c r="BZ138" s="154">
        <f t="shared" si="130"/>
        <v>0</v>
      </c>
      <c r="CA138" s="152">
        <f t="shared" si="131"/>
        <v>0</v>
      </c>
      <c r="CB138" s="154"/>
      <c r="CC138" s="154">
        <f t="shared" si="132"/>
        <v>0</v>
      </c>
    </row>
    <row r="139" spans="1:81" ht="15">
      <c r="A139" s="156" t="s">
        <v>355</v>
      </c>
      <c r="B139" s="156" t="s">
        <v>356</v>
      </c>
      <c r="C139" s="153"/>
      <c r="D139" s="153"/>
      <c r="E139" s="154"/>
      <c r="F139" s="154"/>
      <c r="G139" s="153"/>
      <c r="H139" s="154"/>
      <c r="I139" s="154"/>
      <c r="J139" s="153"/>
      <c r="K139" s="174"/>
      <c r="L139" s="154"/>
      <c r="M139" s="153"/>
      <c r="N139" s="154"/>
      <c r="O139" s="154"/>
      <c r="P139" s="153"/>
      <c r="Q139" s="154"/>
      <c r="R139" s="154"/>
      <c r="S139" s="153"/>
      <c r="T139" s="154"/>
      <c r="U139" s="154"/>
      <c r="V139" s="153"/>
      <c r="W139" s="154"/>
      <c r="X139" s="154"/>
      <c r="Y139" s="153"/>
      <c r="Z139" s="154"/>
      <c r="AA139" s="154"/>
      <c r="AB139" s="153"/>
      <c r="AC139" s="154"/>
      <c r="AD139" s="154"/>
      <c r="AE139" s="153"/>
      <c r="AF139" s="154"/>
      <c r="AG139" s="154"/>
      <c r="AH139" s="153"/>
      <c r="AI139" s="154"/>
      <c r="AJ139" s="154"/>
      <c r="AK139" s="153"/>
      <c r="AL139" s="154"/>
      <c r="AM139" s="154"/>
      <c r="AN139" s="270">
        <f t="shared" si="124"/>
        <v>0</v>
      </c>
      <c r="AO139" s="270"/>
      <c r="AP139" s="270">
        <f t="shared" si="125"/>
        <v>0</v>
      </c>
      <c r="AQ139" s="153"/>
      <c r="AR139" s="152"/>
      <c r="AS139" s="154"/>
      <c r="AT139" s="153"/>
      <c r="AU139" s="152"/>
      <c r="AV139" s="154"/>
      <c r="AW139" s="153"/>
      <c r="AX139" s="172"/>
      <c r="AY139" s="154"/>
      <c r="AZ139" s="153"/>
      <c r="BA139" s="152"/>
      <c r="BB139" s="154"/>
      <c r="BC139" s="153"/>
      <c r="BD139" s="152"/>
      <c r="BE139" s="154"/>
      <c r="BF139" s="153"/>
      <c r="BG139" s="152"/>
      <c r="BH139" s="154"/>
      <c r="BI139" s="153"/>
      <c r="BJ139" s="152"/>
      <c r="BK139" s="154"/>
      <c r="BL139" s="153"/>
      <c r="BM139" s="152"/>
      <c r="BN139" s="154">
        <f t="shared" si="126"/>
        <v>0</v>
      </c>
      <c r="BO139" s="153">
        <v>12000</v>
      </c>
      <c r="BP139" s="152"/>
      <c r="BQ139" s="154">
        <f t="shared" si="127"/>
        <v>12000</v>
      </c>
      <c r="BR139" s="153">
        <v>12000</v>
      </c>
      <c r="BS139" s="152"/>
      <c r="BT139" s="154">
        <f t="shared" si="128"/>
        <v>12000</v>
      </c>
      <c r="BU139" s="153">
        <v>12000</v>
      </c>
      <c r="BV139" s="152"/>
      <c r="BW139" s="154">
        <f t="shared" si="129"/>
        <v>12000</v>
      </c>
      <c r="BX139" s="153">
        <v>12000</v>
      </c>
      <c r="BY139" s="152"/>
      <c r="BZ139" s="154">
        <f t="shared" si="130"/>
        <v>12000</v>
      </c>
      <c r="CA139" s="152">
        <f t="shared" si="131"/>
        <v>48000</v>
      </c>
      <c r="CB139" s="154"/>
      <c r="CC139" s="154">
        <f t="shared" si="132"/>
        <v>48000</v>
      </c>
    </row>
    <row r="140" spans="1:81" s="235" customFormat="1" ht="47.25">
      <c r="A140" s="161"/>
      <c r="B140" s="167" t="s">
        <v>357</v>
      </c>
      <c r="C140" s="236"/>
      <c r="D140" s="237"/>
      <c r="E140" s="238"/>
      <c r="F140" s="238"/>
      <c r="G140" s="237"/>
      <c r="H140" s="238"/>
      <c r="I140" s="238"/>
      <c r="J140" s="237"/>
      <c r="K140" s="239"/>
      <c r="L140" s="238"/>
      <c r="M140" s="237"/>
      <c r="N140" s="238"/>
      <c r="O140" s="238"/>
      <c r="P140" s="237"/>
      <c r="Q140" s="238"/>
      <c r="R140" s="238"/>
      <c r="S140" s="237"/>
      <c r="T140" s="238"/>
      <c r="U140" s="238"/>
      <c r="V140" s="237"/>
      <c r="W140" s="238"/>
      <c r="X140" s="238"/>
      <c r="Y140" s="237"/>
      <c r="Z140" s="238"/>
      <c r="AA140" s="238"/>
      <c r="AB140" s="237"/>
      <c r="AC140" s="238"/>
      <c r="AD140" s="238"/>
      <c r="AE140" s="237"/>
      <c r="AF140" s="238"/>
      <c r="AG140" s="238"/>
      <c r="AH140" s="237"/>
      <c r="AI140" s="238"/>
      <c r="AJ140" s="238"/>
      <c r="AK140" s="237"/>
      <c r="AL140" s="238"/>
      <c r="AM140" s="238"/>
      <c r="AN140" s="271">
        <f t="shared" si="124"/>
        <v>0</v>
      </c>
      <c r="AO140" s="271"/>
      <c r="AP140" s="271">
        <f t="shared" si="125"/>
        <v>0</v>
      </c>
      <c r="AQ140" s="237"/>
      <c r="AR140" s="236"/>
      <c r="AS140" s="238"/>
      <c r="AT140" s="237"/>
      <c r="AU140" s="236"/>
      <c r="AV140" s="238"/>
      <c r="AW140" s="237"/>
      <c r="AX140" s="251"/>
      <c r="AY140" s="238"/>
      <c r="AZ140" s="237"/>
      <c r="BA140" s="236"/>
      <c r="BB140" s="238"/>
      <c r="BC140" s="237"/>
      <c r="BD140" s="236"/>
      <c r="BE140" s="238"/>
      <c r="BF140" s="237"/>
      <c r="BG140" s="236"/>
      <c r="BH140" s="238"/>
      <c r="BI140" s="237"/>
      <c r="BJ140" s="236"/>
      <c r="BK140" s="238"/>
      <c r="BL140" s="237"/>
      <c r="BM140" s="236"/>
      <c r="BN140" s="238"/>
      <c r="BO140" s="237"/>
      <c r="BP140" s="236"/>
      <c r="BQ140" s="238"/>
      <c r="BR140" s="237"/>
      <c r="BS140" s="236"/>
      <c r="BT140" s="238"/>
      <c r="BU140" s="237"/>
      <c r="BV140" s="236"/>
      <c r="BW140" s="238"/>
      <c r="BX140" s="237"/>
      <c r="BY140" s="236"/>
      <c r="BZ140" s="238"/>
      <c r="CA140" s="236">
        <f t="shared" si="131"/>
        <v>0</v>
      </c>
      <c r="CB140" s="238"/>
      <c r="CC140" s="238">
        <f t="shared" si="132"/>
        <v>0</v>
      </c>
    </row>
    <row r="141" spans="2:81" s="235" customFormat="1" ht="22.5" customHeight="1">
      <c r="B141" s="240" t="s">
        <v>28</v>
      </c>
      <c r="C141" s="241">
        <f aca="true" t="shared" si="133" ref="C141:BN141">+C129+C97</f>
        <v>2866</v>
      </c>
      <c r="D141" s="241">
        <f t="shared" si="133"/>
        <v>0</v>
      </c>
      <c r="E141" s="241">
        <f t="shared" si="133"/>
        <v>0</v>
      </c>
      <c r="F141" s="241">
        <f t="shared" si="133"/>
        <v>0</v>
      </c>
      <c r="G141" s="241">
        <f t="shared" si="133"/>
        <v>0</v>
      </c>
      <c r="H141" s="241">
        <f t="shared" si="133"/>
        <v>0</v>
      </c>
      <c r="I141" s="241">
        <f t="shared" si="133"/>
        <v>0</v>
      </c>
      <c r="J141" s="241">
        <f t="shared" si="133"/>
        <v>0</v>
      </c>
      <c r="K141" s="241">
        <f t="shared" si="133"/>
        <v>0</v>
      </c>
      <c r="L141" s="241">
        <f t="shared" si="133"/>
        <v>0</v>
      </c>
      <c r="M141" s="241">
        <f t="shared" si="133"/>
        <v>0</v>
      </c>
      <c r="N141" s="241">
        <f t="shared" si="133"/>
        <v>0</v>
      </c>
      <c r="O141" s="241">
        <f t="shared" si="133"/>
        <v>0</v>
      </c>
      <c r="P141" s="241">
        <f t="shared" si="133"/>
        <v>0</v>
      </c>
      <c r="Q141" s="241">
        <f t="shared" si="133"/>
        <v>0</v>
      </c>
      <c r="R141" s="241">
        <f t="shared" si="133"/>
        <v>0</v>
      </c>
      <c r="S141" s="241">
        <f t="shared" si="133"/>
        <v>0</v>
      </c>
      <c r="T141" s="241">
        <f t="shared" si="133"/>
        <v>0</v>
      </c>
      <c r="U141" s="241">
        <f t="shared" si="133"/>
        <v>0</v>
      </c>
      <c r="V141" s="241">
        <f t="shared" si="133"/>
        <v>0</v>
      </c>
      <c r="W141" s="241">
        <f t="shared" si="133"/>
        <v>320.35</v>
      </c>
      <c r="X141" s="241">
        <f t="shared" si="133"/>
        <v>-320.35</v>
      </c>
      <c r="Y141" s="241">
        <f t="shared" si="133"/>
        <v>0</v>
      </c>
      <c r="Z141" s="241">
        <f t="shared" si="133"/>
        <v>171.04</v>
      </c>
      <c r="AA141" s="241">
        <f t="shared" si="133"/>
        <v>-171.04</v>
      </c>
      <c r="AB141" s="241">
        <f t="shared" si="133"/>
        <v>0</v>
      </c>
      <c r="AC141" s="241">
        <f t="shared" si="133"/>
        <v>132.98</v>
      </c>
      <c r="AD141" s="241">
        <f t="shared" si="133"/>
        <v>-132.98</v>
      </c>
      <c r="AE141" s="241">
        <f t="shared" si="133"/>
        <v>0</v>
      </c>
      <c r="AF141" s="241">
        <f t="shared" si="133"/>
        <v>0</v>
      </c>
      <c r="AG141" s="241">
        <f t="shared" si="133"/>
        <v>0</v>
      </c>
      <c r="AH141" s="241">
        <f t="shared" si="133"/>
        <v>0</v>
      </c>
      <c r="AI141" s="241">
        <f t="shared" si="133"/>
        <v>27690.28</v>
      </c>
      <c r="AJ141" s="241">
        <f t="shared" si="133"/>
        <v>-27690.28</v>
      </c>
      <c r="AK141" s="241">
        <f t="shared" si="133"/>
        <v>0</v>
      </c>
      <c r="AL141" s="241">
        <f t="shared" si="133"/>
        <v>27302.29</v>
      </c>
      <c r="AM141" s="241">
        <f t="shared" si="133"/>
        <v>-27302.29</v>
      </c>
      <c r="AN141" s="241">
        <f t="shared" si="133"/>
        <v>0</v>
      </c>
      <c r="AO141" s="241">
        <f t="shared" si="133"/>
        <v>55616.94</v>
      </c>
      <c r="AP141" s="241">
        <f t="shared" si="133"/>
        <v>-55616.94</v>
      </c>
      <c r="AQ141" s="241">
        <f t="shared" si="133"/>
        <v>20655</v>
      </c>
      <c r="AR141" s="241">
        <f t="shared" si="133"/>
        <v>0</v>
      </c>
      <c r="AS141" s="241">
        <f t="shared" si="133"/>
        <v>20655</v>
      </c>
      <c r="AT141" s="241">
        <f t="shared" si="133"/>
        <v>23155</v>
      </c>
      <c r="AU141" s="241">
        <f t="shared" si="133"/>
        <v>0</v>
      </c>
      <c r="AV141" s="241">
        <f t="shared" si="133"/>
        <v>23155</v>
      </c>
      <c r="AW141" s="241">
        <f t="shared" si="133"/>
        <v>23155</v>
      </c>
      <c r="AX141" s="241">
        <f t="shared" si="133"/>
        <v>0</v>
      </c>
      <c r="AY141" s="241">
        <f t="shared" si="133"/>
        <v>23155</v>
      </c>
      <c r="AZ141" s="241">
        <f t="shared" si="133"/>
        <v>23155</v>
      </c>
      <c r="BA141" s="241">
        <f t="shared" si="133"/>
        <v>0</v>
      </c>
      <c r="BB141" s="241">
        <f t="shared" si="133"/>
        <v>23155</v>
      </c>
      <c r="BC141" s="241">
        <f t="shared" si="133"/>
        <v>44041</v>
      </c>
      <c r="BD141" s="241">
        <f t="shared" si="133"/>
        <v>0</v>
      </c>
      <c r="BE141" s="241">
        <f t="shared" si="133"/>
        <v>44041</v>
      </c>
      <c r="BF141" s="241">
        <f t="shared" si="133"/>
        <v>44041</v>
      </c>
      <c r="BG141" s="241">
        <f t="shared" si="133"/>
        <v>0</v>
      </c>
      <c r="BH141" s="241">
        <f t="shared" si="133"/>
        <v>44041</v>
      </c>
      <c r="BI141" s="241">
        <f t="shared" si="133"/>
        <v>46641</v>
      </c>
      <c r="BJ141" s="241">
        <f t="shared" si="133"/>
        <v>0</v>
      </c>
      <c r="BK141" s="241">
        <f t="shared" si="133"/>
        <v>46641</v>
      </c>
      <c r="BL141" s="241">
        <f t="shared" si="133"/>
        <v>46641</v>
      </c>
      <c r="BM141" s="241">
        <f t="shared" si="133"/>
        <v>0</v>
      </c>
      <c r="BN141" s="241">
        <f t="shared" si="133"/>
        <v>46641</v>
      </c>
      <c r="BO141" s="241">
        <f aca="true" t="shared" si="134" ref="BO141:CC141">+BO129+BO97</f>
        <v>70141</v>
      </c>
      <c r="BP141" s="241">
        <f t="shared" si="134"/>
        <v>0</v>
      </c>
      <c r="BQ141" s="241">
        <f t="shared" si="134"/>
        <v>70141</v>
      </c>
      <c r="BR141" s="241">
        <f t="shared" si="134"/>
        <v>166656</v>
      </c>
      <c r="BS141" s="241">
        <f t="shared" si="134"/>
        <v>0</v>
      </c>
      <c r="BT141" s="241">
        <f t="shared" si="134"/>
        <v>166656</v>
      </c>
      <c r="BU141" s="241">
        <f t="shared" si="134"/>
        <v>76656</v>
      </c>
      <c r="BV141" s="241">
        <f t="shared" si="134"/>
        <v>0</v>
      </c>
      <c r="BW141" s="241">
        <f t="shared" si="134"/>
        <v>76656</v>
      </c>
      <c r="BX141" s="241">
        <f t="shared" si="134"/>
        <v>81656</v>
      </c>
      <c r="BY141" s="241">
        <f t="shared" si="134"/>
        <v>0</v>
      </c>
      <c r="BZ141" s="241">
        <f t="shared" si="134"/>
        <v>81656</v>
      </c>
      <c r="CA141" s="241">
        <f t="shared" si="134"/>
        <v>666593</v>
      </c>
      <c r="CB141" s="241">
        <f t="shared" si="134"/>
        <v>0</v>
      </c>
      <c r="CC141" s="241">
        <f t="shared" si="134"/>
        <v>666593</v>
      </c>
    </row>
    <row r="142" spans="2:81" s="242" customFormat="1" ht="30" customHeight="1">
      <c r="B142" s="243" t="s">
        <v>187</v>
      </c>
      <c r="C142" s="244"/>
      <c r="D142" s="245"/>
      <c r="E142" s="246"/>
      <c r="F142" s="247"/>
      <c r="G142" s="245"/>
      <c r="H142" s="246"/>
      <c r="I142" s="247"/>
      <c r="J142" s="244"/>
      <c r="K142" s="246"/>
      <c r="L142" s="247"/>
      <c r="M142" s="245"/>
      <c r="N142" s="246"/>
      <c r="O142" s="247"/>
      <c r="P142" s="245"/>
      <c r="Q142" s="246"/>
      <c r="R142" s="247"/>
      <c r="S142" s="245"/>
      <c r="T142" s="246"/>
      <c r="U142" s="247"/>
      <c r="V142" s="245"/>
      <c r="W142" s="246"/>
      <c r="X142" s="247"/>
      <c r="Y142" s="245"/>
      <c r="Z142" s="246"/>
      <c r="AA142" s="247"/>
      <c r="AB142" s="245"/>
      <c r="AC142" s="246"/>
      <c r="AD142" s="247"/>
      <c r="AE142" s="245"/>
      <c r="AF142" s="246"/>
      <c r="AG142" s="247"/>
      <c r="AH142" s="245"/>
      <c r="AI142" s="246"/>
      <c r="AJ142" s="247"/>
      <c r="AK142" s="245"/>
      <c r="AL142" s="246"/>
      <c r="AM142" s="247"/>
      <c r="AN142" s="272"/>
      <c r="AO142" s="273"/>
      <c r="AP142" s="274"/>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c r="BT142" s="245"/>
      <c r="BU142" s="245"/>
      <c r="BV142" s="245"/>
      <c r="BW142" s="245"/>
      <c r="BX142" s="245"/>
      <c r="BY142" s="245"/>
      <c r="BZ142" s="245"/>
      <c r="CA142" s="245"/>
      <c r="CB142" s="245"/>
      <c r="CC142" s="245"/>
    </row>
    <row r="143" spans="2:81" s="248" customFormat="1" ht="30" customHeight="1">
      <c r="B143" s="249" t="s">
        <v>358</v>
      </c>
      <c r="C143" s="250"/>
      <c r="D143" s="250"/>
      <c r="E143" s="236"/>
      <c r="F143" s="236"/>
      <c r="G143" s="250"/>
      <c r="H143" s="236"/>
      <c r="I143" s="236"/>
      <c r="J143" s="250"/>
      <c r="K143" s="251"/>
      <c r="L143" s="236"/>
      <c r="M143" s="250"/>
      <c r="N143" s="236"/>
      <c r="O143" s="236"/>
      <c r="P143" s="250"/>
      <c r="Q143" s="236"/>
      <c r="R143" s="236"/>
      <c r="S143" s="250"/>
      <c r="T143" s="236"/>
      <c r="U143" s="236"/>
      <c r="V143" s="250"/>
      <c r="W143" s="236"/>
      <c r="X143" s="236"/>
      <c r="Y143" s="250"/>
      <c r="Z143" s="236"/>
      <c r="AA143" s="236"/>
      <c r="AB143" s="250"/>
      <c r="AC143" s="236"/>
      <c r="AD143" s="236"/>
      <c r="AE143" s="250"/>
      <c r="AF143" s="236"/>
      <c r="AG143" s="236"/>
      <c r="AH143" s="250"/>
      <c r="AI143" s="236"/>
      <c r="AJ143" s="236"/>
      <c r="AK143" s="250"/>
      <c r="AL143" s="236"/>
      <c r="AM143" s="236"/>
      <c r="AN143" s="271">
        <f>+D143+G143+J143+M148+P143+S143+V143+Y143+AB143+AE143+AH143+AK143</f>
        <v>0</v>
      </c>
      <c r="AO143" s="271"/>
      <c r="AP143" s="271">
        <f>+AN143-AO143</f>
        <v>0</v>
      </c>
      <c r="AQ143" s="250"/>
      <c r="AR143" s="236"/>
      <c r="AS143" s="236"/>
      <c r="AT143" s="250"/>
      <c r="AU143" s="236"/>
      <c r="AV143" s="236"/>
      <c r="AW143" s="250"/>
      <c r="AX143" s="236"/>
      <c r="AY143" s="236"/>
      <c r="AZ143" s="250"/>
      <c r="BA143" s="236"/>
      <c r="BB143" s="236"/>
      <c r="BC143" s="250">
        <v>0</v>
      </c>
      <c r="BD143" s="236"/>
      <c r="BE143" s="236"/>
      <c r="BF143" s="250"/>
      <c r="BG143" s="236"/>
      <c r="BH143" s="236"/>
      <c r="BI143" s="250"/>
      <c r="BJ143" s="236"/>
      <c r="BK143" s="236"/>
      <c r="BL143" s="250"/>
      <c r="BM143" s="236"/>
      <c r="BN143" s="236"/>
      <c r="BO143" s="250"/>
      <c r="BP143" s="236"/>
      <c r="BQ143" s="236"/>
      <c r="BR143" s="250"/>
      <c r="BS143" s="236"/>
      <c r="BT143" s="236"/>
      <c r="BU143" s="250"/>
      <c r="BV143" s="236"/>
      <c r="BW143" s="236"/>
      <c r="BX143" s="250">
        <v>0</v>
      </c>
      <c r="BY143" s="236"/>
      <c r="BZ143" s="236">
        <f>+BX143-BY143</f>
        <v>0</v>
      </c>
      <c r="CA143" s="236">
        <f>+AQ143+AT143+AW143+AZ148+BC143+BF143+BI143+BL143+BO143+BR143+BU143+BX143</f>
        <v>0</v>
      </c>
      <c r="CB143" s="236"/>
      <c r="CC143" s="236">
        <f>+CA143-CB143</f>
        <v>0</v>
      </c>
    </row>
    <row r="144" spans="2:81" s="248" customFormat="1" ht="30" customHeight="1">
      <c r="B144" s="249" t="s">
        <v>399</v>
      </c>
      <c r="C144" s="250"/>
      <c r="D144" s="250"/>
      <c r="E144" s="236"/>
      <c r="F144" s="236"/>
      <c r="G144" s="250"/>
      <c r="H144" s="236"/>
      <c r="I144" s="236"/>
      <c r="J144" s="250"/>
      <c r="K144" s="251"/>
      <c r="L144" s="236"/>
      <c r="M144" s="250"/>
      <c r="N144" s="236"/>
      <c r="O144" s="236"/>
      <c r="P144" s="250"/>
      <c r="Q144" s="236"/>
      <c r="R144" s="236"/>
      <c r="S144" s="250"/>
      <c r="T144" s="236"/>
      <c r="U144" s="236"/>
      <c r="V144" s="250"/>
      <c r="W144" s="236"/>
      <c r="X144" s="236"/>
      <c r="Y144" s="250"/>
      <c r="Z144" s="236"/>
      <c r="AA144" s="236"/>
      <c r="AB144" s="250"/>
      <c r="AC144" s="236"/>
      <c r="AD144" s="236"/>
      <c r="AE144" s="250"/>
      <c r="AF144" s="236"/>
      <c r="AG144" s="236"/>
      <c r="AH144" s="250"/>
      <c r="AI144" s="236"/>
      <c r="AJ144" s="236"/>
      <c r="AK144" s="250"/>
      <c r="AL144" s="236"/>
      <c r="AM144" s="236"/>
      <c r="AN144" s="271">
        <f>+D144+G144+J144+P144+S144+V144+Y144+AB144+AE144+AH144+AK144</f>
        <v>0</v>
      </c>
      <c r="AO144" s="271"/>
      <c r="AP144" s="271">
        <f>+AN144-AO144</f>
        <v>0</v>
      </c>
      <c r="AQ144" s="250"/>
      <c r="AR144" s="236"/>
      <c r="AS144" s="236"/>
      <c r="AT144" s="250"/>
      <c r="AU144" s="236"/>
      <c r="AV144" s="236"/>
      <c r="AW144" s="250"/>
      <c r="AX144" s="236"/>
      <c r="AY144" s="236"/>
      <c r="AZ144" s="250"/>
      <c r="BA144" s="236"/>
      <c r="BB144" s="236"/>
      <c r="BC144" s="250"/>
      <c r="BD144" s="236"/>
      <c r="BE144" s="236"/>
      <c r="BF144" s="250"/>
      <c r="BG144" s="236"/>
      <c r="BH144" s="236"/>
      <c r="BI144" s="250"/>
      <c r="BJ144" s="236"/>
      <c r="BK144" s="236"/>
      <c r="BL144" s="250"/>
      <c r="BM144" s="236"/>
      <c r="BN144" s="236"/>
      <c r="BO144" s="250"/>
      <c r="BP144" s="236"/>
      <c r="BQ144" s="236"/>
      <c r="BR144" s="250"/>
      <c r="BS144" s="236"/>
      <c r="BT144" s="236"/>
      <c r="BU144" s="250"/>
      <c r="BV144" s="236"/>
      <c r="BW144" s="236"/>
      <c r="BX144" s="250"/>
      <c r="BY144" s="236"/>
      <c r="BZ144" s="236"/>
      <c r="CA144" s="236">
        <f>+AQ144+AT144+AW144+BC144+BF144+BI144+BL144+BO144+BR144+BU144+BX144</f>
        <v>0</v>
      </c>
      <c r="CB144" s="236"/>
      <c r="CC144" s="236">
        <f>+CA144-CB144</f>
        <v>0</v>
      </c>
    </row>
    <row r="145" spans="2:81" s="248" customFormat="1" ht="30" customHeight="1">
      <c r="B145" s="156" t="s">
        <v>104</v>
      </c>
      <c r="C145" s="250"/>
      <c r="D145" s="250"/>
      <c r="E145" s="236"/>
      <c r="F145" s="236"/>
      <c r="G145" s="250"/>
      <c r="H145" s="236"/>
      <c r="I145" s="236"/>
      <c r="J145" s="250"/>
      <c r="K145" s="251"/>
      <c r="L145" s="236"/>
      <c r="M145" s="250"/>
      <c r="N145" s="236"/>
      <c r="O145" s="236"/>
      <c r="P145" s="250"/>
      <c r="Q145" s="236"/>
      <c r="R145" s="236"/>
      <c r="S145" s="250"/>
      <c r="T145" s="236"/>
      <c r="U145" s="236"/>
      <c r="V145" s="250"/>
      <c r="W145" s="236"/>
      <c r="X145" s="236"/>
      <c r="Y145" s="250"/>
      <c r="Z145" s="236"/>
      <c r="AA145" s="236"/>
      <c r="AB145" s="250"/>
      <c r="AC145" s="236"/>
      <c r="AD145" s="236"/>
      <c r="AE145" s="250"/>
      <c r="AF145" s="236"/>
      <c r="AG145" s="236"/>
      <c r="AH145" s="250"/>
      <c r="AI145" s="236"/>
      <c r="AJ145" s="236"/>
      <c r="AK145" s="250"/>
      <c r="AL145" s="236"/>
      <c r="AM145" s="236"/>
      <c r="AN145" s="271">
        <f>+D145+G145+J145+P145+S145+V145+Y145+AB145+AE145+AH145+AK145</f>
        <v>0</v>
      </c>
      <c r="AO145" s="271"/>
      <c r="AP145" s="271">
        <f>+AN145-AO145</f>
        <v>0</v>
      </c>
      <c r="AQ145" s="250"/>
      <c r="AR145" s="236"/>
      <c r="AS145" s="236"/>
      <c r="AT145" s="250"/>
      <c r="AU145" s="236"/>
      <c r="AV145" s="236"/>
      <c r="AW145" s="250"/>
      <c r="AX145" s="236"/>
      <c r="AY145" s="236"/>
      <c r="AZ145" s="250"/>
      <c r="BA145" s="236"/>
      <c r="BB145" s="236"/>
      <c r="BC145" s="250"/>
      <c r="BD145" s="236"/>
      <c r="BE145" s="236"/>
      <c r="BF145" s="250"/>
      <c r="BG145" s="236"/>
      <c r="BH145" s="236"/>
      <c r="BI145" s="250"/>
      <c r="BJ145" s="236"/>
      <c r="BK145" s="236"/>
      <c r="BL145" s="250"/>
      <c r="BM145" s="236"/>
      <c r="BN145" s="236"/>
      <c r="BO145" s="250"/>
      <c r="BP145" s="236"/>
      <c r="BQ145" s="236"/>
      <c r="BR145" s="250"/>
      <c r="BS145" s="236"/>
      <c r="BT145" s="236"/>
      <c r="BU145" s="250"/>
      <c r="BV145" s="236"/>
      <c r="BW145" s="236"/>
      <c r="BX145" s="250"/>
      <c r="BY145" s="236"/>
      <c r="BZ145" s="236"/>
      <c r="CA145" s="236">
        <f>+AQ145+AT145+AW145+BC145+BF145+BI145+BL145+BO145+BR145+BU145+BX145</f>
        <v>0</v>
      </c>
      <c r="CB145" s="236"/>
      <c r="CC145" s="236">
        <f>+CA145-CB145</f>
        <v>0</v>
      </c>
    </row>
    <row r="146" spans="2:81" s="242" customFormat="1" ht="15.75">
      <c r="B146" s="240" t="s">
        <v>28</v>
      </c>
      <c r="C146" s="241">
        <f>SUM(C143:C145)</f>
        <v>0</v>
      </c>
      <c r="D146" s="241"/>
      <c r="E146" s="241"/>
      <c r="F146" s="241"/>
      <c r="G146" s="241"/>
      <c r="H146" s="241"/>
      <c r="I146" s="241"/>
      <c r="J146" s="241"/>
      <c r="K146" s="252"/>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77">
        <f>SUM(AN143:AN145)</f>
        <v>0</v>
      </c>
      <c r="AO146" s="277">
        <f>SUM(AO143:AO143)</f>
        <v>0</v>
      </c>
      <c r="AP146" s="277">
        <f>SUM(AP143:AP145)</f>
        <v>0</v>
      </c>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c r="BZ146" s="241"/>
      <c r="CA146" s="241"/>
      <c r="CB146" s="241"/>
      <c r="CC146" s="241"/>
    </row>
    <row r="147" spans="2:81" s="242" customFormat="1" ht="30" customHeight="1">
      <c r="B147" s="243" t="s">
        <v>359</v>
      </c>
      <c r="C147" s="244"/>
      <c r="D147" s="245"/>
      <c r="E147" s="246"/>
      <c r="F147" s="247"/>
      <c r="G147" s="245"/>
      <c r="H147" s="246"/>
      <c r="I147" s="247"/>
      <c r="J147" s="244"/>
      <c r="K147" s="246"/>
      <c r="L147" s="247"/>
      <c r="M147" s="245"/>
      <c r="N147" s="246"/>
      <c r="O147" s="247"/>
      <c r="P147" s="245"/>
      <c r="Q147" s="246"/>
      <c r="R147" s="247"/>
      <c r="S147" s="245"/>
      <c r="T147" s="246"/>
      <c r="U147" s="247"/>
      <c r="V147" s="245"/>
      <c r="W147" s="246"/>
      <c r="X147" s="247"/>
      <c r="Y147" s="245"/>
      <c r="Z147" s="246"/>
      <c r="AA147" s="247"/>
      <c r="AB147" s="245"/>
      <c r="AC147" s="246"/>
      <c r="AD147" s="247"/>
      <c r="AE147" s="245"/>
      <c r="AF147" s="246"/>
      <c r="AG147" s="247"/>
      <c r="AH147" s="245"/>
      <c r="AI147" s="246"/>
      <c r="AJ147" s="247"/>
      <c r="AK147" s="245"/>
      <c r="AL147" s="246"/>
      <c r="AM147" s="247"/>
      <c r="AN147" s="272"/>
      <c r="AO147" s="273"/>
      <c r="AP147" s="274"/>
      <c r="AQ147" s="245"/>
      <c r="AR147" s="245"/>
      <c r="AS147" s="245"/>
      <c r="AT147" s="245"/>
      <c r="AU147" s="245"/>
      <c r="AV147" s="245"/>
      <c r="AW147" s="245"/>
      <c r="AX147" s="245"/>
      <c r="AY147" s="245"/>
      <c r="AZ147" s="245"/>
      <c r="BA147" s="245"/>
      <c r="BB147" s="245"/>
      <c r="BC147" s="245"/>
      <c r="BD147" s="245"/>
      <c r="BE147" s="245"/>
      <c r="BF147" s="245"/>
      <c r="BG147" s="245"/>
      <c r="BH147" s="245"/>
      <c r="BI147" s="245"/>
      <c r="BJ147" s="245"/>
      <c r="BK147" s="245"/>
      <c r="BL147" s="245"/>
      <c r="BM147" s="245"/>
      <c r="BN147" s="245"/>
      <c r="BO147" s="245"/>
      <c r="BP147" s="245"/>
      <c r="BQ147" s="245"/>
      <c r="BR147" s="245"/>
      <c r="BS147" s="245"/>
      <c r="BT147" s="245"/>
      <c r="BU147" s="245"/>
      <c r="BV147" s="245"/>
      <c r="BW147" s="245"/>
      <c r="BX147" s="245"/>
      <c r="BY147" s="245"/>
      <c r="BZ147" s="245"/>
      <c r="CA147" s="245"/>
      <c r="CB147" s="245"/>
      <c r="CC147" s="245"/>
    </row>
    <row r="148" spans="2:81" s="248" customFormat="1" ht="15.75">
      <c r="B148" s="249" t="s">
        <v>121</v>
      </c>
      <c r="C148" s="250"/>
      <c r="D148" s="250"/>
      <c r="E148" s="236"/>
      <c r="F148" s="236"/>
      <c r="G148" s="250"/>
      <c r="H148" s="236"/>
      <c r="I148" s="236"/>
      <c r="J148" s="250"/>
      <c r="K148" s="251"/>
      <c r="L148" s="236"/>
      <c r="M148" s="250"/>
      <c r="N148" s="236"/>
      <c r="O148" s="236"/>
      <c r="P148" s="250"/>
      <c r="Q148" s="236"/>
      <c r="R148" s="236"/>
      <c r="S148" s="250"/>
      <c r="T148" s="236"/>
      <c r="U148" s="236"/>
      <c r="V148" s="250"/>
      <c r="W148" s="236"/>
      <c r="X148" s="236"/>
      <c r="Y148" s="250"/>
      <c r="Z148" s="236"/>
      <c r="AA148" s="236"/>
      <c r="AB148" s="250"/>
      <c r="AC148" s="236"/>
      <c r="AD148" s="236"/>
      <c r="AE148" s="250"/>
      <c r="AF148" s="236"/>
      <c r="AG148" s="236"/>
      <c r="AH148" s="250"/>
      <c r="AI148" s="236"/>
      <c r="AJ148" s="236"/>
      <c r="AK148" s="250"/>
      <c r="AL148" s="236"/>
      <c r="AM148" s="236"/>
      <c r="AN148" s="271">
        <f>+D148+G148+J148+M148+P148+S148+V148+Y148+AB148+AE148+AH148+AK148</f>
        <v>0</v>
      </c>
      <c r="AO148" s="271"/>
      <c r="AP148" s="271">
        <f>+AN148-AO148</f>
        <v>0</v>
      </c>
      <c r="AQ148" s="250"/>
      <c r="AR148" s="236"/>
      <c r="AS148" s="236"/>
      <c r="AT148" s="250"/>
      <c r="AU148" s="236"/>
      <c r="AV148" s="236">
        <f>+AT148-AU151</f>
        <v>0</v>
      </c>
      <c r="AW148" s="250"/>
      <c r="AX148" s="236"/>
      <c r="AY148" s="236"/>
      <c r="AZ148" s="250"/>
      <c r="BA148" s="236"/>
      <c r="BB148" s="236"/>
      <c r="BC148" s="250"/>
      <c r="BD148" s="236"/>
      <c r="BE148" s="236">
        <f>+BC148-BD148</f>
        <v>0</v>
      </c>
      <c r="BF148" s="250"/>
      <c r="BG148" s="236"/>
      <c r="BH148" s="236"/>
      <c r="BI148" s="250"/>
      <c r="BJ148" s="236"/>
      <c r="BK148" s="236"/>
      <c r="BL148" s="250"/>
      <c r="BM148" s="236"/>
      <c r="BN148" s="236">
        <f>+BL148-BM148</f>
        <v>0</v>
      </c>
      <c r="BO148" s="250"/>
      <c r="BP148" s="236"/>
      <c r="BQ148" s="236"/>
      <c r="BR148" s="250"/>
      <c r="BS148" s="236"/>
      <c r="BT148" s="236"/>
      <c r="BU148" s="250"/>
      <c r="BV148" s="236"/>
      <c r="BW148" s="236">
        <f>+BU148-BV148</f>
        <v>0</v>
      </c>
      <c r="BX148" s="250">
        <v>0</v>
      </c>
      <c r="BY148" s="236"/>
      <c r="BZ148" s="236">
        <f>+BX148-BY148</f>
        <v>0</v>
      </c>
      <c r="CA148" s="236">
        <f>+AQ148+AT148+AW148+AZ148+BC148+BF148+BI148+BL148+BO148+BR148+BU148+BX148</f>
        <v>0</v>
      </c>
      <c r="CB148" s="236"/>
      <c r="CC148" s="236">
        <f>+CA148-CB148</f>
        <v>0</v>
      </c>
    </row>
    <row r="149" spans="2:81" s="248" customFormat="1" ht="15.75">
      <c r="B149" s="249"/>
      <c r="C149" s="250"/>
      <c r="D149" s="250"/>
      <c r="E149" s="236"/>
      <c r="F149" s="236"/>
      <c r="G149" s="250"/>
      <c r="H149" s="236"/>
      <c r="I149" s="236"/>
      <c r="J149" s="250"/>
      <c r="K149" s="251"/>
      <c r="L149" s="236"/>
      <c r="M149" s="250"/>
      <c r="N149" s="236"/>
      <c r="O149" s="236"/>
      <c r="P149" s="250"/>
      <c r="Q149" s="236"/>
      <c r="R149" s="236"/>
      <c r="S149" s="250"/>
      <c r="T149" s="236"/>
      <c r="U149" s="236"/>
      <c r="V149" s="250"/>
      <c r="W149" s="236"/>
      <c r="X149" s="236"/>
      <c r="Y149" s="250"/>
      <c r="Z149" s="236"/>
      <c r="AA149" s="236"/>
      <c r="AB149" s="250"/>
      <c r="AC149" s="236"/>
      <c r="AD149" s="236"/>
      <c r="AE149" s="250"/>
      <c r="AF149" s="236"/>
      <c r="AG149" s="236"/>
      <c r="AH149" s="250"/>
      <c r="AI149" s="236"/>
      <c r="AJ149" s="236"/>
      <c r="AK149" s="250"/>
      <c r="AL149" s="236"/>
      <c r="AM149" s="236"/>
      <c r="AN149" s="271">
        <f>+D149+G149+J149+M149+P149+S149+V149+Y149+AB149+AE149+AH149+AK149</f>
        <v>0</v>
      </c>
      <c r="AO149" s="271"/>
      <c r="AP149" s="271">
        <f>+AN149-AO149</f>
        <v>0</v>
      </c>
      <c r="AQ149" s="250"/>
      <c r="AR149" s="236"/>
      <c r="AS149" s="236"/>
      <c r="AT149" s="250"/>
      <c r="AU149" s="236"/>
      <c r="AV149" s="236"/>
      <c r="AW149" s="250"/>
      <c r="AX149" s="236"/>
      <c r="AY149" s="236"/>
      <c r="AZ149" s="250"/>
      <c r="BA149" s="236"/>
      <c r="BB149" s="236"/>
      <c r="BC149" s="250"/>
      <c r="BD149" s="236"/>
      <c r="BE149" s="236"/>
      <c r="BF149" s="250"/>
      <c r="BG149" s="236"/>
      <c r="BH149" s="236"/>
      <c r="BI149" s="250"/>
      <c r="BJ149" s="236"/>
      <c r="BK149" s="236"/>
      <c r="BL149" s="250"/>
      <c r="BM149" s="236"/>
      <c r="BN149" s="236"/>
      <c r="BO149" s="250"/>
      <c r="BP149" s="236"/>
      <c r="BQ149" s="236"/>
      <c r="BR149" s="250"/>
      <c r="BS149" s="236"/>
      <c r="BT149" s="236"/>
      <c r="BU149" s="250"/>
      <c r="BV149" s="236"/>
      <c r="BW149" s="236"/>
      <c r="BX149" s="250"/>
      <c r="BY149" s="236"/>
      <c r="BZ149" s="236"/>
      <c r="CA149" s="236">
        <f>+AQ149+AT149+AW149+AZ149+BC149+BF149+BI149+BL149+BO149+BR149+BU149+BX149</f>
        <v>0</v>
      </c>
      <c r="CB149" s="236"/>
      <c r="CC149" s="236">
        <f>+CA149-CB149</f>
        <v>0</v>
      </c>
    </row>
    <row r="150" spans="2:81" s="248" customFormat="1" ht="15.75">
      <c r="B150" s="249"/>
      <c r="C150" s="250"/>
      <c r="D150" s="250"/>
      <c r="E150" s="236"/>
      <c r="F150" s="236"/>
      <c r="G150" s="250"/>
      <c r="H150" s="236"/>
      <c r="I150" s="236"/>
      <c r="J150" s="250"/>
      <c r="K150" s="251"/>
      <c r="L150" s="236"/>
      <c r="M150" s="250"/>
      <c r="N150" s="236"/>
      <c r="O150" s="236"/>
      <c r="P150" s="250"/>
      <c r="Q150" s="236"/>
      <c r="R150" s="236"/>
      <c r="S150" s="250"/>
      <c r="T150" s="236"/>
      <c r="U150" s="236"/>
      <c r="V150" s="250"/>
      <c r="W150" s="236"/>
      <c r="X150" s="236"/>
      <c r="Y150" s="250"/>
      <c r="Z150" s="236"/>
      <c r="AA150" s="236"/>
      <c r="AB150" s="250"/>
      <c r="AC150" s="236"/>
      <c r="AD150" s="236"/>
      <c r="AE150" s="250"/>
      <c r="AF150" s="236"/>
      <c r="AG150" s="236"/>
      <c r="AH150" s="250"/>
      <c r="AI150" s="236"/>
      <c r="AJ150" s="236"/>
      <c r="AK150" s="250"/>
      <c r="AL150" s="236"/>
      <c r="AM150" s="236"/>
      <c r="AN150" s="271">
        <f>+D150+G150+J150+M150+P150+S150+V150+Y150+AB150+AE150+AH150+AK150</f>
        <v>0</v>
      </c>
      <c r="AO150" s="271"/>
      <c r="AP150" s="271">
        <f>+AN150-AO150</f>
        <v>0</v>
      </c>
      <c r="AQ150" s="250"/>
      <c r="AR150" s="236"/>
      <c r="AS150" s="236"/>
      <c r="AT150" s="250"/>
      <c r="AU150" s="236"/>
      <c r="AV150" s="236"/>
      <c r="AW150" s="250"/>
      <c r="AX150" s="236"/>
      <c r="AY150" s="236"/>
      <c r="AZ150" s="250"/>
      <c r="BA150" s="236"/>
      <c r="BB150" s="236"/>
      <c r="BC150" s="250"/>
      <c r="BD150" s="236"/>
      <c r="BE150" s="236"/>
      <c r="BF150" s="250"/>
      <c r="BG150" s="236"/>
      <c r="BH150" s="236"/>
      <c r="BI150" s="250"/>
      <c r="BJ150" s="236"/>
      <c r="BK150" s="236"/>
      <c r="BL150" s="250"/>
      <c r="BM150" s="236"/>
      <c r="BN150" s="236"/>
      <c r="BO150" s="250"/>
      <c r="BP150" s="236"/>
      <c r="BQ150" s="236"/>
      <c r="BR150" s="250"/>
      <c r="BS150" s="236"/>
      <c r="BT150" s="236"/>
      <c r="BU150" s="250"/>
      <c r="BV150" s="236"/>
      <c r="BW150" s="236"/>
      <c r="BX150" s="250"/>
      <c r="BY150" s="236"/>
      <c r="BZ150" s="236"/>
      <c r="CA150" s="236">
        <f>+AQ150+AT150+AW150+AZ150+BC150+BF150+BI150+BL150+BO150+BR150+BU150+BX150</f>
        <v>0</v>
      </c>
      <c r="CB150" s="236"/>
      <c r="CC150" s="236">
        <f>+CA150-CB150</f>
        <v>0</v>
      </c>
    </row>
    <row r="151" spans="2:81" s="242" customFormat="1" ht="15.75">
      <c r="B151" s="240" t="s">
        <v>28</v>
      </c>
      <c r="C151" s="241">
        <f aca="true" t="shared" si="135" ref="C151:AH151">SUM(C149:C150)</f>
        <v>0</v>
      </c>
      <c r="D151" s="241">
        <f t="shared" si="135"/>
        <v>0</v>
      </c>
      <c r="E151" s="241">
        <f t="shared" si="135"/>
        <v>0</v>
      </c>
      <c r="F151" s="241">
        <f t="shared" si="135"/>
        <v>0</v>
      </c>
      <c r="G151" s="241">
        <f t="shared" si="135"/>
        <v>0</v>
      </c>
      <c r="H151" s="241">
        <f t="shared" si="135"/>
        <v>0</v>
      </c>
      <c r="I151" s="241">
        <f t="shared" si="135"/>
        <v>0</v>
      </c>
      <c r="J151" s="241">
        <f t="shared" si="135"/>
        <v>0</v>
      </c>
      <c r="K151" s="241">
        <f t="shared" si="135"/>
        <v>0</v>
      </c>
      <c r="L151" s="241">
        <f t="shared" si="135"/>
        <v>0</v>
      </c>
      <c r="M151" s="241">
        <f t="shared" si="135"/>
        <v>0</v>
      </c>
      <c r="N151" s="241">
        <f t="shared" si="135"/>
        <v>0</v>
      </c>
      <c r="O151" s="241">
        <f t="shared" si="135"/>
        <v>0</v>
      </c>
      <c r="P151" s="241">
        <f t="shared" si="135"/>
        <v>0</v>
      </c>
      <c r="Q151" s="241">
        <f t="shared" si="135"/>
        <v>0</v>
      </c>
      <c r="R151" s="241">
        <f t="shared" si="135"/>
        <v>0</v>
      </c>
      <c r="S151" s="241">
        <f t="shared" si="135"/>
        <v>0</v>
      </c>
      <c r="T151" s="241">
        <f t="shared" si="135"/>
        <v>0</v>
      </c>
      <c r="U151" s="241">
        <f t="shared" si="135"/>
        <v>0</v>
      </c>
      <c r="V151" s="241">
        <f t="shared" si="135"/>
        <v>0</v>
      </c>
      <c r="W151" s="241">
        <f t="shared" si="135"/>
        <v>0</v>
      </c>
      <c r="X151" s="241">
        <f t="shared" si="135"/>
        <v>0</v>
      </c>
      <c r="Y151" s="241">
        <f t="shared" si="135"/>
        <v>0</v>
      </c>
      <c r="Z151" s="241">
        <f t="shared" si="135"/>
        <v>0</v>
      </c>
      <c r="AA151" s="241">
        <f t="shared" si="135"/>
        <v>0</v>
      </c>
      <c r="AB151" s="241">
        <f t="shared" si="135"/>
        <v>0</v>
      </c>
      <c r="AC151" s="241">
        <f t="shared" si="135"/>
        <v>0</v>
      </c>
      <c r="AD151" s="241">
        <f t="shared" si="135"/>
        <v>0</v>
      </c>
      <c r="AE151" s="241">
        <f t="shared" si="135"/>
        <v>0</v>
      </c>
      <c r="AF151" s="241">
        <f t="shared" si="135"/>
        <v>0</v>
      </c>
      <c r="AG151" s="241">
        <f t="shared" si="135"/>
        <v>0</v>
      </c>
      <c r="AH151" s="241">
        <f t="shared" si="135"/>
        <v>0</v>
      </c>
      <c r="AI151" s="241">
        <f aca="true" t="shared" si="136" ref="AI151:AQ151">SUM(AI149:AI150)</f>
        <v>0</v>
      </c>
      <c r="AJ151" s="241">
        <f t="shared" si="136"/>
        <v>0</v>
      </c>
      <c r="AK151" s="241">
        <f t="shared" si="136"/>
        <v>0</v>
      </c>
      <c r="AL151" s="241">
        <f t="shared" si="136"/>
        <v>0</v>
      </c>
      <c r="AM151" s="241">
        <f t="shared" si="136"/>
        <v>0</v>
      </c>
      <c r="AN151" s="277">
        <f t="shared" si="136"/>
        <v>0</v>
      </c>
      <c r="AO151" s="277">
        <f t="shared" si="136"/>
        <v>0</v>
      </c>
      <c r="AP151" s="277">
        <f t="shared" si="136"/>
        <v>0</v>
      </c>
      <c r="AQ151" s="241">
        <f t="shared" si="136"/>
        <v>0</v>
      </c>
      <c r="AR151" s="241">
        <f aca="true" t="shared" si="137" ref="AR151:CC151">SUM(AR149:AR150)</f>
        <v>0</v>
      </c>
      <c r="AS151" s="241">
        <f t="shared" si="137"/>
        <v>0</v>
      </c>
      <c r="AT151" s="241">
        <f t="shared" si="137"/>
        <v>0</v>
      </c>
      <c r="AU151" s="241">
        <f t="shared" si="137"/>
        <v>0</v>
      </c>
      <c r="AV151" s="241">
        <f t="shared" si="137"/>
        <v>0</v>
      </c>
      <c r="AW151" s="241">
        <f t="shared" si="137"/>
        <v>0</v>
      </c>
      <c r="AX151" s="241">
        <f t="shared" si="137"/>
        <v>0</v>
      </c>
      <c r="AY151" s="241">
        <f t="shared" si="137"/>
        <v>0</v>
      </c>
      <c r="AZ151" s="241">
        <f t="shared" si="137"/>
        <v>0</v>
      </c>
      <c r="BA151" s="241">
        <f t="shared" si="137"/>
        <v>0</v>
      </c>
      <c r="BB151" s="241">
        <f t="shared" si="137"/>
        <v>0</v>
      </c>
      <c r="BC151" s="241">
        <f t="shared" si="137"/>
        <v>0</v>
      </c>
      <c r="BD151" s="241">
        <f t="shared" si="137"/>
        <v>0</v>
      </c>
      <c r="BE151" s="241">
        <f t="shared" si="137"/>
        <v>0</v>
      </c>
      <c r="BF151" s="241">
        <f t="shared" si="137"/>
        <v>0</v>
      </c>
      <c r="BG151" s="241">
        <f t="shared" si="137"/>
        <v>0</v>
      </c>
      <c r="BH151" s="241">
        <f t="shared" si="137"/>
        <v>0</v>
      </c>
      <c r="BI151" s="241">
        <f t="shared" si="137"/>
        <v>0</v>
      </c>
      <c r="BJ151" s="241">
        <f t="shared" si="137"/>
        <v>0</v>
      </c>
      <c r="BK151" s="241">
        <f t="shared" si="137"/>
        <v>0</v>
      </c>
      <c r="BL151" s="241">
        <f t="shared" si="137"/>
        <v>0</v>
      </c>
      <c r="BM151" s="241">
        <f t="shared" si="137"/>
        <v>0</v>
      </c>
      <c r="BN151" s="241">
        <f t="shared" si="137"/>
        <v>0</v>
      </c>
      <c r="BO151" s="241">
        <f t="shared" si="137"/>
        <v>0</v>
      </c>
      <c r="BP151" s="241">
        <f t="shared" si="137"/>
        <v>0</v>
      </c>
      <c r="BQ151" s="241">
        <f t="shared" si="137"/>
        <v>0</v>
      </c>
      <c r="BR151" s="241">
        <f t="shared" si="137"/>
        <v>0</v>
      </c>
      <c r="BS151" s="241">
        <f t="shared" si="137"/>
        <v>0</v>
      </c>
      <c r="BT151" s="241">
        <f t="shared" si="137"/>
        <v>0</v>
      </c>
      <c r="BU151" s="241">
        <f t="shared" si="137"/>
        <v>0</v>
      </c>
      <c r="BV151" s="241">
        <f t="shared" si="137"/>
        <v>0</v>
      </c>
      <c r="BW151" s="241">
        <f t="shared" si="137"/>
        <v>0</v>
      </c>
      <c r="BX151" s="241">
        <f t="shared" si="137"/>
        <v>0</v>
      </c>
      <c r="BY151" s="241">
        <f t="shared" si="137"/>
        <v>0</v>
      </c>
      <c r="BZ151" s="241">
        <f t="shared" si="137"/>
        <v>0</v>
      </c>
      <c r="CA151" s="241">
        <f t="shared" si="137"/>
        <v>0</v>
      </c>
      <c r="CB151" s="241">
        <f t="shared" si="137"/>
        <v>0</v>
      </c>
      <c r="CC151" s="241">
        <f t="shared" si="137"/>
        <v>0</v>
      </c>
    </row>
    <row r="152" spans="2:81" ht="36" customHeight="1">
      <c r="B152" s="178" t="s">
        <v>6</v>
      </c>
      <c r="C152" s="179">
        <f aca="true" t="shared" si="138" ref="C152:AH152">+C151+C146+C141+C95+C36</f>
        <v>5242</v>
      </c>
      <c r="D152" s="180">
        <f t="shared" si="138"/>
        <v>0</v>
      </c>
      <c r="E152" s="180">
        <f t="shared" si="138"/>
        <v>0</v>
      </c>
      <c r="F152" s="180">
        <f t="shared" si="138"/>
        <v>0</v>
      </c>
      <c r="G152" s="180">
        <f t="shared" si="138"/>
        <v>0</v>
      </c>
      <c r="H152" s="180">
        <f t="shared" si="138"/>
        <v>0</v>
      </c>
      <c r="I152" s="180">
        <f t="shared" si="138"/>
        <v>0</v>
      </c>
      <c r="J152" s="180">
        <f t="shared" si="138"/>
        <v>0</v>
      </c>
      <c r="K152" s="180">
        <f t="shared" si="138"/>
        <v>0</v>
      </c>
      <c r="L152" s="180">
        <f t="shared" si="138"/>
        <v>0</v>
      </c>
      <c r="M152" s="180">
        <f t="shared" si="138"/>
        <v>0</v>
      </c>
      <c r="N152" s="180">
        <f t="shared" si="138"/>
        <v>2379.55</v>
      </c>
      <c r="O152" s="180">
        <f t="shared" si="138"/>
        <v>-2379.55</v>
      </c>
      <c r="P152" s="180">
        <f t="shared" si="138"/>
        <v>0</v>
      </c>
      <c r="Q152" s="180">
        <f t="shared" si="138"/>
        <v>7886.66</v>
      </c>
      <c r="R152" s="180">
        <f t="shared" si="138"/>
        <v>-7886.66</v>
      </c>
      <c r="S152" s="180">
        <f t="shared" si="138"/>
        <v>0</v>
      </c>
      <c r="T152" s="180">
        <f t="shared" si="138"/>
        <v>7921.82</v>
      </c>
      <c r="U152" s="180">
        <f t="shared" si="138"/>
        <v>-7921.82</v>
      </c>
      <c r="V152" s="180">
        <f t="shared" si="138"/>
        <v>0</v>
      </c>
      <c r="W152" s="180">
        <f t="shared" si="138"/>
        <v>18494.67</v>
      </c>
      <c r="X152" s="180">
        <f t="shared" si="138"/>
        <v>-18494.67</v>
      </c>
      <c r="Y152" s="180">
        <f t="shared" si="138"/>
        <v>0</v>
      </c>
      <c r="Z152" s="180">
        <f t="shared" si="138"/>
        <v>10125.48</v>
      </c>
      <c r="AA152" s="180">
        <f t="shared" si="138"/>
        <v>-10125.48</v>
      </c>
      <c r="AB152" s="180">
        <f t="shared" si="138"/>
        <v>0</v>
      </c>
      <c r="AC152" s="180">
        <f t="shared" si="138"/>
        <v>234121.49</v>
      </c>
      <c r="AD152" s="180">
        <f t="shared" si="138"/>
        <v>-234121.49</v>
      </c>
      <c r="AE152" s="180">
        <f t="shared" si="138"/>
        <v>0</v>
      </c>
      <c r="AF152" s="180">
        <f t="shared" si="138"/>
        <v>8013.959999999999</v>
      </c>
      <c r="AG152" s="180">
        <f t="shared" si="138"/>
        <v>-8013.959999999999</v>
      </c>
      <c r="AH152" s="180">
        <f t="shared" si="138"/>
        <v>0</v>
      </c>
      <c r="AI152" s="180">
        <f aca="true" t="shared" si="139" ref="AI152:AP152">+AI151+AI146+AI141+AI95+AI36</f>
        <v>44345.31</v>
      </c>
      <c r="AJ152" s="180">
        <f t="shared" si="139"/>
        <v>-44345.31</v>
      </c>
      <c r="AK152" s="180">
        <f t="shared" si="139"/>
        <v>0</v>
      </c>
      <c r="AL152" s="180">
        <f t="shared" si="139"/>
        <v>36111.86</v>
      </c>
      <c r="AM152" s="180">
        <f t="shared" si="139"/>
        <v>-36111.86</v>
      </c>
      <c r="AN152" s="278">
        <f t="shared" si="139"/>
        <v>0</v>
      </c>
      <c r="AO152" s="278">
        <f t="shared" si="139"/>
        <v>369400.8</v>
      </c>
      <c r="AP152" s="278">
        <f t="shared" si="139"/>
        <v>-369400.8</v>
      </c>
      <c r="AQ152" s="180">
        <f>+AQ151+AQ146+AQ141+AQ95+AQ36</f>
        <v>28630</v>
      </c>
      <c r="AR152" s="180">
        <f aca="true" t="shared" si="140" ref="AR152:BZ152">+AR151+AR146+AR141+AR95+AR36</f>
        <v>0</v>
      </c>
      <c r="AS152" s="180">
        <f t="shared" si="140"/>
        <v>28630</v>
      </c>
      <c r="AT152" s="180">
        <f t="shared" si="140"/>
        <v>31130</v>
      </c>
      <c r="AU152" s="180">
        <f t="shared" si="140"/>
        <v>0</v>
      </c>
      <c r="AV152" s="180">
        <f t="shared" si="140"/>
        <v>31130</v>
      </c>
      <c r="AW152" s="180">
        <f t="shared" si="140"/>
        <v>31130</v>
      </c>
      <c r="AX152" s="180">
        <f t="shared" si="140"/>
        <v>0</v>
      </c>
      <c r="AY152" s="180">
        <f t="shared" si="140"/>
        <v>31130</v>
      </c>
      <c r="AZ152" s="180">
        <f t="shared" si="140"/>
        <v>31130</v>
      </c>
      <c r="BA152" s="180">
        <f t="shared" si="140"/>
        <v>0</v>
      </c>
      <c r="BB152" s="180">
        <f t="shared" si="140"/>
        <v>31130</v>
      </c>
      <c r="BC152" s="180">
        <f t="shared" si="140"/>
        <v>72016</v>
      </c>
      <c r="BD152" s="180">
        <f t="shared" si="140"/>
        <v>0</v>
      </c>
      <c r="BE152" s="180">
        <f t="shared" si="140"/>
        <v>72016</v>
      </c>
      <c r="BF152" s="180">
        <f t="shared" si="140"/>
        <v>57016</v>
      </c>
      <c r="BG152" s="180">
        <f t="shared" si="140"/>
        <v>0</v>
      </c>
      <c r="BH152" s="180">
        <f t="shared" si="140"/>
        <v>57016</v>
      </c>
      <c r="BI152" s="180">
        <f t="shared" si="140"/>
        <v>59616</v>
      </c>
      <c r="BJ152" s="180">
        <f t="shared" si="140"/>
        <v>0</v>
      </c>
      <c r="BK152" s="180">
        <f t="shared" si="140"/>
        <v>59616</v>
      </c>
      <c r="BL152" s="180">
        <f t="shared" si="140"/>
        <v>84616</v>
      </c>
      <c r="BM152" s="180">
        <f t="shared" si="140"/>
        <v>0</v>
      </c>
      <c r="BN152" s="180">
        <f t="shared" si="140"/>
        <v>84616</v>
      </c>
      <c r="BO152" s="180">
        <f t="shared" si="140"/>
        <v>108116</v>
      </c>
      <c r="BP152" s="180">
        <f t="shared" si="140"/>
        <v>0</v>
      </c>
      <c r="BQ152" s="180">
        <f t="shared" si="140"/>
        <v>108116</v>
      </c>
      <c r="BR152" s="180">
        <f t="shared" si="140"/>
        <v>199631</v>
      </c>
      <c r="BS152" s="180">
        <f t="shared" si="140"/>
        <v>0</v>
      </c>
      <c r="BT152" s="180">
        <f t="shared" si="140"/>
        <v>199631</v>
      </c>
      <c r="BU152" s="180">
        <f t="shared" si="140"/>
        <v>109631</v>
      </c>
      <c r="BV152" s="180">
        <f t="shared" si="140"/>
        <v>0</v>
      </c>
      <c r="BW152" s="180">
        <f t="shared" si="140"/>
        <v>109631</v>
      </c>
      <c r="BX152" s="180">
        <f t="shared" si="140"/>
        <v>614631</v>
      </c>
      <c r="BY152" s="180">
        <f t="shared" si="140"/>
        <v>0</v>
      </c>
      <c r="BZ152" s="180">
        <f t="shared" si="140"/>
        <v>614631</v>
      </c>
      <c r="CA152" s="180">
        <f>+CA151+CA146+CA141+CA95+CA36</f>
        <v>1805593</v>
      </c>
      <c r="CB152" s="180">
        <f>+CB151+CB146+CB141+CB95+CB36</f>
        <v>0</v>
      </c>
      <c r="CC152" s="180">
        <f>+CC151+CC146+CC141+CC95+CC36</f>
        <v>1805593</v>
      </c>
    </row>
    <row r="153" spans="2:81" ht="30.75" customHeight="1">
      <c r="B153" s="181" t="s">
        <v>158</v>
      </c>
      <c r="C153" s="182"/>
      <c r="D153" s="183">
        <f>0+D152</f>
        <v>0</v>
      </c>
      <c r="E153" s="183">
        <f>0+E152</f>
        <v>0</v>
      </c>
      <c r="F153" s="183">
        <f>0+F152</f>
        <v>0</v>
      </c>
      <c r="G153" s="183">
        <f>D153+G152</f>
        <v>0</v>
      </c>
      <c r="H153" s="183">
        <f>E153+H152</f>
        <v>0</v>
      </c>
      <c r="I153" s="183">
        <f>F153+I152</f>
        <v>0</v>
      </c>
      <c r="J153" s="183">
        <f>G153+J152</f>
        <v>0</v>
      </c>
      <c r="K153" s="183">
        <f>H153+K152</f>
        <v>0</v>
      </c>
      <c r="L153" s="183">
        <f>+I153+L152</f>
        <v>0</v>
      </c>
      <c r="M153" s="183">
        <f>J153+M152</f>
        <v>0</v>
      </c>
      <c r="N153" s="183">
        <f>K153+N152</f>
        <v>2379.55</v>
      </c>
      <c r="O153" s="183">
        <f>+L153+O152</f>
        <v>-2379.55</v>
      </c>
      <c r="P153" s="183">
        <f>+P152</f>
        <v>0</v>
      </c>
      <c r="Q153" s="183">
        <f>N153+Q152</f>
        <v>10266.21</v>
      </c>
      <c r="R153" s="183">
        <f>+O153+R152</f>
        <v>-10266.21</v>
      </c>
      <c r="S153" s="183">
        <f>P153+S152</f>
        <v>0</v>
      </c>
      <c r="T153" s="183">
        <f>+T152+Q153</f>
        <v>18188.03</v>
      </c>
      <c r="U153" s="183">
        <f>+R153+U152</f>
        <v>-18188.03</v>
      </c>
      <c r="V153" s="183">
        <f>S153+V152</f>
        <v>0</v>
      </c>
      <c r="W153" s="183">
        <f>+T153+W152</f>
        <v>36682.7</v>
      </c>
      <c r="X153" s="183">
        <f>+U153+X152</f>
        <v>-36682.7</v>
      </c>
      <c r="Y153" s="183">
        <f>V153+Y152</f>
        <v>0</v>
      </c>
      <c r="Z153" s="183">
        <f>W153+Z152</f>
        <v>46808.17999999999</v>
      </c>
      <c r="AA153" s="183">
        <f>+X153+AA152</f>
        <v>-46808.17999999999</v>
      </c>
      <c r="AB153" s="183">
        <f>+AB152+Y153</f>
        <v>0</v>
      </c>
      <c r="AC153" s="183">
        <f>+Z153+AC152</f>
        <v>280929.67</v>
      </c>
      <c r="AD153" s="183">
        <f>+AD152+AA153</f>
        <v>-280929.67</v>
      </c>
      <c r="AE153" s="183">
        <f>AB153+AE152</f>
        <v>0</v>
      </c>
      <c r="AF153" s="183">
        <f>AC153+AF152</f>
        <v>288943.63</v>
      </c>
      <c r="AG153" s="183">
        <f>+AD153+AG152</f>
        <v>-288943.63</v>
      </c>
      <c r="AH153" s="183">
        <f>AE153+AH152</f>
        <v>0</v>
      </c>
      <c r="AI153" s="183">
        <f>AF153+AI152</f>
        <v>333288.94</v>
      </c>
      <c r="AJ153" s="183">
        <f>+AG153+AJ152</f>
        <v>-333288.94</v>
      </c>
      <c r="AK153" s="183">
        <f>AH153+AK152</f>
        <v>0</v>
      </c>
      <c r="AL153" s="183">
        <f>+AI153+AL152</f>
        <v>369400.8</v>
      </c>
      <c r="AM153" s="183">
        <f>+AJ153+AM152</f>
        <v>-369400.8</v>
      </c>
      <c r="AN153" s="279">
        <f>+AN152</f>
        <v>0</v>
      </c>
      <c r="AO153" s="279">
        <f>+AO152</f>
        <v>369400.8</v>
      </c>
      <c r="AP153" s="279">
        <f>+AP152</f>
        <v>-369400.8</v>
      </c>
      <c r="AQ153" s="183">
        <f>+AK153+AQ152</f>
        <v>28630</v>
      </c>
      <c r="AR153" s="287">
        <f>+AL153+AR152</f>
        <v>369400.8</v>
      </c>
      <c r="AS153" s="183">
        <f>+AS152+AM153</f>
        <v>-340770.8</v>
      </c>
      <c r="AT153" s="183">
        <f>+AT152+AQ153</f>
        <v>59760</v>
      </c>
      <c r="AU153" s="287">
        <f>AR153+AU152</f>
        <v>369400.8</v>
      </c>
      <c r="AV153" s="183">
        <f>+AS153+AV152</f>
        <v>-309640.8</v>
      </c>
      <c r="AW153" s="183">
        <f>+AT153+AW152</f>
        <v>90890</v>
      </c>
      <c r="AX153" s="287">
        <f>+AX152+AU153</f>
        <v>369400.8</v>
      </c>
      <c r="AY153" s="183">
        <f>+AV153+AY152</f>
        <v>-278510.8</v>
      </c>
      <c r="AZ153" s="183">
        <f>+AZ152+AW153</f>
        <v>122020</v>
      </c>
      <c r="BA153" s="287">
        <f>AX153+BA152</f>
        <v>369400.8</v>
      </c>
      <c r="BB153" s="183">
        <f aca="true" t="shared" si="141" ref="BB153:BH153">+AY153+BB152</f>
        <v>-247380.8</v>
      </c>
      <c r="BC153" s="183">
        <f t="shared" si="141"/>
        <v>194036</v>
      </c>
      <c r="BD153" s="287">
        <f t="shared" si="141"/>
        <v>369400.8</v>
      </c>
      <c r="BE153" s="183">
        <f t="shared" si="141"/>
        <v>-175364.8</v>
      </c>
      <c r="BF153" s="183">
        <f t="shared" si="141"/>
        <v>251052</v>
      </c>
      <c r="BG153" s="287">
        <f t="shared" si="141"/>
        <v>369400.8</v>
      </c>
      <c r="BH153" s="183">
        <f t="shared" si="141"/>
        <v>-118348.79999999999</v>
      </c>
      <c r="BI153" s="183">
        <f>BF153+BI152</f>
        <v>310668</v>
      </c>
      <c r="BJ153" s="287">
        <f>BG153+BJ152</f>
        <v>369400.8</v>
      </c>
      <c r="BK153" s="183">
        <f>+BH153+BK152</f>
        <v>-58732.79999999999</v>
      </c>
      <c r="BL153" s="183">
        <f>BI153+BL152</f>
        <v>395284</v>
      </c>
      <c r="BM153" s="287">
        <f>BJ153+BM152</f>
        <v>369400.8</v>
      </c>
      <c r="BN153" s="183">
        <f>+BK153+BN152</f>
        <v>25883.20000000001</v>
      </c>
      <c r="BO153" s="183">
        <f>+BL153+BO152</f>
        <v>503400</v>
      </c>
      <c r="BP153" s="287">
        <f>BM153+BP152</f>
        <v>369400.8</v>
      </c>
      <c r="BQ153" s="183">
        <f>BN153+BQ152</f>
        <v>133999.2</v>
      </c>
      <c r="BR153" s="183">
        <f>BO153+BR152</f>
        <v>703031</v>
      </c>
      <c r="BS153" s="287">
        <f>BP153+BS152</f>
        <v>369400.8</v>
      </c>
      <c r="BT153" s="183">
        <f>+BQ153+BT152</f>
        <v>333630.2</v>
      </c>
      <c r="BU153" s="183">
        <f>+BU152+BR153</f>
        <v>812662</v>
      </c>
      <c r="BV153" s="287">
        <f>+BV152+BS153</f>
        <v>369400.8</v>
      </c>
      <c r="BW153" s="183">
        <f>+BW152+BT153</f>
        <v>443261.2</v>
      </c>
      <c r="BX153" s="183">
        <f>+BX152+BU153</f>
        <v>1427293</v>
      </c>
      <c r="BY153" s="287">
        <f>BV153+BY152</f>
        <v>369400.8</v>
      </c>
      <c r="BZ153" s="183">
        <f>+BZ152+BW153</f>
        <v>1057892.2</v>
      </c>
      <c r="CA153" s="183">
        <f>+CA152</f>
        <v>1805593</v>
      </c>
      <c r="CB153" s="183">
        <f>+CB152</f>
        <v>0</v>
      </c>
      <c r="CC153" s="183">
        <f>+CC152</f>
        <v>1805593</v>
      </c>
    </row>
    <row r="154" spans="2:78" ht="12.75">
      <c r="B154" s="184"/>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Q154" s="185"/>
      <c r="AR154" s="284"/>
      <c r="AS154" s="185"/>
      <c r="AT154" s="185"/>
      <c r="AU154" s="284"/>
      <c r="AV154" s="185"/>
      <c r="AW154" s="185"/>
      <c r="AX154" s="284"/>
      <c r="AY154" s="185"/>
      <c r="AZ154" s="185"/>
      <c r="BA154" s="284"/>
      <c r="BB154" s="185"/>
      <c r="BC154" s="185"/>
      <c r="BD154" s="284"/>
      <c r="BE154" s="185"/>
      <c r="BF154" s="185"/>
      <c r="BG154" s="284"/>
      <c r="BH154" s="185"/>
      <c r="BI154" s="185"/>
      <c r="BJ154" s="284"/>
      <c r="BK154" s="185"/>
      <c r="BL154" s="185"/>
      <c r="BM154" s="284"/>
      <c r="BN154" s="185"/>
      <c r="BO154" s="185"/>
      <c r="BP154" s="284"/>
      <c r="BQ154" s="185"/>
      <c r="BR154" s="185"/>
      <c r="BS154" s="284"/>
      <c r="BT154" s="185"/>
      <c r="BU154" s="185"/>
      <c r="BV154" s="284"/>
      <c r="BW154" s="185"/>
      <c r="BX154" s="185"/>
      <c r="BY154" s="284"/>
      <c r="BZ154" s="185"/>
    </row>
    <row r="155" spans="2:82" ht="12.75">
      <c r="B155" s="177"/>
      <c r="AP155" s="275"/>
      <c r="CC155" s="175"/>
      <c r="CD155" s="165">
        <f>+CC153-'Consolidated Financial Plan'!K30</f>
        <v>0</v>
      </c>
    </row>
    <row r="156" ht="12.75">
      <c r="B156" s="177"/>
    </row>
    <row r="157" spans="2:82" ht="12.75">
      <c r="B157" s="177"/>
      <c r="BE157" s="186">
        <f>+BC152-BE152</f>
        <v>0</v>
      </c>
      <c r="CD157" s="165"/>
    </row>
    <row r="158" ht="12.75">
      <c r="B158" s="177"/>
    </row>
  </sheetData>
  <sheetProtection/>
  <mergeCells count="29">
    <mergeCell ref="BX3:BZ3"/>
    <mergeCell ref="BF3:BH3"/>
    <mergeCell ref="BI3:BK3"/>
    <mergeCell ref="BL3:BN3"/>
    <mergeCell ref="BO3:BQ3"/>
    <mergeCell ref="BR3:BT3"/>
    <mergeCell ref="BU3:BW3"/>
    <mergeCell ref="AK3:AM3"/>
    <mergeCell ref="AQ3:AS3"/>
    <mergeCell ref="AT3:AV3"/>
    <mergeCell ref="AW3:AY3"/>
    <mergeCell ref="AZ3:BB3"/>
    <mergeCell ref="BC3:BE3"/>
    <mergeCell ref="S3:U3"/>
    <mergeCell ref="V3:X3"/>
    <mergeCell ref="Y3:AA3"/>
    <mergeCell ref="AB3:AD3"/>
    <mergeCell ref="AE3:AG3"/>
    <mergeCell ref="AH3:AJ3"/>
    <mergeCell ref="B1:BZ1"/>
    <mergeCell ref="D2:AM2"/>
    <mergeCell ref="AQ2:BZ2"/>
    <mergeCell ref="B3:B4"/>
    <mergeCell ref="C3:C4"/>
    <mergeCell ref="D3:F3"/>
    <mergeCell ref="G3:I3"/>
    <mergeCell ref="J3:L3"/>
    <mergeCell ref="M3:O3"/>
    <mergeCell ref="P3:R3"/>
  </mergeCells>
  <printOptions/>
  <pageMargins left="0.7" right="0.7" top="0.75" bottom="0.75" header="0.3" footer="0.3"/>
  <pageSetup horizontalDpi="600" verticalDpi="600" orientation="portrait" r:id="rId4"/>
  <headerFooter>
    <oddFooter>&amp;LDocument Number: 39346977    Document Name: LO 3022/OC-TT Strengthened Information Management at Registrar General's Department Procurement Plan 2015
</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Inter-American Development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 3022_OC-TT Strengthened Information Management at Registrar General's Department - Procurement Plan January 2015-</dc:title>
  <dc:subject/>
  <dc:creator>priyar</dc:creator>
  <cp:keywords/>
  <dc:description/>
  <cp:lastModifiedBy>NeecaB</cp:lastModifiedBy>
  <cp:lastPrinted>2014-12-23T15:56:49Z</cp:lastPrinted>
  <dcterms:created xsi:type="dcterms:W3CDTF">2012-08-06T12:16:39Z</dcterms:created>
  <dcterms:modified xsi:type="dcterms:W3CDTF">2015-01-19T19:52:46Z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fd0e48b6a66848a9885f717e5bbf40">
    <vt:lpwstr>IDBDocs|cca77002-e150-4b2d-ab1f-1d7a7cdcae16</vt:lpwstr>
  </property>
  <property fmtid="{D5CDD505-2E9C-101B-9397-08002B2CF9AE}" pid="4" name="TaxKeywordTaxHTFie">
    <vt:lpwstr/>
  </property>
  <property fmtid="{D5CDD505-2E9C-101B-9397-08002B2CF9AE}" pid="5" name="Series_x0020_Operations_x0020_I">
    <vt:lpwstr/>
  </property>
  <property fmtid="{D5CDD505-2E9C-101B-9397-08002B2CF9AE}" pid="6" name="Sub_x002d_Sect">
    <vt:lpwstr/>
  </property>
  <property fmtid="{D5CDD505-2E9C-101B-9397-08002B2CF9AE}" pid="7" name="m555d3814edf4817b4410a4e57f94c">
    <vt:lpwstr/>
  </property>
  <property fmtid="{D5CDD505-2E9C-101B-9397-08002B2CF9AE}" pid="8" name="e559ffcc31d34167856647188be350">
    <vt:lpwstr/>
  </property>
  <property fmtid="{D5CDD505-2E9C-101B-9397-08002B2CF9AE}" pid="9" name="c456731dbc904a5fb605ec556c33e8">
    <vt:lpwstr/>
  </property>
  <property fmtid="{D5CDD505-2E9C-101B-9397-08002B2CF9AE}" pid="10" name="Function Operations I">
    <vt:lpwstr>81;#IDBDocs|cca77002-e150-4b2d-ab1f-1d7a7cdcae16</vt:lpwstr>
  </property>
  <property fmtid="{D5CDD505-2E9C-101B-9397-08002B2CF9AE}" pid="11" name="TaxKeywo">
    <vt:lpwstr/>
  </property>
  <property fmtid="{D5CDD505-2E9C-101B-9397-08002B2CF9AE}" pid="12" name="o5138a91267540169645e33d09c9dd">
    <vt:lpwstr/>
  </property>
  <property fmtid="{D5CDD505-2E9C-101B-9397-08002B2CF9AE}" pid="13" name="Sector I">
    <vt:lpwstr/>
  </property>
  <property fmtid="{D5CDD505-2E9C-101B-9397-08002B2CF9AE}" pid="14" name="Fund I">
    <vt:lpwstr/>
  </property>
  <property fmtid="{D5CDD505-2E9C-101B-9397-08002B2CF9AE}" pid="15" name="j8b96605ee2f4c4e988849e658583f">
    <vt:lpwstr>Trinidad and Tobago|1c8020ac-00d9-4987-90d1-6435cf854c1b</vt:lpwstr>
  </property>
  <property fmtid="{D5CDD505-2E9C-101B-9397-08002B2CF9AE}" pid="16" name="Count">
    <vt:lpwstr>18;#Trinidad and Tobago|1c8020ac-00d9-4987-90d1-6435cf854c1b</vt:lpwstr>
  </property>
  <property fmtid="{D5CDD505-2E9C-101B-9397-08002B2CF9AE}" pid="17" name="TaxCatchA">
    <vt:lpwstr>18;#Trinidad and Tobago|1c8020ac-00d9-4987-90d1-6435cf854c1b;#81;#IDBDocs|cca77002-e150-4b2d-ab1f-1d7a7cdcae16</vt:lpwstr>
  </property>
  <property fmtid="{D5CDD505-2E9C-101B-9397-08002B2CF9AE}" pid="18" name="display_urn:schemas-microsoft-com:office:office#Edit">
    <vt:lpwstr>Brathwaite, Neeca N.</vt:lpwstr>
  </property>
  <property fmtid="{D5CDD505-2E9C-101B-9397-08002B2CF9AE}" pid="19" name="Access to Information Poli">
    <vt:lpwstr>Confidential</vt:lpwstr>
  </property>
  <property fmtid="{D5CDD505-2E9C-101B-9397-08002B2CF9AE}" pid="20" name="Other Auth">
    <vt:lpwstr/>
  </property>
  <property fmtid="{D5CDD505-2E9C-101B-9397-08002B2CF9AE}" pid="21" name="Division or Un">
    <vt:lpwstr>CCB/CTT</vt:lpwstr>
  </property>
  <property fmtid="{D5CDD505-2E9C-101B-9397-08002B2CF9AE}" pid="22" name="Webtop">
    <vt:lpwstr>Public Sector Management and Support</vt:lpwstr>
  </property>
  <property fmtid="{D5CDD505-2E9C-101B-9397-08002B2CF9AE}" pid="23" name="Fro">
    <vt:lpwstr/>
  </property>
  <property fmtid="{D5CDD505-2E9C-101B-9397-08002B2CF9AE}" pid="24" name="T">
    <vt:lpwstr/>
  </property>
  <property fmtid="{D5CDD505-2E9C-101B-9397-08002B2CF9AE}" pid="25" name="Identifi">
    <vt:lpwstr/>
  </property>
  <property fmtid="{D5CDD505-2E9C-101B-9397-08002B2CF9AE}" pid="26" name="IDBDocs Numb">
    <vt:lpwstr>39346977</vt:lpwstr>
  </property>
  <property fmtid="{D5CDD505-2E9C-101B-9397-08002B2CF9AE}" pid="27" name="display_urn:schemas-microsoft-com:office:office#Auth">
    <vt:lpwstr>Brathwaite, Neeca N.</vt:lpwstr>
  </property>
  <property fmtid="{D5CDD505-2E9C-101B-9397-08002B2CF9AE}" pid="28" name="Document Auth">
    <vt:lpwstr>Brathwaite, Neeca N.</vt:lpwstr>
  </property>
  <property fmtid="{D5CDD505-2E9C-101B-9397-08002B2CF9AE}" pid="29" name="Migration In">
    <vt:lpwstr>&lt;Data&gt;&lt;APPLICATION&gt;MS EXCEL&lt;/APPLICATION&gt;&lt;STAGE_CODE&gt;PA&lt;/STAGE_CODE&gt;&lt;USER_STAGE&gt;Procurement Plan&lt;/USER_STAGE&gt;&lt;PD_OBJ_TYPE&gt;0&lt;/PD_OBJ_TYPE&gt;&lt;MAKERECORD&gt;N&lt;/MAKERECORD&gt;&lt;PD_FILEPT_NO&gt;PO-TT-L1034-GS&lt;/PD_FILEPT_NO&gt;&lt;PD_FILE_PART&gt;121919376&lt;/PD_FILE_PART&gt;&lt;/Data&gt;</vt:lpwstr>
  </property>
  <property fmtid="{D5CDD505-2E9C-101B-9397-08002B2CF9AE}" pid="30" name="Document Language I">
    <vt:lpwstr>English</vt:lpwstr>
  </property>
  <property fmtid="{D5CDD505-2E9C-101B-9397-08002B2CF9AE}" pid="31" name="Fiscal Year I">
    <vt:lpwstr>2015</vt:lpwstr>
  </property>
  <property fmtid="{D5CDD505-2E9C-101B-9397-08002B2CF9AE}" pid="32" name="Disclosure Activi">
    <vt:lpwstr>Procurement Plan</vt:lpwstr>
  </property>
  <property fmtid="{D5CDD505-2E9C-101B-9397-08002B2CF9AE}" pid="33" name="e46fe2894295491da65140ffd2369f">
    <vt:lpwstr>IDBDocs|cca77002-e150-4b2d-ab1f-1d7a7cdcae16</vt:lpwstr>
  </property>
  <property fmtid="{D5CDD505-2E9C-101B-9397-08002B2CF9AE}" pid="34" name="b26cdb1da78c4bb4b1c1bac2f6ac59">
    <vt:lpwstr/>
  </property>
  <property fmtid="{D5CDD505-2E9C-101B-9397-08002B2CF9AE}" pid="35" name="ic46d7e087fd4a108fb86518ca413c">
    <vt:lpwstr>Trinidad and Tobago|1c8020ac-00d9-4987-90d1-6435cf854c1b</vt:lpwstr>
  </property>
  <property fmtid="{D5CDD505-2E9C-101B-9397-08002B2CF9AE}" pid="36" name="nddeef1749674d76abdbe4b239a70b">
    <vt:lpwstr/>
  </property>
  <property fmtid="{D5CDD505-2E9C-101B-9397-08002B2CF9AE}" pid="37" name="b2ec7cfb18674cb8803df6b262e8b1">
    <vt:lpwstr/>
  </property>
  <property fmtid="{D5CDD505-2E9C-101B-9397-08002B2CF9AE}" pid="38" name="g511464f9e53401d84b16fa9b379a5">
    <vt:lpwstr/>
  </property>
  <property fmtid="{D5CDD505-2E9C-101B-9397-08002B2CF9AE}" pid="39" name="Pha">
    <vt:lpwstr/>
  </property>
  <property fmtid="{D5CDD505-2E9C-101B-9397-08002B2CF9AE}" pid="40" name="Project Document Ty">
    <vt:lpwstr/>
  </property>
  <property fmtid="{D5CDD505-2E9C-101B-9397-08002B2CF9AE}" pid="41" name="Publishing Hou">
    <vt:lpwstr/>
  </property>
  <property fmtid="{D5CDD505-2E9C-101B-9397-08002B2CF9AE}" pid="42" name="Project Numb">
    <vt:lpwstr>N/A</vt:lpwstr>
  </property>
  <property fmtid="{D5CDD505-2E9C-101B-9397-08002B2CF9AE}" pid="43" name="Abstra">
    <vt:lpwstr/>
  </property>
  <property fmtid="{D5CDD505-2E9C-101B-9397-08002B2CF9AE}" pid="44" name="Edito">
    <vt:lpwstr/>
  </property>
  <property fmtid="{D5CDD505-2E9C-101B-9397-08002B2CF9AE}" pid="45" name="Record Numb">
    <vt:lpwstr/>
  </property>
  <property fmtid="{D5CDD505-2E9C-101B-9397-08002B2CF9AE}" pid="46" name="ContentType">
    <vt:lpwstr>0x0101001A458A224826124E8B45B1D613300CFC00BCF8896E1841C842949D0F901AA0D771</vt:lpwstr>
  </property>
  <property fmtid="{D5CDD505-2E9C-101B-9397-08002B2CF9AE}" pid="47" name="_dlc_Doc">
    <vt:lpwstr/>
  </property>
  <property fmtid="{D5CDD505-2E9C-101B-9397-08002B2CF9AE}" pid="48" name="Publication Ty">
    <vt:lpwstr/>
  </property>
  <property fmtid="{D5CDD505-2E9C-101B-9397-08002B2CF9AE}" pid="49" name="Disclos">
    <vt:lpwstr>0</vt:lpwstr>
  </property>
  <property fmtid="{D5CDD505-2E9C-101B-9397-08002B2CF9AE}" pid="50" name="Sub-Sect">
    <vt:lpwstr/>
  </property>
  <property fmtid="{D5CDD505-2E9C-101B-9397-08002B2CF9AE}" pid="51" name="Package Co">
    <vt:lpwstr/>
  </property>
  <property fmtid="{D5CDD505-2E9C-101B-9397-08002B2CF9AE}" pid="52" name="Approval Numb">
    <vt:lpwstr/>
  </property>
  <property fmtid="{D5CDD505-2E9C-101B-9397-08002B2CF9AE}" pid="53" name="Operation Ty">
    <vt:lpwstr/>
  </property>
  <property fmtid="{D5CDD505-2E9C-101B-9397-08002B2CF9AE}" pid="54" name="KP Topi">
    <vt:lpwstr/>
  </property>
  <property fmtid="{D5CDD505-2E9C-101B-9397-08002B2CF9AE}" pid="55" name="Business Ar">
    <vt:lpwstr/>
  </property>
  <property fmtid="{D5CDD505-2E9C-101B-9397-08002B2CF9AE}" pid="56" name="Key Docume">
    <vt:lpwstr>0</vt:lpwstr>
  </property>
  <property fmtid="{D5CDD505-2E9C-101B-9397-08002B2CF9AE}" pid="57" name="SISCOR Numb">
    <vt:lpwstr/>
  </property>
  <property fmtid="{D5CDD505-2E9C-101B-9397-08002B2CF9AE}" pid="58" name="Regi">
    <vt:lpwstr/>
  </property>
</Properties>
</file>