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hidePivotFieldList="1" defaultThemeVersion="123820"/>
  <bookViews>
    <workbookView xWindow="-15" yWindow="225" windowWidth="15570" windowHeight="3720"/>
  </bookViews>
  <sheets>
    <sheet name="PA- v6-para publicação" sheetId="48" r:id="rId1"/>
    <sheet name="v-6-FOLHA ANEXA" sheetId="43" r:id="rId2"/>
  </sheets>
  <definedNames>
    <definedName name="_xlnm._FilterDatabase" localSheetId="0" hidden="1">'PA- v6-para publicação'!$A$10:$AY$68</definedName>
    <definedName name="_xlnm.Print_Area" localSheetId="0">'PA- v6-para publicação'!$A$1:$L$68</definedName>
    <definedName name="_xlnm.Print_Area" localSheetId="1">'v-6-FOLHA ANEXA'!$A$1:$L$24</definedName>
    <definedName name="_xlnm.Print_Titles" localSheetId="0">'PA- v6-para publicação'!$1:$8</definedName>
  </definedNames>
  <calcPr calcId="145621"/>
</workbook>
</file>

<file path=xl/calcChain.xml><?xml version="1.0" encoding="utf-8"?>
<calcChain xmlns="http://schemas.openxmlformats.org/spreadsheetml/2006/main">
  <c r="D58" i="48" l="1"/>
  <c r="D42" i="48"/>
  <c r="D45" i="48" s="1"/>
  <c r="D34" i="48"/>
  <c r="H33" i="48"/>
  <c r="D30" i="48"/>
  <c r="D59" i="48" l="1"/>
  <c r="N52" i="48" l="1"/>
  <c r="N53" i="48"/>
  <c r="O58" i="48"/>
  <c r="N55" i="48"/>
  <c r="N50" i="48"/>
  <c r="N48" i="48"/>
  <c r="N46" i="48"/>
  <c r="O44" i="48"/>
  <c r="O42" i="48"/>
  <c r="N41" i="48"/>
  <c r="N39" i="48"/>
  <c r="O36" i="48"/>
  <c r="O32" i="48"/>
  <c r="N28" i="48"/>
  <c r="N26" i="48"/>
  <c r="O23" i="48"/>
  <c r="O21" i="48"/>
  <c r="O19" i="48"/>
  <c r="O17" i="48"/>
  <c r="O15" i="48"/>
  <c r="O14" i="48"/>
  <c r="O55" i="48"/>
  <c r="O50" i="48"/>
  <c r="O48" i="48"/>
  <c r="O46" i="48"/>
  <c r="N43" i="48"/>
  <c r="O41" i="48"/>
  <c r="O39" i="48"/>
  <c r="N37" i="48"/>
  <c r="N31" i="48"/>
  <c r="O28" i="48"/>
  <c r="O26" i="48"/>
  <c r="N24" i="48"/>
  <c r="N22" i="48"/>
  <c r="N20" i="48"/>
  <c r="N18" i="48"/>
  <c r="N16" i="48"/>
  <c r="N13" i="48"/>
  <c r="N12" i="48"/>
  <c r="N11" i="48"/>
  <c r="N9" i="48"/>
  <c r="N56" i="48"/>
  <c r="N54" i="48"/>
  <c r="N51" i="48"/>
  <c r="N49" i="48"/>
  <c r="N47" i="48"/>
  <c r="O43" i="48"/>
  <c r="N40" i="48"/>
  <c r="O37" i="48"/>
  <c r="N33" i="48"/>
  <c r="O31" i="48"/>
  <c r="N29" i="48"/>
  <c r="N27" i="48"/>
  <c r="O24" i="48"/>
  <c r="O22" i="48"/>
  <c r="O20" i="48"/>
  <c r="O18" i="48"/>
  <c r="O16" i="48"/>
  <c r="O13" i="48"/>
  <c r="O12" i="48"/>
  <c r="O11" i="48"/>
  <c r="O9" i="48"/>
  <c r="N57" i="48"/>
  <c r="O54" i="48"/>
  <c r="O51" i="48"/>
  <c r="O49" i="48"/>
  <c r="O47" i="48"/>
  <c r="N44" i="48"/>
  <c r="O40" i="48"/>
  <c r="N38" i="48"/>
  <c r="N36" i="48"/>
  <c r="N32" i="48"/>
  <c r="O29" i="48"/>
  <c r="O27" i="48"/>
  <c r="N25" i="48"/>
  <c r="N23" i="48"/>
  <c r="N21" i="48"/>
  <c r="N19" i="48"/>
  <c r="N17" i="48"/>
  <c r="N15" i="48"/>
  <c r="N14" i="48"/>
  <c r="N10" i="48"/>
  <c r="O10" i="48"/>
  <c r="N58" i="48"/>
  <c r="O33" i="48"/>
  <c r="N45" i="48"/>
  <c r="N42" i="48"/>
  <c r="O45" i="48"/>
  <c r="O34" i="48"/>
  <c r="N34" i="48"/>
  <c r="O59" i="48" l="1"/>
  <c r="H59" i="48" s="1"/>
  <c r="N59" i="48"/>
  <c r="G59" i="48" s="1"/>
</calcChain>
</file>

<file path=xl/sharedStrings.xml><?xml version="1.0" encoding="utf-8"?>
<sst xmlns="http://schemas.openxmlformats.org/spreadsheetml/2006/main" count="474" uniqueCount="216">
  <si>
    <t>Fonte</t>
  </si>
  <si>
    <t>Datas Estimadas</t>
  </si>
  <si>
    <t>EXP</t>
  </si>
  <si>
    <t>A</t>
  </si>
  <si>
    <t>C</t>
  </si>
  <si>
    <t>P</t>
  </si>
  <si>
    <t>SUBTOTAL DE BENS</t>
  </si>
  <si>
    <t>-</t>
  </si>
  <si>
    <t>EXA</t>
  </si>
  <si>
    <t>SUBTOTAL DE OBRAS</t>
  </si>
  <si>
    <t>UGPI: Avaliação e Monitoramento</t>
  </si>
  <si>
    <t>EP</t>
  </si>
  <si>
    <t>VALOR TOTAL</t>
  </si>
  <si>
    <t>Seleção de Consultor Individual - CI</t>
  </si>
  <si>
    <t>1.01</t>
  </si>
  <si>
    <t>1.02</t>
  </si>
  <si>
    <t>1.04</t>
  </si>
  <si>
    <t>2.03</t>
  </si>
  <si>
    <t>2.04</t>
  </si>
  <si>
    <t>3.01</t>
  </si>
  <si>
    <t>3.04</t>
  </si>
  <si>
    <t>3.05</t>
  </si>
  <si>
    <t>3.06</t>
  </si>
  <si>
    <t>3.07</t>
  </si>
  <si>
    <t>3.08</t>
  </si>
  <si>
    <t>3.09</t>
  </si>
  <si>
    <t>3.10</t>
  </si>
  <si>
    <t>3.11</t>
  </si>
  <si>
    <t>4.07</t>
  </si>
  <si>
    <t>4.08</t>
  </si>
  <si>
    <t>4.11</t>
  </si>
  <si>
    <t>4.16</t>
  </si>
  <si>
    <t>4.17</t>
  </si>
  <si>
    <t>4.18</t>
  </si>
  <si>
    <t>4.19</t>
  </si>
  <si>
    <t>4.20</t>
  </si>
  <si>
    <t>4.21</t>
  </si>
  <si>
    <t>4.22</t>
  </si>
  <si>
    <t>4.23</t>
  </si>
  <si>
    <t>BID</t>
  </si>
  <si>
    <t>CPL</t>
  </si>
  <si>
    <t>Licitação Pública Internacional</t>
  </si>
  <si>
    <t>Comparação de Preços - CP</t>
  </si>
  <si>
    <t>UGPI: Contratação de Segurança Patrimonial Armada para a Sede da UGPI e Escritórios de Gestão Social</t>
  </si>
  <si>
    <t>UGPI/PCS: Contratação de Empresa para realização de Clippagem e Cobertura Fotográfica</t>
  </si>
  <si>
    <t>Serviços técnicos com o fornecimento de bens para apoio a implementação e execução do Projeto das Doenças Tropicais Negligenciadas em Manaus-NTD</t>
  </si>
  <si>
    <t>Seleção Baseada na Qualidade e Custo - SBQC</t>
  </si>
  <si>
    <t>UGPI: Supervisão das Obras da Sub-bacia do Igarapé do São Raimundo</t>
  </si>
  <si>
    <t>UGPI Sistema Integrado de Gestão do PROSAMIM (SIGPRO)/Customização.</t>
  </si>
  <si>
    <t>UGPI: Bens (Maquinas, Aparelhos, Equipamentos, Mobiliários e Softwares) para UGPI.
UGPI: Microcomputadores para sede e Escritórios locais (Elos)</t>
  </si>
  <si>
    <t>Pregão
Eletrônico</t>
  </si>
  <si>
    <t>Nov,
2012</t>
  </si>
  <si>
    <t>Mai,
2013</t>
  </si>
  <si>
    <t>III Trim,
2013</t>
  </si>
  <si>
    <t>II Trim,
2014</t>
  </si>
  <si>
    <t>I Trim,
2015</t>
  </si>
  <si>
    <t>I Trim,
2012</t>
  </si>
  <si>
    <t>UGPI: Contratação de Conservação e Limpeza da
Sede da UGPI e Escritórios de Gestão Social</t>
  </si>
  <si>
    <t>I Trim,
2017</t>
  </si>
  <si>
    <t>II Trim,
2013</t>
  </si>
  <si>
    <t>IV Trim,
2014</t>
  </si>
  <si>
    <t>IV Trim,
2012</t>
  </si>
  <si>
    <t>III Trim,
2015</t>
  </si>
  <si>
    <t>UGPI: Desenho e estruturação do Fundo de
Saneamento</t>
  </si>
  <si>
    <t>III Trim,
2014</t>
  </si>
  <si>
    <t>Dispensa de
Licitação</t>
  </si>
  <si>
    <t>II Trim,
2017</t>
  </si>
  <si>
    <t>II Trim,
2015</t>
  </si>
  <si>
    <t>UGPI: Assessoramento Técnico para realização da
Avaliação de Meio Termo do Programa</t>
  </si>
  <si>
    <t>III Trim,
2016</t>
  </si>
  <si>
    <t>Pregão
Eletrônico/Ata de Registro de Preço</t>
  </si>
  <si>
    <t>UGPI: Sistema de Segurança Eletrônica da sede da UGPI e Escritórios de Sustentabilidade</t>
  </si>
  <si>
    <t>Monitoramento das ações de Reassentamento</t>
  </si>
  <si>
    <t>Contratação
Direta - CD</t>
  </si>
  <si>
    <t>BRASIL</t>
  </si>
  <si>
    <t>PROGRAMA SOCIAL E AMBIENTAL DOS IGARAPÉS DE MANAUS</t>
  </si>
  <si>
    <t>Contrato de Empréstimo : 2676/OC-BR - PROSAMIM III</t>
  </si>
  <si>
    <t>Nº</t>
  </si>
  <si>
    <t>Descrição do Contrato</t>
  </si>
  <si>
    <t>Método de Aquisição (1)</t>
  </si>
  <si>
    <t>Revisão
(2)</t>
  </si>
  <si>
    <t>Status
(3)</t>
  </si>
  <si>
    <t>BID
(%)</t>
  </si>
  <si>
    <t>Local
(%)</t>
  </si>
  <si>
    <t>Publicação
Anúncio</t>
  </si>
  <si>
    <t>Término
Contrato</t>
  </si>
  <si>
    <t>2 . Obras</t>
  </si>
  <si>
    <t>Ata de Registro de Preço</t>
  </si>
  <si>
    <t>UGPI: Execução de obras de recuperação, reforma e melhorias tecnológicas da Estação de Pré Condicionamento dos Educandos</t>
  </si>
  <si>
    <t>UGPI/PSSA: Apoio na organização e realização de oficinas, reuniões e eventos com os comunitários, durante os processos de remanejamento e pós-remanejamento do Programa</t>
  </si>
  <si>
    <t>Reavaliação Econômica do PROGRAMA III</t>
  </si>
  <si>
    <t>Otimização da UGPI</t>
  </si>
  <si>
    <t>UGPI: Obras de recuperação ambiental e requalificação urbanística no Igarapé São Raimundo, margens esquerda e direita e implantação de Sistemas de Esgotamento Sanitário na sub bacia do Igarapé.</t>
  </si>
  <si>
    <t xml:space="preserve">UGPI/PSSA: Produção de material gráfico para o projeto de Sustentabilidade Social e Plano de Comunicação do Programa: folders; cartilhas; cartazes; panfletos; faixas; revistas; manuais; certificados; pastas; sacolas; e outros </t>
  </si>
  <si>
    <t>Contratação de Agência/Empresa de Publicidade para:
- UGPI/PCS: Produção de material gráfico e Plano de Comunicação do Programa. 
- UGPI/PCS: Criação de material gráfico, virtual e mídia eletrônica para o Programa.
- UGPI/PCS: Criação, Produção e Veiculação de material de áudio para rádio.
- UGPI/PCS: Criação, produção e veiculação de Outdoors para o Programa.</t>
  </si>
  <si>
    <t>Gerenciamento PROSAMIM Contrato  001/2010 adjudicado no âmbito do 2006/OC-BR (PA  versão 5 Item 4.09).</t>
  </si>
  <si>
    <t>Consultoria para passivos  ambientais das obras do PROSAMIM</t>
  </si>
  <si>
    <t>SUBTOTAL DE SERVIÇOS QUE NAO SÃO DE CONSULTORIA</t>
  </si>
  <si>
    <t xml:space="preserve">Customização de sistema móvel para soluções de ouvidorias colaborativa composto por um aplicativo para equipamentos de comunicação móvel integrado a serviços de texto e outras mídias para relacionamento de clientes com instituições - Ouvidoria </t>
  </si>
  <si>
    <t>SUBTOTAL DE SERVIÇOS DE CONSULTORIA</t>
  </si>
  <si>
    <t>1.10</t>
  </si>
  <si>
    <t>Aquisição de Arquivos Deslizantes para UGPI</t>
  </si>
  <si>
    <t>Aquisição de Equipamentos de Informática</t>
  </si>
  <si>
    <t>UGPI: Locação de 03 Veículos de Passeio</t>
  </si>
  <si>
    <t>II Trim,
2012</t>
  </si>
  <si>
    <t>(2)</t>
  </si>
  <si>
    <t>(1)</t>
  </si>
  <si>
    <t>(3)</t>
  </si>
  <si>
    <t>(4)</t>
  </si>
  <si>
    <t>(7)</t>
  </si>
  <si>
    <t>(8)</t>
  </si>
  <si>
    <t>Revisões BID: EXA =Ex-ante e EXP= Ex-post</t>
  </si>
  <si>
    <t>Status: Pendente (P); Em Processo  (EP); Adjudicado (A); Cancelado (C )</t>
  </si>
  <si>
    <t xml:space="preserve">Alterações: Indicar em vermelho as alterações feitas nas aquisições já constantes do PA </t>
  </si>
  <si>
    <t>(5)</t>
  </si>
  <si>
    <t>Inclusões: Indicar em azul as aquisições agora incluídas no PA</t>
  </si>
  <si>
    <t>(6)</t>
  </si>
  <si>
    <t>Cancelamentos: indicar em verde os cancelamentos das aquisições constantes do PA</t>
  </si>
  <si>
    <t>Métodos de Aquisição: (a) BID: LPI: Licitação Pública Internacional; LPN: Licitação Pública Nacional; CP: Comparação de Preços; CD: Contratação Direta; SBQC: Seleção Baseada na Qualidade e Custo; SQC: Seleção Baseada nas Qualificações dos Consultores; SBMC: Seleção Baseada no Menor Custo; SBOF: Seleção Baseada em Orçamento Fixo; SBQ: Seleção Baseada na Qualidade; CD: Contratação Direta; CI: Consultor Individual. (b) Lei 8.666: CC: Carta  Convite; TP: Tomada de Preço; CPN: Concorrência Pública Nacional; PE: Pregão Eletrônico; ARP: Ata de Registro de Preços, PP: Pregão Presencial, CD: Contratação Direta - DL - Dispensa de Licitação</t>
  </si>
  <si>
    <t>Atualização No : 6</t>
  </si>
  <si>
    <t>II Trim,
2016</t>
  </si>
  <si>
    <t>IV Trim,
2015</t>
  </si>
  <si>
    <t>I Trim,
2014</t>
  </si>
  <si>
    <t>Elaboração dos estudos e projetos básicos avançados para a margem esquerda e foz do Igarapé do Quarenta, na bacia dos Educandos</t>
  </si>
  <si>
    <t>Prestação de serviços de consultoria para elaboração dos Termos de Referência para Contratação do Projeto Executivo de Reforma, Recuperação e Melhorias Tecnológicas da Estação de Pré-Condicionamento dos Educandos - EPC, incluindo Orçamento e Fiscalização do Projeto e Elaboração dos Termos de Referência e Orçamento para Licitação da Supervisão das Obras da EPC</t>
  </si>
  <si>
    <t>Supervisão de obras da EPC</t>
  </si>
  <si>
    <t>Apoio para definição dos Indicadores de melhoria ambiental do Programa</t>
  </si>
  <si>
    <t>Licitação Pública Nacional - LPN</t>
  </si>
  <si>
    <t>Consultoria para Apoio à Estruturação e Desenvolvimento de Modelos Alternativos de aliança Público Privada (Sociais), para a promoção de Parceria Público Privada e/ou Compartilhada de Parques e Praças (áreas urbanizadas dos Igarapé)</t>
  </si>
  <si>
    <t xml:space="preserve"> Aquisição de Mobiliários para UGPI (mesas, armários, sofás e poltronas)</t>
  </si>
  <si>
    <t>Cancelamento acordado na Missão de Avaliação Intermediária será executado com recursos exclusivos do GEA</t>
  </si>
  <si>
    <t>Reprogramada</t>
  </si>
  <si>
    <t>Comentários Nesta Versão 6</t>
  </si>
  <si>
    <t>Item reprogramado em função  das aquisições dos itens: 4.24+4.25+4.28</t>
  </si>
  <si>
    <t>TDR não objetado pelo BID - CBR-2903 de 19/08/14 será realizado por empresa e pelo método SBQC</t>
  </si>
  <si>
    <t xml:space="preserve">Inseridos em função das necessidades identificadas no âmbito da Avaliação Intermediária e reprogramação de saldos decorrentes de aquisições </t>
  </si>
  <si>
    <t xml:space="preserve">Contratos integrantes do Componente de Sustentabilidade Institucional, cujas ações decorrem de Convênios. Será contratado no Âmbito dos Convênios  Onerosos.  </t>
  </si>
  <si>
    <t xml:space="preserve">Comentários </t>
  </si>
  <si>
    <t>(4) e (7)</t>
  </si>
  <si>
    <t>Esta aquisição foi retirada temporariamente do PA uma vez que a UGPI adotará como prioridade a operacionalização do sistema 0800 já instalado.</t>
  </si>
  <si>
    <t>Aporte Local: NE 312 e NE-317</t>
  </si>
  <si>
    <t>PE/ARP- ComprasNet - Proc.11906/14 - N E nº 2014NE00235</t>
  </si>
  <si>
    <t>E-Compras  - Proc. 12.183/14 NE nº 2014NE00249. DOU, em 11.11.14</t>
  </si>
  <si>
    <t>PRISM CBR-3671/2014</t>
  </si>
  <si>
    <t>PRISM CBR-3672/2014</t>
  </si>
  <si>
    <t>Equipamentos energéticos no break para suporte do servidor</t>
  </si>
  <si>
    <t xml:space="preserve">Elaboração do Projeto Executivo de Reforma, Recuperação e melhorias tecnológicas da Estação de pré condicionamento dos Educandos EPC </t>
  </si>
  <si>
    <t>LPN nº 004/2014</t>
  </si>
  <si>
    <t>LPN nº 003/2014</t>
  </si>
  <si>
    <t>LPN  nº 002/14</t>
  </si>
  <si>
    <t>Atualizado por : Equipe da UGPI</t>
  </si>
  <si>
    <t xml:space="preserve">
PRISM nº BRA-6427
</t>
  </si>
  <si>
    <t xml:space="preserve">
PRISM nº BRB-2452
</t>
  </si>
  <si>
    <t>PE/ARP - ComprasNet - Proc.12.246/14 NE 2014NE00289 - 06/11/14 e Proc.12.118/14 NE 2014NE00288 - 03/11/14</t>
  </si>
  <si>
    <t xml:space="preserve">
PRISM nº A 9389</t>
  </si>
  <si>
    <t xml:space="preserve">
PRISM nº A 9159</t>
  </si>
  <si>
    <t xml:space="preserve">
PRISM nº BR 10523                
</t>
  </si>
  <si>
    <t xml:space="preserve">
PRISM nº BR 10441</t>
  </si>
  <si>
    <t xml:space="preserve">
PRISM nº BR 10673</t>
  </si>
  <si>
    <t xml:space="preserve">
PRISM BR 10689</t>
  </si>
  <si>
    <t>3 . Bens</t>
  </si>
  <si>
    <t>4 . Serviços que não são de Consultoria</t>
  </si>
  <si>
    <t>1 . Serviços de Consultoria</t>
  </si>
  <si>
    <t>1.15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</si>
  <si>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</si>
  <si>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</si>
  <si>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</si>
  <si>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</si>
  <si>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</si>
  <si>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</si>
  <si>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</si>
  <si>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</si>
  <si>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</si>
  <si>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</si>
  <si>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</si>
  <si>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</si>
  <si>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</si>
  <si>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</si>
  <si>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</si>
  <si>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 xml:space="preserve">Nº Componente Associado </t>
  </si>
  <si>
    <t>1.2</t>
  </si>
  <si>
    <t>3.1</t>
  </si>
  <si>
    <t>1.1</t>
  </si>
  <si>
    <t>1.3</t>
  </si>
  <si>
    <t>2.2</t>
  </si>
  <si>
    <t xml:space="preserve">1.1 
</t>
  </si>
  <si>
    <t>2.1</t>
  </si>
  <si>
    <t>Contrato nº 002/2013 (Local)</t>
  </si>
  <si>
    <t>SEMULSP (5)</t>
  </si>
  <si>
    <t xml:space="preserve">CPRM - (5) </t>
  </si>
  <si>
    <t xml:space="preserve">Folha anexa: Fazer comentários complementares ou esclarecedores . quando necessário. em folha anexa. </t>
  </si>
  <si>
    <t>Histórico: Manter no PA todas as aquisições adjudicadas e/ou canceladas</t>
  </si>
  <si>
    <t>(9)</t>
  </si>
  <si>
    <t>PSSA: Plano de Sustentabilidade Socioambiental</t>
  </si>
  <si>
    <t>(10)</t>
  </si>
  <si>
    <t>PCS: Plano de Comunicação Social</t>
  </si>
  <si>
    <t>(11)</t>
  </si>
  <si>
    <t>UGPI/PFI: Unidade de Gerenciamento do Programa Social e Ambiental dos Igarapés de Manaus - UGPI e Plano de Fortalecimento Institucional  PFI</t>
  </si>
  <si>
    <t>(12)</t>
  </si>
  <si>
    <t>SEMMAS: Secretaria Municipal de Meio Ambiente e Sustentabilidade</t>
  </si>
  <si>
    <t>Folha Anexa: Fazer comentários complementares ou esclarecedores , quando necessário, em folha anexa.</t>
  </si>
  <si>
    <r>
      <rPr>
        <b/>
        <sz val="8"/>
        <rFont val="Arial"/>
        <family val="2"/>
      </rPr>
      <t xml:space="preserve">SEMULSP </t>
    </r>
    <r>
      <rPr>
        <sz val="8"/>
        <rFont val="Arial"/>
        <family val="2"/>
      </rPr>
      <t>- Atualização do Plano Diretor de Resíduos Sólidos do Município de Manaus e Plano de Coleta Seletiva da Cidade de Manaus</t>
    </r>
  </si>
  <si>
    <r>
      <rPr>
        <b/>
        <sz val="8"/>
        <rFont val="Arial"/>
        <family val="2"/>
      </rPr>
      <t>CPRM</t>
    </r>
    <r>
      <rPr>
        <sz val="8"/>
        <rFont val="Arial"/>
        <family val="2"/>
      </rPr>
      <t>: Revisão/Complementação do Plano de Contingência do Igarapé do Quarenta/Educandos</t>
    </r>
  </si>
  <si>
    <r>
      <rPr>
        <b/>
        <sz val="8"/>
        <rFont val="Arial"/>
        <family val="2"/>
      </rPr>
      <t>PGE:</t>
    </r>
    <r>
      <rPr>
        <sz val="8"/>
        <rFont val="Arial"/>
        <family val="2"/>
      </rPr>
      <t xml:space="preserve"> Veículo tipo caminhonete com seguro total contra acidente de terceiros</t>
    </r>
  </si>
  <si>
    <r>
      <rPr>
        <b/>
        <sz val="8"/>
        <rFont val="Arial"/>
        <family val="2"/>
      </rPr>
      <t>PGE:</t>
    </r>
    <r>
      <rPr>
        <sz val="8"/>
        <rFont val="Arial"/>
        <family val="2"/>
      </rPr>
      <t xml:space="preserve">  Eletrodoméstico</t>
    </r>
  </si>
  <si>
    <r>
      <rPr>
        <b/>
        <sz val="8"/>
        <rFont val="Arial"/>
        <family val="2"/>
      </rPr>
      <t>UGPI:</t>
    </r>
    <r>
      <rPr>
        <sz val="8"/>
        <rFont val="Arial"/>
        <family val="2"/>
      </rPr>
      <t xml:space="preserve"> Comunicação Móvel</t>
    </r>
  </si>
  <si>
    <r>
      <rPr>
        <b/>
        <sz val="8"/>
        <rFont val="Arial"/>
        <family val="2"/>
      </rPr>
      <t>PGE</t>
    </r>
    <r>
      <rPr>
        <sz val="8"/>
        <rFont val="Arial"/>
        <family val="2"/>
      </rPr>
      <t>: Assinatura de periódicos e revistas jurídicas</t>
    </r>
  </si>
  <si>
    <t>(17)</t>
  </si>
  <si>
    <t>Os comentários de (13) a (16) correspondem às alterações realizadas nas versões anteriores (1 a 5)</t>
  </si>
  <si>
    <r>
      <t xml:space="preserve">Reprogramado em função dos atrasos na obtenção da licença de instalação da EPC e da contratação do item 4.24  - </t>
    </r>
    <r>
      <rPr>
        <i/>
        <sz val="8"/>
        <rFont val="Arial"/>
        <family val="2"/>
      </rPr>
      <t>"Prestação de serviços de consultoria para elaboração dos Termos de Referência para Contratação do Projeto Executivo de Reforma, Recuperação e Melhorias Tecnológicas da Estação de Pré-Condicionamento dos Educandos - EPC, incluindo Orçamento e Fiscalização do Projeto e Elaboração dos Termos de Referência e Orçamento para Licitação da Supervisão das Obras da EPC"</t>
    </r>
    <r>
      <rPr>
        <sz val="8"/>
        <rFont val="Arial"/>
        <family val="2"/>
      </rPr>
      <t xml:space="preserve"> que ocorreu somente em outubro/2014, comprometendo o caminho crítico composto pelas aquisições de nº 2.03, 4.25 e 4.28.</t>
    </r>
  </si>
  <si>
    <r>
      <t xml:space="preserve">Notas: 
</t>
    </r>
    <r>
      <rPr>
        <sz val="10"/>
        <rFont val="Arial"/>
        <family val="2"/>
      </rPr>
      <t>Os Itens 1.03 - 1. 05 - 1.06 - 1.07 - 1.08 - 1.09 - 1.11 - 1.12 - 1.13 - 1.14 - 1.16 - 1.17 - 1.18 - 1.29 - 2.01 - 2.02 -  3.02 - 3.03 - 4.01 - 4.02 - 4.03 - 4.04 - 4.05 - 4.06 - 4.09 - 4.10 - 4.12 - 4.13 - 4.14 - 4.15 - não apresentados nesta versão 6 correspondem àqueles cancelados nas versões de 1 a 5</t>
    </r>
  </si>
  <si>
    <r>
      <t xml:space="preserve">Notas: 
</t>
    </r>
    <r>
      <rPr>
        <sz val="8"/>
        <rFont val="Arial"/>
        <family val="2"/>
      </rPr>
      <t>Os Itens 1.03 - 1. 05 - 1.06 - 1.07 - 1.08 - 1.09 - 1.11 - 1.12 - 1.13 - 1.14 - 1.16 - 1.17 - 1.18 - 1.29 - 2.01 - 2.02 -  3.02 - 3.03 - 4.01 - 4.02 - 4.03 - 4.04 - 4.05 - 4.06 - 4.09 - 4.10 - 4.12 - 4.13 - 4.14 - 4.15 - não apresentados nesta versão 6 correspondem àqueles cancelados nas versões de 1 a 5</t>
    </r>
  </si>
  <si>
    <t>Custo estimado(1000)  US$ 1,00 = R$ 2,2358</t>
  </si>
  <si>
    <t>Consultor para elaboração  do Manual de Manutenção definindo a modalidade da manutenção para as diversas tipologia de obras e de bens adquiridos pelo PROGRAMA, incluindo orçamento anual necessário a estas manutenções.</t>
  </si>
  <si>
    <t>Atualizado em: 10/11/2014                                                              PLANO DE AQUISIÇÃO (PA) - 18 MESES</t>
  </si>
  <si>
    <t>88.00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</si>
</sst>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R$&quot;\ #,##0.00;[Red]\-&quot;R$&quot;\ #,##0.00"/>
    <numFmt numFmtId="165" formatCode="0.0"/>
    <numFmt numFmtId="166" formatCode="0.000"/>
    <numFmt numFmtId="167" formatCode="#,##0_);\-#,##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charset val="204"/>
    </font>
    <font>
      <sz val="11"/>
      <color theme="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8"/>
      <name val="Arial"/>
      <family val="2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 wrapText="1"/>
    </xf>
    <xf numFmtId="49" fontId="6" fillId="3" borderId="1" xfId="6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vertical="top" wrapText="1"/>
    </xf>
    <xf numFmtId="0" fontId="8" fillId="0" borderId="0" xfId="6" applyFont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43" fontId="7" fillId="2" borderId="0" xfId="1" applyFont="1" applyFill="1"/>
    <xf numFmtId="9" fontId="11" fillId="2" borderId="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8" fillId="0" borderId="0" xfId="6" applyFont="1" applyAlignment="1">
      <alignment horizontal="center" vertical="center" wrapText="1"/>
    </xf>
    <xf numFmtId="0" fontId="1" fillId="0" borderId="0" xfId="6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2" xfId="18" quotePrefix="1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7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 wrapText="1"/>
    </xf>
    <xf numFmtId="0" fontId="16" fillId="0" borderId="0" xfId="0" applyNumberFormat="1" applyFont="1" applyBorder="1"/>
    <xf numFmtId="167" fontId="6" fillId="2" borderId="0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67" fontId="6" fillId="2" borderId="2" xfId="0" applyNumberFormat="1" applyFont="1" applyFill="1" applyBorder="1" applyAlignment="1">
      <alignment horizontal="left" vertical="center" wrapText="1"/>
    </xf>
    <xf numFmtId="167" fontId="6" fillId="2" borderId="3" xfId="0" applyNumberFormat="1" applyFont="1" applyFill="1" applyBorder="1" applyAlignment="1">
      <alignment horizontal="left" vertical="center" wrapText="1"/>
    </xf>
    <xf numFmtId="167" fontId="6" fillId="2" borderId="4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vertical="center" wrapText="1"/>
    </xf>
    <xf numFmtId="0" fontId="16" fillId="0" borderId="3" xfId="0" applyNumberFormat="1" applyFont="1" applyBorder="1"/>
    <xf numFmtId="0" fontId="16" fillId="0" borderId="4" xfId="0" applyNumberFormat="1" applyFont="1" applyBorder="1"/>
    <xf numFmtId="0" fontId="8" fillId="0" borderId="0" xfId="6" applyFont="1" applyAlignment="1">
      <alignment horizontal="center" vertical="center" wrapText="1"/>
    </xf>
    <xf numFmtId="0" fontId="6" fillId="2" borderId="1" xfId="18" applyFont="1" applyFill="1" applyBorder="1" applyAlignment="1">
      <alignment horizontal="left" vertical="center" wrapText="1"/>
    </xf>
    <xf numFmtId="0" fontId="6" fillId="2" borderId="2" xfId="18" applyFont="1" applyFill="1" applyBorder="1" applyAlignment="1">
      <alignment vertical="center" wrapText="1"/>
    </xf>
    <xf numFmtId="0" fontId="6" fillId="2" borderId="3" xfId="18" applyFont="1" applyFill="1" applyBorder="1" applyAlignment="1">
      <alignment vertical="center" wrapText="1"/>
    </xf>
    <xf numFmtId="0" fontId="6" fillId="2" borderId="4" xfId="18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0" fillId="0" borderId="3" xfId="0" applyNumberFormat="1" applyBorder="1"/>
    <xf numFmtId="0" fontId="0" fillId="0" borderId="4" xfId="0" applyNumberFormat="1" applyBorder="1"/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19">
    <cellStyle name="Comma" xfId="1" builtinId="3"/>
    <cellStyle name="Normal" xfId="0" builtinId="0"/>
    <cellStyle name="Normal 2" xfId="2"/>
    <cellStyle name="Normal 2 2" xfId="12"/>
    <cellStyle name="Normal 2 2 2" xfId="13"/>
    <cellStyle name="Normal 3" xfId="5"/>
    <cellStyle name="Normal 3 2" xfId="10"/>
    <cellStyle name="Normal 4" xfId="6"/>
    <cellStyle name="Normal 4 2" xfId="18"/>
    <cellStyle name="Porcentagem 2" xfId="3"/>
    <cellStyle name="Porcentagem 2 2" xfId="11"/>
    <cellStyle name="Porcentagem 2 2 2" xfId="14"/>
    <cellStyle name="Porcentagem 3" xfId="7"/>
    <cellStyle name="Porcentagem 3 2" xfId="16"/>
    <cellStyle name="Separador de milhares 2" xfId="4"/>
    <cellStyle name="Separador de milhares 2 2" xfId="15"/>
    <cellStyle name="Separador de milhares 3" xfId="8"/>
    <cellStyle name="Separador de milhares 3 2" xfId="17"/>
    <cellStyle name="Separador de milhares 4" xfId="9"/>
  </cellStyles>
  <dxfs count="0"/>
  <tableStyles count="0" defaultTableStyle="TableStyleMedium9" defaultPivotStyle="PivotStyleLight16"/>
  <colors>
    <mruColors>
      <color rgb="FF0000FF"/>
      <color rgb="FF66CCFF"/>
      <color rgb="FFF4FB97"/>
      <color rgb="FFFF33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1</xdr:col>
      <xdr:colOff>1495426</xdr:colOff>
      <xdr:row>2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5"/>
          <a:ext cx="1885951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topLeftCell="A31" workbookViewId="0">
      <selection activeCell="D38" sqref="D38"/>
    </sheetView>
  </sheetViews>
  <sheetFormatPr defaultColWidth="9.140625" defaultRowHeight="28.5" customHeight="1" x14ac:dyDescent="0.25"/>
  <cols>
    <col min="1" max="1" width="6" style="37" customWidth="1"/>
    <col min="2" max="2" width="46.5703125" style="28" customWidth="1"/>
    <col min="3" max="3" width="10.140625" style="27" customWidth="1"/>
    <col min="4" max="4" width="12.85546875" style="28" customWidth="1"/>
    <col min="5" max="5" width="13.140625" style="28" customWidth="1"/>
    <col min="6" max="6" width="7.28515625" style="28" bestFit="1" customWidth="1"/>
    <col min="7" max="8" width="8.85546875" style="28" customWidth="1"/>
    <col min="9" max="10" width="8" style="28" customWidth="1"/>
    <col min="11" max="11" width="5.85546875" style="28" customWidth="1"/>
    <col min="12" max="13" width="17.85546875" style="27" customWidth="1"/>
    <col min="14" max="15" width="12.85546875" style="48" hidden="1" customWidth="1"/>
    <col min="16" max="16" width="9.140625" style="48" customWidth="1"/>
    <col min="17" max="50" width="9.140625" style="28" customWidth="1"/>
    <col min="51" max="51" width="11.5703125" style="28" bestFit="1" customWidth="1"/>
    <col min="52" max="52" width="10.28515625" style="28" bestFit="1" customWidth="1"/>
    <col min="53" max="16384" width="9.140625" style="28"/>
  </cols>
  <sheetData>
    <row r="1" spans="1:15" s="28" customFormat="1" ht="28.5" customHeight="1" x14ac:dyDescent="0.25">
      <c r="A1" s="62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44"/>
      <c r="N1" s="48"/>
      <c r="O1" s="48"/>
    </row>
    <row r="2" spans="1:15" s="28" customFormat="1" ht="15" customHeight="1" x14ac:dyDescent="0.25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4"/>
      <c r="N2" s="48"/>
      <c r="O2" s="48"/>
    </row>
    <row r="3" spans="1:15" s="28" customFormat="1" ht="15" customHeight="1" x14ac:dyDescent="0.25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44"/>
      <c r="N3" s="48"/>
      <c r="O3" s="48"/>
    </row>
    <row r="4" spans="1:15" s="28" customFormat="1" ht="15" customHeight="1" x14ac:dyDescent="0.25">
      <c r="A4" s="61" t="s">
        <v>214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3"/>
      <c r="N4" s="48"/>
      <c r="O4" s="48"/>
    </row>
    <row r="5" spans="1:15" s="28" customFormat="1" ht="15" customHeight="1" x14ac:dyDescent="0.25">
      <c r="A5" s="61" t="s">
        <v>119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43"/>
      <c r="N5" s="48"/>
      <c r="O5" s="48"/>
    </row>
    <row r="6" spans="1:15" s="28" customFormat="1" ht="15" customHeight="1" x14ac:dyDescent="0.25">
      <c r="A6" s="61" t="s">
        <v>150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43"/>
      <c r="N6" s="48"/>
      <c r="O6" s="48"/>
    </row>
    <row r="7" spans="1:15" s="28" customFormat="1" ht="15" customHeight="1" x14ac:dyDescent="0.25">
      <c r="A7" s="64" t="s">
        <v>77</v>
      </c>
      <c r="B7" s="64" t="s">
        <v>78</v>
      </c>
      <c r="C7" s="65" t="s">
        <v>179</v>
      </c>
      <c r="D7" s="70" t="s">
        <v>212</v>
      </c>
      <c r="E7" s="64" t="s">
        <v>79</v>
      </c>
      <c r="F7" s="64" t="s">
        <v>80</v>
      </c>
      <c r="G7" s="63" t="s">
        <v>0</v>
      </c>
      <c r="H7" s="63"/>
      <c r="I7" s="63" t="s">
        <v>1</v>
      </c>
      <c r="J7" s="63"/>
      <c r="K7" s="64" t="s">
        <v>81</v>
      </c>
      <c r="L7" s="65" t="s">
        <v>137</v>
      </c>
      <c r="M7" s="51"/>
      <c r="N7" s="48"/>
      <c r="O7" s="48"/>
    </row>
    <row r="8" spans="1:15" s="28" customFormat="1" ht="24" customHeight="1" x14ac:dyDescent="0.25">
      <c r="A8" s="64"/>
      <c r="B8" s="64"/>
      <c r="C8" s="66"/>
      <c r="D8" s="71"/>
      <c r="E8" s="64"/>
      <c r="F8" s="64"/>
      <c r="G8" s="29" t="s">
        <v>82</v>
      </c>
      <c r="H8" s="29" t="s">
        <v>83</v>
      </c>
      <c r="I8" s="29" t="s">
        <v>84</v>
      </c>
      <c r="J8" s="29" t="s">
        <v>85</v>
      </c>
      <c r="K8" s="64"/>
      <c r="L8" s="66"/>
      <c r="M8" s="51"/>
      <c r="N8" s="48" t="s">
        <v>39</v>
      </c>
      <c r="O8" s="48" t="s">
        <v>40</v>
      </c>
    </row>
    <row r="9" spans="1:15" s="28" customFormat="1" ht="22.5" customHeight="1" x14ac:dyDescent="0.25">
      <c r="A9" s="67" t="s">
        <v>162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52"/>
      <c r="N9" s="48">
        <f t="shared" ref="N9:N29" si="0">(D9*G9)/$D$59</f>
        <v>0</v>
      </c>
      <c r="O9" s="48">
        <f t="shared" ref="O9:O24" si="1">(D9*H9)/$D$59</f>
        <v>0</v>
      </c>
    </row>
    <row r="10" spans="1:15" s="28" customFormat="1" ht="36.75" customHeight="1" x14ac:dyDescent="0.25">
      <c r="A10" s="4" t="s">
        <v>14</v>
      </c>
      <c r="B10" s="2" t="s">
        <v>95</v>
      </c>
      <c r="C10" s="4" t="s">
        <v>180</v>
      </c>
      <c r="D10" s="3">
        <v>25000</v>
      </c>
      <c r="E10" s="4" t="s">
        <v>46</v>
      </c>
      <c r="F10" s="1" t="s">
        <v>8</v>
      </c>
      <c r="G10" s="5">
        <v>24.108000000000001</v>
      </c>
      <c r="H10" s="5">
        <v>75.891999999999996</v>
      </c>
      <c r="I10" s="4" t="s">
        <v>56</v>
      </c>
      <c r="J10" s="4" t="s">
        <v>66</v>
      </c>
      <c r="K10" s="1" t="s">
        <v>3</v>
      </c>
      <c r="L10" s="4" t="s">
        <v>154</v>
      </c>
      <c r="M10" s="53"/>
      <c r="N10" s="48">
        <f t="shared" si="0"/>
        <v>2.4996467439664558</v>
      </c>
      <c r="O10" s="48">
        <f t="shared" si="1"/>
        <v>7.8688896089722187</v>
      </c>
    </row>
    <row r="11" spans="1:15" s="28" customFormat="1" ht="39" customHeight="1" x14ac:dyDescent="0.25">
      <c r="A11" s="4" t="s">
        <v>15</v>
      </c>
      <c r="B11" s="2" t="s">
        <v>47</v>
      </c>
      <c r="C11" s="4" t="s">
        <v>180</v>
      </c>
      <c r="D11" s="3">
        <v>10000</v>
      </c>
      <c r="E11" s="4" t="s">
        <v>46</v>
      </c>
      <c r="F11" s="1" t="s">
        <v>8</v>
      </c>
      <c r="G11" s="5">
        <v>17.5</v>
      </c>
      <c r="H11" s="5">
        <v>82.5</v>
      </c>
      <c r="I11" s="4" t="s">
        <v>61</v>
      </c>
      <c r="J11" s="4" t="s">
        <v>62</v>
      </c>
      <c r="K11" s="1" t="s">
        <v>3</v>
      </c>
      <c r="L11" s="4" t="s">
        <v>155</v>
      </c>
      <c r="M11" s="53"/>
      <c r="N11" s="48">
        <f t="shared" si="0"/>
        <v>0.72579754470570723</v>
      </c>
      <c r="O11" s="48">
        <f t="shared" si="1"/>
        <v>3.4216169964697625</v>
      </c>
    </row>
    <row r="12" spans="1:15" s="28" customFormat="1" ht="36.75" customHeight="1" x14ac:dyDescent="0.25">
      <c r="A12" s="1" t="s">
        <v>16</v>
      </c>
      <c r="B12" s="11" t="s">
        <v>10</v>
      </c>
      <c r="C12" s="1" t="s">
        <v>181</v>
      </c>
      <c r="D12" s="3">
        <v>1500</v>
      </c>
      <c r="E12" s="4" t="s">
        <v>46</v>
      </c>
      <c r="F12" s="1" t="s">
        <v>8</v>
      </c>
      <c r="G12" s="6">
        <v>100</v>
      </c>
      <c r="H12" s="6">
        <v>0</v>
      </c>
      <c r="I12" s="4" t="s">
        <v>60</v>
      </c>
      <c r="J12" s="4" t="s">
        <v>58</v>
      </c>
      <c r="K12" s="1" t="s">
        <v>5</v>
      </c>
      <c r="L12" s="12" t="s">
        <v>108</v>
      </c>
      <c r="M12" s="54"/>
      <c r="N12" s="48">
        <f t="shared" si="0"/>
        <v>0.6221121811763205</v>
      </c>
      <c r="O12" s="48">
        <f t="shared" si="1"/>
        <v>0</v>
      </c>
    </row>
    <row r="13" spans="1:15" s="28" customFormat="1" ht="38.25" customHeight="1" x14ac:dyDescent="0.25">
      <c r="A13" s="4" t="s">
        <v>100</v>
      </c>
      <c r="B13" s="2" t="s">
        <v>68</v>
      </c>
      <c r="C13" s="4" t="s">
        <v>182</v>
      </c>
      <c r="D13" s="3">
        <v>75</v>
      </c>
      <c r="E13" s="4" t="s">
        <v>13</v>
      </c>
      <c r="F13" s="1" t="s">
        <v>2</v>
      </c>
      <c r="G13" s="6">
        <v>100</v>
      </c>
      <c r="H13" s="6">
        <v>0</v>
      </c>
      <c r="I13" s="4" t="s">
        <v>54</v>
      </c>
      <c r="J13" s="4" t="s">
        <v>64</v>
      </c>
      <c r="K13" s="1" t="s">
        <v>3</v>
      </c>
      <c r="L13" s="4" t="s">
        <v>156</v>
      </c>
      <c r="M13" s="53"/>
      <c r="N13" s="48">
        <f t="shared" si="0"/>
        <v>3.1105609058816024E-2</v>
      </c>
      <c r="O13" s="48">
        <f t="shared" si="1"/>
        <v>0</v>
      </c>
    </row>
    <row r="14" spans="1:15" s="28" customFormat="1" ht="28.5" customHeight="1" x14ac:dyDescent="0.25">
      <c r="A14" s="4" t="s">
        <v>163</v>
      </c>
      <c r="B14" s="2" t="s">
        <v>63</v>
      </c>
      <c r="C14" s="4" t="s">
        <v>184</v>
      </c>
      <c r="D14" s="3">
        <v>100</v>
      </c>
      <c r="E14" s="4" t="s">
        <v>73</v>
      </c>
      <c r="F14" s="1" t="s">
        <v>8</v>
      </c>
      <c r="G14" s="6">
        <v>100</v>
      </c>
      <c r="H14" s="6">
        <v>0</v>
      </c>
      <c r="I14" s="4" t="s">
        <v>62</v>
      </c>
      <c r="J14" s="4" t="s">
        <v>69</v>
      </c>
      <c r="K14" s="1" t="s">
        <v>5</v>
      </c>
      <c r="L14" s="4"/>
      <c r="M14" s="53"/>
      <c r="N14" s="48">
        <f t="shared" si="0"/>
        <v>4.1474145411754697E-2</v>
      </c>
      <c r="O14" s="48">
        <f t="shared" si="1"/>
        <v>0</v>
      </c>
    </row>
    <row r="15" spans="1:15" s="28" customFormat="1" ht="52.5" customHeight="1" x14ac:dyDescent="0.25">
      <c r="A15" s="4" t="s">
        <v>164</v>
      </c>
      <c r="B15" s="2" t="s">
        <v>128</v>
      </c>
      <c r="C15" s="4" t="s">
        <v>184</v>
      </c>
      <c r="D15" s="3">
        <v>103</v>
      </c>
      <c r="E15" s="4" t="s">
        <v>73</v>
      </c>
      <c r="F15" s="1" t="s">
        <v>8</v>
      </c>
      <c r="G15" s="6">
        <v>100</v>
      </c>
      <c r="H15" s="6">
        <v>0</v>
      </c>
      <c r="I15" s="4" t="s">
        <v>122</v>
      </c>
      <c r="J15" s="4" t="s">
        <v>60</v>
      </c>
      <c r="K15" s="1" t="s">
        <v>3</v>
      </c>
      <c r="L15" s="4" t="s">
        <v>157</v>
      </c>
      <c r="M15" s="53"/>
      <c r="N15" s="48">
        <f t="shared" si="0"/>
        <v>4.271836977410734E-2</v>
      </c>
      <c r="O15" s="48">
        <f t="shared" si="1"/>
        <v>0</v>
      </c>
    </row>
    <row r="16" spans="1:15" s="28" customFormat="1" ht="28.5" customHeight="1" x14ac:dyDescent="0.25">
      <c r="A16" s="4" t="s">
        <v>165</v>
      </c>
      <c r="B16" s="2" t="s">
        <v>48</v>
      </c>
      <c r="C16" s="4" t="s">
        <v>185</v>
      </c>
      <c r="D16" s="3">
        <v>456.17</v>
      </c>
      <c r="E16" s="4" t="s">
        <v>65</v>
      </c>
      <c r="F16" s="1" t="s">
        <v>2</v>
      </c>
      <c r="G16" s="6">
        <v>0</v>
      </c>
      <c r="H16" s="6">
        <v>100</v>
      </c>
      <c r="I16" s="4" t="s">
        <v>59</v>
      </c>
      <c r="J16" s="4" t="s">
        <v>64</v>
      </c>
      <c r="K16" s="1" t="s">
        <v>3</v>
      </c>
      <c r="L16" s="4" t="s">
        <v>187</v>
      </c>
      <c r="M16" s="53"/>
      <c r="N16" s="48">
        <f t="shared" si="0"/>
        <v>0</v>
      </c>
      <c r="O16" s="48">
        <f t="shared" si="1"/>
        <v>0.1891926091248014</v>
      </c>
    </row>
    <row r="17" spans="1:15" s="28" customFormat="1" ht="36.75" customHeight="1" x14ac:dyDescent="0.25">
      <c r="A17" s="4" t="s">
        <v>166</v>
      </c>
      <c r="B17" s="2" t="s">
        <v>96</v>
      </c>
      <c r="C17" s="4" t="s">
        <v>183</v>
      </c>
      <c r="D17" s="3">
        <v>39</v>
      </c>
      <c r="E17" s="4" t="s">
        <v>13</v>
      </c>
      <c r="F17" s="1" t="s">
        <v>2</v>
      </c>
      <c r="G17" s="6">
        <v>100</v>
      </c>
      <c r="H17" s="6">
        <v>0</v>
      </c>
      <c r="I17" s="4" t="s">
        <v>54</v>
      </c>
      <c r="J17" s="4" t="s">
        <v>60</v>
      </c>
      <c r="K17" s="1" t="s">
        <v>3</v>
      </c>
      <c r="L17" s="4" t="s">
        <v>158</v>
      </c>
      <c r="M17" s="53"/>
      <c r="N17" s="48">
        <f t="shared" si="0"/>
        <v>1.6174916710584332E-2</v>
      </c>
      <c r="O17" s="48">
        <f t="shared" si="1"/>
        <v>0</v>
      </c>
    </row>
    <row r="18" spans="1:15" s="28" customFormat="1" ht="37.5" customHeight="1" x14ac:dyDescent="0.25">
      <c r="A18" s="4" t="s">
        <v>167</v>
      </c>
      <c r="B18" s="2" t="s">
        <v>201</v>
      </c>
      <c r="C18" s="4" t="s">
        <v>184</v>
      </c>
      <c r="D18" s="3">
        <v>295</v>
      </c>
      <c r="E18" s="4" t="s">
        <v>73</v>
      </c>
      <c r="F18" s="1" t="s">
        <v>8</v>
      </c>
      <c r="G18" s="6">
        <v>100</v>
      </c>
      <c r="H18" s="6">
        <v>0</v>
      </c>
      <c r="I18" s="4" t="s">
        <v>54</v>
      </c>
      <c r="J18" s="4" t="s">
        <v>55</v>
      </c>
      <c r="K18" s="1" t="s">
        <v>5</v>
      </c>
      <c r="L18" s="12" t="s">
        <v>188</v>
      </c>
      <c r="M18" s="54"/>
      <c r="N18" s="48">
        <f t="shared" si="0"/>
        <v>0.12234872896467636</v>
      </c>
      <c r="O18" s="48">
        <f t="shared" si="1"/>
        <v>0</v>
      </c>
    </row>
    <row r="19" spans="1:15" s="28" customFormat="1" ht="28.5" customHeight="1" x14ac:dyDescent="0.25">
      <c r="A19" s="4" t="s">
        <v>168</v>
      </c>
      <c r="B19" s="2" t="s">
        <v>202</v>
      </c>
      <c r="C19" s="4" t="s">
        <v>184</v>
      </c>
      <c r="D19" s="3">
        <v>100</v>
      </c>
      <c r="E19" s="4" t="s">
        <v>73</v>
      </c>
      <c r="F19" s="1" t="s">
        <v>8</v>
      </c>
      <c r="G19" s="6">
        <v>100</v>
      </c>
      <c r="H19" s="6">
        <v>0</v>
      </c>
      <c r="I19" s="4" t="s">
        <v>60</v>
      </c>
      <c r="J19" s="4" t="s">
        <v>67</v>
      </c>
      <c r="K19" s="1" t="s">
        <v>5</v>
      </c>
      <c r="L19" s="12" t="s">
        <v>189</v>
      </c>
      <c r="M19" s="54"/>
      <c r="N19" s="48">
        <f t="shared" si="0"/>
        <v>4.1474145411754697E-2</v>
      </c>
      <c r="O19" s="48">
        <f t="shared" si="1"/>
        <v>0</v>
      </c>
    </row>
    <row r="20" spans="1:15" s="28" customFormat="1" ht="74.25" customHeight="1" x14ac:dyDescent="0.25">
      <c r="A20" s="13" t="s">
        <v>169</v>
      </c>
      <c r="B20" s="14" t="s">
        <v>124</v>
      </c>
      <c r="C20" s="13" t="s">
        <v>183</v>
      </c>
      <c r="D20" s="15">
        <v>170</v>
      </c>
      <c r="E20" s="13" t="s">
        <v>13</v>
      </c>
      <c r="F20" s="1" t="s">
        <v>2</v>
      </c>
      <c r="G20" s="16">
        <v>100</v>
      </c>
      <c r="H20" s="16">
        <v>0</v>
      </c>
      <c r="I20" s="13" t="s">
        <v>54</v>
      </c>
      <c r="J20" s="13" t="s">
        <v>60</v>
      </c>
      <c r="K20" s="17" t="s">
        <v>3</v>
      </c>
      <c r="L20" s="4" t="s">
        <v>159</v>
      </c>
      <c r="M20" s="53"/>
      <c r="N20" s="48">
        <f t="shared" si="0"/>
        <v>7.0506047199982991E-2</v>
      </c>
      <c r="O20" s="48">
        <f t="shared" si="1"/>
        <v>0</v>
      </c>
    </row>
    <row r="21" spans="1:15" s="28" customFormat="1" ht="42" customHeight="1" x14ac:dyDescent="0.25">
      <c r="A21" s="4" t="s">
        <v>170</v>
      </c>
      <c r="B21" s="2" t="s">
        <v>146</v>
      </c>
      <c r="C21" s="4" t="s">
        <v>183</v>
      </c>
      <c r="D21" s="18">
        <v>1728</v>
      </c>
      <c r="E21" s="4" t="s">
        <v>46</v>
      </c>
      <c r="F21" s="1" t="s">
        <v>8</v>
      </c>
      <c r="G21" s="6">
        <v>100</v>
      </c>
      <c r="H21" s="6">
        <v>0</v>
      </c>
      <c r="I21" s="4" t="s">
        <v>60</v>
      </c>
      <c r="J21" s="4" t="s">
        <v>67</v>
      </c>
      <c r="K21" s="1" t="s">
        <v>5</v>
      </c>
      <c r="L21" s="19" t="s">
        <v>116</v>
      </c>
      <c r="M21" s="55"/>
      <c r="N21" s="48">
        <f t="shared" si="0"/>
        <v>0.71667323271512118</v>
      </c>
      <c r="O21" s="48">
        <f t="shared" si="1"/>
        <v>0</v>
      </c>
    </row>
    <row r="22" spans="1:15" s="28" customFormat="1" ht="39" customHeight="1" x14ac:dyDescent="0.25">
      <c r="A22" s="4" t="s">
        <v>171</v>
      </c>
      <c r="B22" s="2" t="s">
        <v>91</v>
      </c>
      <c r="C22" s="4" t="s">
        <v>182</v>
      </c>
      <c r="D22" s="18">
        <v>200</v>
      </c>
      <c r="E22" s="4" t="s">
        <v>13</v>
      </c>
      <c r="F22" s="1" t="s">
        <v>2</v>
      </c>
      <c r="G22" s="6">
        <v>100</v>
      </c>
      <c r="H22" s="6">
        <v>0</v>
      </c>
      <c r="I22" s="4" t="s">
        <v>67</v>
      </c>
      <c r="J22" s="4" t="s">
        <v>58</v>
      </c>
      <c r="K22" s="1" t="s">
        <v>5</v>
      </c>
      <c r="L22" s="12" t="s">
        <v>108</v>
      </c>
      <c r="M22" s="54"/>
      <c r="N22" s="48">
        <f t="shared" si="0"/>
        <v>8.2948290823509394E-2</v>
      </c>
      <c r="O22" s="48">
        <f t="shared" si="1"/>
        <v>0</v>
      </c>
    </row>
    <row r="23" spans="1:15" s="28" customFormat="1" ht="36.75" customHeight="1" x14ac:dyDescent="0.25">
      <c r="A23" s="4" t="s">
        <v>172</v>
      </c>
      <c r="B23" s="2" t="s">
        <v>72</v>
      </c>
      <c r="C23" s="4" t="s">
        <v>184</v>
      </c>
      <c r="D23" s="3">
        <v>123</v>
      </c>
      <c r="E23" s="13" t="s">
        <v>46</v>
      </c>
      <c r="F23" s="1" t="s">
        <v>8</v>
      </c>
      <c r="G23" s="6">
        <v>100</v>
      </c>
      <c r="H23" s="6">
        <v>0</v>
      </c>
      <c r="I23" s="4" t="s">
        <v>60</v>
      </c>
      <c r="J23" s="4" t="s">
        <v>58</v>
      </c>
      <c r="K23" s="1" t="s">
        <v>5</v>
      </c>
      <c r="L23" s="19" t="s">
        <v>138</v>
      </c>
      <c r="M23" s="55"/>
      <c r="N23" s="48">
        <f t="shared" si="0"/>
        <v>5.1013198856458275E-2</v>
      </c>
      <c r="O23" s="48">
        <f t="shared" si="1"/>
        <v>0</v>
      </c>
    </row>
    <row r="24" spans="1:15" s="28" customFormat="1" ht="39" customHeight="1" x14ac:dyDescent="0.25">
      <c r="A24" s="4" t="s">
        <v>173</v>
      </c>
      <c r="B24" s="2" t="s">
        <v>90</v>
      </c>
      <c r="C24" s="4" t="s">
        <v>183</v>
      </c>
      <c r="D24" s="3">
        <v>100</v>
      </c>
      <c r="E24" s="13" t="s">
        <v>13</v>
      </c>
      <c r="F24" s="1" t="s">
        <v>2</v>
      </c>
      <c r="G24" s="6">
        <v>100</v>
      </c>
      <c r="H24" s="6">
        <v>0</v>
      </c>
      <c r="I24" s="4" t="s">
        <v>55</v>
      </c>
      <c r="J24" s="4" t="s">
        <v>67</v>
      </c>
      <c r="K24" s="1" t="s">
        <v>5</v>
      </c>
      <c r="L24" s="12" t="s">
        <v>108</v>
      </c>
      <c r="M24" s="54"/>
      <c r="N24" s="48">
        <f t="shared" si="0"/>
        <v>4.1474145411754697E-2</v>
      </c>
      <c r="O24" s="48">
        <f t="shared" si="1"/>
        <v>0</v>
      </c>
    </row>
    <row r="25" spans="1:15" s="28" customFormat="1" ht="52.5" customHeight="1" x14ac:dyDescent="0.25">
      <c r="A25" s="4" t="s">
        <v>174</v>
      </c>
      <c r="B25" s="2" t="s">
        <v>98</v>
      </c>
      <c r="C25" s="4" t="s">
        <v>182</v>
      </c>
      <c r="D25" s="3">
        <v>200</v>
      </c>
      <c r="E25" s="4" t="s">
        <v>73</v>
      </c>
      <c r="F25" s="60" t="s">
        <v>2</v>
      </c>
      <c r="G25" s="6">
        <v>0</v>
      </c>
      <c r="H25" s="6">
        <v>100</v>
      </c>
      <c r="I25" s="4" t="s">
        <v>67</v>
      </c>
      <c r="J25" s="4" t="s">
        <v>58</v>
      </c>
      <c r="K25" s="1" t="s">
        <v>4</v>
      </c>
      <c r="L25" s="12" t="s">
        <v>110</v>
      </c>
      <c r="M25" s="54"/>
      <c r="N25" s="49">
        <f t="shared" si="0"/>
        <v>0</v>
      </c>
      <c r="O25" s="49">
        <v>0</v>
      </c>
    </row>
    <row r="26" spans="1:15" s="28" customFormat="1" ht="37.5" customHeight="1" x14ac:dyDescent="0.25">
      <c r="A26" s="4" t="s">
        <v>175</v>
      </c>
      <c r="B26" s="2" t="s">
        <v>123</v>
      </c>
      <c r="C26" s="4" t="s">
        <v>183</v>
      </c>
      <c r="D26" s="3">
        <v>4000</v>
      </c>
      <c r="E26" s="4" t="s">
        <v>46</v>
      </c>
      <c r="F26" s="1" t="s">
        <v>8</v>
      </c>
      <c r="G26" s="6">
        <v>100</v>
      </c>
      <c r="H26" s="6">
        <v>0</v>
      </c>
      <c r="I26" s="4" t="s">
        <v>60</v>
      </c>
      <c r="J26" s="4" t="s">
        <v>121</v>
      </c>
      <c r="K26" s="1" t="s">
        <v>5</v>
      </c>
      <c r="L26" s="19" t="s">
        <v>105</v>
      </c>
      <c r="M26" s="55"/>
      <c r="N26" s="48">
        <f t="shared" si="0"/>
        <v>1.6589658164701879</v>
      </c>
      <c r="O26" s="48">
        <f>(D26*H26)/$D$59</f>
        <v>0</v>
      </c>
    </row>
    <row r="27" spans="1:15" s="28" customFormat="1" ht="36" customHeight="1" x14ac:dyDescent="0.25">
      <c r="A27" s="20" t="s">
        <v>176</v>
      </c>
      <c r="B27" s="30" t="s">
        <v>126</v>
      </c>
      <c r="C27" s="20" t="s">
        <v>184</v>
      </c>
      <c r="D27" s="3">
        <v>80</v>
      </c>
      <c r="E27" s="13" t="s">
        <v>13</v>
      </c>
      <c r="F27" s="1" t="s">
        <v>2</v>
      </c>
      <c r="G27" s="6">
        <v>100</v>
      </c>
      <c r="H27" s="6">
        <v>0</v>
      </c>
      <c r="I27" s="4" t="s">
        <v>60</v>
      </c>
      <c r="J27" s="4" t="s">
        <v>55</v>
      </c>
      <c r="K27" s="1" t="s">
        <v>5</v>
      </c>
      <c r="L27" s="19" t="s">
        <v>105</v>
      </c>
      <c r="M27" s="55"/>
      <c r="N27" s="48">
        <f t="shared" si="0"/>
        <v>3.3179316329403755E-2</v>
      </c>
      <c r="O27" s="48">
        <f>(D27*H27)/$D$59</f>
        <v>0</v>
      </c>
    </row>
    <row r="28" spans="1:15" s="28" customFormat="1" ht="38.25" customHeight="1" x14ac:dyDescent="0.25">
      <c r="A28" s="21" t="s">
        <v>177</v>
      </c>
      <c r="B28" s="22" t="s">
        <v>125</v>
      </c>
      <c r="C28" s="21" t="s">
        <v>180</v>
      </c>
      <c r="D28" s="3">
        <v>795</v>
      </c>
      <c r="E28" s="4" t="s">
        <v>46</v>
      </c>
      <c r="F28" s="1" t="s">
        <v>8</v>
      </c>
      <c r="G28" s="6">
        <v>100</v>
      </c>
      <c r="H28" s="6">
        <v>0</v>
      </c>
      <c r="I28" s="4" t="s">
        <v>55</v>
      </c>
      <c r="J28" s="4" t="s">
        <v>69</v>
      </c>
      <c r="K28" s="1" t="s">
        <v>5</v>
      </c>
      <c r="L28" s="19" t="s">
        <v>105</v>
      </c>
      <c r="M28" s="55"/>
      <c r="N28" s="48">
        <f t="shared" si="0"/>
        <v>0.32971945602344982</v>
      </c>
      <c r="O28" s="48">
        <f>(D28*H28)/$D$59</f>
        <v>0</v>
      </c>
    </row>
    <row r="29" spans="1:15" s="28" customFormat="1" ht="51" customHeight="1" x14ac:dyDescent="0.25">
      <c r="A29" s="4" t="s">
        <v>178</v>
      </c>
      <c r="B29" s="2" t="s">
        <v>213</v>
      </c>
      <c r="C29" s="4" t="s">
        <v>182</v>
      </c>
      <c r="D29" s="3">
        <v>100</v>
      </c>
      <c r="E29" s="4" t="s">
        <v>13</v>
      </c>
      <c r="F29" s="1" t="s">
        <v>2</v>
      </c>
      <c r="G29" s="6">
        <v>100</v>
      </c>
      <c r="H29" s="6">
        <v>0</v>
      </c>
      <c r="I29" s="4" t="s">
        <v>55</v>
      </c>
      <c r="J29" s="4" t="s">
        <v>67</v>
      </c>
      <c r="K29" s="1" t="s">
        <v>5</v>
      </c>
      <c r="L29" s="19" t="s">
        <v>105</v>
      </c>
      <c r="M29" s="55"/>
      <c r="N29" s="48">
        <f t="shared" si="0"/>
        <v>4.1474145411754697E-2</v>
      </c>
      <c r="O29" s="48">
        <f>(D29*H29)/$D$59</f>
        <v>0</v>
      </c>
    </row>
    <row r="30" spans="1:15" s="28" customFormat="1" ht="22.5" customHeight="1" x14ac:dyDescent="0.25">
      <c r="A30" s="77" t="s">
        <v>99</v>
      </c>
      <c r="B30" s="78"/>
      <c r="C30" s="79"/>
      <c r="D30" s="25">
        <f>SUM(D10:D29)-D25</f>
        <v>44964.17</v>
      </c>
      <c r="E30" s="74" t="s">
        <v>7</v>
      </c>
      <c r="F30" s="75"/>
      <c r="G30" s="75"/>
      <c r="H30" s="75"/>
      <c r="I30" s="75"/>
      <c r="J30" s="75"/>
      <c r="K30" s="75"/>
      <c r="L30" s="76"/>
      <c r="M30" s="56"/>
      <c r="N30" s="48"/>
      <c r="O30" s="48"/>
    </row>
    <row r="31" spans="1:15" s="28" customFormat="1" ht="22.5" customHeight="1" x14ac:dyDescent="0.25">
      <c r="A31" s="67" t="s">
        <v>86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52"/>
      <c r="N31" s="48">
        <f>(D31*G31)/$D$59</f>
        <v>0</v>
      </c>
      <c r="O31" s="48">
        <f>(D31*H31)/$D$59</f>
        <v>0</v>
      </c>
    </row>
    <row r="32" spans="1:15" s="28" customFormat="1" ht="28.5" customHeight="1" x14ac:dyDescent="0.25">
      <c r="A32" s="1" t="s">
        <v>17</v>
      </c>
      <c r="B32" s="2" t="s">
        <v>88</v>
      </c>
      <c r="C32" s="4" t="s">
        <v>186</v>
      </c>
      <c r="D32" s="3">
        <v>18000</v>
      </c>
      <c r="E32" s="4" t="s">
        <v>127</v>
      </c>
      <c r="F32" s="1" t="s">
        <v>8</v>
      </c>
      <c r="G32" s="6">
        <v>100</v>
      </c>
      <c r="H32" s="6">
        <v>0</v>
      </c>
      <c r="I32" s="4" t="s">
        <v>55</v>
      </c>
      <c r="J32" s="4" t="s">
        <v>120</v>
      </c>
      <c r="K32" s="1" t="s">
        <v>5</v>
      </c>
      <c r="L32" s="12" t="s">
        <v>107</v>
      </c>
      <c r="M32" s="54"/>
      <c r="N32" s="48">
        <f>(D32*G32)/$D$59</f>
        <v>7.4653461741158456</v>
      </c>
      <c r="O32" s="48">
        <f>(D32*H32)/$D$59</f>
        <v>0</v>
      </c>
    </row>
    <row r="33" spans="1:51" ht="51" customHeight="1" x14ac:dyDescent="0.25">
      <c r="A33" s="1" t="s">
        <v>18</v>
      </c>
      <c r="B33" s="2" t="s">
        <v>92</v>
      </c>
      <c r="C33" s="4" t="s">
        <v>186</v>
      </c>
      <c r="D33" s="3">
        <v>173601</v>
      </c>
      <c r="E33" s="4" t="s">
        <v>41</v>
      </c>
      <c r="F33" s="1" t="s">
        <v>8</v>
      </c>
      <c r="G33" s="6">
        <v>80</v>
      </c>
      <c r="H33" s="6">
        <f>100-G33</f>
        <v>20</v>
      </c>
      <c r="I33" s="4" t="s">
        <v>56</v>
      </c>
      <c r="J33" s="4" t="s">
        <v>55</v>
      </c>
      <c r="K33" s="1" t="s">
        <v>3</v>
      </c>
      <c r="L33" s="4" t="s">
        <v>151</v>
      </c>
      <c r="M33" s="53"/>
      <c r="N33" s="48">
        <f>(D33*G33)/$D$59</f>
        <v>57.599624941008216</v>
      </c>
      <c r="O33" s="48">
        <f>(D33*H33)/$D$59</f>
        <v>14.399906235252054</v>
      </c>
    </row>
    <row r="34" spans="1:51" ht="22.5" customHeight="1" x14ac:dyDescent="0.25">
      <c r="A34" s="80" t="s">
        <v>9</v>
      </c>
      <c r="B34" s="80"/>
      <c r="C34" s="23"/>
      <c r="D34" s="25">
        <f>SUM(D32:D33)</f>
        <v>191601</v>
      </c>
      <c r="E34" s="74" t="s">
        <v>7</v>
      </c>
      <c r="F34" s="75"/>
      <c r="G34" s="75"/>
      <c r="H34" s="75"/>
      <c r="I34" s="75"/>
      <c r="J34" s="75"/>
      <c r="K34" s="75"/>
      <c r="L34" s="76"/>
      <c r="M34" s="56"/>
      <c r="N34" s="48">
        <f>(D34*G34)/$D$59</f>
        <v>0</v>
      </c>
      <c r="O34" s="48">
        <f>(D34*H34)/$D$59</f>
        <v>0</v>
      </c>
      <c r="AY34" s="31"/>
    </row>
    <row r="35" spans="1:51" ht="22.5" customHeight="1" x14ac:dyDescent="0.25">
      <c r="A35" s="67" t="s">
        <v>160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52"/>
    </row>
    <row r="36" spans="1:51" ht="41.25" customHeight="1" x14ac:dyDescent="0.25">
      <c r="A36" s="4" t="s">
        <v>19</v>
      </c>
      <c r="B36" s="2" t="s">
        <v>49</v>
      </c>
      <c r="C36" s="4" t="s">
        <v>182</v>
      </c>
      <c r="D36" s="3">
        <v>72</v>
      </c>
      <c r="E36" s="4" t="s">
        <v>50</v>
      </c>
      <c r="F36" s="1" t="s">
        <v>2</v>
      </c>
      <c r="G36" s="6">
        <v>0</v>
      </c>
      <c r="H36" s="6">
        <v>100</v>
      </c>
      <c r="I36" s="4" t="s">
        <v>51</v>
      </c>
      <c r="J36" s="4" t="s">
        <v>52</v>
      </c>
      <c r="K36" s="1" t="s">
        <v>3</v>
      </c>
      <c r="L36" s="4" t="s">
        <v>140</v>
      </c>
      <c r="M36" s="53"/>
      <c r="N36" s="48">
        <f t="shared" ref="N36:N58" si="2">(D36*G36)/$D$59</f>
        <v>0</v>
      </c>
      <c r="O36" s="48">
        <f>(D36*H36)/$D$59</f>
        <v>2.9861384696463381E-2</v>
      </c>
    </row>
    <row r="37" spans="1:51" ht="38.25" customHeight="1" x14ac:dyDescent="0.25">
      <c r="A37" s="4" t="s">
        <v>20</v>
      </c>
      <c r="B37" s="2" t="s">
        <v>101</v>
      </c>
      <c r="C37" s="4" t="s">
        <v>182</v>
      </c>
      <c r="D37" s="3">
        <v>110</v>
      </c>
      <c r="E37" s="4" t="s">
        <v>87</v>
      </c>
      <c r="F37" s="1" t="s">
        <v>2</v>
      </c>
      <c r="G37" s="6">
        <v>100</v>
      </c>
      <c r="H37" s="6">
        <v>0</v>
      </c>
      <c r="I37" s="4" t="s">
        <v>64</v>
      </c>
      <c r="J37" s="4" t="s">
        <v>60</v>
      </c>
      <c r="K37" s="1" t="s">
        <v>11</v>
      </c>
      <c r="L37" s="4" t="s">
        <v>141</v>
      </c>
      <c r="M37" s="54"/>
      <c r="N37" s="48">
        <f t="shared" si="2"/>
        <v>4.5621559952930164E-2</v>
      </c>
      <c r="O37" s="48">
        <f>(D37*H37)/$D$59</f>
        <v>0</v>
      </c>
    </row>
    <row r="38" spans="1:51" ht="37.5" customHeight="1" x14ac:dyDescent="0.25">
      <c r="A38" s="38" t="s">
        <v>21</v>
      </c>
      <c r="B38" s="39" t="s">
        <v>71</v>
      </c>
      <c r="C38" s="38" t="s">
        <v>182</v>
      </c>
      <c r="D38" s="40" t="s">
        <v>215</v>
      </c>
      <c r="E38" s="38" t="s">
        <v>70</v>
      </c>
      <c r="F38" s="38" t="s">
        <v>2</v>
      </c>
      <c r="G38" s="38">
        <v>100</v>
      </c>
      <c r="H38" s="38">
        <v>0</v>
      </c>
      <c r="I38" s="38" t="s">
        <v>64</v>
      </c>
      <c r="J38" s="38" t="s">
        <v>60</v>
      </c>
      <c r="K38" s="38" t="s">
        <v>4</v>
      </c>
      <c r="L38" s="38"/>
      <c r="M38" s="54"/>
      <c r="N38" s="50">
        <f t="shared" si="2"/>
        <v>3.6497247962344131E-2</v>
      </c>
      <c r="O38" s="49">
        <v>0</v>
      </c>
    </row>
    <row r="39" spans="1:51" ht="48.75" customHeight="1" x14ac:dyDescent="0.25">
      <c r="A39" s="4" t="s">
        <v>22</v>
      </c>
      <c r="B39" s="2" t="s">
        <v>103</v>
      </c>
      <c r="C39" s="4" t="s">
        <v>182</v>
      </c>
      <c r="D39" s="3">
        <v>100</v>
      </c>
      <c r="E39" s="4" t="s">
        <v>70</v>
      </c>
      <c r="F39" s="1" t="s">
        <v>2</v>
      </c>
      <c r="G39" s="6">
        <v>100</v>
      </c>
      <c r="H39" s="6">
        <v>0</v>
      </c>
      <c r="I39" s="4" t="s">
        <v>64</v>
      </c>
      <c r="J39" s="4" t="s">
        <v>58</v>
      </c>
      <c r="K39" s="1" t="s">
        <v>11</v>
      </c>
      <c r="L39" s="47" t="s">
        <v>142</v>
      </c>
      <c r="M39" s="54"/>
      <c r="N39" s="48">
        <f t="shared" si="2"/>
        <v>4.1474145411754697E-2</v>
      </c>
      <c r="O39" s="48">
        <f t="shared" ref="O39:O51" si="3">(D39*H39)/$D$59</f>
        <v>0</v>
      </c>
    </row>
    <row r="40" spans="1:51" ht="40.5" customHeight="1" x14ac:dyDescent="0.25">
      <c r="A40" s="4" t="s">
        <v>23</v>
      </c>
      <c r="B40" s="2" t="s">
        <v>203</v>
      </c>
      <c r="C40" s="4" t="s">
        <v>184</v>
      </c>
      <c r="D40" s="3">
        <v>60</v>
      </c>
      <c r="E40" s="4" t="s">
        <v>70</v>
      </c>
      <c r="F40" s="1" t="s">
        <v>2</v>
      </c>
      <c r="G40" s="6">
        <v>100</v>
      </c>
      <c r="H40" s="6">
        <v>0</v>
      </c>
      <c r="I40" s="4" t="s">
        <v>64</v>
      </c>
      <c r="J40" s="4" t="s">
        <v>60</v>
      </c>
      <c r="K40" s="24" t="s">
        <v>5</v>
      </c>
      <c r="L40" s="21"/>
      <c r="M40" s="53"/>
      <c r="N40" s="48">
        <f t="shared" si="2"/>
        <v>2.4884487247052819E-2</v>
      </c>
      <c r="O40" s="48">
        <f t="shared" si="3"/>
        <v>0</v>
      </c>
    </row>
    <row r="41" spans="1:51" ht="28.5" customHeight="1" x14ac:dyDescent="0.25">
      <c r="A41" s="4" t="s">
        <v>24</v>
      </c>
      <c r="B41" s="2" t="s">
        <v>204</v>
      </c>
      <c r="C41" s="4" t="s">
        <v>184</v>
      </c>
      <c r="D41" s="3">
        <v>0.9</v>
      </c>
      <c r="E41" s="4" t="s">
        <v>87</v>
      </c>
      <c r="F41" s="1" t="s">
        <v>2</v>
      </c>
      <c r="G41" s="6">
        <v>100</v>
      </c>
      <c r="H41" s="6">
        <v>0</v>
      </c>
      <c r="I41" s="4" t="s">
        <v>64</v>
      </c>
      <c r="J41" s="4" t="s">
        <v>60</v>
      </c>
      <c r="K41" s="1" t="s">
        <v>3</v>
      </c>
      <c r="L41" s="4" t="s">
        <v>143</v>
      </c>
      <c r="M41" s="53"/>
      <c r="N41" s="48">
        <f t="shared" si="2"/>
        <v>3.7326730870579225E-4</v>
      </c>
      <c r="O41" s="48">
        <f t="shared" si="3"/>
        <v>0</v>
      </c>
    </row>
    <row r="42" spans="1:51" ht="66.75" customHeight="1" x14ac:dyDescent="0.25">
      <c r="A42" s="4" t="s">
        <v>25</v>
      </c>
      <c r="B42" s="2" t="s">
        <v>129</v>
      </c>
      <c r="C42" s="4" t="s">
        <v>182</v>
      </c>
      <c r="D42" s="3">
        <f>166+173</f>
        <v>339</v>
      </c>
      <c r="E42" s="4" t="s">
        <v>87</v>
      </c>
      <c r="F42" s="1" t="s">
        <v>2</v>
      </c>
      <c r="G42" s="6">
        <v>100</v>
      </c>
      <c r="H42" s="6">
        <v>0</v>
      </c>
      <c r="I42" s="4" t="s">
        <v>64</v>
      </c>
      <c r="J42" s="4" t="s">
        <v>60</v>
      </c>
      <c r="K42" s="1" t="s">
        <v>11</v>
      </c>
      <c r="L42" s="47" t="s">
        <v>153</v>
      </c>
      <c r="M42" s="57"/>
      <c r="N42" s="48">
        <f t="shared" si="2"/>
        <v>0.14059735294584844</v>
      </c>
      <c r="O42" s="48">
        <f t="shared" si="3"/>
        <v>0</v>
      </c>
    </row>
    <row r="43" spans="1:51" ht="37.5" customHeight="1" x14ac:dyDescent="0.25">
      <c r="A43" s="4" t="s">
        <v>26</v>
      </c>
      <c r="B43" s="2" t="s">
        <v>102</v>
      </c>
      <c r="C43" s="4" t="s">
        <v>182</v>
      </c>
      <c r="D43" s="3">
        <v>21</v>
      </c>
      <c r="E43" s="4" t="s">
        <v>70</v>
      </c>
      <c r="F43" s="1" t="s">
        <v>2</v>
      </c>
      <c r="G43" s="6">
        <v>100</v>
      </c>
      <c r="H43" s="6">
        <v>0</v>
      </c>
      <c r="I43" s="4" t="s">
        <v>64</v>
      </c>
      <c r="J43" s="4" t="s">
        <v>60</v>
      </c>
      <c r="K43" s="1" t="s">
        <v>3</v>
      </c>
      <c r="L43" s="21" t="s">
        <v>144</v>
      </c>
      <c r="M43" s="53"/>
      <c r="N43" s="48">
        <f t="shared" si="2"/>
        <v>8.7095705364684858E-3</v>
      </c>
      <c r="O43" s="48">
        <f t="shared" si="3"/>
        <v>0</v>
      </c>
    </row>
    <row r="44" spans="1:51" ht="28.5" customHeight="1" x14ac:dyDescent="0.25">
      <c r="A44" s="4" t="s">
        <v>27</v>
      </c>
      <c r="B44" s="2" t="s">
        <v>145</v>
      </c>
      <c r="C44" s="4" t="s">
        <v>182</v>
      </c>
      <c r="D44" s="3">
        <v>24</v>
      </c>
      <c r="E44" s="4" t="s">
        <v>87</v>
      </c>
      <c r="F44" s="1" t="s">
        <v>2</v>
      </c>
      <c r="G44" s="6">
        <v>100</v>
      </c>
      <c r="H44" s="6">
        <v>0</v>
      </c>
      <c r="I44" s="4" t="s">
        <v>60</v>
      </c>
      <c r="J44" s="4" t="s">
        <v>55</v>
      </c>
      <c r="K44" s="1" t="s">
        <v>5</v>
      </c>
      <c r="L44" s="19" t="s">
        <v>105</v>
      </c>
      <c r="M44" s="55"/>
      <c r="N44" s="48">
        <f t="shared" si="2"/>
        <v>9.9537948988211271E-3</v>
      </c>
      <c r="O44" s="48">
        <f t="shared" si="3"/>
        <v>0</v>
      </c>
    </row>
    <row r="45" spans="1:51" ht="22.5" customHeight="1" x14ac:dyDescent="0.25">
      <c r="A45" s="80" t="s">
        <v>6</v>
      </c>
      <c r="B45" s="80"/>
      <c r="C45" s="23"/>
      <c r="D45" s="25">
        <f>SUM(D36:D44)-D38</f>
        <v>638.9</v>
      </c>
      <c r="E45" s="74" t="s">
        <v>7</v>
      </c>
      <c r="F45" s="75"/>
      <c r="G45" s="75"/>
      <c r="H45" s="75"/>
      <c r="I45" s="75"/>
      <c r="J45" s="75"/>
      <c r="K45" s="75"/>
      <c r="L45" s="76"/>
      <c r="M45" s="56"/>
      <c r="N45" s="48">
        <f t="shared" si="2"/>
        <v>0</v>
      </c>
      <c r="O45" s="48">
        <f t="shared" si="3"/>
        <v>0</v>
      </c>
    </row>
    <row r="46" spans="1:51" ht="22.5" customHeight="1" x14ac:dyDescent="0.25">
      <c r="A46" s="67" t="s">
        <v>161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9"/>
      <c r="M46" s="52"/>
      <c r="N46" s="48">
        <f t="shared" si="2"/>
        <v>0</v>
      </c>
      <c r="O46" s="48">
        <f t="shared" si="3"/>
        <v>0</v>
      </c>
    </row>
    <row r="47" spans="1:51" ht="51.75" customHeight="1" x14ac:dyDescent="0.25">
      <c r="A47" s="4" t="s">
        <v>28</v>
      </c>
      <c r="B47" s="2" t="s">
        <v>93</v>
      </c>
      <c r="C47" s="4" t="s">
        <v>184</v>
      </c>
      <c r="D47" s="3">
        <v>275</v>
      </c>
      <c r="E47" s="4" t="s">
        <v>127</v>
      </c>
      <c r="F47" s="1" t="s">
        <v>8</v>
      </c>
      <c r="G47" s="6">
        <v>100</v>
      </c>
      <c r="H47" s="6">
        <v>0</v>
      </c>
      <c r="I47" s="4" t="s">
        <v>54</v>
      </c>
      <c r="J47" s="4" t="s">
        <v>58</v>
      </c>
      <c r="K47" s="1" t="s">
        <v>11</v>
      </c>
      <c r="L47" s="4" t="s">
        <v>147</v>
      </c>
      <c r="M47" s="53"/>
      <c r="N47" s="48">
        <f t="shared" si="2"/>
        <v>0.11405389988232542</v>
      </c>
      <c r="O47" s="48">
        <f t="shared" si="3"/>
        <v>0</v>
      </c>
    </row>
    <row r="48" spans="1:51" ht="44.25" customHeight="1" x14ac:dyDescent="0.25">
      <c r="A48" s="4" t="s">
        <v>29</v>
      </c>
      <c r="B48" s="2" t="s">
        <v>89</v>
      </c>
      <c r="C48" s="4" t="s">
        <v>184</v>
      </c>
      <c r="D48" s="3">
        <v>1150</v>
      </c>
      <c r="E48" s="4" t="s">
        <v>127</v>
      </c>
      <c r="F48" s="1" t="s">
        <v>8</v>
      </c>
      <c r="G48" s="6">
        <v>100</v>
      </c>
      <c r="H48" s="6">
        <v>0</v>
      </c>
      <c r="I48" s="4" t="s">
        <v>53</v>
      </c>
      <c r="J48" s="4" t="s">
        <v>58</v>
      </c>
      <c r="K48" s="1" t="s">
        <v>3</v>
      </c>
      <c r="L48" s="4" t="s">
        <v>152</v>
      </c>
      <c r="M48" s="53"/>
      <c r="N48" s="48">
        <f t="shared" si="2"/>
        <v>0.47695267223517901</v>
      </c>
      <c r="O48" s="48">
        <f t="shared" si="3"/>
        <v>0</v>
      </c>
    </row>
    <row r="49" spans="1:16" ht="28.5" customHeight="1" x14ac:dyDescent="0.25">
      <c r="A49" s="4" t="s">
        <v>30</v>
      </c>
      <c r="B49" s="2" t="s">
        <v>44</v>
      </c>
      <c r="C49" s="4" t="s">
        <v>184</v>
      </c>
      <c r="D49" s="3">
        <v>218</v>
      </c>
      <c r="E49" s="4" t="s">
        <v>127</v>
      </c>
      <c r="F49" s="1" t="s">
        <v>8</v>
      </c>
      <c r="G49" s="6">
        <v>100</v>
      </c>
      <c r="H49" s="6">
        <v>0</v>
      </c>
      <c r="I49" s="4" t="s">
        <v>54</v>
      </c>
      <c r="J49" s="4" t="s">
        <v>58</v>
      </c>
      <c r="K49" s="1" t="s">
        <v>11</v>
      </c>
      <c r="L49" s="4" t="s">
        <v>148</v>
      </c>
      <c r="M49" s="53"/>
      <c r="N49" s="48">
        <f t="shared" si="2"/>
        <v>9.0413636997625238E-2</v>
      </c>
      <c r="O49" s="48">
        <f t="shared" si="3"/>
        <v>0</v>
      </c>
    </row>
    <row r="50" spans="1:16" ht="42" customHeight="1" x14ac:dyDescent="0.25">
      <c r="A50" s="4" t="s">
        <v>31</v>
      </c>
      <c r="B50" s="2" t="s">
        <v>45</v>
      </c>
      <c r="C50" s="4" t="s">
        <v>184</v>
      </c>
      <c r="D50" s="3">
        <v>760</v>
      </c>
      <c r="E50" s="4" t="s">
        <v>127</v>
      </c>
      <c r="F50" s="1" t="s">
        <v>8</v>
      </c>
      <c r="G50" s="6">
        <v>100</v>
      </c>
      <c r="H50" s="6">
        <v>0</v>
      </c>
      <c r="I50" s="4" t="s">
        <v>60</v>
      </c>
      <c r="J50" s="4" t="s">
        <v>58</v>
      </c>
      <c r="K50" s="1" t="s">
        <v>5</v>
      </c>
      <c r="L50" s="12" t="s">
        <v>108</v>
      </c>
      <c r="M50" s="54"/>
      <c r="N50" s="48">
        <f t="shared" si="2"/>
        <v>0.3152035051293357</v>
      </c>
      <c r="O50" s="48">
        <f t="shared" si="3"/>
        <v>0</v>
      </c>
    </row>
    <row r="51" spans="1:16" ht="108.75" customHeight="1" x14ac:dyDescent="0.25">
      <c r="A51" s="4" t="s">
        <v>32</v>
      </c>
      <c r="B51" s="2" t="s">
        <v>94</v>
      </c>
      <c r="C51" s="4" t="s">
        <v>184</v>
      </c>
      <c r="D51" s="3">
        <v>1402</v>
      </c>
      <c r="E51" s="4" t="s">
        <v>127</v>
      </c>
      <c r="F51" s="1" t="s">
        <v>8</v>
      </c>
      <c r="G51" s="6">
        <v>100</v>
      </c>
      <c r="H51" s="6">
        <v>0</v>
      </c>
      <c r="I51" s="4" t="s">
        <v>54</v>
      </c>
      <c r="J51" s="4" t="s">
        <v>58</v>
      </c>
      <c r="K51" s="1" t="s">
        <v>11</v>
      </c>
      <c r="L51" s="4" t="s">
        <v>149</v>
      </c>
      <c r="M51" s="53"/>
      <c r="N51" s="48">
        <f t="shared" si="2"/>
        <v>0.58146751867280089</v>
      </c>
      <c r="O51" s="48">
        <f t="shared" si="3"/>
        <v>0</v>
      </c>
    </row>
    <row r="52" spans="1:16" ht="28.5" customHeight="1" x14ac:dyDescent="0.25">
      <c r="A52" s="4" t="s">
        <v>33</v>
      </c>
      <c r="B52" s="2" t="s">
        <v>57</v>
      </c>
      <c r="C52" s="4" t="s">
        <v>182</v>
      </c>
      <c r="D52" s="3">
        <v>55</v>
      </c>
      <c r="E52" s="4" t="s">
        <v>87</v>
      </c>
      <c r="F52" s="1" t="s">
        <v>2</v>
      </c>
      <c r="G52" s="6">
        <v>0</v>
      </c>
      <c r="H52" s="6">
        <v>100</v>
      </c>
      <c r="I52" s="4" t="s">
        <v>54</v>
      </c>
      <c r="J52" s="4" t="s">
        <v>55</v>
      </c>
      <c r="K52" s="1" t="s">
        <v>4</v>
      </c>
      <c r="L52" s="12" t="s">
        <v>106</v>
      </c>
      <c r="M52" s="53"/>
      <c r="N52" s="49">
        <f t="shared" si="2"/>
        <v>0</v>
      </c>
      <c r="O52" s="49">
        <v>0</v>
      </c>
    </row>
    <row r="53" spans="1:16" ht="28.5" customHeight="1" x14ac:dyDescent="0.25">
      <c r="A53" s="4" t="s">
        <v>34</v>
      </c>
      <c r="B53" s="2" t="s">
        <v>43</v>
      </c>
      <c r="C53" s="4" t="s">
        <v>182</v>
      </c>
      <c r="D53" s="3">
        <v>1080</v>
      </c>
      <c r="E53" s="4" t="s">
        <v>87</v>
      </c>
      <c r="F53" s="1" t="s">
        <v>2</v>
      </c>
      <c r="G53" s="6">
        <v>0</v>
      </c>
      <c r="H53" s="6">
        <v>100</v>
      </c>
      <c r="I53" s="4" t="s">
        <v>104</v>
      </c>
      <c r="J53" s="4" t="s">
        <v>55</v>
      </c>
      <c r="K53" s="1" t="s">
        <v>4</v>
      </c>
      <c r="L53" s="12" t="s">
        <v>106</v>
      </c>
      <c r="M53" s="53"/>
      <c r="N53" s="49">
        <f t="shared" si="2"/>
        <v>0</v>
      </c>
      <c r="O53" s="49">
        <v>0</v>
      </c>
    </row>
    <row r="54" spans="1:16" ht="28.5" customHeight="1" x14ac:dyDescent="0.25">
      <c r="A54" s="4" t="s">
        <v>35</v>
      </c>
      <c r="B54" s="2" t="s">
        <v>205</v>
      </c>
      <c r="C54" s="4" t="s">
        <v>182</v>
      </c>
      <c r="D54" s="3">
        <v>100</v>
      </c>
      <c r="E54" s="4" t="s">
        <v>42</v>
      </c>
      <c r="F54" s="1" t="s">
        <v>2</v>
      </c>
      <c r="G54" s="6">
        <v>0</v>
      </c>
      <c r="H54" s="6">
        <v>100</v>
      </c>
      <c r="I54" s="4" t="s">
        <v>55</v>
      </c>
      <c r="J54" s="4" t="s">
        <v>58</v>
      </c>
      <c r="K54" s="1" t="s">
        <v>5</v>
      </c>
      <c r="L54" s="12" t="s">
        <v>108</v>
      </c>
      <c r="M54" s="53"/>
      <c r="N54" s="48">
        <f t="shared" si="2"/>
        <v>0</v>
      </c>
      <c r="O54" s="48">
        <f>(D54*H54)/$D$59</f>
        <v>4.1474145411754697E-2</v>
      </c>
    </row>
    <row r="55" spans="1:16" ht="28.5" customHeight="1" x14ac:dyDescent="0.25">
      <c r="A55" s="4" t="s">
        <v>36</v>
      </c>
      <c r="B55" s="2" t="s">
        <v>206</v>
      </c>
      <c r="C55" s="4" t="s">
        <v>184</v>
      </c>
      <c r="D55" s="3">
        <v>5</v>
      </c>
      <c r="E55" s="4" t="s">
        <v>73</v>
      </c>
      <c r="F55" s="1" t="s">
        <v>8</v>
      </c>
      <c r="G55" s="6">
        <v>100</v>
      </c>
      <c r="H55" s="6">
        <v>0</v>
      </c>
      <c r="I55" s="4" t="s">
        <v>60</v>
      </c>
      <c r="J55" s="4" t="s">
        <v>55</v>
      </c>
      <c r="K55" s="1" t="s">
        <v>5</v>
      </c>
      <c r="L55" s="12" t="s">
        <v>108</v>
      </c>
      <c r="M55" s="53"/>
      <c r="N55" s="48">
        <f t="shared" si="2"/>
        <v>2.0737072705877347E-3</v>
      </c>
      <c r="O55" s="48">
        <f>(D55*H55)/$D$59</f>
        <v>0</v>
      </c>
    </row>
    <row r="56" spans="1:16" ht="28.5" customHeight="1" x14ac:dyDescent="0.25">
      <c r="A56" s="4" t="s">
        <v>37</v>
      </c>
      <c r="B56" s="2" t="s">
        <v>57</v>
      </c>
      <c r="C56" s="4" t="s">
        <v>182</v>
      </c>
      <c r="D56" s="3">
        <v>170</v>
      </c>
      <c r="E56" s="4" t="s">
        <v>73</v>
      </c>
      <c r="F56" s="60" t="s">
        <v>2</v>
      </c>
      <c r="G56" s="6">
        <v>0</v>
      </c>
      <c r="H56" s="6">
        <v>100</v>
      </c>
      <c r="I56" s="4" t="s">
        <v>55</v>
      </c>
      <c r="J56" s="4" t="s">
        <v>58</v>
      </c>
      <c r="K56" s="1" t="s">
        <v>4</v>
      </c>
      <c r="L56" s="12" t="s">
        <v>106</v>
      </c>
      <c r="M56" s="53"/>
      <c r="N56" s="49">
        <f t="shared" si="2"/>
        <v>0</v>
      </c>
      <c r="O56" s="49">
        <v>0</v>
      </c>
    </row>
    <row r="57" spans="1:16" ht="28.5" customHeight="1" x14ac:dyDescent="0.25">
      <c r="A57" s="4" t="s">
        <v>38</v>
      </c>
      <c r="B57" s="2" t="s">
        <v>43</v>
      </c>
      <c r="C57" s="4" t="s">
        <v>182</v>
      </c>
      <c r="D57" s="3">
        <v>1045</v>
      </c>
      <c r="E57" s="4" t="s">
        <v>73</v>
      </c>
      <c r="F57" s="60" t="s">
        <v>2</v>
      </c>
      <c r="G57" s="6">
        <v>0</v>
      </c>
      <c r="H57" s="6">
        <v>100</v>
      </c>
      <c r="I57" s="4" t="s">
        <v>55</v>
      </c>
      <c r="J57" s="4" t="s">
        <v>58</v>
      </c>
      <c r="K57" s="1" t="s">
        <v>4</v>
      </c>
      <c r="L57" s="12" t="s">
        <v>106</v>
      </c>
      <c r="M57" s="53"/>
      <c r="N57" s="49">
        <f t="shared" si="2"/>
        <v>0</v>
      </c>
      <c r="O57" s="49">
        <v>0</v>
      </c>
    </row>
    <row r="58" spans="1:16" ht="20.25" customHeight="1" x14ac:dyDescent="0.25">
      <c r="A58" s="80" t="s">
        <v>97</v>
      </c>
      <c r="B58" s="80"/>
      <c r="C58" s="23"/>
      <c r="D58" s="25">
        <f>SUM(D47:D57)-D52-D53-D56-D57</f>
        <v>3910</v>
      </c>
      <c r="E58" s="74" t="s">
        <v>7</v>
      </c>
      <c r="F58" s="75"/>
      <c r="G58" s="75"/>
      <c r="H58" s="75"/>
      <c r="I58" s="75"/>
      <c r="J58" s="75"/>
      <c r="K58" s="75"/>
      <c r="L58" s="76"/>
      <c r="M58" s="54"/>
      <c r="N58" s="48">
        <f t="shared" si="2"/>
        <v>0</v>
      </c>
      <c r="O58" s="48">
        <f>(D58*H58)/$D$59</f>
        <v>0</v>
      </c>
    </row>
    <row r="59" spans="1:16" ht="19.5" customHeight="1" x14ac:dyDescent="0.25">
      <c r="A59" s="72" t="s">
        <v>12</v>
      </c>
      <c r="B59" s="72"/>
      <c r="C59" s="26"/>
      <c r="D59" s="25">
        <f>D30+D58+D34+D45</f>
        <v>241114.06999999998</v>
      </c>
      <c r="E59" s="73" t="s">
        <v>7</v>
      </c>
      <c r="F59" s="73"/>
      <c r="G59" s="32">
        <f>N59/100</f>
        <v>0.74122053515997621</v>
      </c>
      <c r="H59" s="32">
        <f>O59/100</f>
        <v>0.25950940979927056</v>
      </c>
      <c r="I59" s="74" t="s">
        <v>7</v>
      </c>
      <c r="J59" s="75"/>
      <c r="K59" s="75"/>
      <c r="L59" s="76"/>
      <c r="M59" s="56"/>
      <c r="N59" s="48">
        <f>SUM(N10:N57)</f>
        <v>74.122053515997621</v>
      </c>
      <c r="O59" s="48">
        <f>SUM(O10:O57)</f>
        <v>25.950940979927054</v>
      </c>
      <c r="P59" s="28"/>
    </row>
    <row r="60" spans="1:16" ht="42" customHeight="1" x14ac:dyDescent="0.25">
      <c r="A60" s="84" t="s">
        <v>211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6"/>
      <c r="M60" s="58"/>
      <c r="P60" s="28"/>
    </row>
    <row r="61" spans="1:16" ht="51" customHeight="1" x14ac:dyDescent="0.25">
      <c r="A61" s="33" t="s">
        <v>106</v>
      </c>
      <c r="B61" s="81" t="s">
        <v>118</v>
      </c>
      <c r="C61" s="82"/>
      <c r="D61" s="82"/>
      <c r="E61" s="82"/>
      <c r="F61" s="82"/>
      <c r="G61" s="82"/>
      <c r="H61" s="82"/>
      <c r="I61" s="82"/>
      <c r="J61" s="82"/>
      <c r="K61" s="82"/>
      <c r="L61" s="83"/>
      <c r="M61" s="59"/>
      <c r="P61" s="28"/>
    </row>
    <row r="62" spans="1:16" ht="15" x14ac:dyDescent="0.25">
      <c r="A62" s="34" t="s">
        <v>105</v>
      </c>
      <c r="B62" s="81" t="s">
        <v>111</v>
      </c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59"/>
      <c r="P62" s="28"/>
    </row>
    <row r="63" spans="1:16" ht="15" x14ac:dyDescent="0.25">
      <c r="A63" s="35" t="s">
        <v>107</v>
      </c>
      <c r="B63" s="81" t="s">
        <v>112</v>
      </c>
      <c r="C63" s="82"/>
      <c r="D63" s="82"/>
      <c r="E63" s="82"/>
      <c r="F63" s="82"/>
      <c r="G63" s="82"/>
      <c r="H63" s="82"/>
      <c r="I63" s="82"/>
      <c r="J63" s="82"/>
      <c r="K63" s="82"/>
      <c r="L63" s="83"/>
      <c r="M63" s="59"/>
      <c r="P63" s="28"/>
    </row>
    <row r="64" spans="1:16" ht="15" x14ac:dyDescent="0.25">
      <c r="A64" s="36" t="s">
        <v>108</v>
      </c>
      <c r="B64" s="81" t="s">
        <v>113</v>
      </c>
      <c r="C64" s="82"/>
      <c r="D64" s="82"/>
      <c r="E64" s="82"/>
      <c r="F64" s="82"/>
      <c r="G64" s="82"/>
      <c r="H64" s="82"/>
      <c r="I64" s="82"/>
      <c r="J64" s="82"/>
      <c r="K64" s="82"/>
      <c r="L64" s="83"/>
      <c r="M64" s="59"/>
      <c r="P64" s="28"/>
    </row>
    <row r="65" spans="1:16" ht="15" x14ac:dyDescent="0.25">
      <c r="A65" s="36" t="s">
        <v>114</v>
      </c>
      <c r="B65" s="81" t="s">
        <v>115</v>
      </c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59"/>
      <c r="P65" s="28"/>
    </row>
    <row r="66" spans="1:16" ht="15" x14ac:dyDescent="0.25">
      <c r="A66" s="36" t="s">
        <v>116</v>
      </c>
      <c r="B66" s="81" t="s">
        <v>117</v>
      </c>
      <c r="C66" s="82"/>
      <c r="D66" s="82"/>
      <c r="E66" s="82"/>
      <c r="F66" s="82"/>
      <c r="G66" s="82"/>
      <c r="H66" s="82"/>
      <c r="I66" s="82"/>
      <c r="J66" s="82"/>
      <c r="K66" s="82"/>
      <c r="L66" s="83"/>
      <c r="M66" s="59"/>
      <c r="P66" s="28"/>
    </row>
    <row r="67" spans="1:16" ht="15" x14ac:dyDescent="0.25">
      <c r="A67" s="36" t="s">
        <v>109</v>
      </c>
      <c r="B67" s="81" t="s">
        <v>200</v>
      </c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59"/>
      <c r="P67" s="28"/>
    </row>
    <row r="68" spans="1:16" ht="15" x14ac:dyDescent="0.25">
      <c r="A68" s="36" t="s">
        <v>110</v>
      </c>
      <c r="B68" s="81" t="s">
        <v>191</v>
      </c>
      <c r="C68" s="82"/>
      <c r="D68" s="82"/>
      <c r="E68" s="82"/>
      <c r="F68" s="82"/>
      <c r="G68" s="82"/>
      <c r="H68" s="82"/>
      <c r="I68" s="82"/>
      <c r="J68" s="82"/>
      <c r="K68" s="82"/>
      <c r="L68" s="83"/>
      <c r="M68" s="59"/>
      <c r="P68" s="28"/>
    </row>
    <row r="81" s="28" customFormat="1" ht="28.5" customHeight="1" x14ac:dyDescent="0.25"/>
    <row r="82" s="28" customFormat="1" ht="28.5" customHeight="1" x14ac:dyDescent="0.25"/>
    <row r="83" s="28" customFormat="1" ht="28.5" customHeight="1" x14ac:dyDescent="0.25"/>
    <row r="84" s="28" customFormat="1" ht="28.5" customHeight="1" x14ac:dyDescent="0.25"/>
    <row r="85" s="28" customFormat="1" ht="28.5" customHeight="1" x14ac:dyDescent="0.25"/>
    <row r="86" s="28" customFormat="1" ht="28.5" customHeight="1" x14ac:dyDescent="0.25"/>
    <row r="87" s="28" customFormat="1" ht="28.5" customHeight="1" x14ac:dyDescent="0.25"/>
    <row r="88" s="28" customFormat="1" ht="28.5" customHeight="1" x14ac:dyDescent="0.25"/>
    <row r="89" s="28" customFormat="1" ht="28.5" customHeight="1" x14ac:dyDescent="0.25"/>
    <row r="90" s="28" customFormat="1" ht="28.5" customHeight="1" x14ac:dyDescent="0.25"/>
    <row r="91" s="28" customFormat="1" ht="28.5" customHeight="1" x14ac:dyDescent="0.25"/>
    <row r="92" s="28" customFormat="1" ht="28.5" customHeight="1" x14ac:dyDescent="0.25"/>
    <row r="93" s="28" customFormat="1" ht="28.5" customHeight="1" x14ac:dyDescent="0.25"/>
    <row r="94" s="28" customFormat="1" ht="28.5" customHeight="1" x14ac:dyDescent="0.25"/>
    <row r="95" s="28" customFormat="1" ht="28.5" customHeight="1" x14ac:dyDescent="0.25"/>
    <row r="96" s="28" customFormat="1" ht="28.5" customHeight="1" x14ac:dyDescent="0.25"/>
    <row r="97" s="28" customFormat="1" ht="28.5" customHeight="1" x14ac:dyDescent="0.25"/>
  </sheetData>
  <mergeCells count="40">
    <mergeCell ref="B67:L67"/>
    <mergeCell ref="B68:L68"/>
    <mergeCell ref="A60:L60"/>
    <mergeCell ref="B61:L61"/>
    <mergeCell ref="B62:L62"/>
    <mergeCell ref="B63:L63"/>
    <mergeCell ref="B64:L64"/>
    <mergeCell ref="B65:L65"/>
    <mergeCell ref="B66:L66"/>
    <mergeCell ref="A59:B59"/>
    <mergeCell ref="E59:F59"/>
    <mergeCell ref="I59:L59"/>
    <mergeCell ref="A30:C30"/>
    <mergeCell ref="E30:L30"/>
    <mergeCell ref="A31:L31"/>
    <mergeCell ref="A34:B34"/>
    <mergeCell ref="E34:L34"/>
    <mergeCell ref="A35:L35"/>
    <mergeCell ref="A45:B45"/>
    <mergeCell ref="E45:L45"/>
    <mergeCell ref="A46:L46"/>
    <mergeCell ref="A58:B58"/>
    <mergeCell ref="E58:L58"/>
    <mergeCell ref="G7:H7"/>
    <mergeCell ref="I7:J7"/>
    <mergeCell ref="K7:K8"/>
    <mergeCell ref="L7:L8"/>
    <mergeCell ref="A9:L9"/>
    <mergeCell ref="A7:A8"/>
    <mergeCell ref="B7:B8"/>
    <mergeCell ref="C7:C8"/>
    <mergeCell ref="D7:D8"/>
    <mergeCell ref="E7:E8"/>
    <mergeCell ref="F7:F8"/>
    <mergeCell ref="A6:L6"/>
    <mergeCell ref="A1:L1"/>
    <mergeCell ref="A2:L2"/>
    <mergeCell ref="A3:L3"/>
    <mergeCell ref="A4:L4"/>
    <mergeCell ref="A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landscape" horizontalDpi="4294967295" verticalDpi="4294967295" r:id="rId1"/>
  <headerFooter>
    <oddFooter>&amp;CPágina &amp;P/&amp;N</oddFooter>
  </headerFooter>
  <rowBreaks count="1" manualBreakCount="1">
    <brk id="59" max="11" man="1"/>
  </rowBreaks>
  <colBreaks count="1" manualBreakCount="1">
    <brk id="13" max="9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zoomScale="88" zoomScaleNormal="88" workbookViewId="0">
      <selection activeCell="C15" sqref="C15:L15"/>
    </sheetView>
  </sheetViews>
  <sheetFormatPr defaultColWidth="11.42578125" defaultRowHeight="15" x14ac:dyDescent="0.25"/>
  <cols>
    <col min="1" max="1" width="1.140625" style="42" customWidth="1"/>
    <col min="2" max="2" width="4.85546875" style="42" customWidth="1"/>
    <col min="3" max="11" width="11.42578125" style="42"/>
    <col min="12" max="12" width="42.7109375" style="42" customWidth="1"/>
    <col min="13" max="16384" width="11.42578125" style="42"/>
  </cols>
  <sheetData>
    <row r="1" spans="1:12" ht="48.75" customHeight="1" x14ac:dyDescent="0.25">
      <c r="B1" s="92" t="s">
        <v>210</v>
      </c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46.5" customHeight="1" x14ac:dyDescent="0.25">
      <c r="B2" s="33" t="s">
        <v>106</v>
      </c>
      <c r="C2" s="81" t="s">
        <v>118</v>
      </c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25">
      <c r="B3" s="34" t="s">
        <v>105</v>
      </c>
      <c r="C3" s="81" t="s">
        <v>111</v>
      </c>
      <c r="D3" s="82"/>
      <c r="E3" s="82"/>
      <c r="F3" s="82"/>
      <c r="G3" s="82"/>
      <c r="H3" s="82"/>
      <c r="I3" s="82"/>
      <c r="J3" s="82"/>
      <c r="K3" s="82"/>
      <c r="L3" s="83"/>
    </row>
    <row r="4" spans="1:12" x14ac:dyDescent="0.25">
      <c r="B4" s="35" t="s">
        <v>107</v>
      </c>
      <c r="C4" s="81" t="s">
        <v>112</v>
      </c>
      <c r="D4" s="82"/>
      <c r="E4" s="82"/>
      <c r="F4" s="82"/>
      <c r="G4" s="82"/>
      <c r="H4" s="82"/>
      <c r="I4" s="82"/>
      <c r="J4" s="82"/>
      <c r="K4" s="82"/>
      <c r="L4" s="83"/>
    </row>
    <row r="5" spans="1:12" x14ac:dyDescent="0.25">
      <c r="B5" s="36" t="s">
        <v>108</v>
      </c>
      <c r="C5" s="81" t="s">
        <v>113</v>
      </c>
      <c r="D5" s="82"/>
      <c r="E5" s="82"/>
      <c r="F5" s="82"/>
      <c r="G5" s="82"/>
      <c r="H5" s="82"/>
      <c r="I5" s="82"/>
      <c r="J5" s="82"/>
      <c r="K5" s="82"/>
      <c r="L5" s="83"/>
    </row>
    <row r="6" spans="1:12" x14ac:dyDescent="0.25">
      <c r="B6" s="36" t="s">
        <v>114</v>
      </c>
      <c r="C6" s="81" t="s">
        <v>115</v>
      </c>
      <c r="D6" s="82"/>
      <c r="E6" s="82"/>
      <c r="F6" s="82"/>
      <c r="G6" s="82"/>
      <c r="H6" s="82"/>
      <c r="I6" s="82"/>
      <c r="J6" s="82"/>
      <c r="K6" s="82"/>
      <c r="L6" s="83"/>
    </row>
    <row r="7" spans="1:12" x14ac:dyDescent="0.25">
      <c r="B7" s="36" t="s">
        <v>116</v>
      </c>
      <c r="C7" s="81" t="s">
        <v>117</v>
      </c>
      <c r="D7" s="82"/>
      <c r="E7" s="82"/>
      <c r="F7" s="82"/>
      <c r="G7" s="82"/>
      <c r="H7" s="82"/>
      <c r="I7" s="82"/>
      <c r="J7" s="82"/>
      <c r="K7" s="82"/>
      <c r="L7" s="83"/>
    </row>
    <row r="8" spans="1:12" s="9" customFormat="1" ht="11.25" customHeight="1" x14ac:dyDescent="0.25">
      <c r="A8" s="7"/>
      <c r="B8" s="8" t="s">
        <v>109</v>
      </c>
      <c r="C8" s="81" t="s">
        <v>190</v>
      </c>
      <c r="D8" s="82"/>
      <c r="E8" s="82"/>
      <c r="F8" s="82"/>
      <c r="G8" s="82"/>
      <c r="H8" s="82"/>
      <c r="I8" s="82"/>
      <c r="J8" s="82"/>
      <c r="K8" s="82"/>
      <c r="L8" s="83"/>
    </row>
    <row r="9" spans="1:12" s="9" customFormat="1" ht="11.25" customHeight="1" x14ac:dyDescent="0.25">
      <c r="A9" s="7"/>
      <c r="B9" s="8" t="s">
        <v>110</v>
      </c>
      <c r="C9" s="81" t="s">
        <v>191</v>
      </c>
      <c r="D9" s="82"/>
      <c r="E9" s="82"/>
      <c r="F9" s="82"/>
      <c r="G9" s="82"/>
      <c r="H9" s="82"/>
      <c r="I9" s="82"/>
      <c r="J9" s="82"/>
      <c r="K9" s="82"/>
      <c r="L9" s="83"/>
    </row>
    <row r="10" spans="1:12" s="9" customFormat="1" ht="11.25" customHeight="1" x14ac:dyDescent="0.25">
      <c r="A10" s="7"/>
      <c r="B10" s="8" t="s">
        <v>192</v>
      </c>
      <c r="C10" s="81" t="s">
        <v>193</v>
      </c>
      <c r="D10" s="82"/>
      <c r="E10" s="82"/>
      <c r="F10" s="82"/>
      <c r="G10" s="82"/>
      <c r="H10" s="82"/>
      <c r="I10" s="82"/>
      <c r="J10" s="82"/>
      <c r="K10" s="82"/>
      <c r="L10" s="83"/>
    </row>
    <row r="11" spans="1:12" s="9" customFormat="1" ht="11.25" customHeight="1" x14ac:dyDescent="0.25">
      <c r="A11" s="7"/>
      <c r="B11" s="8" t="s">
        <v>194</v>
      </c>
      <c r="C11" s="81" t="s">
        <v>195</v>
      </c>
      <c r="D11" s="82"/>
      <c r="E11" s="82"/>
      <c r="F11" s="82"/>
      <c r="G11" s="82"/>
      <c r="H11" s="82"/>
      <c r="I11" s="82"/>
      <c r="J11" s="82"/>
      <c r="K11" s="82"/>
      <c r="L11" s="83"/>
    </row>
    <row r="12" spans="1:12" s="9" customFormat="1" ht="11.25" customHeight="1" x14ac:dyDescent="0.25">
      <c r="A12" s="7"/>
      <c r="B12" s="8" t="s">
        <v>196</v>
      </c>
      <c r="C12" s="81" t="s">
        <v>197</v>
      </c>
      <c r="D12" s="82"/>
      <c r="E12" s="82"/>
      <c r="F12" s="82"/>
      <c r="G12" s="82"/>
      <c r="H12" s="82"/>
      <c r="I12" s="82"/>
      <c r="J12" s="82"/>
      <c r="K12" s="82"/>
      <c r="L12" s="83"/>
    </row>
    <row r="13" spans="1:12" s="9" customFormat="1" ht="11.25" customHeight="1" x14ac:dyDescent="0.25">
      <c r="A13" s="7"/>
      <c r="B13" s="8" t="s">
        <v>198</v>
      </c>
      <c r="C13" s="81" t="s">
        <v>199</v>
      </c>
      <c r="D13" s="82"/>
      <c r="E13" s="82"/>
      <c r="F13" s="82"/>
      <c r="G13" s="82"/>
      <c r="H13" s="82"/>
      <c r="I13" s="82"/>
      <c r="J13" s="82"/>
      <c r="K13" s="82"/>
      <c r="L13" s="83"/>
    </row>
    <row r="14" spans="1:12" s="10" customFormat="1" x14ac:dyDescent="0.25">
      <c r="A14" s="7"/>
      <c r="B14" s="45" t="s">
        <v>207</v>
      </c>
      <c r="C14" s="95" t="s">
        <v>132</v>
      </c>
      <c r="D14" s="95"/>
      <c r="E14" s="95"/>
      <c r="F14" s="95"/>
      <c r="G14" s="95"/>
      <c r="H14" s="95"/>
      <c r="I14" s="95"/>
      <c r="J14" s="95"/>
      <c r="K14" s="95"/>
      <c r="L14" s="96"/>
    </row>
    <row r="15" spans="1:12" s="10" customFormat="1" ht="14.25" x14ac:dyDescent="0.25">
      <c r="A15" s="7"/>
      <c r="B15" s="46" t="s">
        <v>106</v>
      </c>
      <c r="C15" s="88" t="s">
        <v>130</v>
      </c>
      <c r="D15" s="88"/>
      <c r="E15" s="88"/>
      <c r="F15" s="88"/>
      <c r="G15" s="88"/>
      <c r="H15" s="88"/>
      <c r="I15" s="88"/>
      <c r="J15" s="88"/>
      <c r="K15" s="88"/>
      <c r="L15" s="88"/>
    </row>
    <row r="16" spans="1:12" s="10" customFormat="1" ht="14.25" x14ac:dyDescent="0.25">
      <c r="A16" s="7"/>
      <c r="B16" s="46" t="s">
        <v>105</v>
      </c>
      <c r="C16" s="88" t="s">
        <v>135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1:12" s="10" customFormat="1" ht="14.25" x14ac:dyDescent="0.25">
      <c r="A17" s="7"/>
      <c r="B17" s="46" t="s">
        <v>107</v>
      </c>
      <c r="C17" s="88" t="s">
        <v>133</v>
      </c>
      <c r="D17" s="88"/>
      <c r="E17" s="88"/>
      <c r="F17" s="88"/>
      <c r="G17" s="88"/>
      <c r="H17" s="88"/>
      <c r="I17" s="88"/>
      <c r="J17" s="88"/>
      <c r="K17" s="88"/>
      <c r="L17" s="88"/>
    </row>
    <row r="18" spans="1:12" s="10" customFormat="1" ht="14.25" x14ac:dyDescent="0.25">
      <c r="A18" s="7"/>
      <c r="B18" s="46" t="s">
        <v>108</v>
      </c>
      <c r="C18" s="88" t="s">
        <v>131</v>
      </c>
      <c r="D18" s="88"/>
      <c r="E18" s="88"/>
      <c r="F18" s="88"/>
      <c r="G18" s="88"/>
      <c r="H18" s="88"/>
      <c r="I18" s="88"/>
      <c r="J18" s="88"/>
      <c r="K18" s="88"/>
      <c r="L18" s="88"/>
    </row>
    <row r="19" spans="1:12" s="10" customFormat="1" ht="14.25" x14ac:dyDescent="0.25">
      <c r="A19" s="7"/>
      <c r="B19" s="46" t="s">
        <v>114</v>
      </c>
      <c r="C19" s="88" t="s">
        <v>136</v>
      </c>
      <c r="D19" s="88"/>
      <c r="E19" s="88"/>
      <c r="F19" s="88"/>
      <c r="G19" s="88"/>
      <c r="H19" s="88"/>
      <c r="I19" s="88"/>
      <c r="J19" s="88"/>
      <c r="K19" s="88"/>
      <c r="L19" s="88"/>
    </row>
    <row r="20" spans="1:12" s="10" customFormat="1" ht="42" customHeight="1" x14ac:dyDescent="0.25">
      <c r="A20" s="7"/>
      <c r="B20" s="46" t="s">
        <v>116</v>
      </c>
      <c r="C20" s="88" t="s">
        <v>209</v>
      </c>
      <c r="D20" s="88"/>
      <c r="E20" s="88"/>
      <c r="F20" s="88"/>
      <c r="G20" s="88"/>
      <c r="H20" s="88"/>
      <c r="I20" s="88"/>
      <c r="J20" s="88"/>
      <c r="K20" s="88"/>
      <c r="L20" s="88"/>
    </row>
    <row r="21" spans="1:12" s="10" customFormat="1" ht="14.25" x14ac:dyDescent="0.25">
      <c r="A21" s="7"/>
      <c r="B21" s="46" t="s">
        <v>109</v>
      </c>
      <c r="C21" s="88" t="s">
        <v>134</v>
      </c>
      <c r="D21" s="88"/>
      <c r="E21" s="88"/>
      <c r="F21" s="88"/>
      <c r="G21" s="88"/>
      <c r="H21" s="88"/>
      <c r="I21" s="88"/>
      <c r="J21" s="88"/>
      <c r="K21" s="88"/>
      <c r="L21" s="88"/>
    </row>
    <row r="22" spans="1:12" s="10" customFormat="1" ht="14.25" x14ac:dyDescent="0.25">
      <c r="A22" s="7"/>
      <c r="B22" s="46" t="s">
        <v>110</v>
      </c>
      <c r="C22" s="88" t="s">
        <v>139</v>
      </c>
      <c r="D22" s="88"/>
      <c r="E22" s="88"/>
      <c r="F22" s="88"/>
      <c r="G22" s="88"/>
      <c r="H22" s="88"/>
      <c r="I22" s="88"/>
      <c r="J22" s="88"/>
      <c r="K22" s="88"/>
      <c r="L22" s="88"/>
    </row>
    <row r="23" spans="1:12" s="10" customFormat="1" ht="21.75" customHeight="1" x14ac:dyDescent="0.25">
      <c r="A23" s="7"/>
      <c r="B23" s="89" t="s">
        <v>208</v>
      </c>
      <c r="C23" s="90"/>
      <c r="D23" s="90"/>
      <c r="E23" s="90"/>
      <c r="F23" s="90"/>
      <c r="G23" s="90"/>
      <c r="H23" s="90"/>
      <c r="I23" s="90"/>
      <c r="J23" s="90"/>
      <c r="K23" s="90"/>
      <c r="L23" s="91"/>
    </row>
    <row r="24" spans="1:12" s="10" customFormat="1" ht="41.1" customHeight="1" x14ac:dyDescent="0.25">
      <c r="A24" s="7"/>
      <c r="B24" s="41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s="10" customFormat="1" ht="41.1" customHeight="1" x14ac:dyDescent="0.25">
      <c r="A25" s="7"/>
      <c r="B25" s="41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s="10" customFormat="1" ht="41.1" customHeight="1" x14ac:dyDescent="0.25">
      <c r="A26" s="7"/>
      <c r="B26" s="41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s="10" customFormat="1" ht="41.1" customHeight="1" x14ac:dyDescent="0.25">
      <c r="A27" s="7"/>
      <c r="B27" s="41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s="10" customFormat="1" ht="41.1" customHeight="1" x14ac:dyDescent="0.25">
      <c r="A28" s="7"/>
      <c r="B28" s="41"/>
      <c r="C28" s="87"/>
      <c r="D28" s="87"/>
      <c r="E28" s="87"/>
      <c r="F28" s="87"/>
      <c r="G28" s="87"/>
      <c r="H28" s="87"/>
      <c r="I28" s="87"/>
      <c r="J28" s="87"/>
      <c r="K28" s="87"/>
      <c r="L28" s="87"/>
    </row>
  </sheetData>
  <mergeCells count="28">
    <mergeCell ref="C28:L28"/>
    <mergeCell ref="B1:L1"/>
    <mergeCell ref="C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C27:L27"/>
    <mergeCell ref="C13:L13"/>
    <mergeCell ref="C14:L14"/>
    <mergeCell ref="C25:L25"/>
    <mergeCell ref="C26:L26"/>
    <mergeCell ref="C15:L15"/>
    <mergeCell ref="C16:L16"/>
    <mergeCell ref="C18:L18"/>
    <mergeCell ref="B23:L23"/>
    <mergeCell ref="C24:L24"/>
    <mergeCell ref="C17:L17"/>
    <mergeCell ref="C19:L19"/>
    <mergeCell ref="C20:L20"/>
    <mergeCell ref="C21:L21"/>
    <mergeCell ref="C22:L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39252873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2676/OC-BR</Approval_x0020_Number>
    <Document_x0020_Author xmlns="9c571b2f-e523-4ab2-ba2e-09e151a03ef4">Nery, Claudia Regina Borges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BR-L1297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Plan&lt;/USER_STAGE&gt;&lt;PD_OBJ_TYPE&gt;0&lt;/PD_OBJ_TYPE&gt;&lt;MAKERECORD&gt;N&lt;/MAKERECORD&gt;&lt;PD_FILEPT_NO&gt;PO-BR-L1297-GS&lt;/PD_FILEPT_NO&gt;&lt;/Data&gt;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(versão 6)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0E758D9AC1FD24E836553BB1C9A08A6" ma:contentTypeVersion="0" ma:contentTypeDescription="A content type to manage public (operations) IDB documents" ma:contentTypeScope="" ma:versionID="eda021c0047dd0e49d4d85be943b309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61319-8B7A-48C1-AE9B-3389EDD32F04}"/>
</file>

<file path=customXml/itemProps2.xml><?xml version="1.0" encoding="utf-8"?>
<ds:datastoreItem xmlns:ds="http://schemas.openxmlformats.org/officeDocument/2006/customXml" ds:itemID="{66D5DB8F-3FA3-414D-A907-2021C78C2DE5}"/>
</file>

<file path=customXml/itemProps3.xml><?xml version="1.0" encoding="utf-8"?>
<ds:datastoreItem xmlns:ds="http://schemas.openxmlformats.org/officeDocument/2006/customXml" ds:itemID="{7EE25B23-1742-446E-ACF4-6CBB4F7D4688}"/>
</file>

<file path=customXml/itemProps4.xml><?xml version="1.0" encoding="utf-8"?>
<ds:datastoreItem xmlns:ds="http://schemas.openxmlformats.org/officeDocument/2006/customXml" ds:itemID="{94A6F2E4-845D-4260-97A7-BF3A10F34C0B}"/>
</file>

<file path=customXml/itemProps5.xml><?xml version="1.0" encoding="utf-8"?>
<ds:datastoreItem xmlns:ds="http://schemas.openxmlformats.org/officeDocument/2006/customXml" ds:itemID="{2FAEC3A5-862A-4C2D-A2D5-C4157F2D3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PA- v6-para publicação</vt:lpstr>
      <vt:lpstr>v-6-FOLHA ANEXA</vt:lpstr>
      <vt:lpstr>'PA- v6-para publicação'!Print_Area</vt:lpstr>
      <vt:lpstr>'v-6-FOLHA ANEXA'!Print_Area</vt:lpstr>
      <vt:lpstr>'PA- v6-para publicação'!Print_Titles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(BR-L1297 PROSAMIM III) - Nov 2014</dc:title>
  <dc:creator>jandira</dc:creator>
  <cp:lastModifiedBy>IADB2</cp:lastModifiedBy>
  <cp:lastPrinted>2014-11-24T18:38:09Z</cp:lastPrinted>
  <dcterms:created xsi:type="dcterms:W3CDTF">2014-04-22T11:14:51Z</dcterms:created>
  <dcterms:modified xsi:type="dcterms:W3CDTF">2014-11-27T16:04:00Z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0x01010046CF21643EE8D14686A648AA6DAD08920050E758D9AC1FD24E836553BB1C9A08A6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