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625" windowWidth="19260" windowHeight="5685" tabRatio="364"/>
  </bookViews>
  <sheets>
    <sheet name="Resumen" sheetId="1" r:id="rId1"/>
    <sheet name="Hoja3" sheetId="3" r:id="rId2"/>
  </sheets>
  <externalReferences>
    <externalReference r:id="rId3"/>
  </externalReferences>
  <definedNames>
    <definedName name="_xlnm.Print_Area" localSheetId="0">Resumen!$A$1:$P$22</definedName>
  </definedNames>
  <calcPr calcId="145621"/>
</workbook>
</file>

<file path=xl/calcChain.xml><?xml version="1.0" encoding="utf-8"?>
<calcChain xmlns="http://schemas.openxmlformats.org/spreadsheetml/2006/main">
  <c r="J15" i="1" l="1"/>
  <c r="K15" i="1" s="1"/>
  <c r="G15" i="1"/>
  <c r="H15" i="1" s="1"/>
  <c r="G14" i="1"/>
  <c r="L15" i="1" l="1"/>
  <c r="L9" i="1"/>
  <c r="L10" i="1"/>
  <c r="L11" i="1"/>
  <c r="L12" i="1"/>
  <c r="L16" i="1"/>
  <c r="G20" i="1"/>
  <c r="H20" i="1" s="1"/>
  <c r="G18" i="1"/>
  <c r="H18" i="1" s="1"/>
  <c r="G19" i="1"/>
  <c r="H19" i="1" s="1"/>
  <c r="G17" i="1"/>
  <c r="H17" i="1" s="1"/>
  <c r="H14" i="1"/>
  <c r="L14" i="1" s="1"/>
  <c r="G13" i="1"/>
  <c r="H13" i="1" s="1"/>
  <c r="G8" i="1"/>
  <c r="H8" i="1" s="1"/>
  <c r="G7" i="1"/>
  <c r="H7" i="1" s="1"/>
  <c r="E21" i="1"/>
  <c r="J20" i="1"/>
  <c r="K20" i="1" s="1"/>
  <c r="J19" i="1"/>
  <c r="K19" i="1" s="1"/>
  <c r="J18" i="1"/>
  <c r="K18" i="1" s="1"/>
  <c r="J17" i="1"/>
  <c r="K17" i="1" s="1"/>
  <c r="J16" i="1"/>
  <c r="K16" i="1" s="1"/>
  <c r="J14" i="1"/>
  <c r="K14" i="1" s="1"/>
  <c r="J13" i="1"/>
  <c r="K13" i="1" s="1"/>
  <c r="I10" i="1"/>
  <c r="J10" i="1" s="1"/>
  <c r="K10" i="1" s="1"/>
  <c r="L18" i="1" l="1"/>
  <c r="L13" i="1"/>
  <c r="L7" i="1"/>
  <c r="L19" i="1"/>
  <c r="L20" i="1"/>
  <c r="L17" i="1"/>
  <c r="L8" i="1"/>
  <c r="I12" i="1"/>
  <c r="J12" i="1" s="1"/>
  <c r="K12" i="1" s="1"/>
  <c r="I11" i="1"/>
  <c r="J11" i="1" s="1"/>
  <c r="K11" i="1" s="1"/>
  <c r="I9" i="1"/>
  <c r="J9" i="1" s="1"/>
  <c r="K9" i="1" s="1"/>
  <c r="I7" i="1"/>
  <c r="J7" i="1" l="1"/>
  <c r="I8" i="1"/>
  <c r="J8" i="1" s="1"/>
  <c r="K8" i="1" s="1"/>
  <c r="I21" i="1" l="1"/>
  <c r="J21" i="1"/>
  <c r="K7" i="1"/>
  <c r="K21" i="1" s="1"/>
</calcChain>
</file>

<file path=xl/comments1.xml><?xml version="1.0" encoding="utf-8"?>
<comments xmlns="http://schemas.openxmlformats.org/spreadsheetml/2006/main">
  <authors>
    <author>Author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con plazos combinados de construccion de ripio y empedrado</t>
        </r>
      </text>
    </comment>
  </commentList>
</comments>
</file>

<file path=xl/sharedStrings.xml><?xml version="1.0" encoding="utf-8"?>
<sst xmlns="http://schemas.openxmlformats.org/spreadsheetml/2006/main" count="56" uniqueCount="52">
  <si>
    <t>U$D / KM</t>
  </si>
  <si>
    <t>duracion meses</t>
  </si>
  <si>
    <t>Plazo adoptado</t>
  </si>
  <si>
    <t>Tasa de construccion de empedrado:</t>
  </si>
  <si>
    <t>km/mes</t>
  </si>
  <si>
    <t>GRAN TOTAL Gs.</t>
  </si>
  <si>
    <t>DEPARTAMENTO</t>
  </si>
  <si>
    <t>TRAMO</t>
  </si>
  <si>
    <t>%</t>
  </si>
  <si>
    <t>PROGRAMA DE MEJORAMIENTO DE CAMINOS RURALES (PR-L1084)</t>
  </si>
  <si>
    <t>Cruce PY13 - 3 de Febrero -Colonias Unidas</t>
  </si>
  <si>
    <t>PY 13 - Tarumai - Carpa Cue - San Joaquín.</t>
  </si>
  <si>
    <t>Nueva Londres -  La Pastora</t>
  </si>
  <si>
    <t>Boquerón - San Francisco</t>
  </si>
  <si>
    <t>San Francisco - Buena Vista</t>
  </si>
  <si>
    <t>San Francisco - San Juan Nepomuceno</t>
  </si>
  <si>
    <t>Col. Fortuna – Col. Nueva Durango - Asent. Maracaná</t>
  </si>
  <si>
    <t>Ruta 10 - Araujo Cue</t>
  </si>
  <si>
    <t>5.05 Col. Santa Clara - La Paloma</t>
  </si>
  <si>
    <t>San Pablo - Estero Yetyty-Volendam</t>
  </si>
  <si>
    <t>Nueva Germania-Aº Ata-Tacuati</t>
  </si>
  <si>
    <t>Lima - Quindy</t>
  </si>
  <si>
    <t>Quindy - Naranjito</t>
  </si>
  <si>
    <t>Caaguazú</t>
  </si>
  <si>
    <t>Caazapa</t>
  </si>
  <si>
    <t>Canindeyu</t>
  </si>
  <si>
    <t>San Pedro</t>
  </si>
  <si>
    <t>U$D TOTAL</t>
  </si>
  <si>
    <t>LLAMADO</t>
  </si>
  <si>
    <t>SEGUNDO LLAMADO</t>
  </si>
  <si>
    <t>PRIMER LLAMADO
(obras de la muestra)</t>
  </si>
  <si>
    <t>TOTALES</t>
  </si>
  <si>
    <t>Ripio
km</t>
  </si>
  <si>
    <t>Empedrado
km</t>
  </si>
  <si>
    <t>LOTES</t>
  </si>
  <si>
    <t>LONGITUD
TOTAL</t>
  </si>
  <si>
    <t>Fecha estimada Publicación del Llamado</t>
  </si>
  <si>
    <t>Fecha estimada Inicio de Obras</t>
  </si>
  <si>
    <t>Luz Bella-Manduara - Yasy Cañy</t>
  </si>
  <si>
    <t>Distrito</t>
  </si>
  <si>
    <t>Nva. Germania-Tacuati</t>
  </si>
  <si>
    <t>Lima</t>
  </si>
  <si>
    <t>Gral Resquin</t>
  </si>
  <si>
    <t>San Pablo-Villa el Rosario</t>
  </si>
  <si>
    <t>La Paloma</t>
  </si>
  <si>
    <t>Curuguaty</t>
  </si>
  <si>
    <t>3 de Febrero-R.A.Oviedo</t>
  </si>
  <si>
    <t>San Joaquin</t>
  </si>
  <si>
    <t>Nva Londres-La Pastora</t>
  </si>
  <si>
    <t>Caazapa-San J.Nepomuceno</t>
  </si>
  <si>
    <t>San J.Nepomuceno</t>
  </si>
  <si>
    <t>San J.Nepomuceno-Buena 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</si>
</sst>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ncr2/AppData/Local/Microsoft/Windows/Temporary%20Internet%20Files/Content.Outlook/H5L5R48I/Tramos_No_Pav_UPGP%20-%20Banco%20Mundial%20(editado%20MA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1eraño (NUEVO)"/>
      <sheetName val="Tramos prox a Adjudicar"/>
      <sheetName val="Tramos con DFI"/>
    </sheetNames>
    <sheetDataSet>
      <sheetData sheetId="0"/>
      <sheetData sheetId="1"/>
      <sheetData sheetId="2">
        <row r="5">
          <cell r="I5">
            <v>181460.64563439105</v>
          </cell>
        </row>
        <row r="6">
          <cell r="I6">
            <v>231671.75238669128</v>
          </cell>
        </row>
        <row r="11">
          <cell r="I11">
            <v>333240.89255340584</v>
          </cell>
        </row>
        <row r="18">
          <cell r="I18">
            <v>255702</v>
          </cell>
        </row>
        <row r="25">
          <cell r="I25">
            <v>345140.69963530661</v>
          </cell>
        </row>
        <row r="26">
          <cell r="I26">
            <v>218338.77777307911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topLeftCell="C1" zoomScaleNormal="100" zoomScaleSheetLayoutView="85" workbookViewId="0">
      <selection activeCell="G24" sqref="G24"/>
    </sheetView>
  </sheetViews>
  <sheetFormatPr defaultColWidth="11.42578125" defaultRowHeight="15" x14ac:dyDescent="0.25"/>
  <cols>
    <col min="1" max="1" width="9" style="3" customWidth="1"/>
    <col min="2" max="2" width="21.5703125" style="3" customWidth="1"/>
    <col min="3" max="3" width="6.42578125" style="3" bestFit="1" customWidth="1"/>
    <col min="4" max="4" width="43.28515625" style="3" bestFit="1" customWidth="1"/>
    <col min="5" max="5" width="11.28515625" style="4" customWidth="1"/>
    <col min="6" max="6" width="25.85546875" style="4" customWidth="1"/>
    <col min="7" max="7" width="9.7109375" style="4" customWidth="1"/>
    <col min="8" max="8" width="11.5703125" style="4" customWidth="1"/>
    <col min="9" max="9" width="15.5703125" style="4" customWidth="1"/>
    <col min="10" max="10" width="17.140625" style="3" customWidth="1"/>
    <col min="11" max="11" width="17.7109375" style="3" customWidth="1"/>
    <col min="12" max="12" width="11.85546875" style="3" customWidth="1"/>
    <col min="13" max="13" width="11.28515625" style="4" customWidth="1"/>
    <col min="14" max="14" width="13.140625" style="4" customWidth="1"/>
    <col min="15" max="15" width="13.7109375" style="4" customWidth="1"/>
    <col min="16" max="16" width="13" style="4" customWidth="1"/>
    <col min="17" max="16384" width="11.42578125" style="3"/>
  </cols>
  <sheetData>
    <row r="1" spans="1:16" ht="23.25" x14ac:dyDescent="0.2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"/>
      <c r="P1" s="2"/>
    </row>
    <row r="3" spans="1:16" x14ac:dyDescent="0.25">
      <c r="J3" s="5"/>
      <c r="K3" s="6">
        <v>4500</v>
      </c>
    </row>
    <row r="4" spans="1:16" x14ac:dyDescent="0.25">
      <c r="J4" s="5"/>
      <c r="K4" s="4">
        <v>2</v>
      </c>
      <c r="L4" s="3" t="s">
        <v>4</v>
      </c>
      <c r="M4" s="4">
        <v>80</v>
      </c>
      <c r="N4" s="4" t="s">
        <v>8</v>
      </c>
    </row>
    <row r="5" spans="1:16" x14ac:dyDescent="0.25">
      <c r="J5" s="5" t="s">
        <v>3</v>
      </c>
      <c r="K5" s="4">
        <v>1</v>
      </c>
      <c r="L5" s="3" t="s">
        <v>4</v>
      </c>
      <c r="M5" s="4">
        <v>20</v>
      </c>
      <c r="N5" s="4" t="s">
        <v>8</v>
      </c>
      <c r="O5" s="7"/>
    </row>
    <row r="6" spans="1:16" s="4" customFormat="1" ht="55.5" customHeight="1" x14ac:dyDescent="0.25">
      <c r="A6" s="8" t="s">
        <v>28</v>
      </c>
      <c r="B6" s="8" t="s">
        <v>6</v>
      </c>
      <c r="C6" s="8" t="s">
        <v>34</v>
      </c>
      <c r="D6" s="8" t="s">
        <v>7</v>
      </c>
      <c r="E6" s="9" t="s">
        <v>35</v>
      </c>
      <c r="F6" s="9" t="s">
        <v>39</v>
      </c>
      <c r="G6" s="9" t="s">
        <v>32</v>
      </c>
      <c r="H6" s="9" t="s">
        <v>33</v>
      </c>
      <c r="I6" s="9" t="s">
        <v>0</v>
      </c>
      <c r="J6" s="9" t="s">
        <v>27</v>
      </c>
      <c r="K6" s="9" t="s">
        <v>5</v>
      </c>
      <c r="L6" s="9" t="s">
        <v>1</v>
      </c>
      <c r="M6" s="9" t="s">
        <v>2</v>
      </c>
      <c r="N6" s="22" t="s">
        <v>36</v>
      </c>
      <c r="O6" s="22" t="s">
        <v>37</v>
      </c>
    </row>
    <row r="7" spans="1:16" s="21" customFormat="1" ht="22.5" customHeight="1" x14ac:dyDescent="0.25">
      <c r="A7" s="43" t="s">
        <v>30</v>
      </c>
      <c r="B7" s="38" t="s">
        <v>23</v>
      </c>
      <c r="C7" s="24">
        <v>1</v>
      </c>
      <c r="D7" s="25" t="s">
        <v>10</v>
      </c>
      <c r="E7" s="26">
        <v>42.86</v>
      </c>
      <c r="F7" s="26" t="s">
        <v>46</v>
      </c>
      <c r="G7" s="26">
        <f>+E7*0.8</f>
        <v>34.288000000000004</v>
      </c>
      <c r="H7" s="26">
        <f>+E7-G7</f>
        <v>8.5719999999999956</v>
      </c>
      <c r="I7" s="27">
        <f>+'[1]Tramos con DFI'!$I$5</f>
        <v>181460.64563439105</v>
      </c>
      <c r="J7" s="28">
        <f>+E7*I7</f>
        <v>7777403.2718900004</v>
      </c>
      <c r="K7" s="28">
        <f>+J7*$K$3</f>
        <v>34998314723.505005</v>
      </c>
      <c r="L7" s="29">
        <f>+G7/$K$4+H7/$K$5</f>
        <v>25.715999999999998</v>
      </c>
      <c r="M7" s="30">
        <v>24</v>
      </c>
      <c r="N7" s="39">
        <v>42175</v>
      </c>
      <c r="O7" s="39">
        <v>42323</v>
      </c>
    </row>
    <row r="8" spans="1:16" s="21" customFormat="1" ht="22.5" customHeight="1" x14ac:dyDescent="0.25">
      <c r="A8" s="44"/>
      <c r="B8" s="38"/>
      <c r="C8" s="38">
        <v>2</v>
      </c>
      <c r="D8" s="1" t="s">
        <v>11</v>
      </c>
      <c r="E8" s="11">
        <v>12.64</v>
      </c>
      <c r="F8" s="11" t="s">
        <v>47</v>
      </c>
      <c r="G8" s="11">
        <f>+E8*0.8</f>
        <v>10.112000000000002</v>
      </c>
      <c r="H8" s="11">
        <f>+E8-G8</f>
        <v>2.5279999999999987</v>
      </c>
      <c r="I8" s="12">
        <f>+'[1]Tramos con DFI'!$I$6</f>
        <v>231671.75238669128</v>
      </c>
      <c r="J8" s="13">
        <f t="shared" ref="J8:J20" si="0">+E8*I8</f>
        <v>2928330.9501677779</v>
      </c>
      <c r="K8" s="13">
        <f t="shared" ref="K8:K20" si="1">+J8*$K$3</f>
        <v>13177489275.755001</v>
      </c>
      <c r="L8" s="14">
        <f t="shared" ref="L8:L20" si="2">+G8/$K$4+H8/$K$5</f>
        <v>7.5839999999999996</v>
      </c>
      <c r="M8" s="50">
        <v>24</v>
      </c>
      <c r="N8" s="40"/>
      <c r="O8" s="40"/>
    </row>
    <row r="9" spans="1:16" s="21" customFormat="1" ht="22.5" customHeight="1" x14ac:dyDescent="0.25">
      <c r="A9" s="44"/>
      <c r="B9" s="38"/>
      <c r="C9" s="38"/>
      <c r="D9" s="1" t="s">
        <v>12</v>
      </c>
      <c r="E9" s="11">
        <v>24.5</v>
      </c>
      <c r="F9" s="11" t="s">
        <v>48</v>
      </c>
      <c r="G9" s="11"/>
      <c r="H9" s="11">
        <v>24.5</v>
      </c>
      <c r="I9" s="12">
        <f>+'[1]Tramos con DFI'!$I$11</f>
        <v>333240.89255340584</v>
      </c>
      <c r="J9" s="13">
        <f t="shared" si="0"/>
        <v>8164401.867558443</v>
      </c>
      <c r="K9" s="13">
        <f t="shared" si="1"/>
        <v>36739808404.012993</v>
      </c>
      <c r="L9" s="14">
        <f t="shared" si="2"/>
        <v>24.5</v>
      </c>
      <c r="M9" s="51"/>
      <c r="N9" s="40"/>
      <c r="O9" s="40"/>
    </row>
    <row r="10" spans="1:16" s="21" customFormat="1" ht="22.5" customHeight="1" x14ac:dyDescent="0.25">
      <c r="A10" s="44"/>
      <c r="B10" s="38" t="s">
        <v>24</v>
      </c>
      <c r="C10" s="37">
        <v>3</v>
      </c>
      <c r="D10" s="25" t="s">
        <v>13</v>
      </c>
      <c r="E10" s="26">
        <v>26.38</v>
      </c>
      <c r="F10" s="26" t="s">
        <v>49</v>
      </c>
      <c r="G10" s="26">
        <v>3.31</v>
      </c>
      <c r="H10" s="26">
        <v>23.07</v>
      </c>
      <c r="I10" s="27">
        <f>+'[1]Tramos con DFI'!$I$18</f>
        <v>255702</v>
      </c>
      <c r="J10" s="28">
        <f t="shared" si="0"/>
        <v>6745418.7599999998</v>
      </c>
      <c r="K10" s="28">
        <f t="shared" si="1"/>
        <v>30354384420</v>
      </c>
      <c r="L10" s="31">
        <f t="shared" si="2"/>
        <v>24.725000000000001</v>
      </c>
      <c r="M10" s="52">
        <v>24</v>
      </c>
      <c r="N10" s="40"/>
      <c r="O10" s="40"/>
    </row>
    <row r="11" spans="1:16" s="21" customFormat="1" ht="22.5" customHeight="1" x14ac:dyDescent="0.25">
      <c r="A11" s="44"/>
      <c r="B11" s="38"/>
      <c r="C11" s="37"/>
      <c r="D11" s="25" t="s">
        <v>14</v>
      </c>
      <c r="E11" s="26">
        <v>14.19</v>
      </c>
      <c r="F11" s="26" t="s">
        <v>51</v>
      </c>
      <c r="G11" s="26"/>
      <c r="H11" s="26">
        <v>14.19</v>
      </c>
      <c r="I11" s="27">
        <f>+'[1]Tramos con DFI'!$I$25</f>
        <v>345140.69963530661</v>
      </c>
      <c r="J11" s="28">
        <f t="shared" si="0"/>
        <v>4897546.5278250007</v>
      </c>
      <c r="K11" s="28">
        <f t="shared" si="1"/>
        <v>22038959375.212502</v>
      </c>
      <c r="L11" s="31">
        <f t="shared" si="2"/>
        <v>14.19</v>
      </c>
      <c r="M11" s="52"/>
      <c r="N11" s="40"/>
      <c r="O11" s="40"/>
    </row>
    <row r="12" spans="1:16" s="21" customFormat="1" ht="22.5" customHeight="1" x14ac:dyDescent="0.25">
      <c r="A12" s="45"/>
      <c r="B12" s="38"/>
      <c r="C12" s="10">
        <v>4</v>
      </c>
      <c r="D12" s="1" t="s">
        <v>15</v>
      </c>
      <c r="E12" s="11">
        <v>34.880000000000003</v>
      </c>
      <c r="F12" s="11" t="s">
        <v>50</v>
      </c>
      <c r="G12" s="11"/>
      <c r="H12" s="11">
        <v>34.880000000000003</v>
      </c>
      <c r="I12" s="12">
        <f>+'[1]Tramos con DFI'!$I$26</f>
        <v>218338.77777307911</v>
      </c>
      <c r="J12" s="13">
        <f t="shared" si="0"/>
        <v>7615656.5687250001</v>
      </c>
      <c r="K12" s="13">
        <f t="shared" si="1"/>
        <v>34270454559.262501</v>
      </c>
      <c r="L12" s="14">
        <f t="shared" si="2"/>
        <v>34.880000000000003</v>
      </c>
      <c r="M12" s="15">
        <v>24</v>
      </c>
      <c r="N12" s="41"/>
      <c r="O12" s="41"/>
    </row>
    <row r="13" spans="1:16" s="21" customFormat="1" ht="22.5" customHeight="1" x14ac:dyDescent="0.25">
      <c r="A13" s="46" t="s">
        <v>29</v>
      </c>
      <c r="B13" s="47" t="s">
        <v>25</v>
      </c>
      <c r="C13" s="24">
        <v>5</v>
      </c>
      <c r="D13" s="25" t="s">
        <v>16</v>
      </c>
      <c r="E13" s="26">
        <v>39.85</v>
      </c>
      <c r="F13" s="26" t="s">
        <v>45</v>
      </c>
      <c r="G13" s="26">
        <f>+E13*0.8</f>
        <v>31.880000000000003</v>
      </c>
      <c r="H13" s="26">
        <f>+E13-G13</f>
        <v>7.9699999999999989</v>
      </c>
      <c r="I13" s="27">
        <v>260000</v>
      </c>
      <c r="J13" s="28">
        <f t="shared" si="0"/>
        <v>10361000</v>
      </c>
      <c r="K13" s="28">
        <f t="shared" si="1"/>
        <v>46624500000</v>
      </c>
      <c r="L13" s="29">
        <f t="shared" si="2"/>
        <v>23.91</v>
      </c>
      <c r="M13" s="30">
        <v>24</v>
      </c>
      <c r="N13" s="39">
        <v>42353</v>
      </c>
      <c r="O13" s="39">
        <v>42510</v>
      </c>
    </row>
    <row r="14" spans="1:16" s="21" customFormat="1" ht="22.5" customHeight="1" x14ac:dyDescent="0.25">
      <c r="A14" s="46"/>
      <c r="B14" s="48"/>
      <c r="C14" s="38">
        <v>6</v>
      </c>
      <c r="D14" s="1" t="s">
        <v>17</v>
      </c>
      <c r="E14" s="11">
        <v>27.55</v>
      </c>
      <c r="F14" s="11" t="s">
        <v>45</v>
      </c>
      <c r="G14" s="11">
        <f>+E14*0.8</f>
        <v>22.040000000000003</v>
      </c>
      <c r="H14" s="11">
        <f>+E14-G14</f>
        <v>5.509999999999998</v>
      </c>
      <c r="I14" s="12">
        <v>260000</v>
      </c>
      <c r="J14" s="13">
        <f t="shared" si="0"/>
        <v>7163000</v>
      </c>
      <c r="K14" s="13">
        <f t="shared" si="1"/>
        <v>32233500000</v>
      </c>
      <c r="L14" s="14">
        <f>+G14/$K$4+H14/$K$5</f>
        <v>16.53</v>
      </c>
      <c r="M14" s="50">
        <v>24</v>
      </c>
      <c r="N14" s="40"/>
      <c r="O14" s="40"/>
    </row>
    <row r="15" spans="1:16" s="21" customFormat="1" ht="22.5" customHeight="1" x14ac:dyDescent="0.25">
      <c r="A15" s="46"/>
      <c r="B15" s="48"/>
      <c r="C15" s="38"/>
      <c r="D15" s="32" t="s">
        <v>38</v>
      </c>
      <c r="E15" s="11">
        <v>35.729999999999997</v>
      </c>
      <c r="F15" s="11" t="s">
        <v>45</v>
      </c>
      <c r="G15" s="11">
        <f>+E15*0.8</f>
        <v>28.584</v>
      </c>
      <c r="H15" s="11">
        <f>+E15-G15</f>
        <v>7.1459999999999972</v>
      </c>
      <c r="I15" s="12">
        <v>260000</v>
      </c>
      <c r="J15" s="13">
        <f t="shared" ref="J15" si="3">+E15*I15</f>
        <v>9289800</v>
      </c>
      <c r="K15" s="13">
        <f t="shared" ref="K15" si="4">+J15*$K$3</f>
        <v>41804100000</v>
      </c>
      <c r="L15" s="14">
        <f>+G15/$K$4+H15/$K$5</f>
        <v>21.437999999999995</v>
      </c>
      <c r="M15" s="53"/>
      <c r="N15" s="40"/>
      <c r="O15" s="40"/>
    </row>
    <row r="16" spans="1:16" s="21" customFormat="1" ht="22.5" customHeight="1" x14ac:dyDescent="0.25">
      <c r="A16" s="46"/>
      <c r="B16" s="49"/>
      <c r="C16" s="38"/>
      <c r="D16" s="23" t="s">
        <v>18</v>
      </c>
      <c r="E16" s="11">
        <v>8.76</v>
      </c>
      <c r="F16" s="11" t="s">
        <v>44</v>
      </c>
      <c r="G16" s="11"/>
      <c r="H16" s="11">
        <v>8.76</v>
      </c>
      <c r="I16" s="12">
        <v>260000</v>
      </c>
      <c r="J16" s="13">
        <f t="shared" si="0"/>
        <v>2277600</v>
      </c>
      <c r="K16" s="13">
        <f t="shared" si="1"/>
        <v>10249200000</v>
      </c>
      <c r="L16" s="14">
        <f t="shared" si="2"/>
        <v>8.76</v>
      </c>
      <c r="M16" s="51"/>
      <c r="N16" s="40"/>
      <c r="O16" s="40"/>
    </row>
    <row r="17" spans="1:16" s="21" customFormat="1" ht="22.5" customHeight="1" x14ac:dyDescent="0.25">
      <c r="A17" s="46"/>
      <c r="B17" s="38" t="s">
        <v>26</v>
      </c>
      <c r="C17" s="24">
        <v>7</v>
      </c>
      <c r="D17" s="25" t="s">
        <v>19</v>
      </c>
      <c r="E17" s="26">
        <v>26.48</v>
      </c>
      <c r="F17" s="26" t="s">
        <v>43</v>
      </c>
      <c r="G17" s="26">
        <f>+E17*0.8</f>
        <v>21.184000000000001</v>
      </c>
      <c r="H17" s="26">
        <f>+E17-G17</f>
        <v>5.2959999999999994</v>
      </c>
      <c r="I17" s="27">
        <v>260000</v>
      </c>
      <c r="J17" s="28">
        <f t="shared" si="0"/>
        <v>6884800</v>
      </c>
      <c r="K17" s="28">
        <f t="shared" si="1"/>
        <v>30981600000</v>
      </c>
      <c r="L17" s="29">
        <f t="shared" si="2"/>
        <v>15.888</v>
      </c>
      <c r="M17" s="30">
        <v>18</v>
      </c>
      <c r="N17" s="40"/>
      <c r="O17" s="40"/>
    </row>
    <row r="18" spans="1:16" s="21" customFormat="1" ht="22.5" customHeight="1" x14ac:dyDescent="0.25">
      <c r="A18" s="46"/>
      <c r="B18" s="38"/>
      <c r="C18" s="10">
        <v>8</v>
      </c>
      <c r="D18" s="1" t="s">
        <v>20</v>
      </c>
      <c r="E18" s="11">
        <v>70</v>
      </c>
      <c r="F18" s="11" t="s">
        <v>40</v>
      </c>
      <c r="G18" s="11">
        <f>+E18*0.8</f>
        <v>56</v>
      </c>
      <c r="H18" s="11">
        <f>+E18-G18</f>
        <v>14</v>
      </c>
      <c r="I18" s="12">
        <v>260000</v>
      </c>
      <c r="J18" s="13">
        <f t="shared" si="0"/>
        <v>18200000</v>
      </c>
      <c r="K18" s="13">
        <f t="shared" si="1"/>
        <v>81900000000</v>
      </c>
      <c r="L18" s="14">
        <f t="shared" si="2"/>
        <v>42</v>
      </c>
      <c r="M18" s="15">
        <v>30</v>
      </c>
      <c r="N18" s="40"/>
      <c r="O18" s="40"/>
    </row>
    <row r="19" spans="1:16" s="21" customFormat="1" ht="22.5" customHeight="1" x14ac:dyDescent="0.25">
      <c r="A19" s="46"/>
      <c r="B19" s="38"/>
      <c r="C19" s="37">
        <v>9</v>
      </c>
      <c r="D19" s="25" t="s">
        <v>21</v>
      </c>
      <c r="E19" s="26">
        <v>24.07</v>
      </c>
      <c r="F19" s="26" t="s">
        <v>41</v>
      </c>
      <c r="G19" s="26">
        <f>+E19*0.8</f>
        <v>19.256</v>
      </c>
      <c r="H19" s="26">
        <f>+E19-G19</f>
        <v>4.8140000000000001</v>
      </c>
      <c r="I19" s="27">
        <v>144384.23453493975</v>
      </c>
      <c r="J19" s="28">
        <f t="shared" si="0"/>
        <v>3475328.525256</v>
      </c>
      <c r="K19" s="28">
        <f t="shared" si="1"/>
        <v>15638978363.652</v>
      </c>
      <c r="L19" s="29">
        <f t="shared" si="2"/>
        <v>14.442</v>
      </c>
      <c r="M19" s="54">
        <v>24</v>
      </c>
      <c r="N19" s="40"/>
      <c r="O19" s="40"/>
    </row>
    <row r="20" spans="1:16" s="21" customFormat="1" ht="22.5" customHeight="1" x14ac:dyDescent="0.25">
      <c r="A20" s="46"/>
      <c r="B20" s="38"/>
      <c r="C20" s="37"/>
      <c r="D20" s="25" t="s">
        <v>22</v>
      </c>
      <c r="E20" s="26">
        <v>4.59</v>
      </c>
      <c r="F20" s="26" t="s">
        <v>42</v>
      </c>
      <c r="G20" s="26">
        <f>+E20*0.8</f>
        <v>3.6720000000000002</v>
      </c>
      <c r="H20" s="26">
        <f>+E20-G20</f>
        <v>0.91799999999999971</v>
      </c>
      <c r="I20" s="27">
        <v>272932.53232244006</v>
      </c>
      <c r="J20" s="28">
        <f t="shared" si="0"/>
        <v>1252760.3233599998</v>
      </c>
      <c r="K20" s="28">
        <f t="shared" si="1"/>
        <v>5637421455.1199989</v>
      </c>
      <c r="L20" s="29">
        <f t="shared" si="2"/>
        <v>2.7539999999999996</v>
      </c>
      <c r="M20" s="55"/>
      <c r="N20" s="41"/>
      <c r="O20" s="41"/>
    </row>
    <row r="21" spans="1:16" ht="21.75" customHeight="1" x14ac:dyDescent="0.25">
      <c r="D21" s="16" t="s">
        <v>31</v>
      </c>
      <c r="E21" s="17">
        <f>+SUM(E7:E20)</f>
        <v>392.47999999999996</v>
      </c>
      <c r="F21" s="35"/>
      <c r="G21" s="35"/>
      <c r="H21" s="36"/>
      <c r="I21" s="18">
        <f>+SUM(I7:I20)</f>
        <v>3542871.5348402541</v>
      </c>
      <c r="J21" s="19">
        <f>+SUM(J7:J20)</f>
        <v>97033046.794782206</v>
      </c>
      <c r="K21" s="19">
        <f>+SUM(K7:K20)</f>
        <v>436648710576.52002</v>
      </c>
      <c r="L21" s="33"/>
      <c r="M21" s="34"/>
      <c r="N21" s="34"/>
      <c r="O21" s="34"/>
      <c r="P21" s="3"/>
    </row>
    <row r="22" spans="1:16" x14ac:dyDescent="0.25">
      <c r="J22" s="20"/>
    </row>
    <row r="23" spans="1:16" x14ac:dyDescent="0.25">
      <c r="J23" s="21"/>
    </row>
    <row r="24" spans="1:16" x14ac:dyDescent="0.25">
      <c r="J24" s="21"/>
    </row>
    <row r="25" spans="1:16" x14ac:dyDescent="0.25">
      <c r="J25" s="21"/>
    </row>
    <row r="26" spans="1:16" x14ac:dyDescent="0.25">
      <c r="J26" s="21"/>
    </row>
    <row r="27" spans="1:16" x14ac:dyDescent="0.25">
      <c r="J27" s="21"/>
    </row>
    <row r="28" spans="1:16" x14ac:dyDescent="0.25">
      <c r="J28" s="21"/>
    </row>
    <row r="29" spans="1:16" x14ac:dyDescent="0.25">
      <c r="J29" s="21"/>
    </row>
    <row r="30" spans="1:16" x14ac:dyDescent="0.25">
      <c r="J30" s="21"/>
    </row>
  </sheetData>
  <mergeCells count="19">
    <mergeCell ref="A1:N1"/>
    <mergeCell ref="B7:B9"/>
    <mergeCell ref="A7:A12"/>
    <mergeCell ref="A13:A20"/>
    <mergeCell ref="B10:B12"/>
    <mergeCell ref="B13:B16"/>
    <mergeCell ref="B17:B20"/>
    <mergeCell ref="M8:M9"/>
    <mergeCell ref="M10:M11"/>
    <mergeCell ref="M14:M16"/>
    <mergeCell ref="M19:M20"/>
    <mergeCell ref="C8:C9"/>
    <mergeCell ref="C10:C11"/>
    <mergeCell ref="C14:C16"/>
    <mergeCell ref="C19:C20"/>
    <mergeCell ref="N7:N12"/>
    <mergeCell ref="O7:O12"/>
    <mergeCell ref="N13:N20"/>
    <mergeCell ref="O13:O20"/>
  </mergeCells>
  <pageMargins left="0.70866141732283472" right="0.70866141732283472" top="0.74803149606299213" bottom="0.74803149606299213" header="0.31496062992125984" footer="0.31496062992125984"/>
  <pageSetup paperSize="14" scale="65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CF8896E1841C842949D0F901AA0D771" ma:contentTypeVersion="6" ma:contentTypeDescription="A content type to manage public (operations) IDB documents" ma:contentTypeScope="" ma:versionID="0102ec3d50b4e7ef566a89942b7337f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4a2b00a3559290db0aee23e76ac17fb8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04e1e40-5c2d-4772-8def-99c6b9ea1318}" ma:internalName="TaxCatchAll" ma:showField="CatchAllData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04e1e40-5c2d-4772-8def-99c6b9ea1318}" ma:internalName="TaxCatchAllLabel" ma:readOnly="true" ma:showField="CatchAllDataLabel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TaxKeywordTaxHTField" ma:index="55" nillable="true" ma:taxonomy="true" ma:internalName="TaxKeywordTaxHTField" ma:taxonomyFieldName="TaxKeyword" ma:displayName="Tags" ma:fieldId="{23f27201-bee3-471e-b2e7-b64fd8b7ca38}" ma:taxonomyMulti="true" ma:sspId="ae61f9b1-e23d-4f49-b3d7-56b991556c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Abstract xmlns="cdc7663a-08f0-4737-9e8c-148ce897a09c" xsi:nil="true"/>
    <Record_x0020_Number xmlns="cdc7663a-08f0-4737-9e8c-148ce897a09c" xsi:nil="true"/>
    <Disclosure_x0020_Activity xmlns="cdc7663a-08f0-4737-9e8c-148ce897a09c">Loan Proposal</Disclosure_x0020_Activity>
    <Region xmlns="cdc7663a-08f0-4737-9e8c-148ce897a09c" xsi:nil="true"/>
    <Division_x0020_or_x0020_Unit xmlns="cdc7663a-08f0-4737-9e8c-148ce897a09c">INE/TSP</Division_x0020_or_x0020_Unit>
    <Other_x0020_Author xmlns="cdc7663a-08f0-4737-9e8c-148ce897a09c" xsi:nil="true"/>
    <Key_x0020_Document xmlns="cdc7663a-08f0-4737-9e8c-148ce897a09c">false</Key_x0020_Document>
    <IDBDocs_x0020_Number xmlns="cdc7663a-08f0-4737-9e8c-148ce897a09c">39005660</IDBDocs_x0020_Number>
    <Publication_x0020_Type xmlns="cdc7663a-08f0-4737-9e8c-148ce897a09c" xsi:nil="true"/>
    <Document_x0020_Author xmlns="cdc7663a-08f0-4737-9e8c-148ce897a09c">Lenci Pousada, Vera Lucia</Document_x0020_Author>
    <Operation_x0020_Type xmlns="cdc7663a-08f0-4737-9e8c-148ce897a09c" xsi:nil="true"/>
    <TaxCatchAll xmlns="cdc7663a-08f0-4737-9e8c-148ce897a09c">
      <Value>38</Value>
      <Value>81</Value>
    </TaxCatchAll>
    <Issue_x0020_Date xmlns="cdc7663a-08f0-4737-9e8c-148ce897a09c" xsi:nil="true"/>
    <Fiscal_x0020_Year_x0020_IDB xmlns="cdc7663a-08f0-4737-9e8c-148ce897a09c">2014</Fiscal_x0020_Year_x0020_IDB>
    <TaxKeywordTaxHTField xmlns="cdc7663a-08f0-4737-9e8c-148ce897a09c">
      <Terms xmlns="http://schemas.microsoft.com/office/infopath/2007/PartnerControls"/>
    </TaxKeywordTaxHTField>
    <Project_x0020_Number xmlns="cdc7663a-08f0-4737-9e8c-148ce897a09c">N/A</Project_x0020_Number>
    <Package_x0020_Code xmlns="cdc7663a-08f0-4737-9e8c-148ce897a09c" xsi:nil="true"/>
    <Migration_x0020_Info xmlns="cdc7663a-08f0-4737-9e8c-148ce897a09c">&lt;Data&gt;&lt;APPLICATION&gt;MS EXCEL&lt;/APPLICATION&gt;&lt;STAGE_CODE&gt;LP&lt;/STAGE_CODE&gt;&lt;USER_STAGE&gt;Loan Proposal&lt;/USER_STAGE&gt;&lt;PD_OBJ_TYPE&gt;0&lt;/PD_OBJ_TYPE&gt;&lt;MAKERECORD&gt;N&lt;/MAKERECORD&gt;&lt;/Data&gt;</Migration_x0020_Info>
    <Approval_x0020_Number xmlns="cdc7663a-08f0-4737-9e8c-148ce897a09c" xsi:nil="true"/>
    <Business_x0020_Area xmlns="cdc7663a-08f0-4737-9e8c-148ce897a09c" xsi:nil="true"/>
    <SISCOR_x0020_Number xmlns="cdc7663a-08f0-4737-9e8c-148ce897a09c" xsi:nil="true"/>
    <Webtopic xmlns="cdc7663a-08f0-4737-9e8c-148ce897a09c">Transportation</Webtopic>
    <Publishing_x0020_House xmlns="cdc7663a-08f0-4737-9e8c-148ce897a09c" xsi:nil="true"/>
    <Identifier xmlns="cdc7663a-08f0-4737-9e8c-148ce897a09c">Virginia Navas #2457 TECFILE</Identifier>
    <Disclosed xmlns="cdc7663a-08f0-4737-9e8c-148ce897a09c">false</Disclosed>
    <KP_x0020_Topics xmlns="cdc7663a-08f0-4737-9e8c-148ce897a09c" xsi:nil="true"/>
    <Document_x0020_Language_x0020_IDB xmlns="cdc7663a-08f0-4737-9e8c-148ce897a09c">Spanish</Document_x0020_Language_x0020_IDB>
    <Phase xmlns="cdc7663a-08f0-4737-9e8c-148ce897a09c" xsi:nil="true"/>
    <Editor1 xmlns="cdc7663a-08f0-4737-9e8c-148ce897a09c" xsi:nil="true"/>
    <Access_x0020_to_x0020_Information_x00a0_Policy xmlns="cdc7663a-08f0-4737-9e8c-148ce897a09c">Confidential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Paraguay</TermName>
          <TermId xmlns="http://schemas.microsoft.com/office/infopath/2007/PartnerControls">50282442-27e7-4526-9d04-55bf5da33a10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BBD3B1E5-C514-47A0-B147-AE49316C3C72}"/>
</file>

<file path=customXml/itemProps2.xml><?xml version="1.0" encoding="utf-8"?>
<ds:datastoreItem xmlns:ds="http://schemas.openxmlformats.org/officeDocument/2006/customXml" ds:itemID="{E5668484-CA61-4A82-8F31-BC94EBC940AE}"/>
</file>

<file path=customXml/itemProps3.xml><?xml version="1.0" encoding="utf-8"?>
<ds:datastoreItem xmlns:ds="http://schemas.openxmlformats.org/officeDocument/2006/customXml" ds:itemID="{C417A34E-A33A-41D6-8C41-81339AE04FBF}"/>
</file>

<file path=customXml/itemProps4.xml><?xml version="1.0" encoding="utf-8"?>
<ds:datastoreItem xmlns:ds="http://schemas.openxmlformats.org/officeDocument/2006/customXml" ds:itemID="{35CF9123-5818-4018-90D3-D30B13BB07BE}"/>
</file>

<file path=customXml/itemProps5.xml><?xml version="1.0" encoding="utf-8"?>
<ds:datastoreItem xmlns:ds="http://schemas.openxmlformats.org/officeDocument/2006/customXml" ds:itemID="{A1052A96-CEF2-43A3-84FD-84EE587DFD58}"/>
</file>

<file path=customXml/itemProps6.xml><?xml version="1.0" encoding="utf-8"?>
<ds:datastoreItem xmlns:ds="http://schemas.openxmlformats.org/officeDocument/2006/customXml" ds:itemID="{E4029800-F251-4507-9A79-9F57AB8E6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Resumen</vt:lpstr>
      <vt:lpstr>Hoja3</vt:lpstr>
      <vt:lpstr>Resumen!Print_Area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EEO_2_ Listado preliminar de obras de mejoramiento</dc:title>
  <dc:creator/>
  <cp:keywords/>
  <cp:lastModifiedBy/>
  <dcterms:created xsi:type="dcterms:W3CDTF">2006-09-12T12:46:56Z</dcterms:created>
  <dcterms:modified xsi:type="dcterms:W3CDTF">2014-08-29T15:59:12Z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0x0101001A458A224826124E8B45B1D613300CFC00BCF8896E1841C842949D0F901AA0D771</vt:lpwstr>
  </property>
  <property fmtid="{D5CDD505-2E9C-101B-9397-08002B2CF9AE}" pid="5" name="Series Operations IDB">
    <vt:lpwstr/>
  </property>
  <property fmtid="{D5CDD505-2E9C-101B-9397-08002B2CF9AE}" pid="6" name="Sub-Sector">
    <vt:lpwstr/>
  </property>
  <property fmtid="{D5CDD505-2E9C-101B-9397-08002B2CF9AE}" pid="7" name="Country">
    <vt:lpwstr>38;#Paraguay|50282442-27e7-4526-9d04-55bf5da33a10</vt:lpwstr>
  </property>
  <property fmtid="{D5CDD505-2E9C-101B-9397-08002B2CF9AE}" pid="8" name="Fund IDB">
    <vt:lpwstr/>
  </property>
  <property fmtid="{D5CDD505-2E9C-101B-9397-08002B2CF9AE}" pid="9" name="Series_x0020_Operations_x0020_IDB">
    <vt:lpwstr/>
  </property>
  <property fmtid="{D5CDD505-2E9C-101B-9397-08002B2CF9AE}" pid="10" name="To:">
    <vt:lpwstr/>
  </property>
  <property fmtid="{D5CDD505-2E9C-101B-9397-08002B2CF9AE}" pid="11" name="From:">
    <vt:lpwstr/>
  </property>
  <property fmtid="{D5CDD505-2E9C-101B-9397-08002B2CF9AE}" pid="12" name="Sector IDB">
    <vt:lpwstr/>
  </property>
  <property fmtid="{D5CDD505-2E9C-101B-9397-08002B2CF9AE}" pid="13" name="Function Operations IDB">
    <vt:lpwstr>81;#IDBDocs|cca77002-e150-4b2d-ab1f-1d7a7cdcae16</vt:lpwstr>
  </property>
</Properties>
</file>