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9440" windowHeight="5895" firstSheet="3" activeTab="3"/>
  </bookViews>
  <sheets>
    <sheet name="CASH FLOW DETALLE EC-L1113" sheetId="16" state="hidden" r:id="rId1"/>
    <sheet name="Hoja7" sheetId="13" state="hidden" r:id="rId2"/>
    <sheet name="grupos" sheetId="17" state="hidden" r:id="rId3"/>
    <sheet name="Plan de Adquisiciones" sheetId="18" r:id="rId4"/>
    <sheet name="Plan de Adquisiciones detalle" sheetId="19" r:id="rId5"/>
    <sheet name="Listas_Opciones_de_Referencia" sheetId="20" r:id="rId6"/>
  </sheets>
  <externalReferences>
    <externalReference r:id="rId7"/>
    <externalReference r:id="rId8"/>
  </externalReferences>
  <definedNames>
    <definedName name="_xlnm._FilterDatabase" localSheetId="4" hidden="1">'Plan de Adquisiciones detalle'!$A$6:$O$7</definedName>
    <definedName name="ADCATEGORIA">grupos!$B$2:$B$13</definedName>
    <definedName name="ADMETODO">grupos!$C$2:$C$11</definedName>
    <definedName name="ADQ">[1]PLAN!$G$207:$G$213</definedName>
    <definedName name="ADQB">[1]PLAN!$G$207:$G$215</definedName>
    <definedName name="AS">'[2]ADQUISICIONES (2)'!$N$185:$N$193</definedName>
    <definedName name="ASDFASDFASDF">'[2]ADQUISICIONES (2)'!$N$212:$N$227</definedName>
    <definedName name="CAT">[2]ADQUISICIONES!$BN$172:$BN$180</definedName>
    <definedName name="CATAD" localSheetId="0">#REF!</definedName>
    <definedName name="CATAD">#REF!</definedName>
    <definedName name="CATEG">Listas_Opciones_de_Referencia!$A$3:$A$15</definedName>
    <definedName name="CATEGORIA" localSheetId="0">[2]ADQUISICIONES!#REF!</definedName>
    <definedName name="CATEGORIA" localSheetId="3">[2]ADQUISICIONES!#REF!</definedName>
    <definedName name="CATEGORIA" localSheetId="4">[2]ADQUISICIONES!#REF!</definedName>
    <definedName name="CATEGORIA">[2]ADQUISICIONES!#REF!</definedName>
    <definedName name="MDA">[1]PLAN!$G$217:$G$232</definedName>
    <definedName name="METOD">Listas_Opciones_de_Referencia!$A$16:$A$35</definedName>
    <definedName name="METODO">[2]ADQUISICIONES!$BN$199:$BN$214</definedName>
    <definedName name="MONTOS">[2]ADQUISICIONES!$BN$184:$BN$190</definedName>
    <definedName name="PREC">[2]ADQUISICIONES!$BN$222:$BN$223</definedName>
    <definedName name="_xlnm.Print_Area" localSheetId="5">Listas_Opciones_de_Referencia!$A$1:$B$78</definedName>
    <definedName name="REV" localSheetId="3">[2]ADQUISICIONES!$BN$217:$BN$218</definedName>
    <definedName name="REV">[1]PLAN!$G$234:$G$236</definedName>
    <definedName name="SDFASFASDF">'[2]ADQUISICIONES (2)'!$N$197:$N$203</definedName>
    <definedName name="STAT">[2]ADQUISICIONES!$BN$226:$BN$229</definedName>
  </definedNames>
  <calcPr calcId="145621"/>
</workbook>
</file>

<file path=xl/calcChain.xml><?xml version="1.0" encoding="utf-8"?>
<calcChain xmlns="http://schemas.openxmlformats.org/spreadsheetml/2006/main">
  <c r="E21" i="19" l="1"/>
  <c r="D21" i="19"/>
  <c r="C21" i="19"/>
  <c r="J19" i="19"/>
  <c r="I19" i="19"/>
  <c r="J39" i="19"/>
  <c r="I39" i="19"/>
  <c r="J41" i="19" l="1"/>
  <c r="I41" i="19"/>
  <c r="E50" i="19" l="1"/>
  <c r="D16" i="18" s="1"/>
  <c r="D50" i="19"/>
  <c r="C50" i="19"/>
  <c r="E44" i="19"/>
  <c r="D14" i="18" s="1"/>
  <c r="D44" i="19"/>
  <c r="C14" i="18" s="1"/>
  <c r="C44" i="19"/>
  <c r="D21" i="18"/>
  <c r="C21" i="18"/>
  <c r="E18" i="19"/>
  <c r="D18" i="18" s="1"/>
  <c r="D18" i="19"/>
  <c r="C18" i="18" s="1"/>
  <c r="C18" i="19"/>
  <c r="E16" i="19"/>
  <c r="D19" i="18" s="1"/>
  <c r="D16" i="19"/>
  <c r="C16" i="19"/>
  <c r="E13" i="19"/>
  <c r="D17" i="18" s="1"/>
  <c r="D13" i="19"/>
  <c r="C17" i="18" s="1"/>
  <c r="C13" i="19"/>
  <c r="E11" i="19"/>
  <c r="D15" i="18" s="1"/>
  <c r="D11" i="19"/>
  <c r="C15" i="18" s="1"/>
  <c r="C11" i="19"/>
  <c r="J49" i="19"/>
  <c r="I49" i="19"/>
  <c r="J48" i="19"/>
  <c r="I48" i="19"/>
  <c r="J47" i="19"/>
  <c r="I47" i="19"/>
  <c r="J46" i="19"/>
  <c r="I46" i="19"/>
  <c r="J45" i="19"/>
  <c r="I45" i="19"/>
  <c r="J43" i="19"/>
  <c r="I43" i="19"/>
  <c r="J40" i="19"/>
  <c r="I40" i="19"/>
  <c r="J38" i="19"/>
  <c r="I38" i="19"/>
  <c r="J37" i="19"/>
  <c r="I37" i="19"/>
  <c r="J36" i="19"/>
  <c r="I36" i="19"/>
  <c r="J35" i="19"/>
  <c r="I35" i="19"/>
  <c r="J34" i="19"/>
  <c r="I34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7" i="19"/>
  <c r="I27" i="19"/>
  <c r="J26" i="19"/>
  <c r="I26" i="19"/>
  <c r="J25" i="19"/>
  <c r="I25" i="19"/>
  <c r="J24" i="19"/>
  <c r="I24" i="19"/>
  <c r="J23" i="19"/>
  <c r="I23" i="19"/>
  <c r="J22" i="19"/>
  <c r="I22" i="19"/>
  <c r="J20" i="19"/>
  <c r="I20" i="19"/>
  <c r="J17" i="19"/>
  <c r="I17" i="19"/>
  <c r="J15" i="19"/>
  <c r="I15" i="19"/>
  <c r="J14" i="19"/>
  <c r="I14" i="19"/>
  <c r="J12" i="19"/>
  <c r="I12" i="19"/>
  <c r="J10" i="19"/>
  <c r="I10" i="19"/>
  <c r="J9" i="19"/>
  <c r="I9" i="19"/>
  <c r="C19" i="18" l="1"/>
  <c r="C51" i="19"/>
  <c r="E51" i="19"/>
  <c r="D51" i="19"/>
  <c r="E17" i="18"/>
  <c r="E14" i="18"/>
  <c r="E21" i="18"/>
  <c r="E20" i="18" l="1"/>
  <c r="E18" i="18"/>
  <c r="E16" i="18"/>
  <c r="AB19" i="16"/>
  <c r="AO27" i="16"/>
  <c r="E19" i="18" l="1"/>
  <c r="D22" i="18"/>
  <c r="C22" i="18"/>
  <c r="E15" i="18"/>
  <c r="CB67" i="16"/>
  <c r="CA67" i="16"/>
  <c r="BZ67" i="16"/>
  <c r="BY67" i="16"/>
  <c r="BX67" i="16"/>
  <c r="BW67" i="16"/>
  <c r="BV67" i="16"/>
  <c r="BU67" i="16"/>
  <c r="BT67" i="16"/>
  <c r="BO54" i="16"/>
  <c r="BO52" i="16" s="1"/>
  <c r="T45" i="16"/>
  <c r="T43" i="16" s="1"/>
  <c r="U45" i="16"/>
  <c r="U43" i="16" s="1"/>
  <c r="V45" i="16"/>
  <c r="V43" i="16" s="1"/>
  <c r="X45" i="16"/>
  <c r="X43" i="16" s="1"/>
  <c r="Y45" i="16"/>
  <c r="Y43" i="16" s="1"/>
  <c r="AA45" i="16"/>
  <c r="AA43" i="16" s="1"/>
  <c r="AD45" i="16"/>
  <c r="AE45" i="16"/>
  <c r="AF45" i="16"/>
  <c r="AG45" i="16"/>
  <c r="AH45" i="16"/>
  <c r="AI45" i="16"/>
  <c r="AJ45" i="16"/>
  <c r="AK45" i="16"/>
  <c r="AL45" i="16"/>
  <c r="AM45" i="16"/>
  <c r="AN45" i="16"/>
  <c r="AO45" i="16"/>
  <c r="AQ45" i="16"/>
  <c r="AR45" i="16"/>
  <c r="AS45" i="16"/>
  <c r="AT45" i="16"/>
  <c r="AU45" i="16"/>
  <c r="AV45" i="16"/>
  <c r="AW45" i="16"/>
  <c r="AX45" i="16"/>
  <c r="AY45" i="16"/>
  <c r="AZ45" i="16"/>
  <c r="BA45" i="16"/>
  <c r="BB45" i="16"/>
  <c r="BD45" i="16"/>
  <c r="BE45" i="16"/>
  <c r="BF45" i="16"/>
  <c r="BG45" i="16"/>
  <c r="BH45" i="16"/>
  <c r="BI45" i="16"/>
  <c r="BJ45" i="16"/>
  <c r="BK45" i="16"/>
  <c r="BL45" i="16"/>
  <c r="BM45" i="16"/>
  <c r="BN45" i="16"/>
  <c r="BO45" i="16"/>
  <c r="BQ45" i="16"/>
  <c r="BR45" i="16"/>
  <c r="BR43" i="16" s="1"/>
  <c r="BS45" i="16"/>
  <c r="BS43" i="16" s="1"/>
  <c r="BT45" i="16"/>
  <c r="BT43" i="16" s="1"/>
  <c r="BU45" i="16"/>
  <c r="BU43" i="16" s="1"/>
  <c r="BV45" i="16"/>
  <c r="BV43" i="16" s="1"/>
  <c r="BW45" i="16"/>
  <c r="BW43" i="16" s="1"/>
  <c r="BX45" i="16"/>
  <c r="BX43" i="16" s="1"/>
  <c r="BY45" i="16"/>
  <c r="BY43" i="16" s="1"/>
  <c r="BZ45" i="16"/>
  <c r="BZ43" i="16" s="1"/>
  <c r="CA45" i="16"/>
  <c r="CA43" i="16" s="1"/>
  <c r="CB45" i="16"/>
  <c r="CB43" i="16" s="1"/>
  <c r="S45" i="16"/>
  <c r="S43" i="16" s="1"/>
  <c r="R45" i="16"/>
  <c r="R43" i="16" s="1"/>
  <c r="Q45" i="16"/>
  <c r="Q43" i="16" s="1"/>
  <c r="BM54" i="16"/>
  <c r="BM52" i="16" s="1"/>
  <c r="AB57" i="16"/>
  <c r="Z57" i="16"/>
  <c r="BR55" i="16"/>
  <c r="CC55" i="16" s="1"/>
  <c r="BQ60" i="16"/>
  <c r="CC60" i="16" s="1"/>
  <c r="BM60" i="16"/>
  <c r="BM56" i="16" s="1"/>
  <c r="BB59" i="16"/>
  <c r="BB56" i="16" s="1"/>
  <c r="AZ59" i="16"/>
  <c r="AZ56" i="16" s="1"/>
  <c r="AO58" i="16"/>
  <c r="AO56" i="16" s="1"/>
  <c r="AM58" i="16"/>
  <c r="AM56" i="16" s="1"/>
  <c r="AO53" i="16"/>
  <c r="AO52" i="16" s="1"/>
  <c r="AM53" i="16"/>
  <c r="AM52" i="16" s="1"/>
  <c r="BR51" i="16"/>
  <c r="BQ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B51" i="16"/>
  <c r="AA51" i="16"/>
  <c r="Z51" i="16"/>
  <c r="Y51" i="16"/>
  <c r="X51" i="16"/>
  <c r="W51" i="16"/>
  <c r="V51" i="16"/>
  <c r="U51" i="16"/>
  <c r="T51" i="16"/>
  <c r="S51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BD49" i="16"/>
  <c r="BE49" i="16"/>
  <c r="BF49" i="16"/>
  <c r="BG49" i="16"/>
  <c r="BH49" i="16"/>
  <c r="BI49" i="16"/>
  <c r="BJ49" i="16"/>
  <c r="BK49" i="16"/>
  <c r="BL49" i="16"/>
  <c r="BM49" i="16"/>
  <c r="BN49" i="16"/>
  <c r="BO49" i="16"/>
  <c r="BQ49" i="16"/>
  <c r="AB48" i="16"/>
  <c r="AB45" i="16" s="1"/>
  <c r="AB43" i="16" s="1"/>
  <c r="Z48" i="16"/>
  <c r="Z45" i="16" s="1"/>
  <c r="Z43" i="16" s="1"/>
  <c r="W48" i="16"/>
  <c r="W45" i="16" s="1"/>
  <c r="W43" i="16" s="1"/>
  <c r="Z42" i="16"/>
  <c r="Y42" i="16"/>
  <c r="W42" i="16"/>
  <c r="Z38" i="16"/>
  <c r="Z34" i="16"/>
  <c r="Z30" i="16"/>
  <c r="W38" i="16"/>
  <c r="W34" i="16"/>
  <c r="W30" i="16"/>
  <c r="Z26" i="16"/>
  <c r="AA26" i="16"/>
  <c r="Y26" i="16"/>
  <c r="CC69" i="16"/>
  <c r="CC68" i="16"/>
  <c r="CC66" i="16"/>
  <c r="CC65" i="16"/>
  <c r="CC59" i="16"/>
  <c r="CC58" i="16"/>
  <c r="CC57" i="16"/>
  <c r="BS56" i="16"/>
  <c r="BR56" i="16"/>
  <c r="CC54" i="16"/>
  <c r="CC53" i="16"/>
  <c r="BS52" i="16"/>
  <c r="BQ52" i="16"/>
  <c r="CC48" i="16"/>
  <c r="CC47" i="16"/>
  <c r="CC46" i="16"/>
  <c r="CC44" i="16"/>
  <c r="CC42" i="16"/>
  <c r="CC41" i="16"/>
  <c r="CC40" i="16"/>
  <c r="BS39" i="16"/>
  <c r="BR39" i="16"/>
  <c r="BQ39" i="16"/>
  <c r="CC38" i="16"/>
  <c r="CC37" i="16"/>
  <c r="CC36" i="16"/>
  <c r="BS35" i="16"/>
  <c r="BR35" i="16"/>
  <c r="BQ35" i="16"/>
  <c r="CC34" i="16"/>
  <c r="CC33" i="16"/>
  <c r="CC32" i="16"/>
  <c r="BS31" i="16"/>
  <c r="BR31" i="16"/>
  <c r="BQ31" i="16"/>
  <c r="CC30" i="16"/>
  <c r="CC29" i="16"/>
  <c r="CC28" i="16"/>
  <c r="BS27" i="16"/>
  <c r="BR27" i="16"/>
  <c r="BQ27" i="16"/>
  <c r="CC26" i="16"/>
  <c r="CC25" i="16"/>
  <c r="CC24" i="16"/>
  <c r="BS23" i="16"/>
  <c r="BR23" i="16"/>
  <c r="BQ23" i="16"/>
  <c r="CC22" i="16"/>
  <c r="CC19" i="16"/>
  <c r="CC18" i="16"/>
  <c r="BS15" i="16"/>
  <c r="BS14" i="16" s="1"/>
  <c r="BR15" i="16"/>
  <c r="BR14" i="16" s="1"/>
  <c r="BQ15" i="16"/>
  <c r="U16" i="16"/>
  <c r="V16" i="16"/>
  <c r="W16" i="16"/>
  <c r="X16" i="16"/>
  <c r="Y16" i="16"/>
  <c r="Z16" i="16"/>
  <c r="AA16" i="16"/>
  <c r="AB16" i="16"/>
  <c r="U17" i="16"/>
  <c r="V17" i="16"/>
  <c r="W17" i="16"/>
  <c r="X17" i="16"/>
  <c r="Y17" i="16"/>
  <c r="Z17" i="16"/>
  <c r="AA17" i="16"/>
  <c r="AB17" i="16"/>
  <c r="U18" i="16"/>
  <c r="V18" i="16"/>
  <c r="W18" i="16"/>
  <c r="X18" i="16"/>
  <c r="Y18" i="16"/>
  <c r="Z18" i="16"/>
  <c r="AA18" i="16"/>
  <c r="AB18" i="16"/>
  <c r="U19" i="16"/>
  <c r="V19" i="16"/>
  <c r="W19" i="16"/>
  <c r="X19" i="16"/>
  <c r="Y19" i="16"/>
  <c r="Z19" i="16"/>
  <c r="AA19" i="16"/>
  <c r="T17" i="16"/>
  <c r="T18" i="16"/>
  <c r="T19" i="16"/>
  <c r="T16" i="16"/>
  <c r="AE16" i="16"/>
  <c r="AF16" i="16"/>
  <c r="AG16" i="16"/>
  <c r="AH16" i="16"/>
  <c r="AI16" i="16"/>
  <c r="AJ16" i="16"/>
  <c r="AK16" i="16"/>
  <c r="AL16" i="16"/>
  <c r="AM16" i="16"/>
  <c r="AN16" i="16"/>
  <c r="AO16" i="16"/>
  <c r="AE17" i="16"/>
  <c r="AF17" i="16"/>
  <c r="AG17" i="16"/>
  <c r="AH17" i="16"/>
  <c r="AI17" i="16"/>
  <c r="AJ17" i="16"/>
  <c r="AK17" i="16"/>
  <c r="AL17" i="16"/>
  <c r="AM17" i="16"/>
  <c r="AN17" i="16"/>
  <c r="AO17" i="16"/>
  <c r="AE18" i="16"/>
  <c r="AF18" i="16"/>
  <c r="AG18" i="16"/>
  <c r="AH18" i="16"/>
  <c r="AI18" i="16"/>
  <c r="AJ18" i="16"/>
  <c r="AK18" i="16"/>
  <c r="AL18" i="16"/>
  <c r="AM18" i="16"/>
  <c r="AN18" i="16"/>
  <c r="AO18" i="16"/>
  <c r="AE19" i="16"/>
  <c r="AF19" i="16"/>
  <c r="AG19" i="16"/>
  <c r="AH19" i="16"/>
  <c r="AI19" i="16"/>
  <c r="AJ19" i="16"/>
  <c r="AK19" i="16"/>
  <c r="AL19" i="16"/>
  <c r="AM19" i="16"/>
  <c r="AN19" i="16"/>
  <c r="AO19" i="16"/>
  <c r="AD17" i="16"/>
  <c r="AD18" i="16"/>
  <c r="AD19" i="16"/>
  <c r="AD16" i="16"/>
  <c r="AR16" i="16"/>
  <c r="AS16" i="16"/>
  <c r="AT16" i="16"/>
  <c r="AU16" i="16"/>
  <c r="AV16" i="16"/>
  <c r="AW16" i="16"/>
  <c r="AX16" i="16"/>
  <c r="AY16" i="16"/>
  <c r="AZ16" i="16"/>
  <c r="BA16" i="16"/>
  <c r="BB16" i="16"/>
  <c r="AR17" i="16"/>
  <c r="AS17" i="16"/>
  <c r="AT17" i="16"/>
  <c r="AU17" i="16"/>
  <c r="AV17" i="16"/>
  <c r="AW17" i="16"/>
  <c r="AX17" i="16"/>
  <c r="AY17" i="16"/>
  <c r="AZ17" i="16"/>
  <c r="BA17" i="16"/>
  <c r="BB17" i="16"/>
  <c r="AR18" i="16"/>
  <c r="AS18" i="16"/>
  <c r="AT18" i="16"/>
  <c r="AU18" i="16"/>
  <c r="AV18" i="16"/>
  <c r="AW18" i="16"/>
  <c r="AX18" i="16"/>
  <c r="AY18" i="16"/>
  <c r="AZ18" i="16"/>
  <c r="BA18" i="16"/>
  <c r="BB18" i="16"/>
  <c r="AR19" i="16"/>
  <c r="AS19" i="16"/>
  <c r="AT19" i="16"/>
  <c r="AU19" i="16"/>
  <c r="AV19" i="16"/>
  <c r="AW19" i="16"/>
  <c r="AX19" i="16"/>
  <c r="AY19" i="16"/>
  <c r="AZ19" i="16"/>
  <c r="BA19" i="16"/>
  <c r="BB19" i="16"/>
  <c r="AQ17" i="16"/>
  <c r="AQ18" i="16"/>
  <c r="AQ19" i="16"/>
  <c r="AQ16" i="16"/>
  <c r="BE16" i="16"/>
  <c r="BF16" i="16"/>
  <c r="BG16" i="16"/>
  <c r="BH16" i="16"/>
  <c r="BI16" i="16"/>
  <c r="BJ16" i="16"/>
  <c r="BK16" i="16"/>
  <c r="BL16" i="16"/>
  <c r="BM16" i="16"/>
  <c r="BN16" i="16"/>
  <c r="BO16" i="16"/>
  <c r="BE17" i="16"/>
  <c r="BF17" i="16"/>
  <c r="BG17" i="16"/>
  <c r="BH17" i="16"/>
  <c r="BI17" i="16"/>
  <c r="BJ17" i="16"/>
  <c r="BK17" i="16"/>
  <c r="BL17" i="16"/>
  <c r="BM17" i="16"/>
  <c r="BN17" i="16"/>
  <c r="BO17" i="16"/>
  <c r="BE18" i="16"/>
  <c r="BF18" i="16"/>
  <c r="BG18" i="16"/>
  <c r="BH18" i="16"/>
  <c r="BI18" i="16"/>
  <c r="BJ18" i="16"/>
  <c r="BK18" i="16"/>
  <c r="BL18" i="16"/>
  <c r="BM18" i="16"/>
  <c r="BN18" i="16"/>
  <c r="BO18" i="16"/>
  <c r="BE19" i="16"/>
  <c r="BF19" i="16"/>
  <c r="BG19" i="16"/>
  <c r="BH19" i="16"/>
  <c r="BI19" i="16"/>
  <c r="BJ19" i="16"/>
  <c r="BK19" i="16"/>
  <c r="BL19" i="16"/>
  <c r="BM19" i="16"/>
  <c r="BN19" i="16"/>
  <c r="BO19" i="16"/>
  <c r="BD17" i="16"/>
  <c r="BD18" i="16"/>
  <c r="BD19" i="16"/>
  <c r="BD16" i="16"/>
  <c r="BO56" i="16"/>
  <c r="BN56" i="16"/>
  <c r="BL56" i="16"/>
  <c r="BK56" i="16"/>
  <c r="BJ56" i="16"/>
  <c r="BI56" i="16"/>
  <c r="BH56" i="16"/>
  <c r="BG56" i="16"/>
  <c r="BF56" i="16"/>
  <c r="BE56" i="16"/>
  <c r="BD56" i="16"/>
  <c r="BN52" i="16"/>
  <c r="BL52" i="16"/>
  <c r="BK52" i="16"/>
  <c r="BJ52" i="16"/>
  <c r="BI52" i="16"/>
  <c r="BH52" i="16"/>
  <c r="BG52" i="16"/>
  <c r="BF52" i="16"/>
  <c r="BE52" i="16"/>
  <c r="BD52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O35" i="16"/>
  <c r="BN35" i="16"/>
  <c r="BM35" i="16"/>
  <c r="BL35" i="16"/>
  <c r="BK35" i="16"/>
  <c r="BJ35" i="16"/>
  <c r="BI35" i="16"/>
  <c r="BH35" i="16"/>
  <c r="BG35" i="16"/>
  <c r="BF35" i="16"/>
  <c r="BE35" i="16"/>
  <c r="BD35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O23" i="16"/>
  <c r="BN23" i="16"/>
  <c r="BM23" i="16"/>
  <c r="BL23" i="16"/>
  <c r="BK23" i="16"/>
  <c r="BJ23" i="16"/>
  <c r="BI23" i="16"/>
  <c r="BH23" i="16"/>
  <c r="BG23" i="16"/>
  <c r="BF23" i="16"/>
  <c r="BE23" i="16"/>
  <c r="BD23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A56" i="16"/>
  <c r="AY56" i="16"/>
  <c r="AX56" i="16"/>
  <c r="AW56" i="16"/>
  <c r="AV56" i="16"/>
  <c r="AU56" i="16"/>
  <c r="AT56" i="16"/>
  <c r="AS56" i="16"/>
  <c r="AR56" i="16"/>
  <c r="AQ56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BB23" i="16"/>
  <c r="BA23" i="16"/>
  <c r="AZ23" i="16"/>
  <c r="AY23" i="16"/>
  <c r="AX23" i="16"/>
  <c r="AX21" i="16" s="1"/>
  <c r="AW23" i="16"/>
  <c r="AW21" i="16" s="1"/>
  <c r="AV23" i="16"/>
  <c r="AV21" i="16" s="1"/>
  <c r="AU23" i="16"/>
  <c r="AU21" i="16" s="1"/>
  <c r="AT23" i="16"/>
  <c r="AT21" i="16" s="1"/>
  <c r="AS23" i="16"/>
  <c r="AS21" i="16" s="1"/>
  <c r="AR23" i="16"/>
  <c r="AQ23" i="16"/>
  <c r="BB21" i="16"/>
  <c r="BA21" i="16"/>
  <c r="AN56" i="16"/>
  <c r="AL56" i="16"/>
  <c r="AK56" i="16"/>
  <c r="AJ56" i="16"/>
  <c r="AI56" i="16"/>
  <c r="AH56" i="16"/>
  <c r="AG56" i="16"/>
  <c r="AF56" i="16"/>
  <c r="AE56" i="16"/>
  <c r="AN52" i="16"/>
  <c r="AL52" i="16"/>
  <c r="AK52" i="16"/>
  <c r="AJ52" i="16"/>
  <c r="AI52" i="16"/>
  <c r="AH52" i="16"/>
  <c r="AG52" i="16"/>
  <c r="AF52" i="16"/>
  <c r="AE52" i="16"/>
  <c r="AO39" i="16"/>
  <c r="AN39" i="16"/>
  <c r="AM39" i="16"/>
  <c r="AL39" i="16"/>
  <c r="AK39" i="16"/>
  <c r="AJ39" i="16"/>
  <c r="AI39" i="16"/>
  <c r="AH39" i="16"/>
  <c r="AG39" i="16"/>
  <c r="AF39" i="16"/>
  <c r="AE39" i="16"/>
  <c r="AO35" i="16"/>
  <c r="AN35" i="16"/>
  <c r="AM35" i="16"/>
  <c r="AL35" i="16"/>
  <c r="AK35" i="16"/>
  <c r="AJ35" i="16"/>
  <c r="AI35" i="16"/>
  <c r="AH35" i="16"/>
  <c r="AG35" i="16"/>
  <c r="AF35" i="16"/>
  <c r="AE35" i="16"/>
  <c r="AO31" i="16"/>
  <c r="AN31" i="16"/>
  <c r="AM31" i="16"/>
  <c r="AL31" i="16"/>
  <c r="AK31" i="16"/>
  <c r="AJ31" i="16"/>
  <c r="AI31" i="16"/>
  <c r="AH31" i="16"/>
  <c r="AG31" i="16"/>
  <c r="AF31" i="16"/>
  <c r="AE31" i="16"/>
  <c r="AN27" i="16"/>
  <c r="AM27" i="16"/>
  <c r="AL27" i="16"/>
  <c r="AK27" i="16"/>
  <c r="AJ27" i="16"/>
  <c r="AI27" i="16"/>
  <c r="AH27" i="16"/>
  <c r="AG27" i="16"/>
  <c r="AF27" i="16"/>
  <c r="AE27" i="16"/>
  <c r="AO23" i="16"/>
  <c r="AN23" i="16"/>
  <c r="AM23" i="16"/>
  <c r="AL23" i="16"/>
  <c r="AK23" i="16"/>
  <c r="AJ23" i="16"/>
  <c r="AI23" i="16"/>
  <c r="AH23" i="16"/>
  <c r="AG23" i="16"/>
  <c r="AF23" i="16"/>
  <c r="AE23" i="16"/>
  <c r="AD56" i="16"/>
  <c r="AD52" i="16"/>
  <c r="AD39" i="16"/>
  <c r="AD35" i="16"/>
  <c r="AD31" i="16"/>
  <c r="AD27" i="16"/>
  <c r="AD23" i="16"/>
  <c r="E22" i="18" l="1"/>
  <c r="BO15" i="16"/>
  <c r="BK15" i="16"/>
  <c r="BG15" i="16"/>
  <c r="BG14" i="16" s="1"/>
  <c r="BB15" i="16"/>
  <c r="BB14" i="16" s="1"/>
  <c r="AX15" i="16"/>
  <c r="AT15" i="16"/>
  <c r="AT14" i="16" s="1"/>
  <c r="AO15" i="16"/>
  <c r="AO14" i="16" s="1"/>
  <c r="AK15" i="16"/>
  <c r="AK14" i="16" s="1"/>
  <c r="AG15" i="16"/>
  <c r="AQ21" i="16"/>
  <c r="AY21" i="16"/>
  <c r="AR50" i="16"/>
  <c r="AH43" i="16"/>
  <c r="AW50" i="16"/>
  <c r="AN43" i="16"/>
  <c r="AJ43" i="16"/>
  <c r="AF43" i="16"/>
  <c r="BM43" i="16"/>
  <c r="BM20" i="16" s="1"/>
  <c r="BI43" i="16"/>
  <c r="BI20" i="16" s="1"/>
  <c r="BE43" i="16"/>
  <c r="BE20" i="16" s="1"/>
  <c r="AZ21" i="16"/>
  <c r="AL67" i="16"/>
  <c r="AX43" i="16"/>
  <c r="AX20" i="16" s="1"/>
  <c r="AT43" i="16"/>
  <c r="AT20" i="16" s="1"/>
  <c r="AK43" i="16"/>
  <c r="AR21" i="16"/>
  <c r="AF50" i="16"/>
  <c r="AJ50" i="16"/>
  <c r="BB43" i="16"/>
  <c r="BB20" i="16" s="1"/>
  <c r="AO43" i="16"/>
  <c r="AG43" i="16"/>
  <c r="AG67" i="16"/>
  <c r="AK67" i="16"/>
  <c r="BS67" i="16"/>
  <c r="BS64" i="16" s="1"/>
  <c r="BO43" i="16"/>
  <c r="BO20" i="16" s="1"/>
  <c r="BK43" i="16"/>
  <c r="BK20" i="16" s="1"/>
  <c r="BG43" i="16"/>
  <c r="BG20" i="16" s="1"/>
  <c r="AZ67" i="16"/>
  <c r="AD67" i="16"/>
  <c r="AE67" i="16"/>
  <c r="AI67" i="16"/>
  <c r="AH67" i="16"/>
  <c r="AF15" i="16"/>
  <c r="AF14" i="16" s="1"/>
  <c r="AS50" i="16"/>
  <c r="AU15" i="16"/>
  <c r="AU14" i="16" s="1"/>
  <c r="BQ56" i="16"/>
  <c r="BQ50" i="16" s="1"/>
  <c r="AL43" i="16"/>
  <c r="AD43" i="16"/>
  <c r="AW67" i="16"/>
  <c r="BH67" i="16"/>
  <c r="BD15" i="16"/>
  <c r="BD14" i="16" s="1"/>
  <c r="BE15" i="16"/>
  <c r="BE14" i="16" s="1"/>
  <c r="AQ15" i="16"/>
  <c r="AQ14" i="16" s="1"/>
  <c r="AV15" i="16"/>
  <c r="AV14" i="16" s="1"/>
  <c r="AE15" i="16"/>
  <c r="AE14" i="16" s="1"/>
  <c r="BS50" i="16"/>
  <c r="BN67" i="16"/>
  <c r="BF67" i="16"/>
  <c r="AT50" i="16"/>
  <c r="BG50" i="16"/>
  <c r="BO50" i="16"/>
  <c r="AZ43" i="16"/>
  <c r="AR43" i="16"/>
  <c r="AI43" i="16"/>
  <c r="AN67" i="16"/>
  <c r="AR67" i="16"/>
  <c r="AV67" i="16"/>
  <c r="AO67" i="16"/>
  <c r="AS67" i="16"/>
  <c r="BA67" i="16"/>
  <c r="BD67" i="16"/>
  <c r="BL67" i="16"/>
  <c r="BM15" i="16"/>
  <c r="BM14" i="16" s="1"/>
  <c r="BI15" i="16"/>
  <c r="BI14" i="16" s="1"/>
  <c r="AR15" i="16"/>
  <c r="AR14" i="16" s="1"/>
  <c r="AM15" i="16"/>
  <c r="AM14" i="16" s="1"/>
  <c r="AI15" i="16"/>
  <c r="AI14" i="16" s="1"/>
  <c r="BJ67" i="16"/>
  <c r="AX50" i="16"/>
  <c r="BK67" i="16"/>
  <c r="BB67" i="16"/>
  <c r="AV43" i="16"/>
  <c r="AV20" i="16" s="1"/>
  <c r="AM43" i="16"/>
  <c r="AE43" i="16"/>
  <c r="BE67" i="16"/>
  <c r="BI67" i="16"/>
  <c r="BM67" i="16"/>
  <c r="CC23" i="16"/>
  <c r="CC31" i="16"/>
  <c r="CC39" i="16"/>
  <c r="CC45" i="16"/>
  <c r="AS43" i="16"/>
  <c r="AS20" i="16" s="1"/>
  <c r="AW43" i="16"/>
  <c r="AW20" i="16" s="1"/>
  <c r="BA43" i="16"/>
  <c r="BA20" i="16" s="1"/>
  <c r="AQ67" i="16"/>
  <c r="AU67" i="16"/>
  <c r="AY67" i="16"/>
  <c r="AM67" i="16"/>
  <c r="BQ43" i="16"/>
  <c r="BL43" i="16"/>
  <c r="BL20" i="16" s="1"/>
  <c r="BH43" i="16"/>
  <c r="BH20" i="16" s="1"/>
  <c r="BD43" i="16"/>
  <c r="AY43" i="16"/>
  <c r="AY20" i="16" s="1"/>
  <c r="AU43" i="16"/>
  <c r="AU20" i="16" s="1"/>
  <c r="AQ43" i="16"/>
  <c r="BN43" i="16"/>
  <c r="BN20" i="16" s="1"/>
  <c r="BJ43" i="16"/>
  <c r="BJ20" i="16" s="1"/>
  <c r="BF43" i="16"/>
  <c r="BF20" i="16" s="1"/>
  <c r="AX67" i="16"/>
  <c r="BG67" i="16"/>
  <c r="BO67" i="16"/>
  <c r="AD50" i="16"/>
  <c r="AF21" i="16"/>
  <c r="AF20" i="16" s="1"/>
  <c r="BK50" i="16"/>
  <c r="BJ15" i="16"/>
  <c r="BJ14" i="16" s="1"/>
  <c r="AW15" i="16"/>
  <c r="AW14" i="16" s="1"/>
  <c r="AV50" i="16"/>
  <c r="CC51" i="16"/>
  <c r="AF67" i="16"/>
  <c r="AJ67" i="16"/>
  <c r="AT67" i="16"/>
  <c r="BD20" i="16"/>
  <c r="AN50" i="16"/>
  <c r="BA50" i="16"/>
  <c r="AZ50" i="16"/>
  <c r="BE50" i="16"/>
  <c r="BI50" i="16"/>
  <c r="AJ21" i="16"/>
  <c r="AN21" i="16"/>
  <c r="BF50" i="16"/>
  <c r="BJ50" i="16"/>
  <c r="BN50" i="16"/>
  <c r="BQ21" i="16"/>
  <c r="BB50" i="16"/>
  <c r="AH50" i="16"/>
  <c r="AL50" i="16"/>
  <c r="AE50" i="16"/>
  <c r="AI50" i="16"/>
  <c r="AM50" i="16"/>
  <c r="BA15" i="16"/>
  <c r="BA14" i="16" s="1"/>
  <c r="BR52" i="16"/>
  <c r="AQ50" i="16"/>
  <c r="AU50" i="16"/>
  <c r="AY50" i="16"/>
  <c r="BD50" i="16"/>
  <c r="BH50" i="16"/>
  <c r="BL50" i="16"/>
  <c r="BM50" i="16"/>
  <c r="AG50" i="16"/>
  <c r="AK50" i="16"/>
  <c r="AO50" i="16"/>
  <c r="CC49" i="16"/>
  <c r="AG21" i="16"/>
  <c r="AO21" i="16"/>
  <c r="CC56" i="16"/>
  <c r="AH21" i="16"/>
  <c r="AL21" i="16"/>
  <c r="AE21" i="16"/>
  <c r="AI21" i="16"/>
  <c r="AM21" i="16"/>
  <c r="CC17" i="16"/>
  <c r="BR21" i="16"/>
  <c r="BR20" i="16" s="1"/>
  <c r="CC52" i="16"/>
  <c r="AK21" i="16"/>
  <c r="BQ14" i="16"/>
  <c r="BS21" i="16"/>
  <c r="BS20" i="16" s="1"/>
  <c r="CC27" i="16"/>
  <c r="CC35" i="16"/>
  <c r="BN15" i="16"/>
  <c r="BN14" i="16" s="1"/>
  <c r="BF15" i="16"/>
  <c r="BF14" i="16" s="1"/>
  <c r="AS15" i="16"/>
  <c r="AS14" i="16" s="1"/>
  <c r="AN15" i="16"/>
  <c r="AN14" i="16" s="1"/>
  <c r="AJ15" i="16"/>
  <c r="AJ14" i="16" s="1"/>
  <c r="CC16" i="16"/>
  <c r="BK14" i="16"/>
  <c r="AX14" i="16"/>
  <c r="AG14" i="16"/>
  <c r="AD21" i="16"/>
  <c r="BH15" i="16"/>
  <c r="BH14" i="16" s="1"/>
  <c r="BL15" i="16"/>
  <c r="BL14" i="16" s="1"/>
  <c r="AY15" i="16"/>
  <c r="AY14" i="16" s="1"/>
  <c r="AL15" i="16"/>
  <c r="AL14" i="16" s="1"/>
  <c r="AH15" i="16"/>
  <c r="AH14" i="16" s="1"/>
  <c r="AZ15" i="16"/>
  <c r="AZ14" i="16" s="1"/>
  <c r="BO14" i="16"/>
  <c r="AD15" i="16"/>
  <c r="AD14" i="16" s="1"/>
  <c r="AQ20" i="16" l="1"/>
  <c r="AQ12" i="16" s="1"/>
  <c r="BS12" i="16"/>
  <c r="AK20" i="16"/>
  <c r="AK12" i="16" s="1"/>
  <c r="AH20" i="16"/>
  <c r="AH12" i="16" s="1"/>
  <c r="AZ20" i="16"/>
  <c r="AZ12" i="16" s="1"/>
  <c r="BQ67" i="16"/>
  <c r="BQ64" i="16" s="1"/>
  <c r="BD12" i="16"/>
  <c r="BI12" i="16"/>
  <c r="AD20" i="16"/>
  <c r="AD12" i="16" s="1"/>
  <c r="AJ20" i="16"/>
  <c r="AJ12" i="16" s="1"/>
  <c r="AN20" i="16"/>
  <c r="AN12" i="16" s="1"/>
  <c r="AM20" i="16"/>
  <c r="AM12" i="16" s="1"/>
  <c r="AL20" i="16"/>
  <c r="AL12" i="16" s="1"/>
  <c r="AG20" i="16"/>
  <c r="AG12" i="16" s="1"/>
  <c r="AR20" i="16"/>
  <c r="AR12" i="16" s="1"/>
  <c r="AE20" i="16"/>
  <c r="AE12" i="16" s="1"/>
  <c r="AO20" i="16"/>
  <c r="AO12" i="16" s="1"/>
  <c r="BQ20" i="16"/>
  <c r="BQ12" i="16" s="1"/>
  <c r="AI20" i="16"/>
  <c r="AI12" i="16" s="1"/>
  <c r="AW12" i="16"/>
  <c r="AU12" i="16"/>
  <c r="AT12" i="16"/>
  <c r="CC43" i="16"/>
  <c r="BB12" i="16"/>
  <c r="BN12" i="16"/>
  <c r="AX12" i="16"/>
  <c r="CC21" i="16"/>
  <c r="CC20" i="16" s="1"/>
  <c r="BR50" i="16"/>
  <c r="BR12" i="16" s="1"/>
  <c r="BR67" i="16"/>
  <c r="BR64" i="16" s="1"/>
  <c r="BG12" i="16"/>
  <c r="BK12" i="16"/>
  <c r="CC67" i="16"/>
  <c r="CC64" i="16" s="1"/>
  <c r="BA12" i="16"/>
  <c r="BH12" i="16"/>
  <c r="BO12" i="16"/>
  <c r="BE12" i="16"/>
  <c r="AS12" i="16"/>
  <c r="BL12" i="16"/>
  <c r="AV12" i="16"/>
  <c r="BF12" i="16"/>
  <c r="BJ12" i="16"/>
  <c r="AY12" i="16"/>
  <c r="CC50" i="16"/>
  <c r="BM12" i="16"/>
  <c r="AF12" i="16"/>
  <c r="CC15" i="16"/>
  <c r="CC14" i="16" s="1"/>
  <c r="CC12" i="16" l="1"/>
  <c r="BP60" i="16" l="1"/>
  <c r="BP59" i="16"/>
  <c r="BP57" i="16"/>
  <c r="BP55" i="16"/>
  <c r="BP53" i="16"/>
  <c r="BP51" i="16"/>
  <c r="BP49" i="16"/>
  <c r="BP48" i="16"/>
  <c r="BP46" i="16"/>
  <c r="BP44" i="16"/>
  <c r="BP42" i="16"/>
  <c r="BP40" i="16"/>
  <c r="BP38" i="16"/>
  <c r="BP36" i="16"/>
  <c r="BP34" i="16"/>
  <c r="BP32" i="16"/>
  <c r="BP30" i="16"/>
  <c r="BP28" i="16"/>
  <c r="BP26" i="16"/>
  <c r="BP24" i="16"/>
  <c r="BP19" i="16"/>
  <c r="BP18" i="16"/>
  <c r="BC60" i="16"/>
  <c r="BC59" i="16"/>
  <c r="BC57" i="16"/>
  <c r="BC55" i="16"/>
  <c r="BC53" i="16"/>
  <c r="BC51" i="16"/>
  <c r="BC49" i="16"/>
  <c r="BC48" i="16"/>
  <c r="BC46" i="16"/>
  <c r="BC44" i="16"/>
  <c r="BC42" i="16"/>
  <c r="BC40" i="16"/>
  <c r="BC38" i="16"/>
  <c r="BC36" i="16"/>
  <c r="BC34" i="16"/>
  <c r="BC32" i="16"/>
  <c r="BC30" i="16"/>
  <c r="BC28" i="16"/>
  <c r="BC26" i="16"/>
  <c r="BC24" i="16"/>
  <c r="BC19" i="16"/>
  <c r="BC18" i="16"/>
  <c r="AP60" i="16"/>
  <c r="AP59" i="16"/>
  <c r="AP57" i="16"/>
  <c r="AP55" i="16"/>
  <c r="AP53" i="16"/>
  <c r="AP51" i="16"/>
  <c r="AP49" i="16"/>
  <c r="AP48" i="16"/>
  <c r="AP46" i="16"/>
  <c r="AP44" i="16"/>
  <c r="AP42" i="16"/>
  <c r="AP40" i="16"/>
  <c r="AP38" i="16"/>
  <c r="AP36" i="16"/>
  <c r="AP34" i="16"/>
  <c r="AP32" i="16"/>
  <c r="AP30" i="16"/>
  <c r="AP28" i="16"/>
  <c r="AP26" i="16"/>
  <c r="AP24" i="16"/>
  <c r="AP19" i="16"/>
  <c r="AP18" i="16"/>
  <c r="AC60" i="16"/>
  <c r="AC59" i="16"/>
  <c r="AC58" i="16"/>
  <c r="AC57" i="16"/>
  <c r="AC55" i="16"/>
  <c r="AC54" i="16"/>
  <c r="AC53" i="16"/>
  <c r="AC51" i="16"/>
  <c r="AC49" i="16"/>
  <c r="AC48" i="16"/>
  <c r="AC47" i="16"/>
  <c r="AC46" i="16"/>
  <c r="AC44" i="16"/>
  <c r="AC42" i="16"/>
  <c r="AC41" i="16"/>
  <c r="AC40" i="16"/>
  <c r="AC38" i="16"/>
  <c r="AC37" i="16"/>
  <c r="AC36" i="16"/>
  <c r="AC34" i="16"/>
  <c r="AC33" i="16"/>
  <c r="AC32" i="16"/>
  <c r="AC30" i="16"/>
  <c r="AC29" i="16"/>
  <c r="AC28" i="16"/>
  <c r="AC26" i="16"/>
  <c r="AC25" i="16"/>
  <c r="AC24" i="16"/>
  <c r="AC22" i="16"/>
  <c r="AC17" i="16"/>
  <c r="AC18" i="16"/>
  <c r="AC19" i="16"/>
  <c r="AC16" i="16"/>
  <c r="BP58" i="16"/>
  <c r="BP54" i="16"/>
  <c r="BP47" i="16"/>
  <c r="BP41" i="16"/>
  <c r="BP37" i="16"/>
  <c r="BP33" i="16"/>
  <c r="BP29" i="16"/>
  <c r="BP25" i="16"/>
  <c r="BP17" i="16"/>
  <c r="BC58" i="16"/>
  <c r="BC54" i="16"/>
  <c r="BC47" i="16"/>
  <c r="BC41" i="16"/>
  <c r="BC37" i="16"/>
  <c r="BC33" i="16"/>
  <c r="BC29" i="16"/>
  <c r="BC25" i="16"/>
  <c r="BC22" i="16"/>
  <c r="BC17" i="16"/>
  <c r="BC16" i="16"/>
  <c r="AP58" i="16"/>
  <c r="AP54" i="16"/>
  <c r="AP47" i="16"/>
  <c r="AP41" i="16"/>
  <c r="AP37" i="16"/>
  <c r="AP33" i="16"/>
  <c r="AP29" i="16"/>
  <c r="AP25" i="16"/>
  <c r="AP22" i="16"/>
  <c r="AP17" i="16"/>
  <c r="AP16" i="16"/>
  <c r="AB56" i="16"/>
  <c r="AA56" i="16"/>
  <c r="Z56" i="16"/>
  <c r="Y56" i="16"/>
  <c r="X56" i="16"/>
  <c r="W56" i="16"/>
  <c r="V56" i="16"/>
  <c r="U56" i="16"/>
  <c r="T56" i="16"/>
  <c r="S56" i="16"/>
  <c r="R56" i="16"/>
  <c r="AB52" i="16"/>
  <c r="AA52" i="16"/>
  <c r="Z52" i="16"/>
  <c r="Y52" i="16"/>
  <c r="X52" i="16"/>
  <c r="W52" i="16"/>
  <c r="V52" i="16"/>
  <c r="U52" i="16"/>
  <c r="T52" i="16"/>
  <c r="S52" i="16"/>
  <c r="R52" i="16"/>
  <c r="AB39" i="16"/>
  <c r="AA39" i="16"/>
  <c r="Z39" i="16"/>
  <c r="Y39" i="16"/>
  <c r="X39" i="16"/>
  <c r="W39" i="16"/>
  <c r="V39" i="16"/>
  <c r="U39" i="16"/>
  <c r="T39" i="16"/>
  <c r="S39" i="16"/>
  <c r="R39" i="16"/>
  <c r="AB35" i="16"/>
  <c r="AA35" i="16"/>
  <c r="Z35" i="16"/>
  <c r="Y35" i="16"/>
  <c r="X35" i="16"/>
  <c r="W35" i="16"/>
  <c r="V35" i="16"/>
  <c r="U35" i="16"/>
  <c r="T35" i="16"/>
  <c r="S35" i="16"/>
  <c r="R35" i="16"/>
  <c r="AB31" i="16"/>
  <c r="AA31" i="16"/>
  <c r="Z31" i="16"/>
  <c r="Y31" i="16"/>
  <c r="X31" i="16"/>
  <c r="W31" i="16"/>
  <c r="V31" i="16"/>
  <c r="U31" i="16"/>
  <c r="T31" i="16"/>
  <c r="S31" i="16"/>
  <c r="R31" i="16"/>
  <c r="AB27" i="16"/>
  <c r="AA27" i="16"/>
  <c r="Z27" i="16"/>
  <c r="Y27" i="16"/>
  <c r="X27" i="16"/>
  <c r="W27" i="16"/>
  <c r="V27" i="16"/>
  <c r="U27" i="16"/>
  <c r="T27" i="16"/>
  <c r="S27" i="16"/>
  <c r="R27" i="16"/>
  <c r="AB23" i="16"/>
  <c r="AA23" i="16"/>
  <c r="Z23" i="16"/>
  <c r="Y23" i="16"/>
  <c r="X23" i="16"/>
  <c r="W23" i="16"/>
  <c r="V23" i="16"/>
  <c r="U23" i="16"/>
  <c r="T23" i="16"/>
  <c r="S23" i="16"/>
  <c r="R23" i="16"/>
  <c r="AB15" i="16"/>
  <c r="AB14" i="16" s="1"/>
  <c r="AA15" i="16"/>
  <c r="AA14" i="16" s="1"/>
  <c r="Z15" i="16"/>
  <c r="Z14" i="16" s="1"/>
  <c r="Y15" i="16"/>
  <c r="X15" i="16"/>
  <c r="W15" i="16"/>
  <c r="W14" i="16" s="1"/>
  <c r="V15" i="16"/>
  <c r="V14" i="16" s="1"/>
  <c r="U15" i="16"/>
  <c r="U14" i="16" s="1"/>
  <c r="T15" i="16"/>
  <c r="T14" i="16" s="1"/>
  <c r="S15" i="16"/>
  <c r="S14" i="16" s="1"/>
  <c r="R15" i="16"/>
  <c r="R14" i="16" s="1"/>
  <c r="Y14" i="16"/>
  <c r="X14" i="16"/>
  <c r="O54" i="16"/>
  <c r="Q15" i="16"/>
  <c r="O60" i="16"/>
  <c r="O59" i="16"/>
  <c r="O58" i="16"/>
  <c r="O57" i="16"/>
  <c r="Q56" i="16"/>
  <c r="T67" i="16" l="1"/>
  <c r="X67" i="16"/>
  <c r="AB67" i="16"/>
  <c r="U67" i="16"/>
  <c r="Y67" i="16"/>
  <c r="R67" i="16"/>
  <c r="V67" i="16"/>
  <c r="Z67" i="16"/>
  <c r="CE18" i="16"/>
  <c r="CE53" i="16"/>
  <c r="S67" i="16"/>
  <c r="W67" i="16"/>
  <c r="AA67" i="16"/>
  <c r="CE48" i="16"/>
  <c r="CG48" i="16" s="1"/>
  <c r="CH48" i="16" s="1"/>
  <c r="CE30" i="16"/>
  <c r="CG30" i="16" s="1"/>
  <c r="CH30" i="16" s="1"/>
  <c r="AP45" i="16"/>
  <c r="AP43" i="16" s="1"/>
  <c r="BP45" i="16"/>
  <c r="BP43" i="16" s="1"/>
  <c r="CE58" i="16"/>
  <c r="CE26" i="16"/>
  <c r="CG26" i="16" s="1"/>
  <c r="CH26" i="16" s="1"/>
  <c r="CE38" i="16"/>
  <c r="CG38" i="16" s="1"/>
  <c r="CH38" i="16" s="1"/>
  <c r="CE44" i="16"/>
  <c r="CE55" i="16"/>
  <c r="BC45" i="16"/>
  <c r="BC43" i="16" s="1"/>
  <c r="CE54" i="16"/>
  <c r="CE60" i="16"/>
  <c r="CG60" i="16" s="1"/>
  <c r="CH60" i="16" s="1"/>
  <c r="CE17" i="16"/>
  <c r="CE42" i="16"/>
  <c r="CE59" i="16"/>
  <c r="CG59" i="16" s="1"/>
  <c r="CH59" i="16" s="1"/>
  <c r="CE19" i="16"/>
  <c r="CE34" i="16"/>
  <c r="CG34" i="16" s="1"/>
  <c r="CH34" i="16" s="1"/>
  <c r="AC45" i="16"/>
  <c r="AC43" i="16" s="1"/>
  <c r="CE57" i="16"/>
  <c r="CE51" i="16"/>
  <c r="CE49" i="16"/>
  <c r="AC39" i="16"/>
  <c r="AC27" i="16"/>
  <c r="T50" i="16"/>
  <c r="AB50" i="16"/>
  <c r="AC52" i="16"/>
  <c r="R50" i="16"/>
  <c r="V50" i="16"/>
  <c r="Z50" i="16"/>
  <c r="X21" i="16"/>
  <c r="X20" i="16" s="1"/>
  <c r="X50" i="16"/>
  <c r="T21" i="16"/>
  <c r="T20" i="16" s="1"/>
  <c r="T12" i="16" s="1"/>
  <c r="AB21" i="16"/>
  <c r="AB20" i="16" s="1"/>
  <c r="AB12" i="16" s="1"/>
  <c r="S50" i="16"/>
  <c r="W50" i="16"/>
  <c r="AA50" i="16"/>
  <c r="BC15" i="16"/>
  <c r="BC14" i="16" s="1"/>
  <c r="BP56" i="16"/>
  <c r="CG54" i="16"/>
  <c r="CH54" i="16" s="1"/>
  <c r="CE28" i="16"/>
  <c r="CG28" i="16" s="1"/>
  <c r="CH28" i="16" s="1"/>
  <c r="CE37" i="16"/>
  <c r="CG37" i="16" s="1"/>
  <c r="CH37" i="16" s="1"/>
  <c r="CE33" i="16"/>
  <c r="CG33" i="16" s="1"/>
  <c r="CH33" i="16" s="1"/>
  <c r="CE36" i="16"/>
  <c r="CG36" i="16" s="1"/>
  <c r="CH36" i="16" s="1"/>
  <c r="CE24" i="16"/>
  <c r="CG24" i="16" s="1"/>
  <c r="CH24" i="16" s="1"/>
  <c r="CE40" i="16"/>
  <c r="CG40" i="16" s="1"/>
  <c r="CH40" i="16" s="1"/>
  <c r="CE29" i="16"/>
  <c r="CG29" i="16" s="1"/>
  <c r="CH29" i="16" s="1"/>
  <c r="CE25" i="16"/>
  <c r="CG25" i="16" s="1"/>
  <c r="CH25" i="16" s="1"/>
  <c r="CE41" i="16"/>
  <c r="CE47" i="16"/>
  <c r="CG47" i="16" s="1"/>
  <c r="CH47" i="16" s="1"/>
  <c r="BP52" i="16"/>
  <c r="AP15" i="16"/>
  <c r="AP14" i="16" s="1"/>
  <c r="BP22" i="16"/>
  <c r="CE22" i="16" s="1"/>
  <c r="AP52" i="16"/>
  <c r="BC39" i="16"/>
  <c r="BP31" i="16"/>
  <c r="U21" i="16"/>
  <c r="U20" i="16" s="1"/>
  <c r="AP27" i="16"/>
  <c r="BP16" i="16"/>
  <c r="BP15" i="16" s="1"/>
  <c r="BP14" i="16" s="1"/>
  <c r="BP27" i="16"/>
  <c r="R21" i="16"/>
  <c r="R20" i="16" s="1"/>
  <c r="Z21" i="16"/>
  <c r="Z20" i="16" s="1"/>
  <c r="W21" i="16"/>
  <c r="W20" i="16" s="1"/>
  <c r="U50" i="16"/>
  <c r="Y50" i="16"/>
  <c r="AC23" i="16"/>
  <c r="AC56" i="16"/>
  <c r="AP35" i="16"/>
  <c r="AP56" i="16"/>
  <c r="BC27" i="16"/>
  <c r="BP35" i="16"/>
  <c r="AP31" i="16"/>
  <c r="BC23" i="16"/>
  <c r="CE32" i="16"/>
  <c r="CG32" i="16" s="1"/>
  <c r="CH32" i="16" s="1"/>
  <c r="Y21" i="16"/>
  <c r="Y20" i="16" s="1"/>
  <c r="AC31" i="16"/>
  <c r="BC35" i="16"/>
  <c r="BC56" i="16"/>
  <c r="V21" i="16"/>
  <c r="V20" i="16" s="1"/>
  <c r="S21" i="16"/>
  <c r="S20" i="16" s="1"/>
  <c r="AA21" i="16"/>
  <c r="AA20" i="16" s="1"/>
  <c r="AC35" i="16"/>
  <c r="AP23" i="16"/>
  <c r="AP39" i="16"/>
  <c r="BC31" i="16"/>
  <c r="BC52" i="16"/>
  <c r="BC50" i="16" s="1"/>
  <c r="BP23" i="16"/>
  <c r="BP39" i="16"/>
  <c r="CE46" i="16"/>
  <c r="I12" i="16"/>
  <c r="J12" i="16"/>
  <c r="H12" i="16"/>
  <c r="Q35" i="16"/>
  <c r="Q31" i="16"/>
  <c r="Q23" i="16"/>
  <c r="Q27" i="16"/>
  <c r="CH69" i="16"/>
  <c r="BP69" i="16"/>
  <c r="BC69" i="16"/>
  <c r="AP69" i="16"/>
  <c r="AC69" i="16"/>
  <c r="CH68" i="16"/>
  <c r="BP68" i="16"/>
  <c r="BC68" i="16"/>
  <c r="AP68" i="16"/>
  <c r="AC68" i="16"/>
  <c r="BP66" i="16"/>
  <c r="BC66" i="16"/>
  <c r="AP66" i="16"/>
  <c r="AC66" i="16"/>
  <c r="CH65" i="16"/>
  <c r="BP65" i="16"/>
  <c r="BC65" i="16"/>
  <c r="AP65" i="16"/>
  <c r="AC65" i="16"/>
  <c r="CH64" i="16"/>
  <c r="CH63" i="16"/>
  <c r="CH62" i="16"/>
  <c r="CH61" i="16"/>
  <c r="O55" i="16"/>
  <c r="O53" i="16"/>
  <c r="Q52" i="16"/>
  <c r="Q50" i="16" s="1"/>
  <c r="O51" i="16"/>
  <c r="Q14" i="16"/>
  <c r="AC9" i="16"/>
  <c r="AC67" i="16" l="1"/>
  <c r="Q67" i="16"/>
  <c r="Q64" i="16" s="1"/>
  <c r="R12" i="16"/>
  <c r="CE65" i="16"/>
  <c r="BC67" i="16"/>
  <c r="AP67" i="16"/>
  <c r="BP67" i="16"/>
  <c r="CE16" i="16"/>
  <c r="CE15" i="16" s="1"/>
  <c r="CE14" i="16" s="1"/>
  <c r="CG46" i="16"/>
  <c r="CH46" i="16" s="1"/>
  <c r="CE45" i="16"/>
  <c r="CE43" i="16" s="1"/>
  <c r="CE68" i="16"/>
  <c r="CE69" i="16"/>
  <c r="CE35" i="16"/>
  <c r="CG35" i="16" s="1"/>
  <c r="CH35" i="16" s="1"/>
  <c r="CE66" i="16"/>
  <c r="W12" i="16"/>
  <c r="X12" i="16"/>
  <c r="V12" i="16"/>
  <c r="S12" i="16"/>
  <c r="AC50" i="16"/>
  <c r="Z12" i="16"/>
  <c r="AA12" i="16"/>
  <c r="Y12" i="16"/>
  <c r="AC21" i="16"/>
  <c r="AC20" i="16" s="1"/>
  <c r="AC15" i="16" s="1"/>
  <c r="AC14" i="16" s="1"/>
  <c r="AC12" i="16" s="1"/>
  <c r="U12" i="16"/>
  <c r="BP21" i="16"/>
  <c r="BP20" i="16" s="1"/>
  <c r="BP50" i="16"/>
  <c r="CE52" i="16"/>
  <c r="BC21" i="16"/>
  <c r="BC20" i="16" s="1"/>
  <c r="BC12" i="16" s="1"/>
  <c r="CE27" i="16"/>
  <c r="CG27" i="16" s="1"/>
  <c r="CH27" i="16" s="1"/>
  <c r="CE56" i="16"/>
  <c r="AP50" i="16"/>
  <c r="AP21" i="16"/>
  <c r="AP20" i="16" s="1"/>
  <c r="CE39" i="16"/>
  <c r="CE23" i="16"/>
  <c r="CG58" i="16"/>
  <c r="CH58" i="16" s="1"/>
  <c r="CE31" i="16"/>
  <c r="CG31" i="16" s="1"/>
  <c r="CH31" i="16" s="1"/>
  <c r="Q39" i="16"/>
  <c r="Q21" i="16" s="1"/>
  <c r="Q20" i="16" s="1"/>
  <c r="AJ64" i="16"/>
  <c r="AO64" i="16"/>
  <c r="BB64" i="16"/>
  <c r="BI64" i="16"/>
  <c r="AB64" i="16"/>
  <c r="AQ64" i="16"/>
  <c r="AU64" i="16"/>
  <c r="AY64" i="16"/>
  <c r="BD64" i="16"/>
  <c r="BH64" i="16"/>
  <c r="BL64" i="16"/>
  <c r="BE64" i="16"/>
  <c r="AZ64" i="16"/>
  <c r="X64" i="16"/>
  <c r="BG64" i="16"/>
  <c r="BK64" i="16"/>
  <c r="BO64" i="16"/>
  <c r="CG42" i="16"/>
  <c r="CH42" i="16" s="1"/>
  <c r="BA64" i="16"/>
  <c r="BN64" i="16"/>
  <c r="AD64" i="16"/>
  <c r="AH64" i="16"/>
  <c r="AL64" i="16"/>
  <c r="R64" i="16"/>
  <c r="W64" i="16"/>
  <c r="AS64" i="16"/>
  <c r="AW64" i="16"/>
  <c r="BF64" i="16"/>
  <c r="T64" i="16"/>
  <c r="BJ64" i="16"/>
  <c r="AE64" i="16"/>
  <c r="AI64" i="16"/>
  <c r="AR64" i="16"/>
  <c r="AV64" i="16"/>
  <c r="AG64" i="16"/>
  <c r="AK64" i="16"/>
  <c r="AT64" i="16"/>
  <c r="AX64" i="16"/>
  <c r="AA64" i="16"/>
  <c r="AM64" i="16"/>
  <c r="AF64" i="16"/>
  <c r="S64" i="16"/>
  <c r="U64" i="16"/>
  <c r="Y64" i="16"/>
  <c r="AN64" i="16"/>
  <c r="BM64" i="16"/>
  <c r="V64" i="16"/>
  <c r="Z64" i="16"/>
  <c r="CG41" i="16"/>
  <c r="CH41" i="16" s="1"/>
  <c r="CE67" i="16" l="1"/>
  <c r="AP12" i="16"/>
  <c r="CG45" i="16"/>
  <c r="CH45" i="16" s="1"/>
  <c r="CE50" i="16"/>
  <c r="CE21" i="16"/>
  <c r="CE20" i="16" s="1"/>
  <c r="BP12" i="16"/>
  <c r="CG23" i="16"/>
  <c r="CH23" i="16" s="1"/>
  <c r="CG56" i="16"/>
  <c r="CH56" i="16" s="1"/>
  <c r="CG57" i="16"/>
  <c r="CH57" i="16" s="1"/>
  <c r="CG17" i="16"/>
  <c r="CH17" i="16" s="1"/>
  <c r="CG66" i="16"/>
  <c r="CH66" i="16" s="1"/>
  <c r="CG18" i="16"/>
  <c r="CH18" i="16" s="1"/>
  <c r="BP64" i="16"/>
  <c r="CG19" i="16"/>
  <c r="CH19" i="16" s="1"/>
  <c r="AP64" i="16"/>
  <c r="BC64" i="16"/>
  <c r="CG55" i="16"/>
  <c r="CH55" i="16" s="1"/>
  <c r="CG53" i="16"/>
  <c r="CH53" i="16" s="1"/>
  <c r="CG44" i="16"/>
  <c r="CH44" i="16" s="1"/>
  <c r="Q12" i="16"/>
  <c r="Q71" i="16" s="1"/>
  <c r="R9" i="16" s="1"/>
  <c r="CG49" i="16"/>
  <c r="CH49" i="16" s="1"/>
  <c r="CE12" i="16" l="1"/>
  <c r="CG22" i="16"/>
  <c r="CH22" i="16" s="1"/>
  <c r="R71" i="16"/>
  <c r="S9" i="16" s="1"/>
  <c r="S71" i="16" s="1"/>
  <c r="T9" i="16" s="1"/>
  <c r="T71" i="16" s="1"/>
  <c r="U9" i="16" s="1"/>
  <c r="U71" i="16" s="1"/>
  <c r="V9" i="16" s="1"/>
  <c r="V71" i="16" s="1"/>
  <c r="W9" i="16" s="1"/>
  <c r="W71" i="16" s="1"/>
  <c r="X9" i="16" s="1"/>
  <c r="X71" i="16" s="1"/>
  <c r="Y9" i="16" s="1"/>
  <c r="Y71" i="16" s="1"/>
  <c r="Z9" i="16" s="1"/>
  <c r="Z71" i="16" s="1"/>
  <c r="AA9" i="16" s="1"/>
  <c r="AA71" i="16" s="1"/>
  <c r="AB9" i="16" s="1"/>
  <c r="AB71" i="16" s="1"/>
  <c r="AD9" i="16" s="1"/>
  <c r="AP9" i="16" s="1"/>
  <c r="CG52" i="16"/>
  <c r="CH52" i="16" s="1"/>
  <c r="CG16" i="16"/>
  <c r="CH16" i="16" s="1"/>
  <c r="CG51" i="16"/>
  <c r="CH51" i="16" s="1"/>
  <c r="CG50" i="16"/>
  <c r="CH50" i="16" s="1"/>
  <c r="AC64" i="16"/>
  <c r="CG43" i="16"/>
  <c r="CH43" i="16" s="1"/>
  <c r="AP71" i="16" l="1"/>
  <c r="AD71" i="16"/>
  <c r="AE9" i="16" s="1"/>
  <c r="AE71" i="16" s="1"/>
  <c r="AF9" i="16" s="1"/>
  <c r="AF71" i="16" s="1"/>
  <c r="AG9" i="16" s="1"/>
  <c r="AG71" i="16" s="1"/>
  <c r="AH9" i="16" s="1"/>
  <c r="AH71" i="16" s="1"/>
  <c r="AI9" i="16" s="1"/>
  <c r="AI71" i="16" s="1"/>
  <c r="AJ9" i="16" s="1"/>
  <c r="AJ71" i="16" s="1"/>
  <c r="AK9" i="16" s="1"/>
  <c r="AK71" i="16" s="1"/>
  <c r="AL9" i="16" s="1"/>
  <c r="AL71" i="16" s="1"/>
  <c r="AM9" i="16" s="1"/>
  <c r="AM71" i="16" s="1"/>
  <c r="AN9" i="16" s="1"/>
  <c r="AN71" i="16" s="1"/>
  <c r="AO9" i="16" s="1"/>
  <c r="AO71" i="16" s="1"/>
  <c r="AQ9" i="16" s="1"/>
  <c r="AQ71" i="16" s="1"/>
  <c r="AR9" i="16" s="1"/>
  <c r="AR71" i="16" s="1"/>
  <c r="AS9" i="16" s="1"/>
  <c r="AS71" i="16" s="1"/>
  <c r="AT9" i="16" s="1"/>
  <c r="AT71" i="16" s="1"/>
  <c r="AU9" i="16" s="1"/>
  <c r="AU71" i="16" s="1"/>
  <c r="AV9" i="16" s="1"/>
  <c r="AV71" i="16" s="1"/>
  <c r="AW9" i="16" s="1"/>
  <c r="AW71" i="16" s="1"/>
  <c r="AX9" i="16" s="1"/>
  <c r="AX71" i="16" s="1"/>
  <c r="AY9" i="16" s="1"/>
  <c r="AY71" i="16" s="1"/>
  <c r="AZ9" i="16" s="1"/>
  <c r="AZ71" i="16" s="1"/>
  <c r="BA9" i="16" s="1"/>
  <c r="BA71" i="16" s="1"/>
  <c r="BB9" i="16" s="1"/>
  <c r="BB71" i="16" s="1"/>
  <c r="BD9" i="16" s="1"/>
  <c r="AC71" i="16"/>
  <c r="CG15" i="16"/>
  <c r="CH15" i="16" s="1"/>
  <c r="CG67" i="16"/>
  <c r="CH67" i="16" s="1"/>
  <c r="CE64" i="16"/>
  <c r="CG39" i="16"/>
  <c r="CH39" i="16" s="1"/>
  <c r="BC9" i="16" l="1"/>
  <c r="BC71" i="16" s="1"/>
  <c r="CG14" i="16"/>
  <c r="CH14" i="16" s="1"/>
  <c r="BD71" i="16"/>
  <c r="BE9" i="16" s="1"/>
  <c r="BE71" i="16" s="1"/>
  <c r="BF9" i="16" s="1"/>
  <c r="BF71" i="16" s="1"/>
  <c r="BG9" i="16" s="1"/>
  <c r="BG71" i="16" s="1"/>
  <c r="BH9" i="16" s="1"/>
  <c r="BH71" i="16" s="1"/>
  <c r="BI9" i="16" s="1"/>
  <c r="BI71" i="16" s="1"/>
  <c r="BJ9" i="16" s="1"/>
  <c r="BJ71" i="16" s="1"/>
  <c r="BK9" i="16" s="1"/>
  <c r="BK71" i="16" s="1"/>
  <c r="BL9" i="16" s="1"/>
  <c r="BL71" i="16" s="1"/>
  <c r="BM9" i="16" s="1"/>
  <c r="BM71" i="16" s="1"/>
  <c r="BN9" i="16" s="1"/>
  <c r="BN71" i="16" s="1"/>
  <c r="BO9" i="16" s="1"/>
  <c r="BO71" i="16" s="1"/>
  <c r="BP9" i="16"/>
  <c r="BP71" i="16" s="1"/>
  <c r="BQ9" i="16" s="1"/>
  <c r="CG21" i="16"/>
  <c r="CH21" i="16" s="1"/>
  <c r="CG20" i="16"/>
  <c r="CH20" i="16" s="1"/>
  <c r="BQ71" i="16" l="1"/>
  <c r="BR9" i="16" s="1"/>
  <c r="BR71" i="16" s="1"/>
  <c r="BS9" i="16" s="1"/>
  <c r="BS71" i="16" s="1"/>
  <c r="BT71" i="16" s="1"/>
  <c r="BU71" i="16" s="1"/>
  <c r="BV71" i="16" s="1"/>
  <c r="BW71" i="16" s="1"/>
  <c r="BX71" i="16" s="1"/>
  <c r="BY71" i="16" s="1"/>
  <c r="BZ71" i="16" s="1"/>
  <c r="CA71" i="16" s="1"/>
  <c r="CB71" i="16" s="1"/>
  <c r="CC9" i="16"/>
  <c r="CC71" i="16" s="1"/>
  <c r="CG12" i="16" l="1"/>
  <c r="CE71" i="16"/>
  <c r="CG71" i="16" l="1"/>
  <c r="CH12" i="16"/>
</calcChain>
</file>

<file path=xl/sharedStrings.xml><?xml version="1.0" encoding="utf-8"?>
<sst xmlns="http://schemas.openxmlformats.org/spreadsheetml/2006/main" count="870" uniqueCount="431">
  <si>
    <t>0</t>
  </si>
  <si>
    <t>1.1</t>
  </si>
  <si>
    <t>1.1.1</t>
  </si>
  <si>
    <t>1.1.2</t>
  </si>
  <si>
    <t>1.2</t>
  </si>
  <si>
    <t>1.3</t>
  </si>
  <si>
    <t>WBS</t>
  </si>
  <si>
    <t>Duración</t>
  </si>
  <si>
    <t>Fin</t>
  </si>
  <si>
    <t>Modelo Proyección de Flujo de Caja</t>
  </si>
  <si>
    <t>En USD</t>
  </si>
  <si>
    <t>Rubro / Mes</t>
  </si>
  <si>
    <t>Enero</t>
  </si>
  <si>
    <t>Marzo</t>
  </si>
  <si>
    <t>Abril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</si>
  <si>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</si>
  <si>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</si>
  <si>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</si>
  <si>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</si>
  <si>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</si>
  <si>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</si>
  <si>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</si>
  <si>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COMP</t>
  </si>
  <si>
    <t>Comienzo</t>
  </si>
  <si>
    <t>Saldo Inicial</t>
  </si>
  <si>
    <t>Cuenta FR no.</t>
  </si>
  <si>
    <t>Egresos</t>
  </si>
  <si>
    <t xml:space="preserve">TOTAL </t>
  </si>
  <si>
    <t>Ingresos</t>
  </si>
  <si>
    <t>Solicitud de Constitución / Incremento de FR</t>
  </si>
  <si>
    <t>Solicitud de Reposición de Pagos Efectuados</t>
  </si>
  <si>
    <t>Solicitud de Pago Directo A Proveedor</t>
  </si>
  <si>
    <t>Saldo Final</t>
  </si>
  <si>
    <t xml:space="preserve">Febrero </t>
  </si>
  <si>
    <t xml:space="preserve">Mayo </t>
  </si>
  <si>
    <t>COSTO TOTAL</t>
  </si>
  <si>
    <t>PAGO 1</t>
  </si>
  <si>
    <t>PAGO2</t>
  </si>
  <si>
    <t>PAGO 3</t>
  </si>
  <si>
    <t>1er pago</t>
  </si>
  <si>
    <t>SUPUESTOS</t>
  </si>
  <si>
    <t>Desembolsos solicitados BID (GEF)</t>
  </si>
  <si>
    <t>2.1</t>
  </si>
  <si>
    <t>WBS EC-L1113</t>
  </si>
  <si>
    <t>Componente I. AE PARA CONSTRUCCION DE VIVIENDA</t>
  </si>
  <si>
    <t>AE para Viviendas Rurales (13166 a 6000), entregados</t>
  </si>
  <si>
    <t>Entregar AE VR (13166 a 6000)</t>
  </si>
  <si>
    <t>AE para Viviendas Urbano Marginales (2.500 a 6000), entregados</t>
  </si>
  <si>
    <t>AE para Viviendas Urbanas (AEU) (667 a 6000) , entregados</t>
  </si>
  <si>
    <t>Componente II. FORTALECIMIENTO DEL MIDUVI y DE LA GESTION DEL PNVS</t>
  </si>
  <si>
    <t>Apoyo al SIDUVI (M1, M2, M4, M5)</t>
  </si>
  <si>
    <t>2.1.1</t>
  </si>
  <si>
    <t>2.1.2</t>
  </si>
  <si>
    <t>2.1.2.1</t>
  </si>
  <si>
    <t>2.2</t>
  </si>
  <si>
    <t>Auditorías, ejecutadas</t>
  </si>
  <si>
    <t>2.2.1</t>
  </si>
  <si>
    <t>Auditoría, año 1</t>
  </si>
  <si>
    <t>2.2.2</t>
  </si>
  <si>
    <t>Auditoría, año 2</t>
  </si>
  <si>
    <t>2.2.3</t>
  </si>
  <si>
    <t>Auditoría, año 3</t>
  </si>
  <si>
    <t>Auditoría, año 4</t>
  </si>
  <si>
    <t xml:space="preserve">Sistema de Gestión Socio-Ambiental (SGAS) del MIDUVI, mejorado. </t>
  </si>
  <si>
    <t>Gestión y Evaluación del Programa</t>
  </si>
  <si>
    <t>3.1</t>
  </si>
  <si>
    <t>Administración del programa, ejecutada</t>
  </si>
  <si>
    <t>3.2</t>
  </si>
  <si>
    <t>Monitoreo y evaluación, ejecutados</t>
  </si>
  <si>
    <t>3.2.1</t>
  </si>
  <si>
    <t>Evaluación intermedia</t>
  </si>
  <si>
    <t>3.2.2</t>
  </si>
  <si>
    <t>Evaluación final</t>
  </si>
  <si>
    <t>48 mss</t>
  </si>
  <si>
    <t>3 mss</t>
  </si>
  <si>
    <t>38,64 mss</t>
  </si>
  <si>
    <t xml:space="preserve">Fondos Locales </t>
  </si>
  <si>
    <t>Febrero</t>
  </si>
  <si>
    <t>BID</t>
  </si>
  <si>
    <t>APORTE LOCAL</t>
  </si>
  <si>
    <t>PROGRAMA NACIONAL DE VIVIENDA SOCIAL – ETAPA II (EC-L1113)</t>
  </si>
  <si>
    <t>AE para provisión de Agua para Viviendas Rurales hasta de USD 500 por AE (2008 a 500)</t>
  </si>
  <si>
    <t>Diagnóstico de necesidades de Hardware y Software del SIIDUVI (M1)</t>
  </si>
  <si>
    <t xml:space="preserve">Adquisición de hardware y software para la operatividad del sistema SIIDUVI (M1) </t>
  </si>
  <si>
    <t>TOR elaborados</t>
  </si>
  <si>
    <t>2.1.2.2</t>
  </si>
  <si>
    <t xml:space="preserve">Proceso de contratación concluida </t>
  </si>
  <si>
    <t>2.1.2.3</t>
  </si>
  <si>
    <t xml:space="preserve">Elaboración y/o entrega de producto </t>
  </si>
  <si>
    <t>2.1.3</t>
  </si>
  <si>
    <t xml:space="preserve">Consultoría para el diseño de los procesos de Incorporación de los criterios de vulnerabilidad para Asignar AE al M2 </t>
  </si>
  <si>
    <t>2.1.3.1</t>
  </si>
  <si>
    <t>2.1.3.2</t>
  </si>
  <si>
    <t xml:space="preserve">Proceso de contratación conclluida </t>
  </si>
  <si>
    <t>2.1.3.3</t>
  </si>
  <si>
    <t>2.1.4</t>
  </si>
  <si>
    <t>Consultoría para diseñar y  programar las Calificaciones Técnicas para el M4, en base al SGAS</t>
  </si>
  <si>
    <t>2.1.4.1</t>
  </si>
  <si>
    <t>2.1.4.2</t>
  </si>
  <si>
    <t>2.1.4.3</t>
  </si>
  <si>
    <t>2.1.5</t>
  </si>
  <si>
    <t>Consultoría para el Diseño y Programación del Sistema de Seguimiento del Programa Postbeneficio para el M5</t>
  </si>
  <si>
    <t>2.1.5.1</t>
  </si>
  <si>
    <t>2.1.5.2</t>
  </si>
  <si>
    <t>2.1.5.3</t>
  </si>
  <si>
    <t>2.1.6</t>
  </si>
  <si>
    <t>Consultoría para el mantenimiento y actualización del SIIDUVI en los módulos pertinentes</t>
  </si>
  <si>
    <t>2.1.6.1</t>
  </si>
  <si>
    <t>2.1.6.2</t>
  </si>
  <si>
    <t>2.1.6.3</t>
  </si>
  <si>
    <t>Definición de parámetros para calificación y diseño del SGAS</t>
  </si>
  <si>
    <t>Diseño y desarrollo del módulo informático del SGAS -SIG</t>
  </si>
  <si>
    <t>2.2.2.1</t>
  </si>
  <si>
    <t>2.2.2.2</t>
  </si>
  <si>
    <t>2.2.2.3</t>
  </si>
  <si>
    <t>Implementación integral del SGAS-SIG  de los proyectos del MIDUVI</t>
  </si>
  <si>
    <t>3.2.3</t>
  </si>
  <si>
    <t>Contratación de la evaluación de impacto</t>
  </si>
  <si>
    <t>3.3</t>
  </si>
  <si>
    <t>3.3.1</t>
  </si>
  <si>
    <t>3.3.2</t>
  </si>
  <si>
    <t>3.3.3</t>
  </si>
  <si>
    <t>3.3.4</t>
  </si>
  <si>
    <t>N Pág / Prorrat</t>
  </si>
  <si>
    <t>01 mar '13</t>
  </si>
  <si>
    <t>17 mar '17</t>
  </si>
  <si>
    <t>46,05 mss</t>
  </si>
  <si>
    <t>29 mar '13</t>
  </si>
  <si>
    <t>14 feb '17</t>
  </si>
  <si>
    <t>46 mss</t>
  </si>
  <si>
    <t>13 feb '17</t>
  </si>
  <si>
    <t>01 abr '13</t>
  </si>
  <si>
    <t>46,42 mss</t>
  </si>
  <si>
    <t>15 mar '13</t>
  </si>
  <si>
    <t>8,55 mss</t>
  </si>
  <si>
    <t>04 dic '13</t>
  </si>
  <si>
    <t>0 mss</t>
  </si>
  <si>
    <t>6 mss</t>
  </si>
  <si>
    <t>03 jun '13</t>
  </si>
  <si>
    <t>03 sep '13</t>
  </si>
  <si>
    <t>30 abr '13</t>
  </si>
  <si>
    <t>31 oct '13</t>
  </si>
  <si>
    <t>01 jul '13</t>
  </si>
  <si>
    <t>4 mss</t>
  </si>
  <si>
    <t>7 mss</t>
  </si>
  <si>
    <t>29 may '13</t>
  </si>
  <si>
    <t>31 dic '13</t>
  </si>
  <si>
    <t>30 jul '13</t>
  </si>
  <si>
    <t>5 mss</t>
  </si>
  <si>
    <t>31 jul '13</t>
  </si>
  <si>
    <t>37 mss</t>
  </si>
  <si>
    <t>01 ene '14</t>
  </si>
  <si>
    <t>28,81 mss</t>
  </si>
  <si>
    <t>01 oct '14</t>
  </si>
  <si>
    <t>06 mar '17</t>
  </si>
  <si>
    <t>31 dic '14</t>
  </si>
  <si>
    <t>03 oct '16</t>
  </si>
  <si>
    <t>02 ene '17</t>
  </si>
  <si>
    <t>2 mss</t>
  </si>
  <si>
    <t>03 ene '17</t>
  </si>
  <si>
    <t>01 oct '13</t>
  </si>
  <si>
    <t>01 oct '15</t>
  </si>
  <si>
    <t>31 dic '15</t>
  </si>
  <si>
    <t>Última Actualización del Flujo de Caja: 28/01/2013</t>
  </si>
  <si>
    <t>Obras</t>
  </si>
  <si>
    <t>Bienes</t>
  </si>
  <si>
    <t>Consultoría Firmas</t>
  </si>
  <si>
    <t>Consultoría Individuos</t>
  </si>
  <si>
    <t>Capacitación</t>
  </si>
  <si>
    <t>Gastos Operativos</t>
  </si>
  <si>
    <t>Subproyectos Comunitarios</t>
  </si>
  <si>
    <t>Transferencias</t>
  </si>
  <si>
    <t>Subproyectos</t>
  </si>
  <si>
    <t>Subsidios</t>
  </si>
  <si>
    <t>No asignados</t>
  </si>
  <si>
    <t>3 CVs</t>
  </si>
  <si>
    <t>Contratación Directa</t>
  </si>
  <si>
    <t>Selección basada en el menor costo</t>
  </si>
  <si>
    <t>Selección Basada en la Calidad</t>
  </si>
  <si>
    <t>Selección Basada en la Calidad y Costo</t>
  </si>
  <si>
    <t>Selección basada en las calificaciones de los consultore</t>
  </si>
  <si>
    <t>Selección Basado en Presupuesto Fijo</t>
  </si>
  <si>
    <t>Selección con base en una sola fuente</t>
  </si>
  <si>
    <t>Según normativa local</t>
  </si>
  <si>
    <t>Licitación Publica Nacional</t>
  </si>
  <si>
    <t>CATEGORIA</t>
  </si>
  <si>
    <t>METODO</t>
  </si>
  <si>
    <t>Categoría de la Adquisición</t>
  </si>
  <si>
    <t>Método de Adquisición</t>
  </si>
  <si>
    <t>Servicios de No Consultoría</t>
  </si>
  <si>
    <t>PLAN DE ADQUISICIONES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</si>
  <si>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</si>
  <si>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</si>
  <si>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</si>
  <si>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</si>
  <si>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</si>
  <si>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</si>
  <si>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3. Tipos de Gasto</t>
  </si>
  <si>
    <t>Categoría de Adquisición</t>
  </si>
  <si>
    <t>Monto Financiado por el Banco</t>
  </si>
  <si>
    <t xml:space="preserve">Monto Total Proyecto </t>
  </si>
  <si>
    <t>Consultoría (firmas + individuos)</t>
  </si>
  <si>
    <t>Transferencias (Subsidios)</t>
  </si>
  <si>
    <t>Total</t>
  </si>
  <si>
    <t xml:space="preserve">Período comprendido desde </t>
  </si>
  <si>
    <t>Categoría y Descripción del Contrato de Adquisiciones</t>
  </si>
  <si>
    <t>Costo estimado de la Adquisición</t>
  </si>
  <si>
    <t>Categoría de la adquisición</t>
  </si>
  <si>
    <t xml:space="preserve">Método de Selección /Adquisición </t>
  </si>
  <si>
    <t>Revisión
 ex-ante
ex-post</t>
  </si>
  <si>
    <t>Fuente de Financiamiento y Porcentaje</t>
  </si>
  <si>
    <t>Pre - calificación</t>
  </si>
  <si>
    <t xml:space="preserve">Fechas estimadas </t>
  </si>
  <si>
    <t xml:space="preserve">Status </t>
  </si>
  <si>
    <t>Comentarios</t>
  </si>
  <si>
    <t>BID
%</t>
  </si>
  <si>
    <t>Publicación Anuncio Específico de Adquisición</t>
  </si>
  <si>
    <t>Terminación Contrato</t>
  </si>
  <si>
    <t>Pendiente</t>
  </si>
  <si>
    <t>Total Bienes</t>
  </si>
  <si>
    <t>Total Gastos Operativos</t>
  </si>
  <si>
    <t>Total general</t>
  </si>
  <si>
    <t>LISTAS DE OPCIONES DE DATOS DE REFERENCIA DE CAMPOS CON VALORES PREDEFINIDOS</t>
  </si>
  <si>
    <t>Categoría de Inversión :</t>
  </si>
  <si>
    <t>Servicios de no consultoría</t>
  </si>
  <si>
    <t>TRANSFERENCIAS</t>
  </si>
  <si>
    <t>Cápitas</t>
  </si>
  <si>
    <t>Método de Adquisición :</t>
  </si>
  <si>
    <t>Comparación de precios 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</si>
  <si>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</si>
  <si>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</si>
  <si>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</si>
  <si>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</si>
  <si>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</si>
  <si>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</si>
  <si>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</si>
  <si>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Según Normativa Local </t>
  </si>
  <si>
    <t>Método de Selección :</t>
  </si>
  <si>
    <t>3 CVs </t>
  </si>
  <si>
    <t>Recontratación</t>
  </si>
  <si>
    <t>Selección basada en el menor costo </t>
  </si>
  <si>
    <t>Selección Basada en la Calidad </t>
  </si>
  <si>
    <t>Selección Basada en la Calidad y Costo </t>
  </si>
  <si>
    <t>Selección basada en las calificaciones de los consultores</t>
  </si>
  <si>
    <t>Selección Basado en Presupuesto Fijo </t>
  </si>
  <si>
    <t>Selección con base en una sola fuente </t>
  </si>
  <si>
    <t>Documento Base :</t>
  </si>
  <si>
    <t>Documento</t>
  </si>
  <si>
    <t>Categoría</t>
  </si>
  <si>
    <t>Adq. libros de textos y material de lectura</t>
  </si>
  <si>
    <t>Bienes </t>
  </si>
  <si>
    <t>Adquisición de Bienes</t>
  </si>
  <si>
    <t>Adquisición de Bienes - Sector Salud</t>
  </si>
  <si>
    <t>Adquisición de Servicios de no consultoría</t>
  </si>
  <si>
    <t>Servicios de No Consultoría </t>
  </si>
  <si>
    <t>Comparación de Precios para Bienes</t>
  </si>
  <si>
    <t>Comparación de Precios para Obras</t>
  </si>
  <si>
    <t>Obras </t>
  </si>
  <si>
    <t>Contratación de obras</t>
  </si>
  <si>
    <t>Contratación de Obras Mayores - Derecho Civil</t>
  </si>
  <si>
    <t>Contratación de Obras Menores</t>
  </si>
  <si>
    <t>Contratación de obras y servicios basado en resultados</t>
  </si>
  <si>
    <t>Doc. de precalificación para construcción de obras</t>
  </si>
  <si>
    <t>Especificaciones Técnicas</t>
  </si>
  <si>
    <t>Solicitud Estándar de Propuestas</t>
  </si>
  <si>
    <t>Consultoría - Firmas </t>
  </si>
  <si>
    <t>Suministro e instalación de plantas y equipos</t>
  </si>
  <si>
    <t>Suministro e instalación de sist. de información</t>
  </si>
  <si>
    <t>Términos de Referencia</t>
  </si>
  <si>
    <t>Forma de Contrato :</t>
  </si>
  <si>
    <t>Forma</t>
  </si>
  <si>
    <t>Llave en mano</t>
  </si>
  <si>
    <t>Locación de Obra</t>
  </si>
  <si>
    <t>Consultoría - Individuos </t>
  </si>
  <si>
    <t>Locación de Obra (Suma Alzada)</t>
  </si>
  <si>
    <t>Locación de Servicio (Basado en el Tiempo)</t>
  </si>
  <si>
    <t>Locación de Servicios</t>
  </si>
  <si>
    <t>Precios Unitarios</t>
  </si>
  <si>
    <t>Suma Alzada</t>
  </si>
  <si>
    <t>Suma alzada</t>
  </si>
  <si>
    <t>Suma global</t>
  </si>
  <si>
    <t>Suma global + gastos reembolsables</t>
  </si>
  <si>
    <t>Tiempo Trabajado</t>
  </si>
  <si>
    <t>Estado del Proceso :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</si>
  <si>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</si>
  <si>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</si>
  <si>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</si>
  <si>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</si>
  <si>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</si>
  <si>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</si>
  <si>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</si>
  <si>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</si>
  <si>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 xml:space="preserve">% APORTE LOCAL </t>
  </si>
  <si>
    <t xml:space="preserve">Última Actualización del  Plan de Adquisiciones : </t>
  </si>
  <si>
    <t xml:space="preserve">Monto Financiado por Aportes Locales </t>
  </si>
  <si>
    <t>Última Actualización del PA:</t>
  </si>
  <si>
    <t>Plan de Adquisiciones inicial</t>
  </si>
  <si>
    <t>Total Consultoría Individuos</t>
  </si>
  <si>
    <t>31 ago '17</t>
  </si>
  <si>
    <t>02 jun '14</t>
  </si>
  <si>
    <t xml:space="preserve">      Auditorías, ejecutadas</t>
  </si>
  <si>
    <t>15 sep '15</t>
  </si>
  <si>
    <t xml:space="preserve">      Monitoreo y evaluación, ejecutados</t>
  </si>
  <si>
    <t>15 sep '17</t>
  </si>
  <si>
    <t xml:space="preserve">      Imprevistos sobre costos directos</t>
  </si>
  <si>
    <t>18 sep '17</t>
  </si>
  <si>
    <t xml:space="preserve">      Administración del programa, ejecutada</t>
  </si>
  <si>
    <t xml:space="preserve">      Fiscalización de Obra Cinturón vial de Penipe, realizada</t>
  </si>
  <si>
    <t>2.4</t>
  </si>
  <si>
    <t xml:space="preserve">         Rehabilitación del CINTURON VIAL DE PENIPE</t>
  </si>
  <si>
    <t>2.3.3</t>
  </si>
  <si>
    <t>Ex ante</t>
  </si>
  <si>
    <t xml:space="preserve">      Fiscalización de Obra: Mejoras de carretera PALLATANGA-GUAMOTE- TRAMO CUATRO ESQUINAS - SAN JUAN - RODEO, realizada</t>
  </si>
  <si>
    <t xml:space="preserve">         Rehabilitación TRAMO – RODEO-VAQUERIA BUSHCUD por 4,5 Km, de Carretera PALLATANGA-GUAMOTE- , entregada </t>
  </si>
  <si>
    <t xml:space="preserve">         Mejoras a la Carretera PALLATANGA-GUAMOTE- TRAMO CUATRO ESQUINAS - SAN JUAN - RODEO</t>
  </si>
  <si>
    <t xml:space="preserve">         Plantas forestales y frutales para los Sistemas agroforestales (600 has) adquiridos </t>
  </si>
  <si>
    <t xml:space="preserve">         Prácticas y técnicas para el manejo de la zona de recarga hídrica (11 sistemas priorizados), implementadas</t>
  </si>
  <si>
    <t xml:space="preserve">         Planes de manejo de los sistemas de riego y de la razon de recarga hidrica (18), realizados</t>
  </si>
  <si>
    <t>26 ene '17</t>
  </si>
  <si>
    <t>15 ene '14</t>
  </si>
  <si>
    <t>1.3.2</t>
  </si>
  <si>
    <t xml:space="preserve">         Hectareas incorporadas al sistema integral de producción (100 has)</t>
  </si>
  <si>
    <t>1.3.1</t>
  </si>
  <si>
    <t>02 oct '13</t>
  </si>
  <si>
    <t>EDT</t>
  </si>
  <si>
    <t>Nombre de tarea</t>
  </si>
  <si>
    <t>Financiamiento BID</t>
  </si>
  <si>
    <t>Aporte Local</t>
  </si>
  <si>
    <t>Costo Total</t>
  </si>
  <si>
    <t>1.1.1.1.3</t>
  </si>
  <si>
    <t xml:space="preserve">               Otimización Sistema Palacio Real</t>
  </si>
  <si>
    <t>1.1.1.2.3</t>
  </si>
  <si>
    <t xml:space="preserve">               Rehabilitación Sistema Corazón de Jesús</t>
  </si>
  <si>
    <t>1.1.1.3.3</t>
  </si>
  <si>
    <t xml:space="preserve">               Rehabilitación Sistema Cebadas</t>
  </si>
  <si>
    <t>1.1.1.4.3</t>
  </si>
  <si>
    <t xml:space="preserve">               Optimización Sistema San Francisco Achupallas</t>
  </si>
  <si>
    <t>1.1.1.5.3</t>
  </si>
  <si>
    <t xml:space="preserve">               Optimización Sistema Cuatro Esquinas</t>
  </si>
  <si>
    <t>1.1.1.6.3</t>
  </si>
  <si>
    <t xml:space="preserve">               Rehabilitación Sistema Gatazo Elena Zambrano</t>
  </si>
  <si>
    <t>1.1.1.7.3</t>
  </si>
  <si>
    <t xml:space="preserve">               Rehabilitación Sistema Tahualag</t>
  </si>
  <si>
    <t>1.1.1.8.3</t>
  </si>
  <si>
    <t xml:space="preserve">               Ampliación Sistema Miraflores</t>
  </si>
  <si>
    <t>1.1.1.9.3</t>
  </si>
  <si>
    <t xml:space="preserve">               Optimización Sistema San Rafael de Chuquipogyo</t>
  </si>
  <si>
    <t>1.1.1.10.3</t>
  </si>
  <si>
    <t xml:space="preserve">               Optimización Sistema Sarachupa</t>
  </si>
  <si>
    <t>1.1.1.11.3</t>
  </si>
  <si>
    <t xml:space="preserve">               Rehabilitación Sistema Cochaloma Totorillas</t>
  </si>
  <si>
    <t>1.1.1.12.3</t>
  </si>
  <si>
    <t xml:space="preserve">               Ampliación Sistema San Pablo de las Abras</t>
  </si>
  <si>
    <t>1.1.1.13.3</t>
  </si>
  <si>
    <t xml:space="preserve">               Optimización Sistema Santa Ana de Saguan</t>
  </si>
  <si>
    <t>1.1.1.14.3</t>
  </si>
  <si>
    <t xml:space="preserve">               Optimización Sistema Copalillo</t>
  </si>
  <si>
    <t>1.1.1.15.3</t>
  </si>
  <si>
    <t xml:space="preserve">               Ampliación Sistema Chauzán Totorillas</t>
  </si>
  <si>
    <t>1.1.1.16.3</t>
  </si>
  <si>
    <t>1.1.1.17.3</t>
  </si>
  <si>
    <t xml:space="preserve">               Rehabilitación Sistema Sulsul </t>
  </si>
  <si>
    <t>1.1.1.18.3</t>
  </si>
  <si>
    <t xml:space="preserve">               Optimización Sistema La Compañía</t>
  </si>
  <si>
    <t xml:space="preserve">         Fiscalización de Obras de riego, realizada</t>
  </si>
  <si>
    <t>1.2.1</t>
  </si>
  <si>
    <t>1.2.2</t>
  </si>
  <si>
    <t>1.3.3</t>
  </si>
  <si>
    <t>Categoria</t>
  </si>
  <si>
    <t>Método</t>
  </si>
  <si>
    <t xml:space="preserve">Rev </t>
  </si>
  <si>
    <t>% BID</t>
  </si>
  <si>
    <t>% Aporte Local</t>
  </si>
  <si>
    <t>Precalif</t>
  </si>
  <si>
    <t>Publicación Anuncio específico de Adquisición</t>
  </si>
  <si>
    <t>Terminación de contrato</t>
  </si>
  <si>
    <t>Status</t>
  </si>
  <si>
    <t>Comentario</t>
  </si>
  <si>
    <t>Ex post</t>
  </si>
  <si>
    <t>Comprende varios eventos de capacitación a realizarse durante el período mencionado</t>
  </si>
  <si>
    <t>Firmas</t>
  </si>
  <si>
    <t>Comprende cuatro auditorías</t>
  </si>
  <si>
    <t>Total Capacitación</t>
  </si>
  <si>
    <t>Total No asignados</t>
  </si>
  <si>
    <t>Total Obras</t>
  </si>
  <si>
    <t>Total Servicios de no consultoría</t>
  </si>
  <si>
    <t>na</t>
  </si>
  <si>
    <t>Esta obra será contratada y financiada por el MTOP con fondos locales. La fiscalización de esta obra estará a cargo del GADPCH y el MTOP y no forma parte de este programa</t>
  </si>
  <si>
    <r>
      <t xml:space="preserve">Versión:  </t>
    </r>
    <r>
      <rPr>
        <sz val="10"/>
        <rFont val="Calibri"/>
        <family val="2"/>
        <scheme val="minor"/>
      </rPr>
      <t>22/04/2013</t>
    </r>
  </si>
  <si>
    <t xml:space="preserve">EC-L1121 </t>
  </si>
  <si>
    <t>EC - L1121</t>
  </si>
  <si>
    <t xml:space="preserve">Consiste un un grupo de 18 fiscalizaciones, una para cada proyecto de riego. Los primeros procesos se harán con revisión ex ante, pasado el período de aprendizaje serán ex-post. La contratación será con Consultores Individuales. En función del monto del contrato se prodría requerir Firmas Consultoras </t>
  </si>
  <si>
    <t xml:space="preserve">Comprende la adquisición de bienes de menor cuantía; en el Reglamento Operativo se establecera el procedimiento a seguir en este tipo de adquisiciones.Las adquisisiones de menor cuantía que se realicen 100% con fondos de aporte local seguirán el proceso de contratación que dicta la normativa nacional </t>
  </si>
  <si>
    <r>
      <t>Comprende la adquisiciones de 260,000 plantas conforme vayan avanzando los proyectos de riego, por loque se dividen en adquisiciones de menor cuantía en el Reglamento Operativo se establecera el procedimiento a seguir en este tipo de adquisiciones.Las adquisisiones de menor cuantía que se realicen 100% con fondos de aporte local seguirán el proceso de contratación que dicta la normativa nacional</t>
    </r>
    <r>
      <rPr>
        <u/>
        <sz val="12"/>
        <color rgb="FFFF0000"/>
        <rFont val="Segoe UI"/>
        <family val="2"/>
      </rPr>
      <t>.</t>
    </r>
    <r>
      <rPr>
        <sz val="12"/>
        <color rgb="FF000000"/>
        <rFont val="Segoe UI"/>
        <family val="2"/>
      </rPr>
      <t xml:space="preserve"> Se estima un costo de 0,30 ctv  de dólar por cada planta</t>
    </r>
  </si>
  <si>
    <t>Comprende la elaboración de 18 planes de manejo en varias consultorías individuales.</t>
  </si>
  <si>
    <t>Comprende el acompañamiento y capacitación en 11 sistemas priorizados.</t>
  </si>
  <si>
    <t>PROGRAMA DE INVERSIONES PARA EL DESARROLLO RURAL DE CHIMBORAZO</t>
  </si>
  <si>
    <t>1.1.1.19.3</t>
  </si>
  <si>
    <t xml:space="preserve">               Optimización Sistema La Merced - La Ermita</t>
  </si>
  <si>
    <t xml:space="preserve">               Optimización Sistema Sablog - Rosa Ines</t>
  </si>
  <si>
    <t xml:space="preserve">    Contrapartida Beneficiarios (5% de la inversión) </t>
  </si>
  <si>
    <t>1.1.1.(1-19).4</t>
  </si>
  <si>
    <t>Comprende la evaluación intermedia, final y de impacto. Las evaluaciones intermedia y final, se realizan con fondos locales, por lo que su método de adquisición es según la normativa local, la evaluación de impacto, comparte fondos del BID y locales y su método de adquisión es mediante LPN</t>
  </si>
  <si>
    <t>02 sep '14</t>
  </si>
  <si>
    <t>07 dic '15</t>
  </si>
  <si>
    <t xml:space="preserve">         Juntas de riego capacitadas en el manejo técnico de cultivos y frecuencias de riego (19)</t>
  </si>
  <si>
    <t>28 ene '15</t>
  </si>
  <si>
    <t>08 sep '16</t>
  </si>
  <si>
    <t>octubre de 2013  hasta octubre 2017</t>
  </si>
  <si>
    <t>17 oct '17</t>
  </si>
  <si>
    <t>11 may '16</t>
  </si>
  <si>
    <t>12 oct '17</t>
  </si>
  <si>
    <t>1 ago '14</t>
  </si>
  <si>
    <t>1 dic '14</t>
  </si>
  <si>
    <t>1 abr '15</t>
  </si>
  <si>
    <t>08 ene '16</t>
  </si>
  <si>
    <t>04 sep '15</t>
  </si>
  <si>
    <t>06 ene '16</t>
  </si>
  <si>
    <t>05 may '15</t>
  </si>
  <si>
    <t>04 mar '15</t>
  </si>
  <si>
    <t>06 jul '15</t>
  </si>
  <si>
    <t>03 abr '15</t>
  </si>
  <si>
    <t>04 ene '16</t>
  </si>
  <si>
    <t>02 jul '15</t>
  </si>
  <si>
    <t>03 mar '16</t>
  </si>
  <si>
    <t>02 nov '15</t>
  </si>
  <si>
    <t>31 ene '14</t>
  </si>
  <si>
    <t>02 jun '16</t>
  </si>
  <si>
    <t>03 abr '14</t>
  </si>
  <si>
    <t>08 oct '15</t>
  </si>
  <si>
    <t>09 nov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</si>
</sst>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* #,##0_);_(* \(#,##0\);_(* &quot;-&quot;??_);_(@_)"/>
    <numFmt numFmtId="169" formatCode="_(* #,##0.0_);_(* \(#,##0.0\);_(* &quot;-&quot;??_);_(@_)"/>
    <numFmt numFmtId="170" formatCode="[$USD]\ #,##0.00"/>
    <numFmt numFmtId="171" formatCode="0.0%"/>
  </numFmts>
  <fonts count="40" x14ac:knownFonts="1">
    <font>
      <sz val="10"/>
      <name val="Arial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Segoe UI Semibold"/>
      <family val="2"/>
    </font>
    <font>
      <sz val="11"/>
      <name val="Segoe UI Semibold"/>
      <family val="2"/>
    </font>
    <font>
      <b/>
      <sz val="11"/>
      <name val="Segoe UI Semibold"/>
      <family val="2"/>
    </font>
    <font>
      <sz val="11"/>
      <name val="Arial"/>
      <family val="2"/>
    </font>
    <font>
      <sz val="11"/>
      <color theme="1"/>
      <name val="Segoe UI Semibold"/>
      <family val="2"/>
    </font>
    <font>
      <b/>
      <sz val="11"/>
      <color theme="1"/>
      <name val="Calibri"/>
      <family val="2"/>
      <scheme val="minor"/>
    </font>
    <font>
      <b/>
      <sz val="11"/>
      <name val="Wingdings 2"/>
      <family val="1"/>
      <charset val="2"/>
    </font>
    <font>
      <sz val="11"/>
      <name val="Segoe UI"/>
      <family val="2"/>
    </font>
    <font>
      <b/>
      <sz val="11"/>
      <color theme="1"/>
      <name val="Segoe UI"/>
      <family val="2"/>
    </font>
    <font>
      <b/>
      <sz val="11"/>
      <name val="Arial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sz val="11"/>
      <name val="Wingdings 2"/>
      <family val="1"/>
      <charset val="2"/>
    </font>
    <font>
      <b/>
      <sz val="16"/>
      <color theme="1"/>
      <name val="Segoe UI Semibold"/>
      <family val="2"/>
    </font>
    <font>
      <b/>
      <sz val="10"/>
      <color theme="1"/>
      <name val="Segoe U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Segoe UI Semibold"/>
      <family val="2"/>
    </font>
    <font>
      <sz val="12"/>
      <name val="Segoe UI"/>
      <family val="2"/>
    </font>
    <font>
      <sz val="12"/>
      <color rgb="FF000000"/>
      <name val="Segoe UI"/>
      <family val="2"/>
    </font>
    <font>
      <sz val="14"/>
      <color rgb="FF363636"/>
      <name val="Segoe UI Semibold"/>
      <family val="2"/>
    </font>
    <font>
      <sz val="14"/>
      <color rgb="FF000000"/>
      <name val="Segoe UI Semibold"/>
      <family val="2"/>
    </font>
    <font>
      <b/>
      <sz val="14"/>
      <color rgb="FF000000"/>
      <name val="Segoe UI Semibold"/>
      <family val="2"/>
    </font>
    <font>
      <u/>
      <sz val="12"/>
      <color rgb="FFFF0000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E3E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/>
      <diagonal/>
    </border>
    <border>
      <left style="thin">
        <color rgb="FFB1BBCC"/>
      </left>
      <right style="thin">
        <color rgb="FFB1BBCC"/>
      </right>
      <top/>
      <bottom style="thin">
        <color rgb="FFB1BBCC"/>
      </bottom>
      <diagonal/>
    </border>
    <border>
      <left style="medium">
        <color indexed="64"/>
      </left>
      <right style="thin">
        <color rgb="FFB1BBCC"/>
      </right>
      <top style="medium">
        <color indexed="64"/>
      </top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medium">
        <color indexed="64"/>
      </top>
      <bottom style="medium">
        <color indexed="64"/>
      </bottom>
      <diagonal/>
    </border>
    <border>
      <left style="thin">
        <color rgb="FFB1BB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1BBCC"/>
      </right>
      <top style="medium">
        <color indexed="64"/>
      </top>
      <bottom/>
      <diagonal/>
    </border>
    <border>
      <left style="thin">
        <color rgb="FFB1BBCC"/>
      </left>
      <right style="thin">
        <color rgb="FFB1BBCC"/>
      </right>
      <top style="medium">
        <color indexed="64"/>
      </top>
      <bottom/>
      <diagonal/>
    </border>
    <border>
      <left style="thin">
        <color rgb="FFB1BB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1BBCC"/>
      </right>
      <top/>
      <bottom style="medium">
        <color indexed="64"/>
      </bottom>
      <diagonal/>
    </border>
    <border>
      <left style="thin">
        <color rgb="FFB1BBCC"/>
      </left>
      <right style="thin">
        <color rgb="FFB1BBCC"/>
      </right>
      <top/>
      <bottom style="medium">
        <color indexed="64"/>
      </bottom>
      <diagonal/>
    </border>
    <border>
      <left style="thin">
        <color rgb="FFB1BBCC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 applyNumberFormat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355">
    <xf numFmtId="0" fontId="0" fillId="0" borderId="0" xfId="0" applyNumberFormat="1" applyFont="1" applyFill="1" applyBorder="1" applyAlignment="1"/>
    <xf numFmtId="0" fontId="7" fillId="0" borderId="6" xfId="1" applyFont="1" applyBorder="1" applyAlignment="1">
      <alignment horizontal="left" indent="1"/>
    </xf>
    <xf numFmtId="0" fontId="8" fillId="0" borderId="0" xfId="0" applyFont="1"/>
    <xf numFmtId="0" fontId="7" fillId="0" borderId="3" xfId="1" applyFont="1" applyBorder="1" applyAlignment="1">
      <alignment horizontal="left" indent="1"/>
    </xf>
    <xf numFmtId="0" fontId="8" fillId="2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6" fontId="8" fillId="4" borderId="3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5" xfId="0" applyFont="1" applyFill="1" applyBorder="1" applyAlignment="1">
      <alignment horizontal="left" indent="1"/>
    </xf>
    <xf numFmtId="0" fontId="9" fillId="0" borderId="0" xfId="0" applyFont="1"/>
    <xf numFmtId="0" fontId="9" fillId="5" borderId="3" xfId="0" applyFont="1" applyFill="1" applyBorder="1"/>
    <xf numFmtId="0" fontId="9" fillId="5" borderId="5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0" fontId="8" fillId="2" borderId="13" xfId="0" applyFont="1" applyFill="1" applyBorder="1" applyAlignment="1">
      <alignment horizontal="center"/>
    </xf>
    <xf numFmtId="0" fontId="9" fillId="5" borderId="1" xfId="0" applyFont="1" applyFill="1" applyBorder="1"/>
    <xf numFmtId="0" fontId="9" fillId="2" borderId="0" xfId="0" applyFont="1" applyFill="1" applyBorder="1" applyAlignment="1">
      <alignment horizontal="left" indent="1"/>
    </xf>
    <xf numFmtId="0" fontId="7" fillId="0" borderId="10" xfId="1" applyFont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0" borderId="11" xfId="1" applyFont="1" applyBorder="1" applyAlignment="1">
      <alignment horizontal="left" indent="1"/>
    </xf>
    <xf numFmtId="0" fontId="7" fillId="0" borderId="0" xfId="1" applyFont="1" applyAlignment="1">
      <alignment horizontal="left" indent="1"/>
    </xf>
    <xf numFmtId="0" fontId="7" fillId="0" borderId="1" xfId="1" applyFont="1" applyBorder="1" applyAlignment="1">
      <alignment horizontal="left" indent="2"/>
    </xf>
    <xf numFmtId="166" fontId="7" fillId="0" borderId="8" xfId="1" applyNumberFormat="1" applyFont="1" applyBorder="1"/>
    <xf numFmtId="166" fontId="7" fillId="0" borderId="3" xfId="1" applyNumberFormat="1" applyFont="1" applyBorder="1"/>
    <xf numFmtId="0" fontId="9" fillId="0" borderId="0" xfId="0" applyNumberFormat="1" applyFont="1" applyFill="1" applyBorder="1" applyAlignment="1"/>
    <xf numFmtId="166" fontId="11" fillId="0" borderId="8" xfId="1" applyNumberFormat="1" applyFont="1" applyBorder="1"/>
    <xf numFmtId="166" fontId="11" fillId="0" borderId="3" xfId="1" applyNumberFormat="1" applyFont="1" applyBorder="1"/>
    <xf numFmtId="166" fontId="11" fillId="4" borderId="3" xfId="1" applyNumberFormat="1" applyFont="1" applyFill="1" applyBorder="1"/>
    <xf numFmtId="0" fontId="8" fillId="0" borderId="0" xfId="0" applyNumberFormat="1" applyFont="1" applyFill="1" applyBorder="1" applyAlignment="1"/>
    <xf numFmtId="0" fontId="11" fillId="0" borderId="0" xfId="1" applyFont="1" applyAlignment="1">
      <alignment horizontal="left" indent="1"/>
    </xf>
    <xf numFmtId="0" fontId="14" fillId="0" borderId="0" xfId="0" applyNumberFormat="1" applyFont="1" applyFill="1" applyBorder="1" applyAlignment="1"/>
    <xf numFmtId="0" fontId="15" fillId="0" borderId="0" xfId="1" applyFont="1" applyAlignment="1">
      <alignment horizontal="left" indent="1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4" fillId="0" borderId="0" xfId="0" applyFont="1" applyFill="1" applyBorder="1"/>
    <xf numFmtId="0" fontId="8" fillId="2" borderId="7" xfId="0" applyFont="1" applyFill="1" applyBorder="1" applyAlignment="1">
      <alignment horizontal="right"/>
    </xf>
    <xf numFmtId="0" fontId="16" fillId="6" borderId="3" xfId="0" applyNumberFormat="1" applyFont="1" applyFill="1" applyBorder="1" applyAlignment="1">
      <alignment horizontal="center" vertical="center"/>
    </xf>
    <xf numFmtId="17" fontId="16" fillId="6" borderId="3" xfId="0" applyNumberFormat="1" applyFont="1" applyFill="1" applyBorder="1" applyAlignment="1">
      <alignment horizontal="center" vertical="center"/>
    </xf>
    <xf numFmtId="9" fontId="16" fillId="6" borderId="3" xfId="3" applyFont="1" applyFill="1" applyBorder="1" applyAlignment="1">
      <alignment vertical="center"/>
    </xf>
    <xf numFmtId="168" fontId="16" fillId="6" borderId="3" xfId="2" applyNumberFormat="1" applyFont="1" applyFill="1" applyBorder="1" applyAlignment="1">
      <alignment vertical="center" wrapText="1"/>
    </xf>
    <xf numFmtId="17" fontId="16" fillId="6" borderId="3" xfId="2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left" indent="1"/>
    </xf>
    <xf numFmtId="0" fontId="14" fillId="0" borderId="1" xfId="0" applyNumberFormat="1" applyFont="1" applyFill="1" applyBorder="1" applyAlignment="1">
      <alignment horizontal="left" indent="1"/>
    </xf>
    <xf numFmtId="0" fontId="14" fillId="0" borderId="8" xfId="0" applyNumberFormat="1" applyFont="1" applyFill="1" applyBorder="1" applyAlignment="1"/>
    <xf numFmtId="0" fontId="14" fillId="0" borderId="3" xfId="0" applyNumberFormat="1" applyFont="1" applyFill="1" applyBorder="1" applyAlignment="1"/>
    <xf numFmtId="0" fontId="8" fillId="4" borderId="3" xfId="0" applyNumberFormat="1" applyFont="1" applyFill="1" applyBorder="1" applyAlignment="1"/>
    <xf numFmtId="166" fontId="8" fillId="0" borderId="3" xfId="0" applyNumberFormat="1" applyFont="1" applyFill="1" applyBorder="1" applyAlignment="1"/>
    <xf numFmtId="0" fontId="14" fillId="2" borderId="3" xfId="0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right" indent="1"/>
    </xf>
    <xf numFmtId="166" fontId="8" fillId="4" borderId="3" xfId="0" applyNumberFormat="1" applyFont="1" applyFill="1" applyBorder="1" applyAlignment="1"/>
    <xf numFmtId="0" fontId="14" fillId="3" borderId="0" xfId="0" applyNumberFormat="1" applyFont="1" applyFill="1" applyBorder="1" applyAlignment="1"/>
    <xf numFmtId="166" fontId="11" fillId="3" borderId="8" xfId="1" applyNumberFormat="1" applyFont="1" applyFill="1" applyBorder="1"/>
    <xf numFmtId="0" fontId="14" fillId="3" borderId="5" xfId="0" applyFont="1" applyFill="1" applyBorder="1" applyAlignment="1">
      <alignment horizontal="right" indent="1"/>
    </xf>
    <xf numFmtId="0" fontId="14" fillId="3" borderId="15" xfId="0" applyFont="1" applyFill="1" applyBorder="1" applyAlignment="1">
      <alignment horizontal="right" indent="1"/>
    </xf>
    <xf numFmtId="0" fontId="14" fillId="2" borderId="5" xfId="0" applyFont="1" applyFill="1" applyBorder="1" applyAlignment="1">
      <alignment horizontal="right" indent="1"/>
    </xf>
    <xf numFmtId="0" fontId="14" fillId="2" borderId="15" xfId="0" applyFont="1" applyFill="1" applyBorder="1" applyAlignment="1">
      <alignment horizontal="right" indent="1"/>
    </xf>
    <xf numFmtId="0" fontId="10" fillId="2" borderId="6" xfId="0" applyFont="1" applyFill="1" applyBorder="1" applyAlignment="1">
      <alignment horizontal="right" indent="1"/>
    </xf>
    <xf numFmtId="0" fontId="10" fillId="2" borderId="11" xfId="0" applyFont="1" applyFill="1" applyBorder="1" applyAlignment="1">
      <alignment horizontal="right" indent="1"/>
    </xf>
    <xf numFmtId="166" fontId="8" fillId="4" borderId="6" xfId="0" applyNumberFormat="1" applyFont="1" applyFill="1" applyBorder="1" applyAlignment="1"/>
    <xf numFmtId="166" fontId="11" fillId="0" borderId="6" xfId="1" applyNumberFormat="1" applyFont="1" applyBorder="1"/>
    <xf numFmtId="166" fontId="8" fillId="0" borderId="0" xfId="0" applyNumberFormat="1" applyFont="1" applyFill="1" applyBorder="1" applyAlignment="1"/>
    <xf numFmtId="0" fontId="8" fillId="4" borderId="0" xfId="0" applyNumberFormat="1" applyFont="1" applyFill="1" applyBorder="1" applyAlignment="1"/>
    <xf numFmtId="0" fontId="7" fillId="7" borderId="10" xfId="1" applyFont="1" applyFill="1" applyBorder="1" applyAlignment="1">
      <alignment horizontal="left" indent="1"/>
    </xf>
    <xf numFmtId="0" fontId="9" fillId="8" borderId="5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166" fontId="8" fillId="8" borderId="3" xfId="0" applyNumberFormat="1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166" fontId="11" fillId="8" borderId="3" xfId="1" applyNumberFormat="1" applyFont="1" applyFill="1" applyBorder="1"/>
    <xf numFmtId="0" fontId="8" fillId="8" borderId="3" xfId="0" applyNumberFormat="1" applyFont="1" applyFill="1" applyBorder="1" applyAlignment="1"/>
    <xf numFmtId="0" fontId="8" fillId="8" borderId="0" xfId="0" applyNumberFormat="1" applyFont="1" applyFill="1" applyBorder="1" applyAlignment="1"/>
    <xf numFmtId="166" fontId="8" fillId="8" borderId="3" xfId="0" applyNumberFormat="1" applyFont="1" applyFill="1" applyBorder="1" applyAlignment="1"/>
    <xf numFmtId="166" fontId="8" fillId="8" borderId="6" xfId="0" applyNumberFormat="1" applyFont="1" applyFill="1" applyBorder="1" applyAlignment="1"/>
    <xf numFmtId="0" fontId="14" fillId="0" borderId="0" xfId="0" applyFont="1" applyFill="1" applyAlignment="1">
      <alignment horizontal="left"/>
    </xf>
    <xf numFmtId="0" fontId="20" fillId="0" borderId="0" xfId="1" applyFont="1" applyAlignment="1">
      <alignment horizontal="left" indent="1"/>
    </xf>
    <xf numFmtId="0" fontId="14" fillId="0" borderId="0" xfId="0" applyNumberFormat="1" applyFont="1" applyFill="1" applyBorder="1" applyAlignment="1">
      <alignment horizontal="right" indent="1"/>
    </xf>
    <xf numFmtId="0" fontId="7" fillId="0" borderId="1" xfId="1" applyFont="1" applyFill="1" applyBorder="1" applyAlignment="1">
      <alignment horizontal="left" indent="2"/>
    </xf>
    <xf numFmtId="166" fontId="12" fillId="0" borderId="3" xfId="8" applyNumberFormat="1" applyFont="1" applyFill="1" applyBorder="1" applyAlignment="1">
      <alignment vertical="center"/>
    </xf>
    <xf numFmtId="166" fontId="7" fillId="0" borderId="9" xfId="1" applyNumberFormat="1" applyFont="1" applyFill="1" applyBorder="1"/>
    <xf numFmtId="166" fontId="7" fillId="0" borderId="3" xfId="1" applyNumberFormat="1" applyFont="1" applyFill="1" applyBorder="1"/>
    <xf numFmtId="0" fontId="13" fillId="0" borderId="0" xfId="0" applyFont="1" applyFill="1" applyAlignment="1">
      <alignment horizontal="center"/>
    </xf>
    <xf numFmtId="0" fontId="17" fillId="0" borderId="1" xfId="1" applyFont="1" applyFill="1" applyBorder="1" applyAlignment="1">
      <alignment horizontal="left" indent="2"/>
    </xf>
    <xf numFmtId="166" fontId="17" fillId="0" borderId="9" xfId="1" applyNumberFormat="1" applyFont="1" applyFill="1" applyBorder="1"/>
    <xf numFmtId="0" fontId="14" fillId="0" borderId="0" xfId="0" applyFont="1" applyFill="1" applyAlignment="1">
      <alignment horizontal="center"/>
    </xf>
    <xf numFmtId="9" fontId="7" fillId="0" borderId="3" xfId="3" applyFont="1" applyFill="1" applyBorder="1" applyAlignment="1">
      <alignment vertical="center"/>
    </xf>
    <xf numFmtId="9" fontId="9" fillId="0" borderId="3" xfId="3" applyFont="1" applyFill="1" applyBorder="1" applyAlignment="1">
      <alignment vertical="center"/>
    </xf>
    <xf numFmtId="168" fontId="9" fillId="0" borderId="3" xfId="2" applyNumberFormat="1" applyFont="1" applyFill="1" applyBorder="1" applyAlignment="1">
      <alignment vertical="center"/>
    </xf>
    <xf numFmtId="17" fontId="9" fillId="0" borderId="3" xfId="2" applyNumberFormat="1" applyFont="1" applyFill="1" applyBorder="1" applyAlignment="1">
      <alignment vertical="center"/>
    </xf>
    <xf numFmtId="166" fontId="7" fillId="0" borderId="3" xfId="8" applyNumberFormat="1" applyFont="1" applyFill="1" applyBorder="1" applyAlignment="1">
      <alignment vertical="center"/>
    </xf>
    <xf numFmtId="9" fontId="15" fillId="0" borderId="3" xfId="3" applyFont="1" applyFill="1" applyBorder="1" applyAlignment="1">
      <alignment vertical="center"/>
    </xf>
    <xf numFmtId="9" fontId="18" fillId="0" borderId="3" xfId="3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17" fontId="18" fillId="0" borderId="3" xfId="2" applyNumberFormat="1" applyFont="1" applyFill="1" applyBorder="1" applyAlignment="1">
      <alignment vertical="center"/>
    </xf>
    <xf numFmtId="166" fontId="15" fillId="0" borderId="3" xfId="8" applyNumberFormat="1" applyFont="1" applyFill="1" applyBorder="1" applyAlignment="1">
      <alignment vertical="center"/>
    </xf>
    <xf numFmtId="0" fontId="7" fillId="0" borderId="2" xfId="1" applyFont="1" applyBorder="1" applyAlignment="1">
      <alignment horizontal="left" indent="2"/>
    </xf>
    <xf numFmtId="0" fontId="14" fillId="0" borderId="2" xfId="0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left" indent="1"/>
    </xf>
    <xf numFmtId="0" fontId="7" fillId="0" borderId="8" xfId="1" applyFont="1" applyBorder="1" applyAlignment="1">
      <alignment horizontal="left" indent="2"/>
    </xf>
    <xf numFmtId="0" fontId="14" fillId="0" borderId="8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right" indent="1"/>
    </xf>
    <xf numFmtId="0" fontId="9" fillId="2" borderId="0" xfId="0" applyFont="1" applyFill="1" applyAlignment="1">
      <alignment horizontal="right" indent="1"/>
    </xf>
    <xf numFmtId="0" fontId="14" fillId="2" borderId="0" xfId="0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15" fillId="0" borderId="14" xfId="1" applyFont="1" applyFill="1" applyBorder="1" applyAlignment="1">
      <alignment horizontal="right" indent="2"/>
    </xf>
    <xf numFmtId="0" fontId="7" fillId="0" borderId="14" xfId="1" applyFont="1" applyBorder="1" applyAlignment="1">
      <alignment horizontal="right" indent="2"/>
    </xf>
    <xf numFmtId="0" fontId="14" fillId="0" borderId="14" xfId="0" applyNumberFormat="1" applyFont="1" applyFill="1" applyBorder="1" applyAlignment="1">
      <alignment horizontal="right" indent="2"/>
    </xf>
    <xf numFmtId="0" fontId="11" fillId="0" borderId="0" xfId="1" applyFont="1" applyAlignment="1">
      <alignment horizontal="right" indent="1"/>
    </xf>
    <xf numFmtId="0" fontId="14" fillId="3" borderId="0" xfId="0" applyNumberFormat="1" applyFont="1" applyFill="1" applyBorder="1" applyAlignment="1">
      <alignment horizontal="right" indent="1"/>
    </xf>
    <xf numFmtId="168" fontId="14" fillId="9" borderId="3" xfId="2" applyNumberFormat="1" applyFont="1" applyFill="1" applyBorder="1" applyAlignment="1">
      <alignment vertical="center"/>
    </xf>
    <xf numFmtId="17" fontId="17" fillId="9" borderId="3" xfId="8" applyNumberFormat="1" applyFont="1" applyFill="1" applyBorder="1" applyAlignment="1">
      <alignment horizontal="center" vertical="center"/>
    </xf>
    <xf numFmtId="166" fontId="17" fillId="9" borderId="3" xfId="8" applyNumberFormat="1" applyFont="1" applyFill="1" applyBorder="1" applyAlignment="1">
      <alignment vertical="center"/>
    </xf>
    <xf numFmtId="0" fontId="14" fillId="9" borderId="0" xfId="0" applyNumberFormat="1" applyFont="1" applyFill="1" applyBorder="1" applyAlignment="1"/>
    <xf numFmtId="0" fontId="13" fillId="9" borderId="0" xfId="0" applyFont="1" applyFill="1" applyAlignment="1">
      <alignment horizontal="center"/>
    </xf>
    <xf numFmtId="9" fontId="17" fillId="9" borderId="1" xfId="3" applyFont="1" applyFill="1" applyBorder="1" applyAlignment="1">
      <alignment vertical="center"/>
    </xf>
    <xf numFmtId="9" fontId="14" fillId="9" borderId="1" xfId="3" applyFont="1" applyFill="1" applyBorder="1" applyAlignment="1">
      <alignment vertical="center"/>
    </xf>
    <xf numFmtId="168" fontId="14" fillId="9" borderId="1" xfId="2" applyNumberFormat="1" applyFont="1" applyFill="1" applyBorder="1" applyAlignment="1">
      <alignment vertical="center"/>
    </xf>
    <xf numFmtId="166" fontId="17" fillId="9" borderId="8" xfId="8" applyNumberFormat="1" applyFont="1" applyFill="1" applyBorder="1" applyAlignment="1">
      <alignment vertical="center"/>
    </xf>
    <xf numFmtId="166" fontId="15" fillId="0" borderId="9" xfId="1" applyNumberFormat="1" applyFont="1" applyFill="1" applyBorder="1"/>
    <xf numFmtId="0" fontId="18" fillId="0" borderId="0" xfId="0" applyNumberFormat="1" applyFont="1" applyFill="1" applyBorder="1" applyAlignment="1"/>
    <xf numFmtId="9" fontId="15" fillId="0" borderId="1" xfId="3" applyFont="1" applyFill="1" applyBorder="1" applyAlignment="1">
      <alignment vertical="center"/>
    </xf>
    <xf numFmtId="9" fontId="18" fillId="0" borderId="1" xfId="3" applyFont="1" applyFill="1" applyBorder="1" applyAlignment="1">
      <alignment vertical="center"/>
    </xf>
    <xf numFmtId="168" fontId="18" fillId="0" borderId="1" xfId="2" applyNumberFormat="1" applyFont="1" applyFill="1" applyBorder="1" applyAlignment="1">
      <alignment vertical="center"/>
    </xf>
    <xf numFmtId="17" fontId="21" fillId="0" borderId="1" xfId="9" applyNumberFormat="1" applyFont="1" applyFill="1" applyBorder="1" applyAlignment="1">
      <alignment horizontal="center" vertical="center"/>
    </xf>
    <xf numFmtId="166" fontId="15" fillId="0" borderId="8" xfId="8" applyNumberFormat="1" applyFont="1" applyFill="1" applyBorder="1" applyAlignment="1">
      <alignment vertical="center"/>
    </xf>
    <xf numFmtId="0" fontId="15" fillId="0" borderId="8" xfId="10" applyFont="1" applyFill="1" applyBorder="1"/>
    <xf numFmtId="17" fontId="15" fillId="0" borderId="3" xfId="9" applyNumberFormat="1" applyFont="1" applyFill="1" applyBorder="1" applyAlignment="1">
      <alignment horizontal="center" vertical="center"/>
    </xf>
    <xf numFmtId="0" fontId="17" fillId="0" borderId="14" xfId="10" applyFont="1" applyFill="1" applyBorder="1" applyAlignment="1">
      <alignment horizontal="right" indent="1"/>
    </xf>
    <xf numFmtId="0" fontId="17" fillId="0" borderId="8" xfId="10" applyFont="1" applyFill="1" applyBorder="1"/>
    <xf numFmtId="0" fontId="15" fillId="0" borderId="14" xfId="10" applyFont="1" applyFill="1" applyBorder="1" applyAlignment="1">
      <alignment horizontal="right" indent="1"/>
    </xf>
    <xf numFmtId="0" fontId="17" fillId="9" borderId="14" xfId="10" applyFont="1" applyFill="1" applyBorder="1" applyAlignment="1">
      <alignment horizontal="right" indent="1"/>
    </xf>
    <xf numFmtId="0" fontId="17" fillId="9" borderId="8" xfId="10" applyFont="1" applyFill="1" applyBorder="1"/>
    <xf numFmtId="17" fontId="17" fillId="9" borderId="3" xfId="9" applyNumberFormat="1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/>
    </xf>
    <xf numFmtId="166" fontId="17" fillId="4" borderId="3" xfId="8" applyNumberFormat="1" applyFont="1" applyFill="1" applyBorder="1" applyAlignment="1">
      <alignment vertical="center"/>
    </xf>
    <xf numFmtId="166" fontId="15" fillId="4" borderId="3" xfId="8" applyNumberFormat="1" applyFont="1" applyFill="1" applyBorder="1" applyAlignment="1">
      <alignment vertical="center"/>
    </xf>
    <xf numFmtId="166" fontId="15" fillId="4" borderId="8" xfId="8" applyNumberFormat="1" applyFont="1" applyFill="1" applyBorder="1" applyAlignment="1">
      <alignment vertical="center"/>
    </xf>
    <xf numFmtId="166" fontId="12" fillId="4" borderId="3" xfId="8" applyNumberFormat="1" applyFont="1" applyFill="1" applyBorder="1" applyAlignment="1">
      <alignment vertical="center"/>
    </xf>
    <xf numFmtId="0" fontId="17" fillId="4" borderId="1" xfId="1" applyFont="1" applyFill="1" applyBorder="1" applyAlignment="1">
      <alignment horizontal="left" indent="2"/>
    </xf>
    <xf numFmtId="166" fontId="7" fillId="4" borderId="3" xfId="8" applyNumberFormat="1" applyFont="1" applyFill="1" applyBorder="1" applyAlignment="1">
      <alignment vertical="center"/>
    </xf>
    <xf numFmtId="0" fontId="9" fillId="5" borderId="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8" fillId="9" borderId="0" xfId="0" applyNumberFormat="1" applyFont="1" applyFill="1" applyBorder="1" applyAlignment="1"/>
    <xf numFmtId="17" fontId="15" fillId="0" borderId="3" xfId="8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9" fillId="0" borderId="9" xfId="0" applyFont="1" applyFill="1" applyBorder="1"/>
    <xf numFmtId="0" fontId="14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4" fillId="0" borderId="9" xfId="0" applyNumberFormat="1" applyFont="1" applyFill="1" applyBorder="1" applyAlignment="1"/>
    <xf numFmtId="166" fontId="11" fillId="0" borderId="9" xfId="1" applyNumberFormat="1" applyFont="1" applyFill="1" applyBorder="1"/>
    <xf numFmtId="166" fontId="11" fillId="10" borderId="8" xfId="1" applyNumberFormat="1" applyFont="1" applyFill="1" applyBorder="1"/>
    <xf numFmtId="166" fontId="11" fillId="10" borderId="3" xfId="1" applyNumberFormat="1" applyFont="1" applyFill="1" applyBorder="1"/>
    <xf numFmtId="0" fontId="9" fillId="5" borderId="1" xfId="0" applyFont="1" applyFill="1" applyBorder="1" applyAlignment="1">
      <alignment horizontal="center"/>
    </xf>
    <xf numFmtId="0" fontId="15" fillId="0" borderId="3" xfId="10" applyFont="1" applyFill="1" applyBorder="1"/>
    <xf numFmtId="164" fontId="15" fillId="0" borderId="3" xfId="10" applyNumberFormat="1" applyFont="1" applyFill="1" applyBorder="1"/>
    <xf numFmtId="0" fontId="17" fillId="9" borderId="3" xfId="10" applyFont="1" applyFill="1" applyBorder="1"/>
    <xf numFmtId="164" fontId="17" fillId="9" borderId="3" xfId="10" applyNumberFormat="1" applyFont="1" applyFill="1" applyBorder="1"/>
    <xf numFmtId="0" fontId="17" fillId="11" borderId="14" xfId="10" applyFont="1" applyFill="1" applyBorder="1" applyAlignment="1">
      <alignment horizontal="right" indent="1"/>
    </xf>
    <xf numFmtId="0" fontId="17" fillId="11" borderId="8" xfId="10" applyFont="1" applyFill="1" applyBorder="1"/>
    <xf numFmtId="0" fontId="17" fillId="11" borderId="3" xfId="10" applyFont="1" applyFill="1" applyBorder="1"/>
    <xf numFmtId="17" fontId="17" fillId="11" borderId="3" xfId="9" applyNumberFormat="1" applyFont="1" applyFill="1" applyBorder="1" applyAlignment="1">
      <alignment horizontal="center" vertical="center"/>
    </xf>
    <xf numFmtId="164" fontId="17" fillId="11" borderId="3" xfId="10" applyNumberFormat="1" applyFont="1" applyFill="1" applyBorder="1"/>
    <xf numFmtId="9" fontId="17" fillId="11" borderId="1" xfId="3" applyFont="1" applyFill="1" applyBorder="1" applyAlignment="1">
      <alignment vertical="center"/>
    </xf>
    <xf numFmtId="9" fontId="14" fillId="11" borderId="1" xfId="3" applyFont="1" applyFill="1" applyBorder="1" applyAlignment="1">
      <alignment vertical="center"/>
    </xf>
    <xf numFmtId="168" fontId="14" fillId="11" borderId="1" xfId="2" applyNumberFormat="1" applyFont="1" applyFill="1" applyBorder="1" applyAlignment="1">
      <alignment vertical="center"/>
    </xf>
    <xf numFmtId="17" fontId="17" fillId="11" borderId="3" xfId="8" applyNumberFormat="1" applyFont="1" applyFill="1" applyBorder="1" applyAlignment="1">
      <alignment horizontal="center" vertical="center"/>
    </xf>
    <xf numFmtId="166" fontId="17" fillId="11" borderId="9" xfId="1" applyNumberFormat="1" applyFont="1" applyFill="1" applyBorder="1"/>
    <xf numFmtId="166" fontId="17" fillId="11" borderId="8" xfId="8" applyNumberFormat="1" applyFont="1" applyFill="1" applyBorder="1" applyAlignment="1">
      <alignment vertical="center"/>
    </xf>
    <xf numFmtId="166" fontId="17" fillId="11" borderId="3" xfId="8" applyNumberFormat="1" applyFont="1" applyFill="1" applyBorder="1" applyAlignment="1">
      <alignment vertical="center"/>
    </xf>
    <xf numFmtId="166" fontId="15" fillId="11" borderId="3" xfId="8" applyNumberFormat="1" applyFont="1" applyFill="1" applyBorder="1" applyAlignment="1">
      <alignment vertical="center"/>
    </xf>
    <xf numFmtId="0" fontId="14" fillId="11" borderId="0" xfId="0" applyNumberFormat="1" applyFont="1" applyFill="1" applyBorder="1" applyAlignment="1"/>
    <xf numFmtId="166" fontId="7" fillId="11" borderId="3" xfId="1" applyNumberFormat="1" applyFont="1" applyFill="1" applyBorder="1"/>
    <xf numFmtId="0" fontId="13" fillId="11" borderId="0" xfId="0" applyFont="1" applyFill="1" applyAlignment="1">
      <alignment horizontal="center"/>
    </xf>
    <xf numFmtId="165" fontId="14" fillId="0" borderId="3" xfId="0" applyNumberFormat="1" applyFont="1" applyFill="1" applyBorder="1" applyAlignment="1">
      <alignment horizontal="left" indent="1"/>
    </xf>
    <xf numFmtId="169" fontId="17" fillId="9" borderId="3" xfId="2" applyNumberFormat="1" applyFont="1" applyFill="1" applyBorder="1" applyAlignment="1">
      <alignment vertical="center"/>
    </xf>
    <xf numFmtId="169" fontId="14" fillId="9" borderId="3" xfId="2" applyNumberFormat="1" applyFont="1" applyFill="1" applyBorder="1" applyAlignment="1">
      <alignment vertical="center"/>
    </xf>
    <xf numFmtId="169" fontId="17" fillId="9" borderId="3" xfId="2" applyNumberFormat="1" applyFont="1" applyFill="1" applyBorder="1" applyAlignment="1">
      <alignment horizontal="center" vertical="center"/>
    </xf>
    <xf numFmtId="168" fontId="17" fillId="9" borderId="3" xfId="2" applyNumberFormat="1" applyFont="1" applyFill="1" applyBorder="1" applyAlignment="1">
      <alignment vertical="center"/>
    </xf>
    <xf numFmtId="168" fontId="17" fillId="9" borderId="3" xfId="2" applyNumberFormat="1" applyFont="1" applyFill="1" applyBorder="1" applyAlignment="1">
      <alignment horizontal="center" vertical="center"/>
    </xf>
    <xf numFmtId="166" fontId="11" fillId="12" borderId="3" xfId="1" applyNumberFormat="1" applyFont="1" applyFill="1" applyBorder="1"/>
    <xf numFmtId="0" fontId="8" fillId="12" borderId="6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166" fontId="12" fillId="12" borderId="3" xfId="8" applyNumberFormat="1" applyFont="1" applyFill="1" applyBorder="1" applyAlignment="1">
      <alignment vertical="center"/>
    </xf>
    <xf numFmtId="0" fontId="17" fillId="12" borderId="1" xfId="1" applyFont="1" applyFill="1" applyBorder="1" applyAlignment="1">
      <alignment horizontal="left" indent="2"/>
    </xf>
    <xf numFmtId="166" fontId="7" fillId="12" borderId="3" xfId="8" applyNumberFormat="1" applyFont="1" applyFill="1" applyBorder="1" applyAlignment="1">
      <alignment vertical="center"/>
    </xf>
    <xf numFmtId="166" fontId="17" fillId="12" borderId="3" xfId="8" applyNumberFormat="1" applyFont="1" applyFill="1" applyBorder="1" applyAlignment="1">
      <alignment vertical="center"/>
    </xf>
    <xf numFmtId="166" fontId="15" fillId="12" borderId="3" xfId="8" applyNumberFormat="1" applyFont="1" applyFill="1" applyBorder="1" applyAlignment="1">
      <alignment vertical="center"/>
    </xf>
    <xf numFmtId="166" fontId="17" fillId="12" borderId="8" xfId="8" applyNumberFormat="1" applyFont="1" applyFill="1" applyBorder="1" applyAlignment="1">
      <alignment vertical="center"/>
    </xf>
    <xf numFmtId="166" fontId="15" fillId="12" borderId="8" xfId="8" applyNumberFormat="1" applyFont="1" applyFill="1" applyBorder="1" applyAlignment="1">
      <alignment vertical="center"/>
    </xf>
    <xf numFmtId="166" fontId="7" fillId="12" borderId="3" xfId="1" applyNumberFormat="1" applyFont="1" applyFill="1" applyBorder="1"/>
    <xf numFmtId="0" fontId="14" fillId="12" borderId="3" xfId="0" applyNumberFormat="1" applyFont="1" applyFill="1" applyBorder="1" applyAlignment="1"/>
    <xf numFmtId="0" fontId="14" fillId="12" borderId="0" xfId="0" applyNumberFormat="1" applyFont="1" applyFill="1" applyBorder="1" applyAlignment="1"/>
    <xf numFmtId="166" fontId="11" fillId="12" borderId="6" xfId="1" applyNumberFormat="1" applyFont="1" applyFill="1" applyBorder="1"/>
    <xf numFmtId="0" fontId="8" fillId="11" borderId="0" xfId="0" applyNumberFormat="1" applyFont="1" applyFill="1" applyBorder="1" applyAlignment="1"/>
    <xf numFmtId="0" fontId="9" fillId="11" borderId="8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166" fontId="11" fillId="11" borderId="8" xfId="1" applyNumberFormat="1" applyFont="1" applyFill="1" applyBorder="1"/>
    <xf numFmtId="166" fontId="11" fillId="11" borderId="3" xfId="1" applyNumberFormat="1" applyFont="1" applyFill="1" applyBorder="1"/>
    <xf numFmtId="0" fontId="8" fillId="11" borderId="12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166" fontId="12" fillId="11" borderId="3" xfId="8" applyNumberFormat="1" applyFont="1" applyFill="1" applyBorder="1" applyAlignment="1">
      <alignment vertical="center"/>
    </xf>
    <xf numFmtId="0" fontId="17" fillId="11" borderId="1" xfId="1" applyFont="1" applyFill="1" applyBorder="1" applyAlignment="1">
      <alignment horizontal="left" indent="2"/>
    </xf>
    <xf numFmtId="166" fontId="7" fillId="11" borderId="3" xfId="8" applyNumberFormat="1" applyFont="1" applyFill="1" applyBorder="1" applyAlignment="1">
      <alignment vertical="center"/>
    </xf>
    <xf numFmtId="166" fontId="15" fillId="11" borderId="8" xfId="8" applyNumberFormat="1" applyFont="1" applyFill="1" applyBorder="1" applyAlignment="1">
      <alignment vertical="center"/>
    </xf>
    <xf numFmtId="166" fontId="7" fillId="11" borderId="8" xfId="1" applyNumberFormat="1" applyFont="1" applyFill="1" applyBorder="1"/>
    <xf numFmtId="0" fontId="14" fillId="11" borderId="8" xfId="0" applyNumberFormat="1" applyFont="1" applyFill="1" applyBorder="1" applyAlignment="1"/>
    <xf numFmtId="0" fontId="14" fillId="13" borderId="0" xfId="0" applyNumberFormat="1" applyFont="1" applyFill="1" applyBorder="1" applyAlignment="1">
      <alignment horizontal="right" indent="1"/>
    </xf>
    <xf numFmtId="0" fontId="14" fillId="13" borderId="3" xfId="0" applyFont="1" applyFill="1" applyBorder="1" applyAlignment="1">
      <alignment horizontal="right" indent="1"/>
    </xf>
    <xf numFmtId="0" fontId="14" fillId="13" borderId="1" xfId="0" applyFont="1" applyFill="1" applyBorder="1" applyAlignment="1">
      <alignment horizontal="right" indent="1"/>
    </xf>
    <xf numFmtId="0" fontId="8" fillId="13" borderId="9" xfId="0" applyFont="1" applyFill="1" applyBorder="1" applyAlignment="1">
      <alignment horizontal="center"/>
    </xf>
    <xf numFmtId="166" fontId="11" fillId="13" borderId="8" xfId="1" applyNumberFormat="1" applyFont="1" applyFill="1" applyBorder="1"/>
    <xf numFmtId="166" fontId="11" fillId="13" borderId="3" xfId="1" applyNumberFormat="1" applyFont="1" applyFill="1" applyBorder="1"/>
    <xf numFmtId="0" fontId="8" fillId="13" borderId="3" xfId="0" applyNumberFormat="1" applyFont="1" applyFill="1" applyBorder="1" applyAlignment="1"/>
    <xf numFmtId="166" fontId="8" fillId="13" borderId="3" xfId="0" applyNumberFormat="1" applyFont="1" applyFill="1" applyBorder="1" applyAlignment="1"/>
    <xf numFmtId="0" fontId="14" fillId="13" borderId="0" xfId="0" applyNumberFormat="1" applyFont="1" applyFill="1" applyBorder="1" applyAlignment="1"/>
    <xf numFmtId="166" fontId="17" fillId="13" borderId="3" xfId="8" applyNumberFormat="1" applyFont="1" applyFill="1" applyBorder="1" applyAlignment="1">
      <alignment vertical="center"/>
    </xf>
    <xf numFmtId="0" fontId="13" fillId="13" borderId="0" xfId="0" applyFont="1" applyFill="1" applyAlignment="1">
      <alignment horizontal="center"/>
    </xf>
    <xf numFmtId="0" fontId="7" fillId="0" borderId="17" xfId="1" applyFont="1" applyBorder="1" applyAlignment="1">
      <alignment horizontal="left" indent="1"/>
    </xf>
    <xf numFmtId="0" fontId="22" fillId="0" borderId="0" xfId="4" applyFont="1"/>
    <xf numFmtId="0" fontId="23" fillId="0" borderId="0" xfId="4" applyFont="1"/>
    <xf numFmtId="0" fontId="24" fillId="0" borderId="0" xfId="4" applyFont="1"/>
    <xf numFmtId="0" fontId="10" fillId="0" borderId="0" xfId="4" applyFont="1"/>
    <xf numFmtId="0" fontId="26" fillId="6" borderId="18" xfId="4" applyFont="1" applyFill="1" applyBorder="1" applyAlignment="1">
      <alignment horizontal="center" vertical="center" wrapText="1"/>
    </xf>
    <xf numFmtId="0" fontId="27" fillId="0" borderId="18" xfId="4" applyFont="1" applyFill="1" applyBorder="1" applyAlignment="1">
      <alignment horizontal="left" vertical="center" wrapText="1" indent="1"/>
    </xf>
    <xf numFmtId="17" fontId="28" fillId="0" borderId="18" xfId="4" applyNumberFormat="1" applyFont="1" applyFill="1" applyBorder="1" applyAlignment="1">
      <alignment horizontal="center" vertical="center" wrapText="1"/>
    </xf>
    <xf numFmtId="0" fontId="26" fillId="0" borderId="18" xfId="4" applyFont="1" applyFill="1" applyBorder="1" applyAlignment="1">
      <alignment horizontal="left" vertical="center" wrapText="1" indent="1"/>
    </xf>
    <xf numFmtId="0" fontId="29" fillId="0" borderId="18" xfId="4" quotePrefix="1" applyFont="1" applyBorder="1" applyAlignment="1" applyProtection="1">
      <alignment horizontal="left" indent="1"/>
    </xf>
    <xf numFmtId="170" fontId="29" fillId="0" borderId="18" xfId="4" applyNumberFormat="1" applyFont="1" applyFill="1" applyBorder="1" applyAlignment="1">
      <alignment horizontal="right" vertical="center" wrapText="1"/>
    </xf>
    <xf numFmtId="0" fontId="29" fillId="0" borderId="18" xfId="4" applyFont="1" applyBorder="1" applyAlignment="1" applyProtection="1">
      <alignment horizontal="left" indent="1"/>
    </xf>
    <xf numFmtId="170" fontId="26" fillId="6" borderId="18" xfId="4" applyNumberFormat="1" applyFont="1" applyFill="1" applyBorder="1" applyAlignment="1">
      <alignment horizontal="right" vertical="center" wrapText="1"/>
    </xf>
    <xf numFmtId="0" fontId="20" fillId="0" borderId="0" xfId="11" applyFont="1" applyAlignment="1">
      <alignment horizontal="left" indent="1"/>
    </xf>
    <xf numFmtId="0" fontId="7" fillId="0" borderId="0" xfId="11" applyFont="1" applyAlignment="1">
      <alignment horizontal="left" indent="1"/>
    </xf>
    <xf numFmtId="0" fontId="7" fillId="0" borderId="0" xfId="11" applyFont="1" applyAlignment="1">
      <alignment horizontal="center"/>
    </xf>
    <xf numFmtId="0" fontId="7" fillId="0" borderId="0" xfId="11" applyFont="1" applyAlignment="1">
      <alignment horizontal="center" wrapText="1"/>
    </xf>
    <xf numFmtId="0" fontId="8" fillId="14" borderId="0" xfId="0" applyNumberFormat="1" applyFont="1" applyFill="1" applyBorder="1" applyAlignment="1"/>
    <xf numFmtId="0" fontId="11" fillId="0" borderId="0" xfId="11" applyFont="1" applyAlignment="1">
      <alignment horizontal="left" indent="1"/>
    </xf>
    <xf numFmtId="0" fontId="11" fillId="0" borderId="0" xfId="11" applyFont="1" applyAlignment="1">
      <alignment horizontal="center"/>
    </xf>
    <xf numFmtId="0" fontId="11" fillId="0" borderId="0" xfId="11" applyFont="1" applyAlignment="1">
      <alignment horizontal="center" wrapText="1"/>
    </xf>
    <xf numFmtId="17" fontId="11" fillId="0" borderId="0" xfId="11" applyNumberFormat="1" applyFont="1" applyAlignment="1">
      <alignment horizontal="left" indent="1"/>
    </xf>
    <xf numFmtId="0" fontId="15" fillId="0" borderId="0" xfId="11" applyFont="1" applyAlignment="1">
      <alignment horizontal="left" indent="1"/>
    </xf>
    <xf numFmtId="0" fontId="15" fillId="0" borderId="0" xfId="11" applyFont="1" applyAlignment="1">
      <alignment horizontal="center"/>
    </xf>
    <xf numFmtId="0" fontId="15" fillId="0" borderId="0" xfId="11" applyFont="1" applyAlignment="1">
      <alignment horizontal="center" wrapText="1"/>
    </xf>
    <xf numFmtId="0" fontId="14" fillId="14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14" fillId="14" borderId="9" xfId="0" applyNumberFormat="1" applyFont="1" applyFill="1" applyBorder="1" applyAlignment="1"/>
    <xf numFmtId="0" fontId="5" fillId="0" borderId="0" xfId="4" applyFill="1" applyAlignment="1">
      <alignment vertical="center" wrapText="1"/>
    </xf>
    <xf numFmtId="0" fontId="5" fillId="0" borderId="3" xfId="4" applyFont="1" applyFill="1" applyBorder="1" applyAlignment="1">
      <alignment horizontal="left" vertical="center" wrapText="1"/>
    </xf>
    <xf numFmtId="0" fontId="22" fillId="15" borderId="1" xfId="4" applyFont="1" applyFill="1" applyBorder="1" applyAlignment="1">
      <alignment vertical="center" wrapText="1"/>
    </xf>
    <xf numFmtId="0" fontId="22" fillId="15" borderId="8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8" xfId="4" applyFont="1" applyFill="1" applyBorder="1" applyAlignment="1">
      <alignment vertical="center" wrapText="1"/>
    </xf>
    <xf numFmtId="0" fontId="31" fillId="0" borderId="1" xfId="4" applyFont="1" applyFill="1" applyBorder="1" applyAlignment="1">
      <alignment vertical="center" wrapText="1"/>
    </xf>
    <xf numFmtId="0" fontId="31" fillId="0" borderId="8" xfId="4" applyFont="1" applyFill="1" applyBorder="1" applyAlignment="1">
      <alignment vertical="center" wrapText="1"/>
    </xf>
    <xf numFmtId="0" fontId="32" fillId="15" borderId="3" xfId="4" applyFont="1" applyFill="1" applyBorder="1" applyAlignment="1">
      <alignment horizontal="left" vertical="center" wrapText="1"/>
    </xf>
    <xf numFmtId="15" fontId="11" fillId="0" borderId="0" xfId="11" applyNumberFormat="1" applyFont="1" applyAlignment="1">
      <alignment horizontal="left" indent="1"/>
    </xf>
    <xf numFmtId="0" fontId="7" fillId="0" borderId="0" xfId="11" applyFont="1" applyAlignment="1">
      <alignment horizontal="center" vertical="center"/>
    </xf>
    <xf numFmtId="0" fontId="11" fillId="0" borderId="0" xfId="11" applyFont="1" applyAlignment="1">
      <alignment horizontal="center" vertical="center"/>
    </xf>
    <xf numFmtId="0" fontId="15" fillId="0" borderId="0" xfId="1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7" fontId="11" fillId="0" borderId="0" xfId="11" applyNumberFormat="1" applyFont="1" applyAlignment="1">
      <alignment horizontal="center" vertical="center"/>
    </xf>
    <xf numFmtId="0" fontId="35" fillId="16" borderId="19" xfId="0" applyNumberFormat="1" applyFont="1" applyFill="1" applyBorder="1" applyAlignment="1">
      <alignment horizontal="right" vertical="center" wrapText="1"/>
    </xf>
    <xf numFmtId="0" fontId="35" fillId="16" borderId="19" xfId="0" applyNumberFormat="1" applyFont="1" applyFill="1" applyBorder="1" applyAlignment="1">
      <alignment vertical="center" wrapText="1"/>
    </xf>
    <xf numFmtId="167" fontId="35" fillId="16" borderId="19" xfId="0" applyNumberFormat="1" applyFont="1" applyFill="1" applyBorder="1" applyAlignment="1">
      <alignment horizontal="right" vertical="center" wrapText="1"/>
    </xf>
    <xf numFmtId="171" fontId="35" fillId="16" borderId="19" xfId="3" applyNumberFormat="1" applyFont="1" applyFill="1" applyBorder="1" applyAlignment="1">
      <alignment horizontal="right" vertical="center" wrapText="1"/>
    </xf>
    <xf numFmtId="0" fontId="36" fillId="17" borderId="19" xfId="0" applyNumberFormat="1" applyFont="1" applyFill="1" applyBorder="1" applyAlignment="1">
      <alignment horizontal="right" vertical="center" wrapText="1"/>
    </xf>
    <xf numFmtId="0" fontId="36" fillId="17" borderId="19" xfId="0" applyNumberFormat="1" applyFont="1" applyFill="1" applyBorder="1" applyAlignment="1">
      <alignment vertical="center" wrapText="1"/>
    </xf>
    <xf numFmtId="0" fontId="34" fillId="0" borderId="19" xfId="0" applyNumberFormat="1" applyFont="1" applyFill="1" applyBorder="1" applyAlignment="1">
      <alignment horizontal="right" vertical="center" wrapText="1"/>
    </xf>
    <xf numFmtId="0" fontId="34" fillId="0" borderId="19" xfId="0" applyNumberFormat="1" applyFont="1" applyFill="1" applyBorder="1" applyAlignment="1">
      <alignment vertical="center" wrapText="1"/>
    </xf>
    <xf numFmtId="167" fontId="34" fillId="0" borderId="19" xfId="0" applyNumberFormat="1" applyFont="1" applyFill="1" applyBorder="1" applyAlignment="1">
      <alignment horizontal="right" vertical="center" wrapText="1"/>
    </xf>
    <xf numFmtId="171" fontId="34" fillId="0" borderId="19" xfId="3" applyNumberFormat="1" applyFont="1" applyFill="1" applyBorder="1" applyAlignment="1">
      <alignment horizontal="right" vertical="center" wrapText="1"/>
    </xf>
    <xf numFmtId="0" fontId="35" fillId="0" borderId="19" xfId="0" applyNumberFormat="1" applyFont="1" applyFill="1" applyBorder="1" applyAlignment="1">
      <alignment horizontal="right" vertical="center" wrapText="1"/>
    </xf>
    <xf numFmtId="0" fontId="35" fillId="0" borderId="19" xfId="0" applyNumberFormat="1" applyFont="1" applyFill="1" applyBorder="1" applyAlignment="1">
      <alignment vertical="center" wrapText="1"/>
    </xf>
    <xf numFmtId="167" fontId="35" fillId="0" borderId="19" xfId="0" applyNumberFormat="1" applyFont="1" applyFill="1" applyBorder="1" applyAlignment="1">
      <alignment horizontal="right" vertical="center" wrapText="1"/>
    </xf>
    <xf numFmtId="171" fontId="35" fillId="0" borderId="19" xfId="3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top" wrapText="1" indent="1"/>
    </xf>
    <xf numFmtId="0" fontId="14" fillId="0" borderId="0" xfId="0" applyNumberFormat="1" applyFont="1" applyFill="1" applyBorder="1" applyAlignment="1">
      <alignment horizontal="left" vertical="top" wrapText="1" indent="1"/>
    </xf>
    <xf numFmtId="167" fontId="34" fillId="0" borderId="19" xfId="0" applyNumberFormat="1" applyFont="1" applyFill="1" applyBorder="1" applyAlignment="1">
      <alignment horizontal="left" vertical="top" wrapText="1" indent="1"/>
    </xf>
    <xf numFmtId="167" fontId="35" fillId="0" borderId="19" xfId="0" applyNumberFormat="1" applyFont="1" applyFill="1" applyBorder="1" applyAlignment="1">
      <alignment horizontal="left" vertical="top" wrapText="1" indent="1"/>
    </xf>
    <xf numFmtId="167" fontId="35" fillId="16" borderId="19" xfId="0" applyNumberFormat="1" applyFont="1" applyFill="1" applyBorder="1" applyAlignment="1">
      <alignment horizontal="left" vertical="top" wrapText="1" indent="1"/>
    </xf>
    <xf numFmtId="0" fontId="33" fillId="0" borderId="0" xfId="0" applyNumberFormat="1" applyFont="1" applyFill="1" applyBorder="1" applyAlignment="1"/>
    <xf numFmtId="0" fontId="33" fillId="6" borderId="3" xfId="0" applyNumberFormat="1" applyFont="1" applyFill="1" applyBorder="1" applyAlignment="1">
      <alignment horizontal="center" vertical="center" wrapText="1"/>
    </xf>
    <xf numFmtId="17" fontId="33" fillId="6" borderId="3" xfId="0" applyNumberFormat="1" applyFont="1" applyFill="1" applyBorder="1" applyAlignment="1">
      <alignment horizontal="center" vertical="center" wrapText="1"/>
    </xf>
    <xf numFmtId="0" fontId="35" fillId="16" borderId="20" xfId="0" applyNumberFormat="1" applyFont="1" applyFill="1" applyBorder="1" applyAlignment="1">
      <alignment horizontal="right" vertical="center" wrapText="1"/>
    </xf>
    <xf numFmtId="0" fontId="35" fillId="16" borderId="20" xfId="0" applyNumberFormat="1" applyFont="1" applyFill="1" applyBorder="1" applyAlignment="1">
      <alignment vertical="center" wrapText="1"/>
    </xf>
    <xf numFmtId="167" fontId="35" fillId="16" borderId="20" xfId="0" applyNumberFormat="1" applyFont="1" applyFill="1" applyBorder="1" applyAlignment="1">
      <alignment horizontal="right" vertical="center" wrapText="1"/>
    </xf>
    <xf numFmtId="171" fontId="35" fillId="16" borderId="20" xfId="3" applyNumberFormat="1" applyFont="1" applyFill="1" applyBorder="1" applyAlignment="1">
      <alignment horizontal="right" vertical="center" wrapText="1"/>
    </xf>
    <xf numFmtId="167" fontId="35" fillId="16" borderId="20" xfId="0" applyNumberFormat="1" applyFont="1" applyFill="1" applyBorder="1" applyAlignment="1">
      <alignment horizontal="left" vertical="top" wrapText="1" indent="1"/>
    </xf>
    <xf numFmtId="0" fontId="35" fillId="16" borderId="21" xfId="0" applyNumberFormat="1" applyFont="1" applyFill="1" applyBorder="1" applyAlignment="1">
      <alignment horizontal="right" vertical="center" wrapText="1"/>
    </xf>
    <xf numFmtId="0" fontId="35" fillId="16" borderId="21" xfId="0" applyNumberFormat="1" applyFont="1" applyFill="1" applyBorder="1" applyAlignment="1">
      <alignment vertical="center" wrapText="1"/>
    </xf>
    <xf numFmtId="167" fontId="35" fillId="16" borderId="21" xfId="0" applyNumberFormat="1" applyFont="1" applyFill="1" applyBorder="1" applyAlignment="1">
      <alignment horizontal="right" vertical="center" wrapText="1"/>
    </xf>
    <xf numFmtId="171" fontId="35" fillId="16" borderId="21" xfId="3" applyNumberFormat="1" applyFont="1" applyFill="1" applyBorder="1" applyAlignment="1">
      <alignment horizontal="right" vertical="center" wrapText="1"/>
    </xf>
    <xf numFmtId="167" fontId="35" fillId="16" borderId="21" xfId="0" applyNumberFormat="1" applyFont="1" applyFill="1" applyBorder="1" applyAlignment="1">
      <alignment horizontal="left" vertical="top" wrapText="1" indent="1"/>
    </xf>
    <xf numFmtId="0" fontId="37" fillId="6" borderId="22" xfId="0" applyNumberFormat="1" applyFont="1" applyFill="1" applyBorder="1" applyAlignment="1">
      <alignment horizontal="right" vertical="center" wrapText="1"/>
    </xf>
    <xf numFmtId="0" fontId="37" fillId="6" borderId="23" xfId="0" applyNumberFormat="1" applyFont="1" applyFill="1" applyBorder="1" applyAlignment="1">
      <alignment vertical="center" wrapText="1"/>
    </xf>
    <xf numFmtId="167" fontId="37" fillId="6" borderId="23" xfId="0" applyNumberFormat="1" applyFont="1" applyFill="1" applyBorder="1" applyAlignment="1">
      <alignment horizontal="right" vertical="center" wrapText="1"/>
    </xf>
    <xf numFmtId="171" fontId="37" fillId="6" borderId="23" xfId="3" applyNumberFormat="1" applyFont="1" applyFill="1" applyBorder="1" applyAlignment="1">
      <alignment horizontal="right" vertical="center" wrapText="1"/>
    </xf>
    <xf numFmtId="167" fontId="37" fillId="6" borderId="24" xfId="0" applyNumberFormat="1" applyFont="1" applyFill="1" applyBorder="1" applyAlignment="1">
      <alignment horizontal="left" vertical="top" wrapText="1" indent="1"/>
    </xf>
    <xf numFmtId="167" fontId="38" fillId="6" borderId="23" xfId="0" applyNumberFormat="1" applyFont="1" applyFill="1" applyBorder="1" applyAlignment="1">
      <alignment horizontal="left" vertical="center" wrapText="1"/>
    </xf>
    <xf numFmtId="167" fontId="38" fillId="6" borderId="23" xfId="0" applyNumberFormat="1" applyFont="1" applyFill="1" applyBorder="1" applyAlignment="1">
      <alignment horizontal="left" vertical="center"/>
    </xf>
    <xf numFmtId="0" fontId="37" fillId="6" borderId="25" xfId="0" applyNumberFormat="1" applyFont="1" applyFill="1" applyBorder="1" applyAlignment="1">
      <alignment horizontal="right" vertical="center" wrapText="1"/>
    </xf>
    <xf numFmtId="0" fontId="37" fillId="6" borderId="26" xfId="0" applyNumberFormat="1" applyFont="1" applyFill="1" applyBorder="1" applyAlignment="1">
      <alignment vertical="center" wrapText="1"/>
    </xf>
    <xf numFmtId="167" fontId="37" fillId="6" borderId="26" xfId="0" applyNumberFormat="1" applyFont="1" applyFill="1" applyBorder="1" applyAlignment="1">
      <alignment horizontal="right" vertical="center" wrapText="1"/>
    </xf>
    <xf numFmtId="167" fontId="38" fillId="6" borderId="26" xfId="0" applyNumberFormat="1" applyFont="1" applyFill="1" applyBorder="1" applyAlignment="1">
      <alignment horizontal="right" vertical="center" wrapText="1"/>
    </xf>
    <xf numFmtId="171" fontId="37" fillId="6" borderId="26" xfId="3" applyNumberFormat="1" applyFont="1" applyFill="1" applyBorder="1" applyAlignment="1">
      <alignment horizontal="right" vertical="center" wrapText="1"/>
    </xf>
    <xf numFmtId="167" fontId="37" fillId="6" borderId="27" xfId="0" applyNumberFormat="1" applyFont="1" applyFill="1" applyBorder="1" applyAlignment="1">
      <alignment horizontal="left" vertical="top" wrapText="1" indent="1"/>
    </xf>
    <xf numFmtId="0" fontId="37" fillId="6" borderId="28" xfId="0" applyNumberFormat="1" applyFont="1" applyFill="1" applyBorder="1" applyAlignment="1">
      <alignment horizontal="right" vertical="center" wrapText="1"/>
    </xf>
    <xf numFmtId="0" fontId="37" fillId="6" borderId="29" xfId="0" applyNumberFormat="1" applyFont="1" applyFill="1" applyBorder="1" applyAlignment="1">
      <alignment vertical="center" wrapText="1"/>
    </xf>
    <xf numFmtId="167" fontId="37" fillId="6" borderId="29" xfId="0" applyNumberFormat="1" applyFont="1" applyFill="1" applyBorder="1" applyAlignment="1">
      <alignment horizontal="right" vertical="center" wrapText="1"/>
    </xf>
    <xf numFmtId="167" fontId="38" fillId="6" borderId="29" xfId="0" applyNumberFormat="1" applyFont="1" applyFill="1" applyBorder="1" applyAlignment="1">
      <alignment horizontal="left" vertical="center"/>
    </xf>
    <xf numFmtId="171" fontId="37" fillId="6" borderId="29" xfId="3" applyNumberFormat="1" applyFont="1" applyFill="1" applyBorder="1" applyAlignment="1">
      <alignment horizontal="right" vertical="center" wrapText="1"/>
    </xf>
    <xf numFmtId="167" fontId="37" fillId="6" borderId="30" xfId="0" applyNumberFormat="1" applyFont="1" applyFill="1" applyBorder="1" applyAlignment="1">
      <alignment horizontal="left" vertical="top" wrapText="1" indent="1"/>
    </xf>
    <xf numFmtId="0" fontId="35" fillId="16" borderId="3" xfId="0" applyNumberFormat="1" applyFont="1" applyFill="1" applyBorder="1" applyAlignment="1">
      <alignment horizontal="right" vertical="center" wrapText="1"/>
    </xf>
    <xf numFmtId="0" fontId="35" fillId="16" borderId="3" xfId="0" applyNumberFormat="1" applyFont="1" applyFill="1" applyBorder="1" applyAlignment="1">
      <alignment vertical="center" wrapText="1"/>
    </xf>
    <xf numFmtId="167" fontId="35" fillId="16" borderId="3" xfId="0" applyNumberFormat="1" applyFont="1" applyFill="1" applyBorder="1" applyAlignment="1">
      <alignment horizontal="right" vertical="center" wrapText="1"/>
    </xf>
    <xf numFmtId="171" fontId="35" fillId="16" borderId="3" xfId="3" applyNumberFormat="1" applyFont="1" applyFill="1" applyBorder="1" applyAlignment="1">
      <alignment horizontal="right" vertical="center" wrapText="1"/>
    </xf>
    <xf numFmtId="167" fontId="35" fillId="16" borderId="3" xfId="0" applyNumberFormat="1" applyFont="1" applyFill="1" applyBorder="1" applyAlignment="1">
      <alignment horizontal="left" vertical="top" wrapText="1" indent="1"/>
    </xf>
    <xf numFmtId="0" fontId="37" fillId="6" borderId="3" xfId="0" applyNumberFormat="1" applyFont="1" applyFill="1" applyBorder="1" applyAlignment="1">
      <alignment horizontal="right" vertical="center" wrapText="1"/>
    </xf>
    <xf numFmtId="0" fontId="37" fillId="6" borderId="3" xfId="0" applyNumberFormat="1" applyFont="1" applyFill="1" applyBorder="1" applyAlignment="1">
      <alignment vertical="center" wrapText="1"/>
    </xf>
    <xf numFmtId="167" fontId="37" fillId="6" borderId="3" xfId="0" applyNumberFormat="1" applyFont="1" applyFill="1" applyBorder="1" applyAlignment="1">
      <alignment horizontal="right" vertical="center" wrapText="1"/>
    </xf>
    <xf numFmtId="167" fontId="38" fillId="6" borderId="3" xfId="0" applyNumberFormat="1" applyFont="1" applyFill="1" applyBorder="1" applyAlignment="1">
      <alignment horizontal="left" vertical="center" wrapText="1"/>
    </xf>
    <xf numFmtId="171" fontId="37" fillId="6" borderId="3" xfId="3" applyNumberFormat="1" applyFont="1" applyFill="1" applyBorder="1" applyAlignment="1">
      <alignment horizontal="right" vertical="center" wrapText="1"/>
    </xf>
    <xf numFmtId="167" fontId="37" fillId="6" borderId="3" xfId="0" applyNumberFormat="1" applyFont="1" applyFill="1" applyBorder="1" applyAlignment="1">
      <alignment horizontal="left" vertical="top" wrapText="1" indent="1"/>
    </xf>
    <xf numFmtId="0" fontId="23" fillId="0" borderId="3" xfId="4" applyFont="1" applyBorder="1"/>
    <xf numFmtId="0" fontId="9" fillId="3" borderId="16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24" fillId="0" borderId="1" xfId="4" applyFont="1" applyBorder="1" applyAlignment="1">
      <alignment horizontal="center"/>
    </xf>
    <xf numFmtId="0" fontId="24" fillId="0" borderId="2" xfId="4" applyFont="1" applyBorder="1" applyAlignment="1">
      <alignment horizontal="center"/>
    </xf>
    <xf numFmtId="0" fontId="24" fillId="0" borderId="8" xfId="4" applyFont="1" applyBorder="1" applyAlignment="1">
      <alignment horizontal="center"/>
    </xf>
    <xf numFmtId="14" fontId="23" fillId="0" borderId="1" xfId="4" applyNumberFormat="1" applyFont="1" applyBorder="1" applyAlignment="1">
      <alignment horizontal="center"/>
    </xf>
    <xf numFmtId="14" fontId="23" fillId="0" borderId="2" xfId="4" applyNumberFormat="1" applyFont="1" applyBorder="1" applyAlignment="1">
      <alignment horizontal="center"/>
    </xf>
    <xf numFmtId="14" fontId="23" fillId="0" borderId="8" xfId="4" applyNumberFormat="1" applyFont="1" applyBorder="1" applyAlignment="1">
      <alignment horizontal="center"/>
    </xf>
    <xf numFmtId="0" fontId="30" fillId="0" borderId="0" xfId="4" applyFont="1" applyBorder="1" applyAlignment="1" applyProtection="1">
      <alignment horizontal="center"/>
    </xf>
    <xf numFmtId="0" fontId="25" fillId="5" borderId="18" xfId="4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center" vertical="center" wrapText="1"/>
    </xf>
    <xf numFmtId="0" fontId="29" fillId="0" borderId="18" xfId="4" applyFont="1" applyFill="1" applyBorder="1" applyAlignment="1">
      <alignment horizontal="center" vertical="center" wrapText="1"/>
    </xf>
    <xf numFmtId="0" fontId="33" fillId="6" borderId="3" xfId="0" applyNumberFormat="1" applyFont="1" applyFill="1" applyBorder="1" applyAlignment="1">
      <alignment horizontal="center" vertical="center" wrapText="1"/>
    </xf>
    <xf numFmtId="0" fontId="33" fillId="6" borderId="3" xfId="0" applyNumberFormat="1" applyFont="1" applyFill="1" applyBorder="1" applyAlignment="1">
      <alignment horizontal="left" vertical="top" wrapText="1" indent="1"/>
    </xf>
    <xf numFmtId="0" fontId="33" fillId="6" borderId="5" xfId="0" applyNumberFormat="1" applyFont="1" applyFill="1" applyBorder="1" applyAlignment="1">
      <alignment horizontal="center" vertical="center"/>
    </xf>
    <xf numFmtId="0" fontId="33" fillId="6" borderId="4" xfId="0" applyNumberFormat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left" vertical="center" wrapText="1"/>
    </xf>
    <xf numFmtId="0" fontId="22" fillId="0" borderId="3" xfId="4" applyFont="1" applyFill="1" applyBorder="1" applyAlignment="1">
      <alignment horizontal="center" vertical="center" wrapText="1"/>
    </xf>
    <xf numFmtId="0" fontId="22" fillId="15" borderId="3" xfId="4" applyFont="1" applyFill="1" applyBorder="1" applyAlignment="1">
      <alignment horizontal="left" vertical="center" wrapText="1"/>
    </xf>
  </cellXfs>
  <cellStyles count="14">
    <cellStyle name="Comma" xfId="2" builtinId="3"/>
    <cellStyle name="Millares 2" xfId="5"/>
    <cellStyle name="Moneda 2" xfId="7"/>
    <cellStyle name="Normal" xfId="0" builtinId="0"/>
    <cellStyle name="Normal 2" xfId="4"/>
    <cellStyle name="Normal 3" xfId="13"/>
    <cellStyle name="Normal_CASH FLOW BID EC-X1004 " xfId="9"/>
    <cellStyle name="Normal_CASH FLOW BID EC-X1004 _1" xfId="10"/>
    <cellStyle name="Normal_Hoja1" xfId="8"/>
    <cellStyle name="Normal_Hoja2" xfId="1"/>
    <cellStyle name="Normal_Hoja2 2" xfId="11"/>
    <cellStyle name="Percent" xfId="3" builtinId="5"/>
    <cellStyle name="Porcentaje 2" xfId="12"/>
    <cellStyle name="Porcentual 2" xfId="6"/>
  </cellStyles>
  <dxfs count="45"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E6E6E6"/>
      <rgbColor rgb="00999999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%20Bedoya/Dropbox/SOS-ECUAXION/VARIOS%20PARA%20ENTREGA%20BID/2.4%20Plan%20de%20adquisiciones%20V0705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edoya/Documents/FBEDOYA/BUSINESS/BID/EC-L1095%20-%20RIESGOS/IMPLEMENTACION/ENTREGABLE%203/FLUJO%20DE%20CAJA/Flujo%20de%20Caja-%20EC-L10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Hoja2"/>
      <sheetName val="REFERENCIAS"/>
      <sheetName val="PLAN"/>
    </sheetNames>
    <sheetDataSet>
      <sheetData sheetId="0" refreshError="1"/>
      <sheetData sheetId="1" refreshError="1"/>
      <sheetData sheetId="2" refreshError="1"/>
      <sheetData sheetId="3">
        <row r="207">
          <cell r="G207" t="str">
            <v>CATEGORIA DE ADQUISICION</v>
          </cell>
        </row>
        <row r="208">
          <cell r="G208" t="str">
            <v>1. OBRAS</v>
          </cell>
        </row>
        <row r="209">
          <cell r="G209" t="str">
            <v>1. BIENES</v>
          </cell>
        </row>
        <row r="210">
          <cell r="G210" t="str">
            <v>1. SERVICIOS DE NO CONSULTORIA</v>
          </cell>
        </row>
        <row r="211">
          <cell r="G211" t="str">
            <v>2. CONSULTORIAS - FIRMAS</v>
          </cell>
        </row>
        <row r="212">
          <cell r="G212" t="str">
            <v>2 (b). CONSULTORIAS - INDIVIDUOS</v>
          </cell>
        </row>
        <row r="213">
          <cell r="G213" t="str">
            <v>2. CAPACITACION</v>
          </cell>
        </row>
        <row r="214">
          <cell r="G214" t="str">
            <v>3 GASTOS OPERATIVOS</v>
          </cell>
        </row>
        <row r="215">
          <cell r="G215" t="str">
            <v>3 NO ASIGNADOS</v>
          </cell>
        </row>
        <row r="217">
          <cell r="G217" t="str">
            <v>1. CP- Comparación de precios </v>
          </cell>
        </row>
        <row r="218">
          <cell r="G218" t="str">
            <v>1. LPN - Licitación Pública Nacional</v>
          </cell>
        </row>
        <row r="219">
          <cell r="G219" t="str">
            <v>1. CD - Contratación Directa </v>
          </cell>
        </row>
        <row r="220">
          <cell r="G220" t="str">
            <v>1. LIL - Licitación Internacional Limitada </v>
          </cell>
        </row>
        <row r="221">
          <cell r="G221" t="str">
            <v>1.  LPI -Licitación Pública Internacional</v>
          </cell>
        </row>
        <row r="222">
          <cell r="G222" t="str">
            <v xml:space="preserve">1. LPI-P - Licit Púb Inter con Precalificación </v>
          </cell>
        </row>
        <row r="223">
          <cell r="G223" t="str">
            <v>1. LPI-2E - Licit Púb Inter en 2 etapas</v>
          </cell>
        </row>
        <row r="224">
          <cell r="G224" t="str">
            <v>1. LPI-L - Licit Pública Internacional por Lotes </v>
          </cell>
        </row>
        <row r="225">
          <cell r="G225" t="str">
            <v xml:space="preserve">2 (b) CC - Comparación de Calificaciones </v>
          </cell>
        </row>
        <row r="226">
          <cell r="G226" t="str">
            <v>2 (b) CD - Contratación Directa </v>
          </cell>
        </row>
        <row r="227">
          <cell r="G227" t="str">
            <v>2. SBMC - Selec basada en menor costo </v>
          </cell>
        </row>
        <row r="228">
          <cell r="G228" t="str">
            <v>2. SBC - Selec Basada en la Calidad</v>
          </cell>
        </row>
        <row r="229">
          <cell r="G229" t="str">
            <v>2. SBCC - Selec Bas en Calidad y Costo </v>
          </cell>
        </row>
        <row r="230">
          <cell r="G230" t="str">
            <v xml:space="preserve">2. SBCC - Sel bas en calif de los consultores </v>
          </cell>
        </row>
        <row r="231">
          <cell r="G231" t="str">
            <v>2. SBPF -  Selec Basado en Presupuesto Fijo </v>
          </cell>
        </row>
        <row r="232">
          <cell r="G232" t="str">
            <v xml:space="preserve">2 (b) SD - Selección Directa </v>
          </cell>
        </row>
        <row r="234">
          <cell r="G234" t="str">
            <v>REV</v>
          </cell>
        </row>
        <row r="235">
          <cell r="G235" t="str">
            <v>EX ANTE</v>
          </cell>
        </row>
        <row r="236">
          <cell r="G236" t="str">
            <v>EX POST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BID"/>
      <sheetName val="ANUAL BID "/>
      <sheetName val="PLAN DE DESEMBOLSO"/>
      <sheetName val="ADQUISICIONES"/>
      <sheetName val="ADQUISICIONES (2)"/>
      <sheetName val="PLAN DE ADQUISICIONES"/>
    </sheetNames>
    <sheetDataSet>
      <sheetData sheetId="0"/>
      <sheetData sheetId="1"/>
      <sheetData sheetId="2"/>
      <sheetData sheetId="3">
        <row r="172">
          <cell r="BN172" t="str">
            <v>Obras</v>
          </cell>
        </row>
        <row r="173">
          <cell r="BN173" t="str">
            <v>Bienes</v>
          </cell>
        </row>
        <row r="174">
          <cell r="BN174" t="str">
            <v>Servicios de No Consultoría</v>
          </cell>
        </row>
        <row r="175">
          <cell r="BN175" t="str">
            <v>Capacitación</v>
          </cell>
        </row>
        <row r="176">
          <cell r="BN176" t="str">
            <v>Gastos Operativos</v>
          </cell>
        </row>
        <row r="177">
          <cell r="BN177" t="str">
            <v>Consultoría (firmas + individuos)</v>
          </cell>
        </row>
        <row r="178">
          <cell r="BN178" t="str">
            <v>Transferencias</v>
          </cell>
        </row>
        <row r="179">
          <cell r="BN179" t="str">
            <v>Subproyectos Comunitarios</v>
          </cell>
        </row>
        <row r="180">
          <cell r="BN180" t="str">
            <v>No asignados</v>
          </cell>
        </row>
        <row r="184">
          <cell r="BN184" t="str">
            <v xml:space="preserve"> LPI - Licitación Pública Internacional (Obras ≥ 3MM)</v>
          </cell>
        </row>
        <row r="185">
          <cell r="BN185" t="str">
            <v xml:space="preserve"> LPN - Licitación Pública Nacional (Obras  &gt;250M &lt;3MM)</v>
          </cell>
        </row>
        <row r="186">
          <cell r="BN186" t="str">
            <v xml:space="preserve"> 3P - Tres Presupuestos (Obras &lt; 250M)</v>
          </cell>
        </row>
        <row r="187">
          <cell r="BN187" t="str">
            <v xml:space="preserve"> LPI - Licitación Pública Internacional (Bienes  ≥ 250M)</v>
          </cell>
        </row>
        <row r="188">
          <cell r="BN188" t="str">
            <v xml:space="preserve"> LPN - Licitación Pública Nacional (Bienes  &gt;50M &lt;250M)</v>
          </cell>
        </row>
        <row r="189">
          <cell r="BN189" t="str">
            <v xml:space="preserve"> CP - Comparación de Precios (Bienes &lt; 50M)</v>
          </cell>
        </row>
        <row r="190">
          <cell r="BN190" t="str">
            <v xml:space="preserve"> LCN - Lista Corta Nacionales (Consultoría &lt; 200M) </v>
          </cell>
        </row>
        <row r="199">
          <cell r="BN199" t="str">
            <v xml:space="preserve"> CP- Comparación de precios </v>
          </cell>
        </row>
        <row r="200">
          <cell r="BN200" t="str">
            <v xml:space="preserve"> LPN - Licitación Pública Nacional</v>
          </cell>
        </row>
        <row r="201">
          <cell r="BN201" t="str">
            <v xml:space="preserve"> CD - Contratación Directa </v>
          </cell>
        </row>
        <row r="202">
          <cell r="BN202" t="str">
            <v xml:space="preserve"> LIL - Licitación Internacional Limitada </v>
          </cell>
        </row>
        <row r="203">
          <cell r="BN203" t="str">
            <v xml:space="preserve"> LPI -Licitación Pública Internacional</v>
          </cell>
        </row>
        <row r="204">
          <cell r="BN204" t="str">
            <v xml:space="preserve"> LPI-P - Licit Púb Inter con Precalificación </v>
          </cell>
        </row>
        <row r="205">
          <cell r="BN205" t="str">
            <v xml:space="preserve"> LPI-2E - Licit Púb Inter en 2 etapas</v>
          </cell>
        </row>
        <row r="206">
          <cell r="BN206" t="str">
            <v xml:space="preserve"> LPI-L - Licit Pública Internacional por Lotes </v>
          </cell>
        </row>
        <row r="207">
          <cell r="BN207" t="str">
            <v xml:space="preserve"> CC - Comparación de Calificaciones </v>
          </cell>
        </row>
        <row r="208">
          <cell r="BN208" t="str">
            <v xml:space="preserve"> CD - Contratación Directa </v>
          </cell>
        </row>
        <row r="209">
          <cell r="BN209" t="str">
            <v xml:space="preserve"> SBMC - Selec basada en menor costo </v>
          </cell>
        </row>
        <row r="210">
          <cell r="BN210" t="str">
            <v xml:space="preserve"> SBC - Selec Basada en la Calidad</v>
          </cell>
        </row>
        <row r="211">
          <cell r="BN211" t="str">
            <v xml:space="preserve"> SBCC - Selec Bas en Calidad y Costo </v>
          </cell>
        </row>
        <row r="212">
          <cell r="BN212" t="str">
            <v xml:space="preserve"> SBCC - Sel bas en calif de los consultores </v>
          </cell>
        </row>
        <row r="213">
          <cell r="BN213" t="str">
            <v xml:space="preserve"> SBPF -  Selec Basado en Presupuesto Fijo </v>
          </cell>
        </row>
        <row r="214">
          <cell r="BN214" t="str">
            <v xml:space="preserve"> SD - Selección Directa </v>
          </cell>
        </row>
        <row r="217">
          <cell r="BN217" t="str">
            <v>EX ANTE</v>
          </cell>
        </row>
        <row r="218">
          <cell r="BN218" t="str">
            <v>EX POST (O&lt;80M; B&lt;25M; C&lt;45M)</v>
          </cell>
        </row>
        <row r="222">
          <cell r="BN222" t="str">
            <v>SI</v>
          </cell>
        </row>
        <row r="223">
          <cell r="BN223" t="str">
            <v>NO</v>
          </cell>
        </row>
        <row r="226">
          <cell r="BN226" t="str">
            <v>Pendiente</v>
          </cell>
        </row>
        <row r="227">
          <cell r="BN227" t="str">
            <v>En Proceso</v>
          </cell>
        </row>
        <row r="228">
          <cell r="BN228" t="str">
            <v>Adjudicado</v>
          </cell>
        </row>
        <row r="229">
          <cell r="BN229" t="str">
            <v>Cancelado</v>
          </cell>
        </row>
      </sheetData>
      <sheetData sheetId="4">
        <row r="185">
          <cell r="N185" t="str">
            <v>Obras</v>
          </cell>
        </row>
        <row r="186">
          <cell r="N186" t="str">
            <v>Bienes</v>
          </cell>
        </row>
        <row r="187">
          <cell r="N187" t="str">
            <v>Servicios de No Consultoría</v>
          </cell>
        </row>
        <row r="188">
          <cell r="N188" t="str">
            <v>Capacitación</v>
          </cell>
        </row>
        <row r="189">
          <cell r="N189" t="str">
            <v>Gastos Operativos</v>
          </cell>
        </row>
        <row r="190">
          <cell r="N190" t="str">
            <v>Consultoría (firmas + individuos)</v>
          </cell>
        </row>
        <row r="191">
          <cell r="N191" t="str">
            <v>Transferencias</v>
          </cell>
        </row>
        <row r="192">
          <cell r="N192" t="str">
            <v>Subproyectos Comunitarios</v>
          </cell>
        </row>
        <row r="193">
          <cell r="N193" t="str">
            <v>No asignados</v>
          </cell>
        </row>
        <row r="197">
          <cell r="N197" t="str">
            <v xml:space="preserve"> LPI - Licitación Pública Internacional (Obras ≥ 3MM)</v>
          </cell>
        </row>
        <row r="198">
          <cell r="N198" t="str">
            <v xml:space="preserve"> LPN - Licitación Pública Nacional (Obras  &gt;250M &lt;3MM)</v>
          </cell>
        </row>
        <row r="199">
          <cell r="N199" t="str">
            <v xml:space="preserve"> 3P - Tres Presupuestos (Obras &lt; 250M)</v>
          </cell>
        </row>
        <row r="200">
          <cell r="N200" t="str">
            <v xml:space="preserve"> LPI - Licitación Pública Internacional (Bienes  ≥ 250M)</v>
          </cell>
        </row>
        <row r="201">
          <cell r="N201" t="str">
            <v xml:space="preserve"> LPN - Licitación Pública Nacional (Bienes  &gt;50M &lt;250M)</v>
          </cell>
        </row>
        <row r="202">
          <cell r="N202" t="str">
            <v xml:space="preserve"> CP - Comparación de Precios (Bienes &lt; 50M)</v>
          </cell>
        </row>
        <row r="203">
          <cell r="N203" t="str">
            <v xml:space="preserve"> LCN - Lista Corta Nacionales (Consultoría &lt; 200M) </v>
          </cell>
        </row>
        <row r="212">
          <cell r="N212" t="str">
            <v xml:space="preserve"> CP- Comparación de precios </v>
          </cell>
        </row>
        <row r="213">
          <cell r="N213" t="str">
            <v xml:space="preserve"> LPN - Licitación Pública Nacional</v>
          </cell>
        </row>
        <row r="214">
          <cell r="N214" t="str">
            <v xml:space="preserve"> CD - Contratación Directa </v>
          </cell>
        </row>
        <row r="215">
          <cell r="N215" t="str">
            <v xml:space="preserve"> LIL - Licitación Internacional Limitada </v>
          </cell>
        </row>
        <row r="216">
          <cell r="N216" t="str">
            <v xml:space="preserve"> LPI -Licitación Pública Internacional</v>
          </cell>
        </row>
        <row r="217">
          <cell r="N217" t="str">
            <v xml:space="preserve"> LPI-P - Licit Púb Inter con Precalificación </v>
          </cell>
        </row>
        <row r="218">
          <cell r="N218" t="str">
            <v xml:space="preserve"> LPI-2E - Licit Púb Inter en 2 etapas</v>
          </cell>
        </row>
        <row r="219">
          <cell r="N219" t="str">
            <v xml:space="preserve"> LPI-L - Licit Pública Internacional por Lotes </v>
          </cell>
        </row>
        <row r="220">
          <cell r="N220" t="str">
            <v xml:space="preserve"> CC - Comparación de Calificaciones </v>
          </cell>
        </row>
        <row r="221">
          <cell r="N221" t="str">
            <v xml:space="preserve"> CD - Contratación Directa </v>
          </cell>
        </row>
        <row r="222">
          <cell r="N222" t="str">
            <v xml:space="preserve"> SBMC - Selec basada en menor costo </v>
          </cell>
        </row>
        <row r="223">
          <cell r="N223" t="str">
            <v xml:space="preserve"> SBC - Selec Basada en la Calidad</v>
          </cell>
        </row>
        <row r="224">
          <cell r="N224" t="str">
            <v xml:space="preserve"> SBCC - Selec Bas en Calidad y Costo </v>
          </cell>
        </row>
        <row r="225">
          <cell r="N225" t="str">
            <v xml:space="preserve"> SBCC - Sel bas en calif de los consultores </v>
          </cell>
        </row>
        <row r="226">
          <cell r="N226" t="str">
            <v xml:space="preserve"> SBPF -  Selec Basado en Presupuesto Fijo </v>
          </cell>
        </row>
        <row r="227">
          <cell r="N227" t="str">
            <v xml:space="preserve"> SD - Selección Directa 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15"/>
  <sheetViews>
    <sheetView workbookViewId="0"/>
  </sheetViews>
  <sheetFormatPr defaultColWidth="11.42578125" defaultRowHeight="16.5" outlineLevelRow="3" outlineLevelCol="1" x14ac:dyDescent="0.3"/>
  <cols>
    <col min="1" max="1" width="12.28515625" style="86" customWidth="1"/>
    <col min="2" max="2" width="82.28515625" style="51" customWidth="1"/>
    <col min="3" max="4" width="39.85546875" style="51" customWidth="1"/>
    <col min="5" max="6" width="14.140625" style="51" customWidth="1" outlineLevel="1"/>
    <col min="7" max="7" width="14" style="51" customWidth="1" outlineLevel="1"/>
    <col min="8" max="8" width="19.140625" style="51" customWidth="1" outlineLevel="1"/>
    <col min="9" max="9" width="20.140625" style="51" customWidth="1" outlineLevel="1"/>
    <col min="10" max="10" width="19.140625" style="51" customWidth="1" outlineLevel="1"/>
    <col min="11" max="11" width="11.28515625" style="51" customWidth="1" outlineLevel="1"/>
    <col min="12" max="12" width="11.140625" style="51" customWidth="1" outlineLevel="1"/>
    <col min="13" max="13" width="11.85546875" style="51" customWidth="1" outlineLevel="1"/>
    <col min="14" max="14" width="10.85546875" style="51" customWidth="1" outlineLevel="1"/>
    <col min="15" max="15" width="10" style="51" customWidth="1" outlineLevel="1"/>
    <col min="16" max="16" width="3.5703125" style="158" customWidth="1"/>
    <col min="17" max="17" width="23" style="180" hidden="1" customWidth="1" outlineLevel="1"/>
    <col min="18" max="18" width="17.28515625" style="180" hidden="1" customWidth="1" outlineLevel="1"/>
    <col min="19" max="19" width="20.5703125" style="34" hidden="1" customWidth="1" outlineLevel="1"/>
    <col min="20" max="20" width="21" style="34" hidden="1" customWidth="1" outlineLevel="1"/>
    <col min="21" max="28" width="20.140625" style="34" hidden="1" customWidth="1" outlineLevel="1"/>
    <col min="29" max="29" width="22.7109375" style="71" bestFit="1" customWidth="1" collapsed="1"/>
    <col min="30" max="35" width="20.140625" style="34" hidden="1" customWidth="1" outlineLevel="1"/>
    <col min="36" max="39" width="20.5703125" style="34" hidden="1" customWidth="1" outlineLevel="1"/>
    <col min="40" max="41" width="20.140625" style="34" hidden="1" customWidth="1" outlineLevel="1"/>
    <col min="42" max="42" width="21.140625" style="71" bestFit="1" customWidth="1" collapsed="1"/>
    <col min="43" max="54" width="19.7109375" style="34" hidden="1" customWidth="1" outlineLevel="1"/>
    <col min="55" max="55" width="21.5703125" style="71" bestFit="1" customWidth="1" collapsed="1"/>
    <col min="56" max="67" width="20.140625" style="34" hidden="1" customWidth="1" outlineLevel="1"/>
    <col min="68" max="68" width="21.5703125" style="71" bestFit="1" customWidth="1" collapsed="1"/>
    <col min="69" max="80" width="20.140625" style="34" hidden="1" customWidth="1" outlineLevel="1"/>
    <col min="81" max="81" width="21.5703125" style="71" bestFit="1" customWidth="1" collapsed="1"/>
    <col min="82" max="82" width="8.42578125" style="34" customWidth="1"/>
    <col min="83" max="83" width="23" style="71" bestFit="1" customWidth="1" collapsed="1"/>
    <col min="84" max="84" width="9.7109375" style="34" customWidth="1"/>
    <col min="85" max="85" width="24" style="71" customWidth="1" collapsed="1"/>
    <col min="86" max="86" width="7.7109375" style="34" customWidth="1"/>
    <col min="87" max="87" width="11.42578125" style="34" customWidth="1"/>
    <col min="88" max="88" width="7" style="34" bestFit="1" customWidth="1"/>
    <col min="89" max="89" width="6.7109375" style="34" bestFit="1" customWidth="1"/>
    <col min="90" max="16384" width="11.42578125" style="34"/>
  </cols>
  <sheetData>
    <row r="1" spans="1:159" s="32" customFormat="1" ht="25.5" x14ac:dyDescent="0.5">
      <c r="A1" s="110"/>
      <c r="B1" s="85" t="s">
        <v>9</v>
      </c>
      <c r="C1" s="85"/>
      <c r="D1" s="8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203"/>
      <c r="R1" s="203"/>
    </row>
    <row r="2" spans="1:159" s="32" customFormat="1" ht="25.5" x14ac:dyDescent="0.5">
      <c r="A2" s="110"/>
      <c r="B2" s="85" t="s">
        <v>80</v>
      </c>
      <c r="C2" s="85"/>
      <c r="D2" s="8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Q2" s="203"/>
      <c r="R2" s="203"/>
    </row>
    <row r="3" spans="1:159" s="32" customFormat="1" x14ac:dyDescent="0.3">
      <c r="A3" s="110"/>
      <c r="B3" s="33" t="s">
        <v>163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Q3" s="203"/>
      <c r="R3" s="203"/>
    </row>
    <row r="4" spans="1:159" s="32" customFormat="1" x14ac:dyDescent="0.3">
      <c r="A4" s="110"/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Q4" s="203"/>
      <c r="R4" s="203"/>
    </row>
    <row r="5" spans="1:159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  <c r="AC5" s="32"/>
      <c r="AP5" s="32"/>
      <c r="BC5" s="32"/>
      <c r="BP5" s="32"/>
      <c r="CC5" s="32"/>
      <c r="CE5" s="32"/>
      <c r="CG5" s="32"/>
    </row>
    <row r="6" spans="1:159" s="9" customFormat="1" x14ac:dyDescent="0.3">
      <c r="A6" s="1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54"/>
      <c r="Q6" s="336">
        <v>2013</v>
      </c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7"/>
      <c r="AC6" s="11" t="s">
        <v>27</v>
      </c>
      <c r="AD6" s="335">
        <v>2014</v>
      </c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7"/>
      <c r="AP6" s="11" t="s">
        <v>27</v>
      </c>
      <c r="AQ6" s="335">
        <v>2015</v>
      </c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7"/>
      <c r="BC6" s="11" t="s">
        <v>27</v>
      </c>
      <c r="BD6" s="335">
        <v>2016</v>
      </c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7"/>
      <c r="BP6" s="11" t="s">
        <v>27</v>
      </c>
      <c r="BQ6" s="335">
        <v>2017</v>
      </c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7"/>
      <c r="CC6" s="11" t="s">
        <v>27</v>
      </c>
      <c r="CD6" s="14"/>
      <c r="CE6" s="11" t="s">
        <v>27</v>
      </c>
      <c r="CF6" s="14"/>
      <c r="CG6" s="73" t="s">
        <v>22</v>
      </c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</row>
    <row r="7" spans="1:159" s="9" customFormat="1" x14ac:dyDescent="0.3">
      <c r="A7" s="111" t="s">
        <v>6</v>
      </c>
      <c r="B7" s="10" t="s">
        <v>11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55"/>
      <c r="Q7" s="204" t="s">
        <v>12</v>
      </c>
      <c r="R7" s="204" t="s">
        <v>77</v>
      </c>
      <c r="S7" s="150" t="s">
        <v>13</v>
      </c>
      <c r="T7" s="150" t="s">
        <v>14</v>
      </c>
      <c r="U7" s="150" t="s">
        <v>34</v>
      </c>
      <c r="V7" s="150" t="s">
        <v>15</v>
      </c>
      <c r="W7" s="13" t="s">
        <v>16</v>
      </c>
      <c r="X7" s="13" t="s">
        <v>17</v>
      </c>
      <c r="Y7" s="13" t="s">
        <v>18</v>
      </c>
      <c r="Z7" s="13" t="s">
        <v>19</v>
      </c>
      <c r="AA7" s="13" t="s">
        <v>20</v>
      </c>
      <c r="AB7" s="151" t="s">
        <v>21</v>
      </c>
      <c r="AC7" s="12">
        <v>2013</v>
      </c>
      <c r="AD7" s="13" t="s">
        <v>12</v>
      </c>
      <c r="AE7" s="13" t="s">
        <v>33</v>
      </c>
      <c r="AF7" s="13" t="s">
        <v>13</v>
      </c>
      <c r="AG7" s="13" t="s">
        <v>14</v>
      </c>
      <c r="AH7" s="13" t="s">
        <v>34</v>
      </c>
      <c r="AI7" s="13" t="s">
        <v>15</v>
      </c>
      <c r="AJ7" s="13" t="s">
        <v>16</v>
      </c>
      <c r="AK7" s="13" t="s">
        <v>17</v>
      </c>
      <c r="AL7" s="13" t="s">
        <v>18</v>
      </c>
      <c r="AM7" s="13" t="s">
        <v>19</v>
      </c>
      <c r="AN7" s="13" t="s">
        <v>20</v>
      </c>
      <c r="AO7" s="151" t="s">
        <v>21</v>
      </c>
      <c r="AP7" s="12">
        <v>2014</v>
      </c>
      <c r="AQ7" s="13" t="s">
        <v>12</v>
      </c>
      <c r="AR7" s="13" t="s">
        <v>33</v>
      </c>
      <c r="AS7" s="13" t="s">
        <v>13</v>
      </c>
      <c r="AT7" s="13" t="s">
        <v>14</v>
      </c>
      <c r="AU7" s="13" t="s">
        <v>34</v>
      </c>
      <c r="AV7" s="13" t="s">
        <v>15</v>
      </c>
      <c r="AW7" s="13" t="s">
        <v>16</v>
      </c>
      <c r="AX7" s="13" t="s">
        <v>17</v>
      </c>
      <c r="AY7" s="13" t="s">
        <v>18</v>
      </c>
      <c r="AZ7" s="13" t="s">
        <v>19</v>
      </c>
      <c r="BA7" s="13" t="s">
        <v>20</v>
      </c>
      <c r="BB7" s="151" t="s">
        <v>21</v>
      </c>
      <c r="BC7" s="12">
        <v>2015</v>
      </c>
      <c r="BD7" s="13" t="s">
        <v>12</v>
      </c>
      <c r="BE7" s="13" t="s">
        <v>33</v>
      </c>
      <c r="BF7" s="13" t="s">
        <v>13</v>
      </c>
      <c r="BG7" s="13" t="s">
        <v>14</v>
      </c>
      <c r="BH7" s="13" t="s">
        <v>34</v>
      </c>
      <c r="BI7" s="13" t="s">
        <v>15</v>
      </c>
      <c r="BJ7" s="13" t="s">
        <v>16</v>
      </c>
      <c r="BK7" s="13" t="s">
        <v>17</v>
      </c>
      <c r="BL7" s="13" t="s">
        <v>18</v>
      </c>
      <c r="BM7" s="13" t="s">
        <v>19</v>
      </c>
      <c r="BN7" s="13" t="s">
        <v>20</v>
      </c>
      <c r="BO7" s="151" t="s">
        <v>21</v>
      </c>
      <c r="BP7" s="12">
        <v>2016</v>
      </c>
      <c r="BQ7" s="13" t="s">
        <v>12</v>
      </c>
      <c r="BR7" s="13" t="s">
        <v>33</v>
      </c>
      <c r="BS7" s="13" t="s">
        <v>13</v>
      </c>
      <c r="BT7" s="13" t="s">
        <v>14</v>
      </c>
      <c r="BU7" s="13" t="s">
        <v>34</v>
      </c>
      <c r="BV7" s="13" t="s">
        <v>15</v>
      </c>
      <c r="BW7" s="13" t="s">
        <v>16</v>
      </c>
      <c r="BX7" s="13" t="s">
        <v>17</v>
      </c>
      <c r="BY7" s="13" t="s">
        <v>18</v>
      </c>
      <c r="BZ7" s="13" t="s">
        <v>19</v>
      </c>
      <c r="CA7" s="13" t="s">
        <v>20</v>
      </c>
      <c r="CB7" s="162" t="s">
        <v>21</v>
      </c>
      <c r="CC7" s="12">
        <v>2017</v>
      </c>
      <c r="CD7" s="14"/>
      <c r="CE7" s="12"/>
      <c r="CF7" s="14"/>
      <c r="CG7" s="74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</row>
    <row r="8" spans="1:159" s="40" customFormat="1" x14ac:dyDescent="0.3">
      <c r="A8" s="112"/>
      <c r="B8" s="36"/>
      <c r="C8" s="36"/>
      <c r="D8" s="36"/>
      <c r="E8" s="36"/>
      <c r="F8" s="36"/>
      <c r="G8" s="36"/>
      <c r="H8" s="36"/>
      <c r="I8" s="36"/>
      <c r="J8" s="36"/>
      <c r="K8" s="84"/>
      <c r="L8" s="84"/>
      <c r="M8" s="84"/>
      <c r="N8" s="84"/>
      <c r="O8" s="84"/>
      <c r="P8" s="156"/>
      <c r="Q8" s="205"/>
      <c r="R8" s="205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8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8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8"/>
      <c r="CD8" s="39"/>
      <c r="CE8" s="38"/>
      <c r="CF8" s="39"/>
      <c r="CG8" s="75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159" s="2" customFormat="1" x14ac:dyDescent="0.3">
      <c r="A9" s="113"/>
      <c r="B9" s="8" t="s">
        <v>24</v>
      </c>
      <c r="C9" s="20"/>
      <c r="D9" s="20"/>
      <c r="E9" s="20"/>
      <c r="F9" s="20"/>
      <c r="G9" s="20"/>
      <c r="H9" s="20"/>
      <c r="I9" s="20"/>
      <c r="J9" s="20"/>
      <c r="K9" s="334" t="s">
        <v>40</v>
      </c>
      <c r="L9" s="334"/>
      <c r="M9" s="334"/>
      <c r="N9" s="334"/>
      <c r="O9" s="334"/>
      <c r="P9" s="157"/>
      <c r="Q9" s="206"/>
      <c r="R9" s="207">
        <f t="shared" ref="R9:AB9" si="0">Q71</f>
        <v>0</v>
      </c>
      <c r="S9" s="30">
        <f t="shared" si="0"/>
        <v>0</v>
      </c>
      <c r="T9" s="30">
        <f t="shared" si="0"/>
        <v>20000000</v>
      </c>
      <c r="U9" s="30">
        <f t="shared" si="0"/>
        <v>16810187.946313828</v>
      </c>
      <c r="V9" s="30">
        <f t="shared" si="0"/>
        <v>13620375.892627655</v>
      </c>
      <c r="W9" s="30">
        <f t="shared" si="0"/>
        <v>10430563.838941479</v>
      </c>
      <c r="X9" s="30">
        <f t="shared" si="0"/>
        <v>7140751.7852553036</v>
      </c>
      <c r="Y9" s="30">
        <f t="shared" si="0"/>
        <v>13950939.731569128</v>
      </c>
      <c r="Z9" s="30">
        <f t="shared" si="0"/>
        <v>10446127.677882953</v>
      </c>
      <c r="AA9" s="30">
        <f t="shared" si="0"/>
        <v>6956315.6241967771</v>
      </c>
      <c r="AB9" s="30">
        <f t="shared" si="0"/>
        <v>3541503.570510603</v>
      </c>
      <c r="AC9" s="6">
        <f>Q9</f>
        <v>0</v>
      </c>
      <c r="AD9" s="30">
        <f>AB71</f>
        <v>291691.51682442846</v>
      </c>
      <c r="AE9" s="30">
        <f>AD71</f>
        <v>13579097.103711635</v>
      </c>
      <c r="AF9" s="30">
        <f t="shared" ref="AF9:AO9" si="1">AE71</f>
        <v>10866502.690598842</v>
      </c>
      <c r="AG9" s="30">
        <f t="shared" si="1"/>
        <v>8153908.2774860486</v>
      </c>
      <c r="AH9" s="30">
        <f t="shared" si="1"/>
        <v>5441313.8643732555</v>
      </c>
      <c r="AI9" s="30">
        <f t="shared" si="1"/>
        <v>2728719.4512604619</v>
      </c>
      <c r="AJ9" s="30">
        <f t="shared" si="1"/>
        <v>16125.03814766882</v>
      </c>
      <c r="AK9" s="30">
        <f t="shared" si="1"/>
        <v>14303530.625034874</v>
      </c>
      <c r="AL9" s="30">
        <f t="shared" si="1"/>
        <v>11590936.211922081</v>
      </c>
      <c r="AM9" s="30">
        <f t="shared" si="1"/>
        <v>8878341.7988092881</v>
      </c>
      <c r="AN9" s="30">
        <f t="shared" si="1"/>
        <v>6165747.385696495</v>
      </c>
      <c r="AO9" s="30">
        <f t="shared" si="1"/>
        <v>3453152.9725837014</v>
      </c>
      <c r="AP9" s="6">
        <f>AD9</f>
        <v>291691.51682442846</v>
      </c>
      <c r="AQ9" s="30">
        <f>AO71</f>
        <v>740558.55947090825</v>
      </c>
      <c r="AR9" s="30">
        <f>AQ71</f>
        <v>9007917.5997355394</v>
      </c>
      <c r="AS9" s="30">
        <f t="shared" ref="AS9:BB9" si="2">AR71</f>
        <v>7275276.6400001701</v>
      </c>
      <c r="AT9" s="30">
        <f t="shared" si="2"/>
        <v>5542635.6802648008</v>
      </c>
      <c r="AU9" s="30">
        <f t="shared" si="2"/>
        <v>3809994.720529431</v>
      </c>
      <c r="AV9" s="30">
        <f>AU71</f>
        <v>2077353.7607940617</v>
      </c>
      <c r="AW9" s="30">
        <f t="shared" si="2"/>
        <v>344712.80105869239</v>
      </c>
      <c r="AX9" s="30">
        <f t="shared" si="2"/>
        <v>9612071.8413233235</v>
      </c>
      <c r="AY9" s="30">
        <f t="shared" si="2"/>
        <v>7879430.8815879542</v>
      </c>
      <c r="AZ9" s="30">
        <f t="shared" si="2"/>
        <v>6146789.9218525849</v>
      </c>
      <c r="BA9" s="30">
        <f t="shared" si="2"/>
        <v>4414148.9621172156</v>
      </c>
      <c r="BB9" s="30">
        <f t="shared" si="2"/>
        <v>2681508.0023818458</v>
      </c>
      <c r="BC9" s="6">
        <f>AQ9</f>
        <v>740558.55947090825</v>
      </c>
      <c r="BD9" s="30">
        <f>BB71</f>
        <v>948867.04264647653</v>
      </c>
      <c r="BE9" s="30">
        <f>BD71</f>
        <v>8536461.455759272</v>
      </c>
      <c r="BF9" s="30">
        <f t="shared" ref="BF9:BO9" si="3">BE71</f>
        <v>7124055.868872067</v>
      </c>
      <c r="BG9" s="30">
        <f t="shared" si="3"/>
        <v>5711650.2819848601</v>
      </c>
      <c r="BH9" s="30">
        <f t="shared" si="3"/>
        <v>4299244.6950976532</v>
      </c>
      <c r="BI9" s="30">
        <f t="shared" si="3"/>
        <v>2886839.1082104468</v>
      </c>
      <c r="BJ9" s="30">
        <f t="shared" si="3"/>
        <v>1474433.5213232408</v>
      </c>
      <c r="BK9" s="30">
        <f t="shared" si="3"/>
        <v>7062027.9344360344</v>
      </c>
      <c r="BL9" s="30">
        <f t="shared" si="3"/>
        <v>5649622.3475488275</v>
      </c>
      <c r="BM9" s="30">
        <f t="shared" si="3"/>
        <v>4237216.7606616206</v>
      </c>
      <c r="BN9" s="30">
        <f t="shared" si="3"/>
        <v>2824811.1737744142</v>
      </c>
      <c r="BO9" s="30">
        <f t="shared" si="3"/>
        <v>1412405.5868872083</v>
      </c>
      <c r="BP9" s="6">
        <f>BD9</f>
        <v>948867.04264647653</v>
      </c>
      <c r="BQ9" s="30">
        <f>BP71</f>
        <v>0</v>
      </c>
      <c r="BR9" s="30">
        <f>BQ71</f>
        <v>0</v>
      </c>
      <c r="BS9" s="30">
        <f t="shared" ref="BS9" si="4">BR71</f>
        <v>0</v>
      </c>
      <c r="BT9" s="189"/>
      <c r="BU9" s="189"/>
      <c r="BV9" s="189"/>
      <c r="BW9" s="189"/>
      <c r="BX9" s="189"/>
      <c r="BY9" s="189"/>
      <c r="BZ9" s="189"/>
      <c r="CA9" s="189"/>
      <c r="CB9" s="189"/>
      <c r="CC9" s="6">
        <f>BQ9</f>
        <v>0</v>
      </c>
      <c r="CD9" s="15"/>
      <c r="CE9" s="6"/>
      <c r="CF9" s="15"/>
      <c r="CG9" s="76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</row>
    <row r="10" spans="1:159" s="2" customFormat="1" ht="17.25" customHeight="1" thickBot="1" x14ac:dyDescent="0.35">
      <c r="A10" s="113"/>
      <c r="B10" s="42" t="s">
        <v>25</v>
      </c>
      <c r="C10" s="43" t="s">
        <v>187</v>
      </c>
      <c r="D10" s="43" t="s">
        <v>188</v>
      </c>
      <c r="E10" s="43" t="s">
        <v>7</v>
      </c>
      <c r="F10" s="44" t="s">
        <v>23</v>
      </c>
      <c r="G10" s="44" t="s">
        <v>8</v>
      </c>
      <c r="H10" s="44" t="s">
        <v>78</v>
      </c>
      <c r="I10" s="44" t="s">
        <v>79</v>
      </c>
      <c r="J10" s="44" t="s">
        <v>35</v>
      </c>
      <c r="K10" s="45" t="s">
        <v>36</v>
      </c>
      <c r="L10" s="45" t="s">
        <v>37</v>
      </c>
      <c r="M10" s="45" t="s">
        <v>38</v>
      </c>
      <c r="N10" s="46" t="s">
        <v>123</v>
      </c>
      <c r="O10" s="47" t="s">
        <v>39</v>
      </c>
      <c r="P10" s="157"/>
      <c r="Q10" s="208"/>
      <c r="R10" s="208"/>
      <c r="S10" s="48"/>
      <c r="T10" s="48"/>
      <c r="U10" s="48"/>
      <c r="V10" s="48"/>
      <c r="W10" s="49"/>
      <c r="X10" s="49"/>
      <c r="Y10" s="49"/>
      <c r="Z10" s="49"/>
      <c r="AA10" s="49"/>
      <c r="AB10" s="49"/>
      <c r="AC10" s="50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0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50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50"/>
      <c r="BQ10" s="49"/>
      <c r="BR10" s="49"/>
      <c r="BS10" s="49"/>
      <c r="BT10" s="190"/>
      <c r="BU10" s="190"/>
      <c r="BV10" s="190"/>
      <c r="BW10" s="190"/>
      <c r="BX10" s="190"/>
      <c r="BY10" s="190"/>
      <c r="BZ10" s="190"/>
      <c r="CA10" s="190"/>
      <c r="CB10" s="190"/>
      <c r="CC10" s="50"/>
      <c r="CD10" s="15"/>
      <c r="CE10" s="50"/>
      <c r="CF10" s="15"/>
      <c r="CG10" s="7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</row>
    <row r="11" spans="1:159" s="2" customFormat="1" ht="17.25" thickTop="1" x14ac:dyDescent="0.3">
      <c r="A11" s="113"/>
      <c r="B11" s="107" t="s">
        <v>26</v>
      </c>
      <c r="C11" s="227"/>
      <c r="D11" s="227"/>
      <c r="E11" s="21"/>
      <c r="F11" s="21"/>
      <c r="G11" s="21"/>
      <c r="H11" s="21"/>
      <c r="I11" s="21"/>
      <c r="J11" s="21"/>
      <c r="K11" s="72"/>
      <c r="L11" s="72"/>
      <c r="M11" s="72"/>
      <c r="N11" s="72"/>
      <c r="O11" s="72"/>
      <c r="P11" s="157"/>
      <c r="Q11" s="209"/>
      <c r="R11" s="209"/>
      <c r="S11" s="18"/>
      <c r="T11" s="18"/>
      <c r="U11" s="18"/>
      <c r="V11" s="18"/>
      <c r="W11" s="4"/>
      <c r="X11" s="4"/>
      <c r="Y11" s="4"/>
      <c r="Z11" s="4"/>
      <c r="AA11" s="4"/>
      <c r="AB11" s="4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5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5"/>
      <c r="BQ11" s="4"/>
      <c r="BR11" s="4"/>
      <c r="BS11" s="4"/>
      <c r="BT11" s="191"/>
      <c r="BU11" s="191"/>
      <c r="BV11" s="191"/>
      <c r="BW11" s="191"/>
      <c r="BX11" s="191"/>
      <c r="BY11" s="191"/>
      <c r="BZ11" s="191"/>
      <c r="CA11" s="191"/>
      <c r="CB11" s="191"/>
      <c r="CC11" s="5"/>
      <c r="CD11" s="15"/>
      <c r="CE11" s="5"/>
      <c r="CF11" s="15"/>
      <c r="CG11" s="78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</row>
    <row r="12" spans="1:159" s="28" customFormat="1" x14ac:dyDescent="0.3">
      <c r="A12" s="114" t="s">
        <v>0</v>
      </c>
      <c r="B12" s="135" t="s">
        <v>43</v>
      </c>
      <c r="C12" s="135"/>
      <c r="D12" s="135"/>
      <c r="E12" s="136" t="s">
        <v>73</v>
      </c>
      <c r="F12" s="136" t="s">
        <v>124</v>
      </c>
      <c r="G12" s="136" t="s">
        <v>125</v>
      </c>
      <c r="H12" s="164">
        <f>SUM(H14,H20,H50)</f>
        <v>100000000</v>
      </c>
      <c r="I12" s="164">
        <f>SUM(I14,I20,I50)</f>
        <v>4000000</v>
      </c>
      <c r="J12" s="164">
        <f>SUM(J14,J20,J50)</f>
        <v>104000000</v>
      </c>
      <c r="K12" s="87"/>
      <c r="L12" s="87"/>
      <c r="M12" s="87"/>
      <c r="N12" s="87"/>
      <c r="O12" s="87"/>
      <c r="P12" s="89"/>
      <c r="Q12" s="210">
        <f>SUM(Q14,Q20,Q50)</f>
        <v>0</v>
      </c>
      <c r="R12" s="210">
        <f t="shared" ref="R12:AC12" si="5">SUM(R14,R20,R50)</f>
        <v>0</v>
      </c>
      <c r="S12" s="88">
        <f t="shared" si="5"/>
        <v>22916.666666666668</v>
      </c>
      <c r="T12" s="88">
        <f t="shared" si="5"/>
        <v>3212728.7203528411</v>
      </c>
      <c r="U12" s="88">
        <f t="shared" si="5"/>
        <v>3212728.7203528411</v>
      </c>
      <c r="V12" s="88">
        <f t="shared" si="5"/>
        <v>3212728.7203528411</v>
      </c>
      <c r="W12" s="88">
        <f t="shared" si="5"/>
        <v>3522728.7203528411</v>
      </c>
      <c r="X12" s="88">
        <f t="shared" si="5"/>
        <v>3212728.7203528411</v>
      </c>
      <c r="Y12" s="88">
        <f t="shared" si="5"/>
        <v>3527728.7203528411</v>
      </c>
      <c r="Z12" s="88">
        <f t="shared" si="5"/>
        <v>3672728.7203528411</v>
      </c>
      <c r="AA12" s="88">
        <f t="shared" si="5"/>
        <v>3437728.7203528411</v>
      </c>
      <c r="AB12" s="88">
        <f t="shared" si="5"/>
        <v>3302728.7203528411</v>
      </c>
      <c r="AC12" s="147">
        <f t="shared" si="5"/>
        <v>30337475.149842232</v>
      </c>
      <c r="AD12" s="88">
        <f t="shared" ref="AD12:AO12" si="6">SUM(AD14,AD20,AD50)</f>
        <v>2789565.1338335141</v>
      </c>
      <c r="AE12" s="88">
        <f t="shared" si="6"/>
        <v>2789565.1338335141</v>
      </c>
      <c r="AF12" s="88">
        <f t="shared" si="6"/>
        <v>2789565.1338335141</v>
      </c>
      <c r="AG12" s="88">
        <f t="shared" si="6"/>
        <v>2789565.1338335141</v>
      </c>
      <c r="AH12" s="88">
        <f t="shared" si="6"/>
        <v>2789565.1338335141</v>
      </c>
      <c r="AI12" s="88">
        <f t="shared" si="6"/>
        <v>2789565.1338335141</v>
      </c>
      <c r="AJ12" s="88">
        <f t="shared" si="6"/>
        <v>2789565.1338335141</v>
      </c>
      <c r="AK12" s="88">
        <f t="shared" si="6"/>
        <v>2789565.1338335141</v>
      </c>
      <c r="AL12" s="88">
        <f t="shared" si="6"/>
        <v>2789565.1338335141</v>
      </c>
      <c r="AM12" s="88">
        <f t="shared" si="6"/>
        <v>2894565.1338335141</v>
      </c>
      <c r="AN12" s="88">
        <f t="shared" si="6"/>
        <v>2789565.1338335141</v>
      </c>
      <c r="AO12" s="88">
        <f t="shared" si="6"/>
        <v>2834565.1338335141</v>
      </c>
      <c r="AP12" s="147">
        <f t="shared" ref="AP12:BB12" si="7">SUM(AP14,AP20,AP50)</f>
        <v>33624781.606002174</v>
      </c>
      <c r="AQ12" s="88">
        <f t="shared" si="7"/>
        <v>1809611.6804560903</v>
      </c>
      <c r="AR12" s="88">
        <f t="shared" si="7"/>
        <v>1809611.6804560903</v>
      </c>
      <c r="AS12" s="88">
        <f t="shared" si="7"/>
        <v>1809611.6804560903</v>
      </c>
      <c r="AT12" s="88">
        <f t="shared" si="7"/>
        <v>1809611.6804560903</v>
      </c>
      <c r="AU12" s="88">
        <f t="shared" si="7"/>
        <v>1809611.6804560903</v>
      </c>
      <c r="AV12" s="88">
        <f t="shared" si="7"/>
        <v>1809611.6804560903</v>
      </c>
      <c r="AW12" s="88">
        <f t="shared" si="7"/>
        <v>1809611.6804560903</v>
      </c>
      <c r="AX12" s="88">
        <f t="shared" si="7"/>
        <v>1809611.6804560903</v>
      </c>
      <c r="AY12" s="88">
        <f t="shared" si="7"/>
        <v>1809611.6804560903</v>
      </c>
      <c r="AZ12" s="88">
        <f t="shared" si="7"/>
        <v>1879611.6804560903</v>
      </c>
      <c r="BA12" s="88">
        <f t="shared" si="7"/>
        <v>1809611.6804560903</v>
      </c>
      <c r="BB12" s="88">
        <f t="shared" si="7"/>
        <v>1839611.6804560903</v>
      </c>
      <c r="BC12" s="147">
        <f t="shared" ref="BC12:BO12" si="8">SUM(BC14,BC20,BC50)</f>
        <v>21815340.165473085</v>
      </c>
      <c r="BD12" s="88">
        <f t="shared" si="8"/>
        <v>1489376.3076079269</v>
      </c>
      <c r="BE12" s="88">
        <f t="shared" si="8"/>
        <v>1489376.3076079269</v>
      </c>
      <c r="BF12" s="88">
        <f t="shared" si="8"/>
        <v>1489376.3076079269</v>
      </c>
      <c r="BG12" s="88">
        <f t="shared" si="8"/>
        <v>1489376.3076079269</v>
      </c>
      <c r="BH12" s="88">
        <f t="shared" si="8"/>
        <v>1489376.3076079269</v>
      </c>
      <c r="BI12" s="88">
        <f t="shared" si="8"/>
        <v>1489376.3076079269</v>
      </c>
      <c r="BJ12" s="88">
        <f t="shared" si="8"/>
        <v>1489376.3076079269</v>
      </c>
      <c r="BK12" s="88">
        <f t="shared" si="8"/>
        <v>1489376.3076079269</v>
      </c>
      <c r="BL12" s="88">
        <f t="shared" si="8"/>
        <v>1489376.3076079269</v>
      </c>
      <c r="BM12" s="88">
        <f t="shared" si="8"/>
        <v>1594376.3076079269</v>
      </c>
      <c r="BN12" s="88">
        <f t="shared" si="8"/>
        <v>1489376.3076079269</v>
      </c>
      <c r="BO12" s="88">
        <f t="shared" si="8"/>
        <v>1504376.3076079269</v>
      </c>
      <c r="BP12" s="147">
        <f t="shared" ref="BP12:CE12" si="9">SUM(BP14,BP20,BP50)</f>
        <v>17992515.691295125</v>
      </c>
      <c r="BQ12" s="88">
        <f t="shared" ref="BQ12:CC12" si="10">SUM(BQ14,BQ20,BQ50)</f>
        <v>106970.72072072072</v>
      </c>
      <c r="BR12" s="88">
        <f t="shared" si="10"/>
        <v>122916.66666666667</v>
      </c>
      <c r="BS12" s="88">
        <f t="shared" si="10"/>
        <v>0</v>
      </c>
      <c r="BT12" s="192"/>
      <c r="BU12" s="192"/>
      <c r="BV12" s="192"/>
      <c r="BW12" s="192"/>
      <c r="BX12" s="192"/>
      <c r="BY12" s="192"/>
      <c r="BZ12" s="192"/>
      <c r="CA12" s="192"/>
      <c r="CB12" s="192"/>
      <c r="CC12" s="147">
        <f t="shared" si="10"/>
        <v>229887.3873873874</v>
      </c>
      <c r="CE12" s="147">
        <f t="shared" si="9"/>
        <v>104000000</v>
      </c>
      <c r="CG12" s="90">
        <f>CE12-J12</f>
        <v>0</v>
      </c>
      <c r="CH12" s="91" t="str">
        <f t="shared" ref="CH12:CH69" si="11">IF(CG12=0,"P","V")</f>
        <v>P</v>
      </c>
    </row>
    <row r="13" spans="1:159" x14ac:dyDescent="0.3">
      <c r="A13" s="137"/>
      <c r="B13" s="138"/>
      <c r="C13" s="135"/>
      <c r="D13" s="135"/>
      <c r="H13" s="183"/>
      <c r="I13" s="183"/>
      <c r="J13" s="183"/>
      <c r="K13" s="92"/>
      <c r="L13" s="92"/>
      <c r="M13" s="92"/>
      <c r="N13" s="92"/>
      <c r="O13" s="92"/>
      <c r="P13" s="93"/>
      <c r="Q13" s="211"/>
      <c r="R13" s="211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148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148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48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148"/>
      <c r="BQ13" s="92"/>
      <c r="BR13" s="92"/>
      <c r="BS13" s="92"/>
      <c r="BT13" s="193"/>
      <c r="BU13" s="193"/>
      <c r="BV13" s="193"/>
      <c r="BW13" s="193"/>
      <c r="BX13" s="193"/>
      <c r="BY13" s="193"/>
      <c r="BZ13" s="193"/>
      <c r="CA13" s="193"/>
      <c r="CB13" s="193"/>
      <c r="CC13" s="148"/>
      <c r="CE13" s="148"/>
      <c r="CG13" s="90"/>
      <c r="CH13" s="94"/>
    </row>
    <row r="14" spans="1:159" s="28" customFormat="1" x14ac:dyDescent="0.3">
      <c r="A14" s="139">
        <v>1</v>
      </c>
      <c r="B14" s="135" t="s">
        <v>44</v>
      </c>
      <c r="C14" s="135"/>
      <c r="D14" s="135"/>
      <c r="E14" s="163" t="s">
        <v>126</v>
      </c>
      <c r="F14" s="136" t="s">
        <v>127</v>
      </c>
      <c r="G14" s="136" t="s">
        <v>128</v>
      </c>
      <c r="H14" s="164">
        <v>99000000</v>
      </c>
      <c r="I14" s="164">
        <v>0</v>
      </c>
      <c r="J14" s="164">
        <v>99000000</v>
      </c>
      <c r="K14" s="95"/>
      <c r="L14" s="95"/>
      <c r="M14" s="96"/>
      <c r="N14" s="97"/>
      <c r="O14" s="98"/>
      <c r="P14" s="89"/>
      <c r="Q14" s="212">
        <f>SUM(Q15,Q18,Q19)</f>
        <v>0</v>
      </c>
      <c r="R14" s="212">
        <f t="shared" ref="R14:AD14" si="12">SUM(R15,R18,R19)</f>
        <v>0</v>
      </c>
      <c r="S14" s="99">
        <f t="shared" si="12"/>
        <v>0</v>
      </c>
      <c r="T14" s="99">
        <f t="shared" si="12"/>
        <v>3189812.0536861746</v>
      </c>
      <c r="U14" s="99">
        <f t="shared" si="12"/>
        <v>3189812.0536861746</v>
      </c>
      <c r="V14" s="99">
        <f t="shared" si="12"/>
        <v>3189812.0536861746</v>
      </c>
      <c r="W14" s="99">
        <f t="shared" si="12"/>
        <v>3189812.0536861746</v>
      </c>
      <c r="X14" s="99">
        <f t="shared" si="12"/>
        <v>3189812.0536861746</v>
      </c>
      <c r="Y14" s="99">
        <f t="shared" si="12"/>
        <v>3189812.0536861746</v>
      </c>
      <c r="Z14" s="99">
        <f t="shared" si="12"/>
        <v>3189812.0536861746</v>
      </c>
      <c r="AA14" s="99">
        <f t="shared" si="12"/>
        <v>3189812.0536861746</v>
      </c>
      <c r="AB14" s="99">
        <f t="shared" si="12"/>
        <v>3189812.0536861746</v>
      </c>
      <c r="AC14" s="149">
        <f t="shared" si="12"/>
        <v>28708308.483175565</v>
      </c>
      <c r="AD14" s="99">
        <f t="shared" si="12"/>
        <v>2712594.4131127936</v>
      </c>
      <c r="AE14" s="99">
        <f t="shared" ref="AE14" si="13">SUM(AE15,AE18,AE19)</f>
        <v>2712594.4131127936</v>
      </c>
      <c r="AF14" s="99">
        <f t="shared" ref="AF14" si="14">SUM(AF15,AF18,AF19)</f>
        <v>2712594.4131127936</v>
      </c>
      <c r="AG14" s="99">
        <f t="shared" ref="AG14" si="15">SUM(AG15,AG18,AG19)</f>
        <v>2712594.4131127936</v>
      </c>
      <c r="AH14" s="99">
        <f t="shared" ref="AH14" si="16">SUM(AH15,AH18,AH19)</f>
        <v>2712594.4131127936</v>
      </c>
      <c r="AI14" s="99">
        <f t="shared" ref="AI14" si="17">SUM(AI15,AI18,AI19)</f>
        <v>2712594.4131127936</v>
      </c>
      <c r="AJ14" s="99">
        <f t="shared" ref="AJ14" si="18">SUM(AJ15,AJ18,AJ19)</f>
        <v>2712594.4131127936</v>
      </c>
      <c r="AK14" s="99">
        <f t="shared" ref="AK14" si="19">SUM(AK15,AK18,AK19)</f>
        <v>2712594.4131127936</v>
      </c>
      <c r="AL14" s="99">
        <f t="shared" ref="AL14" si="20">SUM(AL15,AL18,AL19)</f>
        <v>2712594.4131127936</v>
      </c>
      <c r="AM14" s="99">
        <f t="shared" ref="AM14" si="21">SUM(AM15,AM18,AM19)</f>
        <v>2712594.4131127936</v>
      </c>
      <c r="AN14" s="99">
        <f t="shared" ref="AN14" si="22">SUM(AN15,AN18,AN19)</f>
        <v>2712594.4131127936</v>
      </c>
      <c r="AO14" s="99">
        <f t="shared" ref="AO14" si="23">SUM(AO15,AO18,AO19)</f>
        <v>2712594.4131127936</v>
      </c>
      <c r="AP14" s="149">
        <f t="shared" ref="AP14" si="24">SUM(AP15,AP18,AP19)</f>
        <v>32551132.957353525</v>
      </c>
      <c r="AQ14" s="99">
        <f t="shared" ref="AQ14" si="25">SUM(AQ15,AQ18,AQ19)</f>
        <v>1732640.9597353695</v>
      </c>
      <c r="AR14" s="99">
        <f t="shared" ref="AR14" si="26">SUM(AR15,AR18,AR19)</f>
        <v>1732640.9597353695</v>
      </c>
      <c r="AS14" s="99">
        <f t="shared" ref="AS14" si="27">SUM(AS15,AS18,AS19)</f>
        <v>1732640.9597353695</v>
      </c>
      <c r="AT14" s="99">
        <f t="shared" ref="AT14" si="28">SUM(AT15,AT18,AT19)</f>
        <v>1732640.9597353695</v>
      </c>
      <c r="AU14" s="99">
        <f t="shared" ref="AU14" si="29">SUM(AU15,AU18,AU19)</f>
        <v>1732640.9597353695</v>
      </c>
      <c r="AV14" s="99">
        <f t="shared" ref="AV14" si="30">SUM(AV15,AV18,AV19)</f>
        <v>1732640.9597353695</v>
      </c>
      <c r="AW14" s="99">
        <f t="shared" ref="AW14" si="31">SUM(AW15,AW18,AW19)</f>
        <v>1732640.9597353695</v>
      </c>
      <c r="AX14" s="99">
        <f t="shared" ref="AX14" si="32">SUM(AX15,AX18,AX19)</f>
        <v>1732640.9597353695</v>
      </c>
      <c r="AY14" s="99">
        <f t="shared" ref="AY14" si="33">SUM(AY15,AY18,AY19)</f>
        <v>1732640.9597353695</v>
      </c>
      <c r="AZ14" s="99">
        <f t="shared" ref="AZ14" si="34">SUM(AZ15,AZ18,AZ19)</f>
        <v>1732640.9597353695</v>
      </c>
      <c r="BA14" s="99">
        <f t="shared" ref="BA14" si="35">SUM(BA15,BA18,BA19)</f>
        <v>1732640.9597353695</v>
      </c>
      <c r="BB14" s="99">
        <f t="shared" ref="BB14" si="36">SUM(BB15,BB18,BB19)</f>
        <v>1732640.9597353695</v>
      </c>
      <c r="BC14" s="149">
        <f t="shared" ref="BC14" si="37">SUM(BC15,BC18,BC19)</f>
        <v>20791691.516824435</v>
      </c>
      <c r="BD14" s="99">
        <f t="shared" ref="BD14" si="38">SUM(BD15,BD18,BD19)</f>
        <v>1412405.5868872062</v>
      </c>
      <c r="BE14" s="99">
        <f t="shared" ref="BE14" si="39">SUM(BE15,BE18,BE19)</f>
        <v>1412405.5868872062</v>
      </c>
      <c r="BF14" s="99">
        <f t="shared" ref="BF14" si="40">SUM(BF15,BF18,BF19)</f>
        <v>1412405.5868872062</v>
      </c>
      <c r="BG14" s="99">
        <f t="shared" ref="BG14" si="41">SUM(BG15,BG18,BG19)</f>
        <v>1412405.5868872062</v>
      </c>
      <c r="BH14" s="99">
        <f t="shared" ref="BH14" si="42">SUM(BH15,BH18,BH19)</f>
        <v>1412405.5868872062</v>
      </c>
      <c r="BI14" s="99">
        <f t="shared" ref="BI14" si="43">SUM(BI15,BI18,BI19)</f>
        <v>1412405.5868872062</v>
      </c>
      <c r="BJ14" s="99">
        <f t="shared" ref="BJ14" si="44">SUM(BJ15,BJ18,BJ19)</f>
        <v>1412405.5868872062</v>
      </c>
      <c r="BK14" s="99">
        <f t="shared" ref="BK14" si="45">SUM(BK15,BK18,BK19)</f>
        <v>1412405.5868872062</v>
      </c>
      <c r="BL14" s="99">
        <f t="shared" ref="BL14" si="46">SUM(BL15,BL18,BL19)</f>
        <v>1412405.5868872062</v>
      </c>
      <c r="BM14" s="99">
        <f t="shared" ref="BM14" si="47">SUM(BM15,BM18,BM19)</f>
        <v>1412405.5868872062</v>
      </c>
      <c r="BN14" s="99">
        <f t="shared" ref="BN14" si="48">SUM(BN15,BN18,BN19)</f>
        <v>1412405.5868872062</v>
      </c>
      <c r="BO14" s="99">
        <f t="shared" ref="BO14" si="49">SUM(BO15,BO18,BO19)</f>
        <v>1412405.5868872062</v>
      </c>
      <c r="BP14" s="149">
        <f t="shared" ref="BP14:CE14" si="50">SUM(BP15,BP18,BP19)</f>
        <v>16948867.042646475</v>
      </c>
      <c r="BQ14" s="99">
        <f t="shared" ref="BQ14" si="51">SUM(BQ15,BQ18,BQ19)</f>
        <v>0</v>
      </c>
      <c r="BR14" s="99">
        <f t="shared" ref="BR14" si="52">SUM(BR15,BR18,BR19)</f>
        <v>0</v>
      </c>
      <c r="BS14" s="99">
        <f t="shared" ref="BS14" si="53">SUM(BS15,BS18,BS19)</f>
        <v>0</v>
      </c>
      <c r="BT14" s="194"/>
      <c r="BU14" s="194"/>
      <c r="BV14" s="194"/>
      <c r="BW14" s="194"/>
      <c r="BX14" s="194"/>
      <c r="BY14" s="194"/>
      <c r="BZ14" s="194"/>
      <c r="CA14" s="194"/>
      <c r="CB14" s="194"/>
      <c r="CC14" s="149">
        <f t="shared" ref="CC14" si="54">SUM(CC15,CC18,CC19)</f>
        <v>0</v>
      </c>
      <c r="CE14" s="149">
        <f t="shared" si="50"/>
        <v>99000000</v>
      </c>
      <c r="CG14" s="90">
        <f t="shared" ref="CG14:CG60" si="55">CE14-J14</f>
        <v>0</v>
      </c>
      <c r="CH14" s="91" t="str">
        <f t="shared" si="11"/>
        <v>P</v>
      </c>
    </row>
    <row r="15" spans="1:159" s="28" customFormat="1" outlineLevel="1" x14ac:dyDescent="0.3">
      <c r="A15" s="139" t="s">
        <v>1</v>
      </c>
      <c r="B15" s="135" t="s">
        <v>45</v>
      </c>
      <c r="C15" s="135"/>
      <c r="D15" s="135"/>
      <c r="E15" s="163" t="s">
        <v>129</v>
      </c>
      <c r="F15" s="136" t="s">
        <v>127</v>
      </c>
      <c r="G15" s="136" t="s">
        <v>130</v>
      </c>
      <c r="H15" s="164">
        <v>80000000</v>
      </c>
      <c r="I15" s="164">
        <v>0</v>
      </c>
      <c r="J15" s="164">
        <v>80000000</v>
      </c>
      <c r="K15" s="95"/>
      <c r="L15" s="95"/>
      <c r="M15" s="96"/>
      <c r="N15" s="97"/>
      <c r="O15" s="98"/>
      <c r="P15" s="89"/>
      <c r="Q15" s="212">
        <f>SUM(Q16:Q17)</f>
        <v>0</v>
      </c>
      <c r="R15" s="212">
        <f t="shared" ref="R15:AD15" si="56">SUM(R16:R17)</f>
        <v>0</v>
      </c>
      <c r="S15" s="99">
        <f t="shared" si="56"/>
        <v>0</v>
      </c>
      <c r="T15" s="99">
        <f t="shared" si="56"/>
        <v>2577683.2582240454</v>
      </c>
      <c r="U15" s="99">
        <f t="shared" si="56"/>
        <v>2577683.2582240454</v>
      </c>
      <c r="V15" s="99">
        <f t="shared" si="56"/>
        <v>2577683.2582240454</v>
      </c>
      <c r="W15" s="99">
        <f t="shared" si="56"/>
        <v>2577683.2582240454</v>
      </c>
      <c r="X15" s="99">
        <f t="shared" si="56"/>
        <v>2577683.2582240454</v>
      </c>
      <c r="Y15" s="99">
        <f t="shared" si="56"/>
        <v>2577683.2582240454</v>
      </c>
      <c r="Z15" s="99">
        <f t="shared" si="56"/>
        <v>2577683.2582240454</v>
      </c>
      <c r="AA15" s="99">
        <f t="shared" si="56"/>
        <v>2577683.2582240454</v>
      </c>
      <c r="AB15" s="99">
        <f t="shared" si="56"/>
        <v>2577683.2582240454</v>
      </c>
      <c r="AC15" s="149">
        <f t="shared" si="56"/>
        <v>23199149.324016407</v>
      </c>
      <c r="AD15" s="99">
        <f t="shared" si="56"/>
        <v>2189984.3030026834</v>
      </c>
      <c r="AE15" s="99">
        <f t="shared" ref="AE15" si="57">SUM(AE16:AE17)</f>
        <v>2189984.3030026834</v>
      </c>
      <c r="AF15" s="99">
        <f t="shared" ref="AF15" si="58">SUM(AF16:AF17)</f>
        <v>2189984.3030026834</v>
      </c>
      <c r="AG15" s="99">
        <f t="shared" ref="AG15" si="59">SUM(AG16:AG17)</f>
        <v>2189984.3030026834</v>
      </c>
      <c r="AH15" s="99">
        <f t="shared" ref="AH15" si="60">SUM(AH16:AH17)</f>
        <v>2189984.3030026834</v>
      </c>
      <c r="AI15" s="99">
        <f t="shared" ref="AI15" si="61">SUM(AI16:AI17)</f>
        <v>2189984.3030026834</v>
      </c>
      <c r="AJ15" s="99">
        <f t="shared" ref="AJ15" si="62">SUM(AJ16:AJ17)</f>
        <v>2189984.3030026834</v>
      </c>
      <c r="AK15" s="99">
        <f t="shared" ref="AK15" si="63">SUM(AK16:AK17)</f>
        <v>2189984.3030026834</v>
      </c>
      <c r="AL15" s="99">
        <f t="shared" ref="AL15" si="64">SUM(AL16:AL17)</f>
        <v>2189984.3030026834</v>
      </c>
      <c r="AM15" s="99">
        <f t="shared" ref="AM15" si="65">SUM(AM16:AM17)</f>
        <v>2189984.3030026834</v>
      </c>
      <c r="AN15" s="99">
        <f t="shared" ref="AN15" si="66">SUM(AN16:AN17)</f>
        <v>2189984.3030026834</v>
      </c>
      <c r="AO15" s="99">
        <f t="shared" ref="AO15" si="67">SUM(AO16:AO17)</f>
        <v>2189984.3030026834</v>
      </c>
      <c r="AP15" s="149">
        <f t="shared" ref="AP15" si="68">SUM(AP16:AP17)</f>
        <v>26279811.636032205</v>
      </c>
      <c r="AQ15" s="99">
        <f t="shared" ref="AQ15" si="69">SUM(AQ16:AQ17)</f>
        <v>1400070.8896652996</v>
      </c>
      <c r="AR15" s="99">
        <f t="shared" ref="AR15" si="70">SUM(AR16:AR17)</f>
        <v>1400070.8896652996</v>
      </c>
      <c r="AS15" s="99">
        <f t="shared" ref="AS15" si="71">SUM(AS16:AS17)</f>
        <v>1400070.8896652996</v>
      </c>
      <c r="AT15" s="99">
        <f t="shared" ref="AT15" si="72">SUM(AT16:AT17)</f>
        <v>1400070.8896652996</v>
      </c>
      <c r="AU15" s="99">
        <f t="shared" ref="AU15" si="73">SUM(AU16:AU17)</f>
        <v>1400070.8896652996</v>
      </c>
      <c r="AV15" s="99">
        <f t="shared" ref="AV15" si="74">SUM(AV16:AV17)</f>
        <v>1400070.8896652996</v>
      </c>
      <c r="AW15" s="99">
        <f t="shared" ref="AW15" si="75">SUM(AW16:AW17)</f>
        <v>1400070.8896652996</v>
      </c>
      <c r="AX15" s="99">
        <f t="shared" ref="AX15" si="76">SUM(AX16:AX17)</f>
        <v>1400070.8896652996</v>
      </c>
      <c r="AY15" s="99">
        <f t="shared" ref="AY15" si="77">SUM(AY16:AY17)</f>
        <v>1400070.8896652996</v>
      </c>
      <c r="AZ15" s="99">
        <f t="shared" ref="AZ15" si="78">SUM(AZ16:AZ17)</f>
        <v>1400070.8896652996</v>
      </c>
      <c r="BA15" s="99">
        <f t="shared" ref="BA15" si="79">SUM(BA16:BA17)</f>
        <v>1400070.8896652996</v>
      </c>
      <c r="BB15" s="99">
        <f t="shared" ref="BB15" si="80">SUM(BB16:BB17)</f>
        <v>1400070.8896652996</v>
      </c>
      <c r="BC15" s="149">
        <f t="shared" ref="BC15" si="81">SUM(BC16:BC17)</f>
        <v>16800850.675983593</v>
      </c>
      <c r="BD15" s="99">
        <f t="shared" ref="BD15" si="82">SUM(BD16:BD17)</f>
        <v>1143349.0303306496</v>
      </c>
      <c r="BE15" s="99">
        <f t="shared" ref="BE15" si="83">SUM(BE16:BE17)</f>
        <v>1143349.0303306496</v>
      </c>
      <c r="BF15" s="99">
        <f t="shared" ref="BF15" si="84">SUM(BF16:BF17)</f>
        <v>1143349.0303306496</v>
      </c>
      <c r="BG15" s="99">
        <f t="shared" ref="BG15" si="85">SUM(BG16:BG17)</f>
        <v>1143349.0303306496</v>
      </c>
      <c r="BH15" s="99">
        <f t="shared" ref="BH15" si="86">SUM(BH16:BH17)</f>
        <v>1143349.0303306496</v>
      </c>
      <c r="BI15" s="99">
        <f t="shared" ref="BI15" si="87">SUM(BI16:BI17)</f>
        <v>1143349.0303306496</v>
      </c>
      <c r="BJ15" s="99">
        <f t="shared" ref="BJ15" si="88">SUM(BJ16:BJ17)</f>
        <v>1143349.0303306496</v>
      </c>
      <c r="BK15" s="99">
        <f t="shared" ref="BK15" si="89">SUM(BK16:BK17)</f>
        <v>1143349.0303306496</v>
      </c>
      <c r="BL15" s="99">
        <f t="shared" ref="BL15" si="90">SUM(BL16:BL17)</f>
        <v>1143349.0303306496</v>
      </c>
      <c r="BM15" s="99">
        <f t="shared" ref="BM15" si="91">SUM(BM16:BM17)</f>
        <v>1143349.0303306496</v>
      </c>
      <c r="BN15" s="99">
        <f t="shared" ref="BN15" si="92">SUM(BN16:BN17)</f>
        <v>1143349.0303306496</v>
      </c>
      <c r="BO15" s="99">
        <f t="shared" ref="BO15" si="93">SUM(BO16:BO17)</f>
        <v>1143349.0303306496</v>
      </c>
      <c r="BP15" s="149">
        <f t="shared" ref="BP15:CE15" si="94">SUM(BP16:BP17)</f>
        <v>13720188.363967795</v>
      </c>
      <c r="BQ15" s="99">
        <f t="shared" ref="BQ15" si="95">SUM(BQ16:BQ17)</f>
        <v>0</v>
      </c>
      <c r="BR15" s="99">
        <f t="shared" ref="BR15" si="96">SUM(BR16:BR17)</f>
        <v>0</v>
      </c>
      <c r="BS15" s="99">
        <f t="shared" ref="BS15" si="97">SUM(BS16:BS17)</f>
        <v>0</v>
      </c>
      <c r="BT15" s="194"/>
      <c r="BU15" s="194"/>
      <c r="BV15" s="194"/>
      <c r="BW15" s="194"/>
      <c r="BX15" s="194"/>
      <c r="BY15" s="194"/>
      <c r="BZ15" s="194"/>
      <c r="CA15" s="194"/>
      <c r="CB15" s="194"/>
      <c r="CC15" s="149">
        <f t="shared" ref="CC15" si="98">SUM(CC16:CC17)</f>
        <v>0</v>
      </c>
      <c r="CE15" s="149">
        <f t="shared" si="94"/>
        <v>80000000</v>
      </c>
      <c r="CG15" s="90">
        <f t="shared" si="55"/>
        <v>0</v>
      </c>
      <c r="CH15" s="91" t="str">
        <f t="shared" si="11"/>
        <v>P</v>
      </c>
    </row>
    <row r="16" spans="1:159" s="122" customFormat="1" outlineLevel="2" x14ac:dyDescent="0.3">
      <c r="A16" s="140" t="s">
        <v>2</v>
      </c>
      <c r="B16" s="141" t="s">
        <v>46</v>
      </c>
      <c r="C16" s="135" t="s">
        <v>173</v>
      </c>
      <c r="D16" s="135" t="s">
        <v>183</v>
      </c>
      <c r="E16" s="165" t="s">
        <v>129</v>
      </c>
      <c r="F16" s="142" t="s">
        <v>127</v>
      </c>
      <c r="G16" s="142" t="s">
        <v>130</v>
      </c>
      <c r="H16" s="166">
        <v>78996000</v>
      </c>
      <c r="I16" s="166">
        <v>0</v>
      </c>
      <c r="J16" s="166">
        <v>78996000</v>
      </c>
      <c r="K16" s="187">
        <v>3818</v>
      </c>
      <c r="L16" s="187">
        <v>4325</v>
      </c>
      <c r="M16" s="119">
        <v>2765</v>
      </c>
      <c r="N16" s="119">
        <v>2258</v>
      </c>
      <c r="O16" s="188">
        <v>13166</v>
      </c>
      <c r="P16" s="93"/>
      <c r="Q16" s="178"/>
      <c r="R16" s="178"/>
      <c r="S16" s="121"/>
      <c r="T16" s="121">
        <f>$J16/$O16*$K16/9</f>
        <v>2545333.3333333335</v>
      </c>
      <c r="U16" s="121">
        <f t="shared" ref="U16:AB16" si="99">$J16/$O16*$K16/9</f>
        <v>2545333.3333333335</v>
      </c>
      <c r="V16" s="121">
        <f t="shared" si="99"/>
        <v>2545333.3333333335</v>
      </c>
      <c r="W16" s="121">
        <f t="shared" si="99"/>
        <v>2545333.3333333335</v>
      </c>
      <c r="X16" s="121">
        <f t="shared" si="99"/>
        <v>2545333.3333333335</v>
      </c>
      <c r="Y16" s="121">
        <f t="shared" si="99"/>
        <v>2545333.3333333335</v>
      </c>
      <c r="Z16" s="121">
        <f t="shared" si="99"/>
        <v>2545333.3333333335</v>
      </c>
      <c r="AA16" s="121">
        <f t="shared" si="99"/>
        <v>2545333.3333333335</v>
      </c>
      <c r="AB16" s="121">
        <f t="shared" si="99"/>
        <v>2545333.3333333335</v>
      </c>
      <c r="AC16" s="144">
        <f>SUM(Q16:AB16)</f>
        <v>22908000</v>
      </c>
      <c r="AD16" s="121">
        <f>$J16/$O16*$L16/12</f>
        <v>2162500</v>
      </c>
      <c r="AE16" s="121">
        <f t="shared" ref="AE16:AO16" si="100">$J16/$O16*$L16/12</f>
        <v>2162500</v>
      </c>
      <c r="AF16" s="121">
        <f t="shared" si="100"/>
        <v>2162500</v>
      </c>
      <c r="AG16" s="121">
        <f t="shared" si="100"/>
        <v>2162500</v>
      </c>
      <c r="AH16" s="121">
        <f t="shared" si="100"/>
        <v>2162500</v>
      </c>
      <c r="AI16" s="121">
        <f t="shared" si="100"/>
        <v>2162500</v>
      </c>
      <c r="AJ16" s="121">
        <f t="shared" si="100"/>
        <v>2162500</v>
      </c>
      <c r="AK16" s="121">
        <f t="shared" si="100"/>
        <v>2162500</v>
      </c>
      <c r="AL16" s="121">
        <f t="shared" si="100"/>
        <v>2162500</v>
      </c>
      <c r="AM16" s="121">
        <f t="shared" si="100"/>
        <v>2162500</v>
      </c>
      <c r="AN16" s="121">
        <f t="shared" si="100"/>
        <v>2162500</v>
      </c>
      <c r="AO16" s="121">
        <f t="shared" si="100"/>
        <v>2162500</v>
      </c>
      <c r="AP16" s="144">
        <f>SUM(AD16:AO16)</f>
        <v>25950000</v>
      </c>
      <c r="AQ16" s="121">
        <f>$J16/$O16*$M16/12</f>
        <v>1382500</v>
      </c>
      <c r="AR16" s="121">
        <f t="shared" ref="AR16:BB16" si="101">$J16/$O16*$M16/12</f>
        <v>1382500</v>
      </c>
      <c r="AS16" s="121">
        <f t="shared" si="101"/>
        <v>1382500</v>
      </c>
      <c r="AT16" s="121">
        <f t="shared" si="101"/>
        <v>1382500</v>
      </c>
      <c r="AU16" s="121">
        <f t="shared" si="101"/>
        <v>1382500</v>
      </c>
      <c r="AV16" s="121">
        <f t="shared" si="101"/>
        <v>1382500</v>
      </c>
      <c r="AW16" s="121">
        <f t="shared" si="101"/>
        <v>1382500</v>
      </c>
      <c r="AX16" s="121">
        <f t="shared" si="101"/>
        <v>1382500</v>
      </c>
      <c r="AY16" s="121">
        <f t="shared" si="101"/>
        <v>1382500</v>
      </c>
      <c r="AZ16" s="121">
        <f t="shared" si="101"/>
        <v>1382500</v>
      </c>
      <c r="BA16" s="121">
        <f t="shared" si="101"/>
        <v>1382500</v>
      </c>
      <c r="BB16" s="121">
        <f t="shared" si="101"/>
        <v>1382500</v>
      </c>
      <c r="BC16" s="144">
        <f>SUM(AQ16:BB16)</f>
        <v>16590000</v>
      </c>
      <c r="BD16" s="121">
        <f>$J16/$O16*$N16/12</f>
        <v>1129000</v>
      </c>
      <c r="BE16" s="121">
        <f t="shared" ref="BE16:BO16" si="102">$J16/$O16*$N16/12</f>
        <v>1129000</v>
      </c>
      <c r="BF16" s="121">
        <f t="shared" si="102"/>
        <v>1129000</v>
      </c>
      <c r="BG16" s="121">
        <f t="shared" si="102"/>
        <v>1129000</v>
      </c>
      <c r="BH16" s="121">
        <f t="shared" si="102"/>
        <v>1129000</v>
      </c>
      <c r="BI16" s="121">
        <f t="shared" si="102"/>
        <v>1129000</v>
      </c>
      <c r="BJ16" s="121">
        <f t="shared" si="102"/>
        <v>1129000</v>
      </c>
      <c r="BK16" s="121">
        <f t="shared" si="102"/>
        <v>1129000</v>
      </c>
      <c r="BL16" s="121">
        <f t="shared" si="102"/>
        <v>1129000</v>
      </c>
      <c r="BM16" s="121">
        <f t="shared" si="102"/>
        <v>1129000</v>
      </c>
      <c r="BN16" s="121">
        <f t="shared" si="102"/>
        <v>1129000</v>
      </c>
      <c r="BO16" s="121">
        <f t="shared" si="102"/>
        <v>1129000</v>
      </c>
      <c r="BP16" s="144">
        <f>SUM(BD16:BO16)</f>
        <v>13548000</v>
      </c>
      <c r="BQ16" s="121"/>
      <c r="BR16" s="121"/>
      <c r="BS16" s="121"/>
      <c r="BT16" s="195"/>
      <c r="BU16" s="195"/>
      <c r="BV16" s="195"/>
      <c r="BW16" s="195"/>
      <c r="BX16" s="195"/>
      <c r="BY16" s="195"/>
      <c r="BZ16" s="195"/>
      <c r="CA16" s="195"/>
      <c r="CB16" s="195"/>
      <c r="CC16" s="144">
        <f>SUM(BQ16:CB16)</f>
        <v>0</v>
      </c>
      <c r="CD16" s="34"/>
      <c r="CE16" s="144">
        <f>SUM(AC16,AP16,BC16,BP16,CC16)</f>
        <v>78996000</v>
      </c>
      <c r="CF16" s="34"/>
      <c r="CG16" s="90">
        <f t="shared" si="55"/>
        <v>0</v>
      </c>
      <c r="CH16" s="123" t="str">
        <f t="shared" si="11"/>
        <v>P</v>
      </c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</row>
    <row r="17" spans="1:159" s="122" customFormat="1" outlineLevel="2" x14ac:dyDescent="0.3">
      <c r="A17" s="140" t="s">
        <v>3</v>
      </c>
      <c r="B17" s="141" t="s">
        <v>81</v>
      </c>
      <c r="C17" s="135" t="s">
        <v>173</v>
      </c>
      <c r="D17" s="135" t="s">
        <v>183</v>
      </c>
      <c r="E17" s="165" t="s">
        <v>129</v>
      </c>
      <c r="F17" s="142" t="s">
        <v>127</v>
      </c>
      <c r="G17" s="142" t="s">
        <v>130</v>
      </c>
      <c r="H17" s="166">
        <v>1004000</v>
      </c>
      <c r="I17" s="166">
        <v>0</v>
      </c>
      <c r="J17" s="166">
        <v>1004000</v>
      </c>
      <c r="K17" s="184">
        <v>582.29864786339999</v>
      </c>
      <c r="L17" s="184">
        <v>659.62327187250003</v>
      </c>
      <c r="M17" s="185">
        <v>421.70135184450004</v>
      </c>
      <c r="N17" s="185">
        <v>344.3767278354</v>
      </c>
      <c r="O17" s="186">
        <v>2007.9999994158002</v>
      </c>
      <c r="P17" s="93"/>
      <c r="Q17" s="179"/>
      <c r="R17" s="179"/>
      <c r="S17" s="121"/>
      <c r="T17" s="121">
        <f t="shared" ref="T17:AB19" si="103">$J17/$O17*$K17/9</f>
        <v>32349.924890711762</v>
      </c>
      <c r="U17" s="121">
        <f t="shared" si="103"/>
        <v>32349.924890711762</v>
      </c>
      <c r="V17" s="121">
        <f t="shared" si="103"/>
        <v>32349.924890711762</v>
      </c>
      <c r="W17" s="121">
        <f t="shared" si="103"/>
        <v>32349.924890711762</v>
      </c>
      <c r="X17" s="121">
        <f t="shared" si="103"/>
        <v>32349.924890711762</v>
      </c>
      <c r="Y17" s="121">
        <f t="shared" si="103"/>
        <v>32349.924890711762</v>
      </c>
      <c r="Z17" s="121">
        <f t="shared" si="103"/>
        <v>32349.924890711762</v>
      </c>
      <c r="AA17" s="121">
        <f t="shared" si="103"/>
        <v>32349.924890711762</v>
      </c>
      <c r="AB17" s="121">
        <f t="shared" si="103"/>
        <v>32349.924890711762</v>
      </c>
      <c r="AC17" s="144">
        <f t="shared" ref="AC17:AC19" si="104">SUM(Q17:AB17)</f>
        <v>291149.32401640585</v>
      </c>
      <c r="AD17" s="121">
        <f t="shared" ref="AD17:AO19" si="105">$J17/$O17*$L17/12</f>
        <v>27484.303002683679</v>
      </c>
      <c r="AE17" s="121">
        <f t="shared" si="105"/>
        <v>27484.303002683679</v>
      </c>
      <c r="AF17" s="121">
        <f t="shared" si="105"/>
        <v>27484.303002683679</v>
      </c>
      <c r="AG17" s="121">
        <f t="shared" si="105"/>
        <v>27484.303002683679</v>
      </c>
      <c r="AH17" s="121">
        <f t="shared" si="105"/>
        <v>27484.303002683679</v>
      </c>
      <c r="AI17" s="121">
        <f t="shared" si="105"/>
        <v>27484.303002683679</v>
      </c>
      <c r="AJ17" s="121">
        <f t="shared" si="105"/>
        <v>27484.303002683679</v>
      </c>
      <c r="AK17" s="121">
        <f t="shared" si="105"/>
        <v>27484.303002683679</v>
      </c>
      <c r="AL17" s="121">
        <f t="shared" si="105"/>
        <v>27484.303002683679</v>
      </c>
      <c r="AM17" s="121">
        <f t="shared" si="105"/>
        <v>27484.303002683679</v>
      </c>
      <c r="AN17" s="121">
        <f t="shared" si="105"/>
        <v>27484.303002683679</v>
      </c>
      <c r="AO17" s="121">
        <f t="shared" si="105"/>
        <v>27484.303002683679</v>
      </c>
      <c r="AP17" s="144">
        <f t="shared" ref="AP17:AP19" si="106">SUM(AD17:AO17)</f>
        <v>329811.63603220414</v>
      </c>
      <c r="AQ17" s="121">
        <f t="shared" ref="AQ17:BB19" si="107">$J17/$O17*$M17/12</f>
        <v>17570.88966529951</v>
      </c>
      <c r="AR17" s="121">
        <f t="shared" si="107"/>
        <v>17570.88966529951</v>
      </c>
      <c r="AS17" s="121">
        <f t="shared" si="107"/>
        <v>17570.88966529951</v>
      </c>
      <c r="AT17" s="121">
        <f t="shared" si="107"/>
        <v>17570.88966529951</v>
      </c>
      <c r="AU17" s="121">
        <f t="shared" si="107"/>
        <v>17570.88966529951</v>
      </c>
      <c r="AV17" s="121">
        <f t="shared" si="107"/>
        <v>17570.88966529951</v>
      </c>
      <c r="AW17" s="121">
        <f t="shared" si="107"/>
        <v>17570.88966529951</v>
      </c>
      <c r="AX17" s="121">
        <f t="shared" si="107"/>
        <v>17570.88966529951</v>
      </c>
      <c r="AY17" s="121">
        <f t="shared" si="107"/>
        <v>17570.88966529951</v>
      </c>
      <c r="AZ17" s="121">
        <f t="shared" si="107"/>
        <v>17570.88966529951</v>
      </c>
      <c r="BA17" s="121">
        <f t="shared" si="107"/>
        <v>17570.88966529951</v>
      </c>
      <c r="BB17" s="121">
        <f t="shared" si="107"/>
        <v>17570.88966529951</v>
      </c>
      <c r="BC17" s="144">
        <f t="shared" ref="BC17:BC19" si="108">SUM(AQ17:BB17)</f>
        <v>210850.67598359406</v>
      </c>
      <c r="BD17" s="121">
        <f t="shared" ref="BD17:BO19" si="109">$J17/$O17*$N17/12</f>
        <v>14349.030330649652</v>
      </c>
      <c r="BE17" s="121">
        <f t="shared" si="109"/>
        <v>14349.030330649652</v>
      </c>
      <c r="BF17" s="121">
        <f t="shared" si="109"/>
        <v>14349.030330649652</v>
      </c>
      <c r="BG17" s="121">
        <f t="shared" si="109"/>
        <v>14349.030330649652</v>
      </c>
      <c r="BH17" s="121">
        <f t="shared" si="109"/>
        <v>14349.030330649652</v>
      </c>
      <c r="BI17" s="121">
        <f t="shared" si="109"/>
        <v>14349.030330649652</v>
      </c>
      <c r="BJ17" s="121">
        <f t="shared" si="109"/>
        <v>14349.030330649652</v>
      </c>
      <c r="BK17" s="121">
        <f t="shared" si="109"/>
        <v>14349.030330649652</v>
      </c>
      <c r="BL17" s="121">
        <f t="shared" si="109"/>
        <v>14349.030330649652</v>
      </c>
      <c r="BM17" s="121">
        <f t="shared" si="109"/>
        <v>14349.030330649652</v>
      </c>
      <c r="BN17" s="121">
        <f t="shared" si="109"/>
        <v>14349.030330649652</v>
      </c>
      <c r="BO17" s="121">
        <f t="shared" si="109"/>
        <v>14349.030330649652</v>
      </c>
      <c r="BP17" s="144">
        <f t="shared" ref="BP17:BP19" si="110">SUM(BD17:BO17)</f>
        <v>172188.36396779586</v>
      </c>
      <c r="BQ17" s="121"/>
      <c r="BR17" s="121"/>
      <c r="BS17" s="121"/>
      <c r="BT17" s="195"/>
      <c r="BU17" s="195"/>
      <c r="BV17" s="195"/>
      <c r="BW17" s="195"/>
      <c r="BX17" s="195"/>
      <c r="BY17" s="195"/>
      <c r="BZ17" s="195"/>
      <c r="CA17" s="195"/>
      <c r="CB17" s="195"/>
      <c r="CC17" s="144">
        <f t="shared" ref="CC17:CC19" si="111">SUM(BQ17:CB17)</f>
        <v>0</v>
      </c>
      <c r="CD17" s="34"/>
      <c r="CE17" s="144">
        <f>SUM(AC17,AP17,BC17,BP17,CC17)</f>
        <v>1003999.9999999999</v>
      </c>
      <c r="CF17" s="34"/>
      <c r="CG17" s="90">
        <f t="shared" si="55"/>
        <v>0</v>
      </c>
      <c r="CH17" s="123" t="str">
        <f t="shared" si="11"/>
        <v>P</v>
      </c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</row>
    <row r="18" spans="1:159" s="122" customFormat="1" outlineLevel="1" x14ac:dyDescent="0.3">
      <c r="A18" s="140" t="s">
        <v>4</v>
      </c>
      <c r="B18" s="141" t="s">
        <v>47</v>
      </c>
      <c r="C18" s="135" t="s">
        <v>173</v>
      </c>
      <c r="D18" s="135" t="s">
        <v>183</v>
      </c>
      <c r="E18" s="165" t="s">
        <v>129</v>
      </c>
      <c r="F18" s="142" t="s">
        <v>131</v>
      </c>
      <c r="G18" s="142" t="s">
        <v>128</v>
      </c>
      <c r="H18" s="166">
        <v>15000000</v>
      </c>
      <c r="I18" s="166">
        <v>0</v>
      </c>
      <c r="J18" s="166">
        <v>15000000</v>
      </c>
      <c r="K18" s="187">
        <v>725</v>
      </c>
      <c r="L18" s="187">
        <v>825</v>
      </c>
      <c r="M18" s="119">
        <v>525</v>
      </c>
      <c r="N18" s="119">
        <v>425</v>
      </c>
      <c r="O18" s="188">
        <v>2500</v>
      </c>
      <c r="P18" s="93"/>
      <c r="Q18" s="178"/>
      <c r="R18" s="178"/>
      <c r="S18" s="121"/>
      <c r="T18" s="121">
        <f t="shared" si="103"/>
        <v>483333.33333333331</v>
      </c>
      <c r="U18" s="121">
        <f t="shared" si="103"/>
        <v>483333.33333333331</v>
      </c>
      <c r="V18" s="121">
        <f t="shared" si="103"/>
        <v>483333.33333333331</v>
      </c>
      <c r="W18" s="121">
        <f t="shared" si="103"/>
        <v>483333.33333333331</v>
      </c>
      <c r="X18" s="121">
        <f t="shared" si="103"/>
        <v>483333.33333333331</v>
      </c>
      <c r="Y18" s="121">
        <f t="shared" si="103"/>
        <v>483333.33333333331</v>
      </c>
      <c r="Z18" s="121">
        <f t="shared" si="103"/>
        <v>483333.33333333331</v>
      </c>
      <c r="AA18" s="121">
        <f t="shared" si="103"/>
        <v>483333.33333333331</v>
      </c>
      <c r="AB18" s="121">
        <f t="shared" si="103"/>
        <v>483333.33333333331</v>
      </c>
      <c r="AC18" s="144">
        <f t="shared" si="104"/>
        <v>4350000</v>
      </c>
      <c r="AD18" s="121">
        <f t="shared" si="105"/>
        <v>412500</v>
      </c>
      <c r="AE18" s="121">
        <f t="shared" si="105"/>
        <v>412500</v>
      </c>
      <c r="AF18" s="121">
        <f t="shared" si="105"/>
        <v>412500</v>
      </c>
      <c r="AG18" s="121">
        <f t="shared" si="105"/>
        <v>412500</v>
      </c>
      <c r="AH18" s="121">
        <f t="shared" si="105"/>
        <v>412500</v>
      </c>
      <c r="AI18" s="121">
        <f t="shared" si="105"/>
        <v>412500</v>
      </c>
      <c r="AJ18" s="121">
        <f t="shared" si="105"/>
        <v>412500</v>
      </c>
      <c r="AK18" s="121">
        <f t="shared" si="105"/>
        <v>412500</v>
      </c>
      <c r="AL18" s="121">
        <f t="shared" si="105"/>
        <v>412500</v>
      </c>
      <c r="AM18" s="121">
        <f t="shared" si="105"/>
        <v>412500</v>
      </c>
      <c r="AN18" s="121">
        <f t="shared" si="105"/>
        <v>412500</v>
      </c>
      <c r="AO18" s="121">
        <f t="shared" si="105"/>
        <v>412500</v>
      </c>
      <c r="AP18" s="144">
        <f t="shared" si="106"/>
        <v>4950000</v>
      </c>
      <c r="AQ18" s="121">
        <f t="shared" si="107"/>
        <v>262500</v>
      </c>
      <c r="AR18" s="121">
        <f t="shared" si="107"/>
        <v>262500</v>
      </c>
      <c r="AS18" s="121">
        <f t="shared" si="107"/>
        <v>262500</v>
      </c>
      <c r="AT18" s="121">
        <f t="shared" si="107"/>
        <v>262500</v>
      </c>
      <c r="AU18" s="121">
        <f t="shared" si="107"/>
        <v>262500</v>
      </c>
      <c r="AV18" s="121">
        <f t="shared" si="107"/>
        <v>262500</v>
      </c>
      <c r="AW18" s="121">
        <f t="shared" si="107"/>
        <v>262500</v>
      </c>
      <c r="AX18" s="121">
        <f t="shared" si="107"/>
        <v>262500</v>
      </c>
      <c r="AY18" s="121">
        <f t="shared" si="107"/>
        <v>262500</v>
      </c>
      <c r="AZ18" s="121">
        <f t="shared" si="107"/>
        <v>262500</v>
      </c>
      <c r="BA18" s="121">
        <f t="shared" si="107"/>
        <v>262500</v>
      </c>
      <c r="BB18" s="121">
        <f t="shared" si="107"/>
        <v>262500</v>
      </c>
      <c r="BC18" s="144">
        <f t="shared" si="108"/>
        <v>3150000</v>
      </c>
      <c r="BD18" s="121">
        <f t="shared" si="109"/>
        <v>212500</v>
      </c>
      <c r="BE18" s="121">
        <f t="shared" si="109"/>
        <v>212500</v>
      </c>
      <c r="BF18" s="121">
        <f t="shared" si="109"/>
        <v>212500</v>
      </c>
      <c r="BG18" s="121">
        <f t="shared" si="109"/>
        <v>212500</v>
      </c>
      <c r="BH18" s="121">
        <f t="shared" si="109"/>
        <v>212500</v>
      </c>
      <c r="BI18" s="121">
        <f t="shared" si="109"/>
        <v>212500</v>
      </c>
      <c r="BJ18" s="121">
        <f t="shared" si="109"/>
        <v>212500</v>
      </c>
      <c r="BK18" s="121">
        <f t="shared" si="109"/>
        <v>212500</v>
      </c>
      <c r="BL18" s="121">
        <f t="shared" si="109"/>
        <v>212500</v>
      </c>
      <c r="BM18" s="121">
        <f t="shared" si="109"/>
        <v>212500</v>
      </c>
      <c r="BN18" s="121">
        <f t="shared" si="109"/>
        <v>212500</v>
      </c>
      <c r="BO18" s="121">
        <f t="shared" si="109"/>
        <v>212500</v>
      </c>
      <c r="BP18" s="144">
        <f t="shared" si="110"/>
        <v>2550000</v>
      </c>
      <c r="BQ18" s="121"/>
      <c r="BR18" s="121"/>
      <c r="BS18" s="121"/>
      <c r="BT18" s="195"/>
      <c r="BU18" s="195"/>
      <c r="BV18" s="195"/>
      <c r="BW18" s="195"/>
      <c r="BX18" s="195"/>
      <c r="BY18" s="195"/>
      <c r="BZ18" s="195"/>
      <c r="CA18" s="195"/>
      <c r="CB18" s="195"/>
      <c r="CC18" s="144">
        <f t="shared" si="111"/>
        <v>0</v>
      </c>
      <c r="CD18" s="34"/>
      <c r="CE18" s="144">
        <f>SUM(AC18,AP18,BC18,BP18,CC18)</f>
        <v>15000000</v>
      </c>
      <c r="CF18" s="34"/>
      <c r="CG18" s="90">
        <f t="shared" si="55"/>
        <v>0</v>
      </c>
      <c r="CH18" s="143" t="str">
        <f t="shared" si="11"/>
        <v>P</v>
      </c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</row>
    <row r="19" spans="1:159" s="122" customFormat="1" outlineLevel="1" x14ac:dyDescent="0.3">
      <c r="A19" s="140" t="s">
        <v>5</v>
      </c>
      <c r="B19" s="141" t="s">
        <v>48</v>
      </c>
      <c r="C19" s="135" t="s">
        <v>173</v>
      </c>
      <c r="D19" s="135" t="s">
        <v>183</v>
      </c>
      <c r="E19" s="165" t="s">
        <v>129</v>
      </c>
      <c r="F19" s="142" t="s">
        <v>131</v>
      </c>
      <c r="G19" s="142" t="s">
        <v>128</v>
      </c>
      <c r="H19" s="166">
        <v>4000000</v>
      </c>
      <c r="I19" s="166">
        <v>0</v>
      </c>
      <c r="J19" s="166">
        <v>4000000</v>
      </c>
      <c r="K19" s="187">
        <v>193</v>
      </c>
      <c r="L19" s="187">
        <v>220</v>
      </c>
      <c r="M19" s="119">
        <v>140</v>
      </c>
      <c r="N19" s="119">
        <v>113</v>
      </c>
      <c r="O19" s="188">
        <v>666</v>
      </c>
      <c r="P19" s="93"/>
      <c r="Q19" s="179"/>
      <c r="R19" s="179"/>
      <c r="S19" s="121"/>
      <c r="T19" s="121">
        <f t="shared" si="103"/>
        <v>128795.46212879545</v>
      </c>
      <c r="U19" s="121">
        <f t="shared" si="103"/>
        <v>128795.46212879545</v>
      </c>
      <c r="V19" s="121">
        <f t="shared" si="103"/>
        <v>128795.46212879545</v>
      </c>
      <c r="W19" s="121">
        <f t="shared" si="103"/>
        <v>128795.46212879545</v>
      </c>
      <c r="X19" s="121">
        <f t="shared" si="103"/>
        <v>128795.46212879545</v>
      </c>
      <c r="Y19" s="121">
        <f t="shared" si="103"/>
        <v>128795.46212879545</v>
      </c>
      <c r="Z19" s="121">
        <f t="shared" si="103"/>
        <v>128795.46212879545</v>
      </c>
      <c r="AA19" s="121">
        <f t="shared" si="103"/>
        <v>128795.46212879545</v>
      </c>
      <c r="AB19" s="121">
        <f t="shared" si="103"/>
        <v>128795.46212879545</v>
      </c>
      <c r="AC19" s="144">
        <f t="shared" si="104"/>
        <v>1159159.1591591591</v>
      </c>
      <c r="AD19" s="121">
        <f t="shared" si="105"/>
        <v>110110.11011011009</v>
      </c>
      <c r="AE19" s="121">
        <f t="shared" si="105"/>
        <v>110110.11011011009</v>
      </c>
      <c r="AF19" s="121">
        <f t="shared" si="105"/>
        <v>110110.11011011009</v>
      </c>
      <c r="AG19" s="121">
        <f t="shared" si="105"/>
        <v>110110.11011011009</v>
      </c>
      <c r="AH19" s="121">
        <f t="shared" si="105"/>
        <v>110110.11011011009</v>
      </c>
      <c r="AI19" s="121">
        <f t="shared" si="105"/>
        <v>110110.11011011009</v>
      </c>
      <c r="AJ19" s="121">
        <f t="shared" si="105"/>
        <v>110110.11011011009</v>
      </c>
      <c r="AK19" s="121">
        <f t="shared" si="105"/>
        <v>110110.11011011009</v>
      </c>
      <c r="AL19" s="121">
        <f t="shared" si="105"/>
        <v>110110.11011011009</v>
      </c>
      <c r="AM19" s="121">
        <f t="shared" si="105"/>
        <v>110110.11011011009</v>
      </c>
      <c r="AN19" s="121">
        <f t="shared" si="105"/>
        <v>110110.11011011009</v>
      </c>
      <c r="AO19" s="121">
        <f t="shared" si="105"/>
        <v>110110.11011011009</v>
      </c>
      <c r="AP19" s="144">
        <f t="shared" si="106"/>
        <v>1321321.3213213214</v>
      </c>
      <c r="AQ19" s="121">
        <f t="shared" si="107"/>
        <v>70070.070070070069</v>
      </c>
      <c r="AR19" s="121">
        <f t="shared" si="107"/>
        <v>70070.070070070069</v>
      </c>
      <c r="AS19" s="121">
        <f t="shared" si="107"/>
        <v>70070.070070070069</v>
      </c>
      <c r="AT19" s="121">
        <f t="shared" si="107"/>
        <v>70070.070070070069</v>
      </c>
      <c r="AU19" s="121">
        <f t="shared" si="107"/>
        <v>70070.070070070069</v>
      </c>
      <c r="AV19" s="121">
        <f t="shared" si="107"/>
        <v>70070.070070070069</v>
      </c>
      <c r="AW19" s="121">
        <f t="shared" si="107"/>
        <v>70070.070070070069</v>
      </c>
      <c r="AX19" s="121">
        <f t="shared" si="107"/>
        <v>70070.070070070069</v>
      </c>
      <c r="AY19" s="121">
        <f t="shared" si="107"/>
        <v>70070.070070070069</v>
      </c>
      <c r="AZ19" s="121">
        <f t="shared" si="107"/>
        <v>70070.070070070069</v>
      </c>
      <c r="BA19" s="121">
        <f t="shared" si="107"/>
        <v>70070.070070070069</v>
      </c>
      <c r="BB19" s="121">
        <f t="shared" si="107"/>
        <v>70070.070070070069</v>
      </c>
      <c r="BC19" s="144">
        <f t="shared" si="108"/>
        <v>840840.84084084106</v>
      </c>
      <c r="BD19" s="121">
        <f t="shared" si="109"/>
        <v>56556.556556556556</v>
      </c>
      <c r="BE19" s="121">
        <f t="shared" si="109"/>
        <v>56556.556556556556</v>
      </c>
      <c r="BF19" s="121">
        <f t="shared" si="109"/>
        <v>56556.556556556556</v>
      </c>
      <c r="BG19" s="121">
        <f t="shared" si="109"/>
        <v>56556.556556556556</v>
      </c>
      <c r="BH19" s="121">
        <f t="shared" si="109"/>
        <v>56556.556556556556</v>
      </c>
      <c r="BI19" s="121">
        <f t="shared" si="109"/>
        <v>56556.556556556556</v>
      </c>
      <c r="BJ19" s="121">
        <f t="shared" si="109"/>
        <v>56556.556556556556</v>
      </c>
      <c r="BK19" s="121">
        <f t="shared" si="109"/>
        <v>56556.556556556556</v>
      </c>
      <c r="BL19" s="121">
        <f t="shared" si="109"/>
        <v>56556.556556556556</v>
      </c>
      <c r="BM19" s="121">
        <f t="shared" si="109"/>
        <v>56556.556556556556</v>
      </c>
      <c r="BN19" s="121">
        <f t="shared" si="109"/>
        <v>56556.556556556556</v>
      </c>
      <c r="BO19" s="121">
        <f t="shared" si="109"/>
        <v>56556.556556556556</v>
      </c>
      <c r="BP19" s="144">
        <f t="shared" si="110"/>
        <v>678678.67867867881</v>
      </c>
      <c r="BQ19" s="121"/>
      <c r="BR19" s="121"/>
      <c r="BS19" s="121"/>
      <c r="BT19" s="195"/>
      <c r="BU19" s="195"/>
      <c r="BV19" s="195"/>
      <c r="BW19" s="195"/>
      <c r="BX19" s="195"/>
      <c r="BY19" s="195"/>
      <c r="BZ19" s="195"/>
      <c r="CA19" s="195"/>
      <c r="CB19" s="195"/>
      <c r="CC19" s="144">
        <f t="shared" si="111"/>
        <v>0</v>
      </c>
      <c r="CD19" s="34"/>
      <c r="CE19" s="144">
        <f>SUM(AC19,AP19,BC19,BP19,CC19)</f>
        <v>4000000.0000000005</v>
      </c>
      <c r="CF19" s="34"/>
      <c r="CG19" s="90">
        <f t="shared" si="55"/>
        <v>0</v>
      </c>
      <c r="CH19" s="123" t="str">
        <f t="shared" si="11"/>
        <v>P</v>
      </c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</row>
    <row r="20" spans="1:159" s="129" customFormat="1" x14ac:dyDescent="0.3">
      <c r="A20" s="139">
        <v>2</v>
      </c>
      <c r="B20" s="135" t="s">
        <v>49</v>
      </c>
      <c r="C20" s="135"/>
      <c r="D20" s="135"/>
      <c r="E20" s="163" t="s">
        <v>132</v>
      </c>
      <c r="F20" s="136" t="s">
        <v>133</v>
      </c>
      <c r="G20" s="136" t="s">
        <v>130</v>
      </c>
      <c r="H20" s="164">
        <v>1000000</v>
      </c>
      <c r="I20" s="164">
        <v>2300000</v>
      </c>
      <c r="J20" s="164">
        <v>3300000</v>
      </c>
      <c r="K20" s="100"/>
      <c r="L20" s="100"/>
      <c r="M20" s="101"/>
      <c r="N20" s="102"/>
      <c r="O20" s="103"/>
      <c r="P20" s="128"/>
      <c r="Q20" s="179">
        <f>SUM(Q21,Q43)</f>
        <v>0</v>
      </c>
      <c r="R20" s="179">
        <f t="shared" ref="R20:AD20" si="112">SUM(R21,R43)</f>
        <v>0</v>
      </c>
      <c r="S20" s="104">
        <f t="shared" si="112"/>
        <v>0</v>
      </c>
      <c r="T20" s="104">
        <f t="shared" si="112"/>
        <v>0</v>
      </c>
      <c r="U20" s="104">
        <f t="shared" si="112"/>
        <v>0</v>
      </c>
      <c r="V20" s="104">
        <f t="shared" si="112"/>
        <v>0</v>
      </c>
      <c r="W20" s="104">
        <f t="shared" si="112"/>
        <v>310000</v>
      </c>
      <c r="X20" s="104">
        <f t="shared" si="112"/>
        <v>0</v>
      </c>
      <c r="Y20" s="104">
        <f t="shared" si="112"/>
        <v>315000</v>
      </c>
      <c r="Z20" s="104">
        <f t="shared" si="112"/>
        <v>390000</v>
      </c>
      <c r="AA20" s="104">
        <f t="shared" si="112"/>
        <v>225000</v>
      </c>
      <c r="AB20" s="104">
        <f t="shared" si="112"/>
        <v>60000</v>
      </c>
      <c r="AC20" s="145">
        <f t="shared" si="112"/>
        <v>1300000</v>
      </c>
      <c r="AD20" s="104">
        <f t="shared" si="112"/>
        <v>54054.054054054053</v>
      </c>
      <c r="AE20" s="104">
        <f t="shared" ref="AE20" si="113">SUM(AE21,AE43)</f>
        <v>54054.054054054053</v>
      </c>
      <c r="AF20" s="104">
        <f t="shared" ref="AF20" si="114">SUM(AF21,AF43)</f>
        <v>54054.054054054053</v>
      </c>
      <c r="AG20" s="104">
        <f t="shared" ref="AG20" si="115">SUM(AG21,AG43)</f>
        <v>54054.054054054053</v>
      </c>
      <c r="AH20" s="104">
        <f t="shared" ref="AH20" si="116">SUM(AH21,AH43)</f>
        <v>54054.054054054053</v>
      </c>
      <c r="AI20" s="104">
        <f t="shared" ref="AI20" si="117">SUM(AI21,AI43)</f>
        <v>54054.054054054053</v>
      </c>
      <c r="AJ20" s="104">
        <f t="shared" ref="AJ20" si="118">SUM(AJ21,AJ43)</f>
        <v>54054.054054054053</v>
      </c>
      <c r="AK20" s="104">
        <f t="shared" ref="AK20" si="119">SUM(AK21,AK43)</f>
        <v>54054.054054054053</v>
      </c>
      <c r="AL20" s="104">
        <f t="shared" ref="AL20" si="120">SUM(AL21,AL43)</f>
        <v>54054.054054054053</v>
      </c>
      <c r="AM20" s="104">
        <f t="shared" ref="AM20" si="121">SUM(AM21,AM43)</f>
        <v>54054.054054054053</v>
      </c>
      <c r="AN20" s="104">
        <f t="shared" ref="AN20" si="122">SUM(AN21,AN43)</f>
        <v>54054.054054054053</v>
      </c>
      <c r="AO20" s="104">
        <f t="shared" ref="AO20" si="123">SUM(AO21,AO43)</f>
        <v>54054.054054054053</v>
      </c>
      <c r="AP20" s="145">
        <f t="shared" ref="AP20" si="124">SUM(AP21,AP43)</f>
        <v>648648.64864864887</v>
      </c>
      <c r="AQ20" s="104">
        <f t="shared" ref="AQ20" si="125">SUM(AQ21,AQ43)</f>
        <v>54054.054054054053</v>
      </c>
      <c r="AR20" s="104">
        <f t="shared" ref="AR20" si="126">SUM(AR21,AR43)</f>
        <v>54054.054054054053</v>
      </c>
      <c r="AS20" s="104">
        <f t="shared" ref="AS20" si="127">SUM(AS21,AS43)</f>
        <v>54054.054054054053</v>
      </c>
      <c r="AT20" s="104">
        <f t="shared" ref="AT20" si="128">SUM(AT21,AT43)</f>
        <v>54054.054054054053</v>
      </c>
      <c r="AU20" s="104">
        <f t="shared" ref="AU20" si="129">SUM(AU21,AU43)</f>
        <v>54054.054054054053</v>
      </c>
      <c r="AV20" s="104">
        <f t="shared" ref="AV20" si="130">SUM(AV21,AV43)</f>
        <v>54054.054054054053</v>
      </c>
      <c r="AW20" s="104">
        <f t="shared" ref="AW20" si="131">SUM(AW21,AW43)</f>
        <v>54054.054054054053</v>
      </c>
      <c r="AX20" s="104">
        <f t="shared" ref="AX20" si="132">SUM(AX21,AX43)</f>
        <v>54054.054054054053</v>
      </c>
      <c r="AY20" s="104">
        <f t="shared" ref="AY20" si="133">SUM(AY21,AY43)</f>
        <v>54054.054054054053</v>
      </c>
      <c r="AZ20" s="104">
        <f t="shared" ref="AZ20" si="134">SUM(AZ21,AZ43)</f>
        <v>54054.054054054053</v>
      </c>
      <c r="BA20" s="104">
        <f t="shared" ref="BA20" si="135">SUM(BA21,BA43)</f>
        <v>54054.054054054053</v>
      </c>
      <c r="BB20" s="104">
        <f t="shared" ref="BB20" si="136">SUM(BB21,BB43)</f>
        <v>54054.054054054053</v>
      </c>
      <c r="BC20" s="145">
        <f t="shared" ref="BC20" si="137">SUM(BC21,BC43)</f>
        <v>648648.64864864887</v>
      </c>
      <c r="BD20" s="104">
        <f t="shared" ref="BD20" si="138">SUM(BD21,BD43)</f>
        <v>54054.054054054053</v>
      </c>
      <c r="BE20" s="104">
        <f t="shared" ref="BE20" si="139">SUM(BE21,BE43)</f>
        <v>54054.054054054053</v>
      </c>
      <c r="BF20" s="104">
        <f t="shared" ref="BF20" si="140">SUM(BF21,BF43)</f>
        <v>54054.054054054053</v>
      </c>
      <c r="BG20" s="104">
        <f t="shared" ref="BG20" si="141">SUM(BG21,BG43)</f>
        <v>54054.054054054053</v>
      </c>
      <c r="BH20" s="104">
        <f t="shared" ref="BH20" si="142">SUM(BH21,BH43)</f>
        <v>54054.054054054053</v>
      </c>
      <c r="BI20" s="104">
        <f t="shared" ref="BI20" si="143">SUM(BI21,BI43)</f>
        <v>54054.054054054053</v>
      </c>
      <c r="BJ20" s="104">
        <f t="shared" ref="BJ20" si="144">SUM(BJ21,BJ43)</f>
        <v>54054.054054054053</v>
      </c>
      <c r="BK20" s="104">
        <f t="shared" ref="BK20" si="145">SUM(BK21,BK43)</f>
        <v>54054.054054054053</v>
      </c>
      <c r="BL20" s="104">
        <f t="shared" ref="BL20" si="146">SUM(BL21,BL43)</f>
        <v>54054.054054054053</v>
      </c>
      <c r="BM20" s="104">
        <f t="shared" ref="BM20" si="147">SUM(BM21,BM43)</f>
        <v>54054.054054054053</v>
      </c>
      <c r="BN20" s="104">
        <f t="shared" ref="BN20" si="148">SUM(BN21,BN43)</f>
        <v>54054.054054054053</v>
      </c>
      <c r="BO20" s="104">
        <f t="shared" ref="BO20" si="149">SUM(BO21,BO43)</f>
        <v>54054.054054054053</v>
      </c>
      <c r="BP20" s="145">
        <f t="shared" ref="BP20:CE20" si="150">SUM(BP21,BP43)</f>
        <v>648648.64864864887</v>
      </c>
      <c r="BQ20" s="104">
        <f t="shared" ref="BQ20" si="151">SUM(BQ21,BQ43)</f>
        <v>54054.054054054053</v>
      </c>
      <c r="BR20" s="104">
        <f t="shared" ref="BR20" si="152">SUM(BR21,BR43)</f>
        <v>0</v>
      </c>
      <c r="BS20" s="104">
        <f t="shared" ref="BS20" si="153">SUM(BS21,BS43)</f>
        <v>0</v>
      </c>
      <c r="BT20" s="196"/>
      <c r="BU20" s="196"/>
      <c r="BV20" s="196"/>
      <c r="BW20" s="196"/>
      <c r="BX20" s="196"/>
      <c r="BY20" s="196"/>
      <c r="BZ20" s="196"/>
      <c r="CA20" s="196"/>
      <c r="CB20" s="196"/>
      <c r="CC20" s="145">
        <f t="shared" ref="CC20" si="154">SUM(CC21,CC43)</f>
        <v>54054.054054054053</v>
      </c>
      <c r="CE20" s="145">
        <f t="shared" si="150"/>
        <v>3300000.0000000005</v>
      </c>
      <c r="CG20" s="90">
        <f t="shared" si="55"/>
        <v>0</v>
      </c>
      <c r="CH20" s="91" t="str">
        <f t="shared" si="11"/>
        <v>P</v>
      </c>
    </row>
    <row r="21" spans="1:159" s="129" customFormat="1" outlineLevel="1" x14ac:dyDescent="0.3">
      <c r="A21" s="139" t="s">
        <v>42</v>
      </c>
      <c r="B21" s="135" t="s">
        <v>50</v>
      </c>
      <c r="C21" s="135"/>
      <c r="D21" s="135"/>
      <c r="E21" s="163" t="s">
        <v>134</v>
      </c>
      <c r="F21" s="136" t="s">
        <v>133</v>
      </c>
      <c r="G21" s="136" t="s">
        <v>135</v>
      </c>
      <c r="H21" s="164">
        <v>800000</v>
      </c>
      <c r="I21" s="164">
        <v>300000</v>
      </c>
      <c r="J21" s="164">
        <v>1100000</v>
      </c>
      <c r="K21" s="100"/>
      <c r="L21" s="100"/>
      <c r="M21" s="101"/>
      <c r="N21" s="102"/>
      <c r="O21" s="103"/>
      <c r="P21" s="128"/>
      <c r="Q21" s="179">
        <f>SUM(Q22,Q23,Q27,Q31,Q35,Q39)</f>
        <v>0</v>
      </c>
      <c r="R21" s="179">
        <f t="shared" ref="R21:AD21" si="155">SUM(R22,R23,R27,R31,R35,R39)</f>
        <v>0</v>
      </c>
      <c r="S21" s="104">
        <f t="shared" si="155"/>
        <v>0</v>
      </c>
      <c r="T21" s="104">
        <f t="shared" si="155"/>
        <v>0</v>
      </c>
      <c r="U21" s="104">
        <f t="shared" si="155"/>
        <v>0</v>
      </c>
      <c r="V21" s="104">
        <f t="shared" si="155"/>
        <v>0</v>
      </c>
      <c r="W21" s="104">
        <f t="shared" si="155"/>
        <v>230000</v>
      </c>
      <c r="X21" s="104">
        <f t="shared" si="155"/>
        <v>0</v>
      </c>
      <c r="Y21" s="104">
        <f t="shared" si="155"/>
        <v>315000</v>
      </c>
      <c r="Z21" s="104">
        <f t="shared" si="155"/>
        <v>330000</v>
      </c>
      <c r="AA21" s="104">
        <f t="shared" si="155"/>
        <v>225000</v>
      </c>
      <c r="AB21" s="104">
        <f t="shared" si="155"/>
        <v>0</v>
      </c>
      <c r="AC21" s="145">
        <f t="shared" si="155"/>
        <v>1100000</v>
      </c>
      <c r="AD21" s="104">
        <f t="shared" si="155"/>
        <v>0</v>
      </c>
      <c r="AE21" s="104">
        <f t="shared" ref="AE21" si="156">SUM(AE22,AE23,AE27,AE31,AE35,AE39)</f>
        <v>0</v>
      </c>
      <c r="AF21" s="104">
        <f t="shared" ref="AF21" si="157">SUM(AF22,AF23,AF27,AF31,AF35,AF39)</f>
        <v>0</v>
      </c>
      <c r="AG21" s="104">
        <f t="shared" ref="AG21" si="158">SUM(AG22,AG23,AG27,AG31,AG35,AG39)</f>
        <v>0</v>
      </c>
      <c r="AH21" s="104">
        <f t="shared" ref="AH21" si="159">SUM(AH22,AH23,AH27,AH31,AH35,AH39)</f>
        <v>0</v>
      </c>
      <c r="AI21" s="104">
        <f t="shared" ref="AI21" si="160">SUM(AI22,AI23,AI27,AI31,AI35,AI39)</f>
        <v>0</v>
      </c>
      <c r="AJ21" s="104">
        <f t="shared" ref="AJ21" si="161">SUM(AJ22,AJ23,AJ27,AJ31,AJ35,AJ39)</f>
        <v>0</v>
      </c>
      <c r="AK21" s="104">
        <f t="shared" ref="AK21" si="162">SUM(AK22,AK23,AK27,AK31,AK35,AK39)</f>
        <v>0</v>
      </c>
      <c r="AL21" s="104">
        <f t="shared" ref="AL21" si="163">SUM(AL22,AL23,AL27,AL31,AL35,AL39)</f>
        <v>0</v>
      </c>
      <c r="AM21" s="104">
        <f t="shared" ref="AM21" si="164">SUM(AM22,AM23,AM27,AM31,AM35,AM39)</f>
        <v>0</v>
      </c>
      <c r="AN21" s="104">
        <f t="shared" ref="AN21" si="165">SUM(AN22,AN23,AN27,AN31,AN35,AN39)</f>
        <v>0</v>
      </c>
      <c r="AO21" s="104">
        <f t="shared" ref="AO21" si="166">SUM(AO22,AO23,AO27,AO31,AO35,AO39)</f>
        <v>0</v>
      </c>
      <c r="AP21" s="145">
        <f t="shared" ref="AP21" si="167">SUM(AP22,AP23,AP27,AP31,AP35,AP39)</f>
        <v>0</v>
      </c>
      <c r="AQ21" s="104">
        <f t="shared" ref="AQ21" si="168">SUM(AQ22,AQ23,AQ27,AQ31,AQ35,AQ39)</f>
        <v>0</v>
      </c>
      <c r="AR21" s="104">
        <f t="shared" ref="AR21" si="169">SUM(AR22,AR23,AR27,AR31,AR35,AR39)</f>
        <v>0</v>
      </c>
      <c r="AS21" s="104">
        <f t="shared" ref="AS21" si="170">SUM(AS22,AS23,AS27,AS31,AS35,AS39)</f>
        <v>0</v>
      </c>
      <c r="AT21" s="104">
        <f t="shared" ref="AT21" si="171">SUM(AT22,AT23,AT27,AT31,AT35,AT39)</f>
        <v>0</v>
      </c>
      <c r="AU21" s="104">
        <f t="shared" ref="AU21" si="172">SUM(AU22,AU23,AU27,AU31,AU35,AU39)</f>
        <v>0</v>
      </c>
      <c r="AV21" s="104">
        <f t="shared" ref="AV21" si="173">SUM(AV22,AV23,AV27,AV31,AV35,AV39)</f>
        <v>0</v>
      </c>
      <c r="AW21" s="104">
        <f t="shared" ref="AW21" si="174">SUM(AW22,AW23,AW27,AW31,AW35,AW39)</f>
        <v>0</v>
      </c>
      <c r="AX21" s="104">
        <f t="shared" ref="AX21" si="175">SUM(AX22,AX23,AX27,AX31,AX35,AX39)</f>
        <v>0</v>
      </c>
      <c r="AY21" s="104">
        <f t="shared" ref="AY21" si="176">SUM(AY22,AY23,AY27,AY31,AY35,AY39)</f>
        <v>0</v>
      </c>
      <c r="AZ21" s="104">
        <f t="shared" ref="AZ21" si="177">SUM(AZ22,AZ23,AZ27,AZ31,AZ35,AZ39)</f>
        <v>0</v>
      </c>
      <c r="BA21" s="104">
        <f t="shared" ref="BA21" si="178">SUM(BA22,BA23,BA27,BA31,BA35,BA39)</f>
        <v>0</v>
      </c>
      <c r="BB21" s="104">
        <f t="shared" ref="BB21" si="179">SUM(BB22,BB23,BB27,BB31,BB35,BB39)</f>
        <v>0</v>
      </c>
      <c r="BC21" s="145">
        <f t="shared" ref="BC21" si="180">SUM(BC22,BC23,BC27,BC31,BC35,BC39)</f>
        <v>0</v>
      </c>
      <c r="BD21" s="104">
        <f t="shared" ref="BD21" si="181">SUM(BD22,BD23,BD27,BD31,BD35,BD39)</f>
        <v>0</v>
      </c>
      <c r="BE21" s="104">
        <f t="shared" ref="BE21" si="182">SUM(BE22,BE23,BE27,BE31,BE35,BE39)</f>
        <v>0</v>
      </c>
      <c r="BF21" s="104">
        <f t="shared" ref="BF21" si="183">SUM(BF22,BF23,BF27,BF31,BF35,BF39)</f>
        <v>0</v>
      </c>
      <c r="BG21" s="104">
        <f t="shared" ref="BG21" si="184">SUM(BG22,BG23,BG27,BG31,BG35,BG39)</f>
        <v>0</v>
      </c>
      <c r="BH21" s="104">
        <f t="shared" ref="BH21" si="185">SUM(BH22,BH23,BH27,BH31,BH35,BH39)</f>
        <v>0</v>
      </c>
      <c r="BI21" s="104">
        <f t="shared" ref="BI21" si="186">SUM(BI22,BI23,BI27,BI31,BI35,BI39)</f>
        <v>0</v>
      </c>
      <c r="BJ21" s="104">
        <f t="shared" ref="BJ21" si="187">SUM(BJ22,BJ23,BJ27,BJ31,BJ35,BJ39)</f>
        <v>0</v>
      </c>
      <c r="BK21" s="104">
        <f t="shared" ref="BK21" si="188">SUM(BK22,BK23,BK27,BK31,BK35,BK39)</f>
        <v>0</v>
      </c>
      <c r="BL21" s="104">
        <f t="shared" ref="BL21" si="189">SUM(BL22,BL23,BL27,BL31,BL35,BL39)</f>
        <v>0</v>
      </c>
      <c r="BM21" s="104">
        <f t="shared" ref="BM21" si="190">SUM(BM22,BM23,BM27,BM31,BM35,BM39)</f>
        <v>0</v>
      </c>
      <c r="BN21" s="104">
        <f t="shared" ref="BN21" si="191">SUM(BN22,BN23,BN27,BN31,BN35,BN39)</f>
        <v>0</v>
      </c>
      <c r="BO21" s="104">
        <f t="shared" ref="BO21" si="192">SUM(BO22,BO23,BO27,BO31,BO35,BO39)</f>
        <v>0</v>
      </c>
      <c r="BP21" s="145">
        <f t="shared" ref="BP21:CE21" si="193">SUM(BP22,BP23,BP27,BP31,BP35,BP39)</f>
        <v>0</v>
      </c>
      <c r="BQ21" s="104">
        <f t="shared" ref="BQ21" si="194">SUM(BQ22,BQ23,BQ27,BQ31,BQ35,BQ39)</f>
        <v>0</v>
      </c>
      <c r="BR21" s="104">
        <f t="shared" ref="BR21" si="195">SUM(BR22,BR23,BR27,BR31,BR35,BR39)</f>
        <v>0</v>
      </c>
      <c r="BS21" s="104">
        <f t="shared" ref="BS21" si="196">SUM(BS22,BS23,BS27,BS31,BS35,BS39)</f>
        <v>0</v>
      </c>
      <c r="BT21" s="196"/>
      <c r="BU21" s="196"/>
      <c r="BV21" s="196"/>
      <c r="BW21" s="196"/>
      <c r="BX21" s="196"/>
      <c r="BY21" s="196"/>
      <c r="BZ21" s="196"/>
      <c r="CA21" s="196"/>
      <c r="CB21" s="196"/>
      <c r="CC21" s="145">
        <f t="shared" ref="CC21" si="197">SUM(CC22,CC23,CC27,CC31,CC35,CC39)</f>
        <v>0</v>
      </c>
      <c r="CE21" s="145">
        <f t="shared" si="193"/>
        <v>1100000</v>
      </c>
      <c r="CG21" s="90">
        <f t="shared" si="55"/>
        <v>0</v>
      </c>
      <c r="CH21" s="91" t="str">
        <f t="shared" si="11"/>
        <v>P</v>
      </c>
    </row>
    <row r="22" spans="1:159" s="180" customFormat="1" outlineLevel="2" x14ac:dyDescent="0.3">
      <c r="A22" s="167" t="s">
        <v>51</v>
      </c>
      <c r="B22" s="168" t="s">
        <v>82</v>
      </c>
      <c r="C22" s="135"/>
      <c r="D22" s="135"/>
      <c r="E22" s="169" t="s">
        <v>136</v>
      </c>
      <c r="F22" s="170" t="s">
        <v>133</v>
      </c>
      <c r="G22" s="170" t="s">
        <v>133</v>
      </c>
      <c r="H22" s="171">
        <v>0</v>
      </c>
      <c r="I22" s="171">
        <v>0</v>
      </c>
      <c r="J22" s="171">
        <v>0</v>
      </c>
      <c r="K22" s="172"/>
      <c r="L22" s="172"/>
      <c r="M22" s="173"/>
      <c r="N22" s="174"/>
      <c r="O22" s="175"/>
      <c r="P22" s="176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8">
        <f t="shared" ref="AC22" si="198">SUM(Q22:AB22)</f>
        <v>0</v>
      </c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8">
        <f t="shared" ref="AP22" si="199">SUM(AD22:AO22)</f>
        <v>0</v>
      </c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8">
        <f t="shared" ref="BC22" si="200">SUM(AQ22:BB22)</f>
        <v>0</v>
      </c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8">
        <f t="shared" ref="BP22" si="201">SUM(BD22:BO22)</f>
        <v>0</v>
      </c>
      <c r="BQ22" s="177"/>
      <c r="BR22" s="177"/>
      <c r="BS22" s="177"/>
      <c r="BT22" s="197"/>
      <c r="BU22" s="197"/>
      <c r="BV22" s="197"/>
      <c r="BW22" s="197"/>
      <c r="BX22" s="197"/>
      <c r="BY22" s="197"/>
      <c r="BZ22" s="197"/>
      <c r="CA22" s="197"/>
      <c r="CB22" s="197"/>
      <c r="CC22" s="178">
        <f t="shared" ref="CC22" si="202">SUM(BQ22:CB22)</f>
        <v>0</v>
      </c>
      <c r="CE22" s="178">
        <f>SUM(AC22,AP22,BC22,BP22)</f>
        <v>0</v>
      </c>
      <c r="CG22" s="181">
        <f t="shared" si="55"/>
        <v>0</v>
      </c>
      <c r="CH22" s="182" t="str">
        <f t="shared" ref="CH22:CH38" si="203">IF(CG22=0,"P","V")</f>
        <v>P</v>
      </c>
    </row>
    <row r="23" spans="1:159" s="152" customFormat="1" outlineLevel="2" x14ac:dyDescent="0.3">
      <c r="A23" s="139" t="s">
        <v>52</v>
      </c>
      <c r="B23" s="135" t="s">
        <v>83</v>
      </c>
      <c r="C23" s="135" t="s">
        <v>165</v>
      </c>
      <c r="D23" s="135" t="s">
        <v>184</v>
      </c>
      <c r="E23" s="163" t="s">
        <v>137</v>
      </c>
      <c r="F23" s="136" t="s">
        <v>138</v>
      </c>
      <c r="G23" s="136" t="s">
        <v>135</v>
      </c>
      <c r="H23" s="164">
        <v>750000</v>
      </c>
      <c r="I23" s="164">
        <v>0</v>
      </c>
      <c r="J23" s="164">
        <v>750000</v>
      </c>
      <c r="K23" s="100"/>
      <c r="L23" s="100"/>
      <c r="M23" s="101"/>
      <c r="N23" s="102"/>
      <c r="O23" s="153"/>
      <c r="P23" s="128"/>
      <c r="Q23" s="179">
        <f>SUM(Q24:Q26)</f>
        <v>0</v>
      </c>
      <c r="R23" s="179">
        <f t="shared" ref="R23:AD23" si="204">SUM(R24:R26)</f>
        <v>0</v>
      </c>
      <c r="S23" s="104">
        <f t="shared" si="204"/>
        <v>0</v>
      </c>
      <c r="T23" s="104">
        <f t="shared" si="204"/>
        <v>0</v>
      </c>
      <c r="U23" s="104">
        <f t="shared" si="204"/>
        <v>0</v>
      </c>
      <c r="V23" s="104">
        <f t="shared" si="204"/>
        <v>0</v>
      </c>
      <c r="W23" s="104">
        <f t="shared" si="204"/>
        <v>0</v>
      </c>
      <c r="X23" s="104">
        <f t="shared" si="204"/>
        <v>0</v>
      </c>
      <c r="Y23" s="104">
        <f t="shared" si="204"/>
        <v>300000</v>
      </c>
      <c r="Z23" s="104">
        <f t="shared" si="204"/>
        <v>225000</v>
      </c>
      <c r="AA23" s="104">
        <f t="shared" si="204"/>
        <v>225000</v>
      </c>
      <c r="AB23" s="104">
        <f t="shared" si="204"/>
        <v>0</v>
      </c>
      <c r="AC23" s="145">
        <f t="shared" si="204"/>
        <v>750000</v>
      </c>
      <c r="AD23" s="104">
        <f t="shared" si="204"/>
        <v>0</v>
      </c>
      <c r="AE23" s="104">
        <f t="shared" ref="AE23" si="205">SUM(AE24:AE26)</f>
        <v>0</v>
      </c>
      <c r="AF23" s="104">
        <f t="shared" ref="AF23" si="206">SUM(AF24:AF26)</f>
        <v>0</v>
      </c>
      <c r="AG23" s="104">
        <f t="shared" ref="AG23" si="207">SUM(AG24:AG26)</f>
        <v>0</v>
      </c>
      <c r="AH23" s="104">
        <f t="shared" ref="AH23" si="208">SUM(AH24:AH26)</f>
        <v>0</v>
      </c>
      <c r="AI23" s="104">
        <f t="shared" ref="AI23" si="209">SUM(AI24:AI26)</f>
        <v>0</v>
      </c>
      <c r="AJ23" s="104">
        <f t="shared" ref="AJ23" si="210">SUM(AJ24:AJ26)</f>
        <v>0</v>
      </c>
      <c r="AK23" s="104">
        <f t="shared" ref="AK23" si="211">SUM(AK24:AK26)</f>
        <v>0</v>
      </c>
      <c r="AL23" s="104">
        <f t="shared" ref="AL23" si="212">SUM(AL24:AL26)</f>
        <v>0</v>
      </c>
      <c r="AM23" s="104">
        <f t="shared" ref="AM23" si="213">SUM(AM24:AM26)</f>
        <v>0</v>
      </c>
      <c r="AN23" s="104">
        <f t="shared" ref="AN23" si="214">SUM(AN24:AN26)</f>
        <v>0</v>
      </c>
      <c r="AO23" s="104">
        <f t="shared" ref="AO23" si="215">SUM(AO24:AO26)</f>
        <v>0</v>
      </c>
      <c r="AP23" s="145">
        <f t="shared" ref="AP23" si="216">SUM(AP24:AP26)</f>
        <v>0</v>
      </c>
      <c r="AQ23" s="104">
        <f t="shared" ref="AQ23" si="217">SUM(AQ24:AQ26)</f>
        <v>0</v>
      </c>
      <c r="AR23" s="104">
        <f t="shared" ref="AR23" si="218">SUM(AR24:AR26)</f>
        <v>0</v>
      </c>
      <c r="AS23" s="104">
        <f t="shared" ref="AS23" si="219">SUM(AS24:AS26)</f>
        <v>0</v>
      </c>
      <c r="AT23" s="104">
        <f t="shared" ref="AT23" si="220">SUM(AT24:AT26)</f>
        <v>0</v>
      </c>
      <c r="AU23" s="104">
        <f t="shared" ref="AU23" si="221">SUM(AU24:AU26)</f>
        <v>0</v>
      </c>
      <c r="AV23" s="104">
        <f t="shared" ref="AV23" si="222">SUM(AV24:AV26)</f>
        <v>0</v>
      </c>
      <c r="AW23" s="104">
        <f t="shared" ref="AW23" si="223">SUM(AW24:AW26)</f>
        <v>0</v>
      </c>
      <c r="AX23" s="104">
        <f t="shared" ref="AX23" si="224">SUM(AX24:AX26)</f>
        <v>0</v>
      </c>
      <c r="AY23" s="104">
        <f t="shared" ref="AY23" si="225">SUM(AY24:AY26)</f>
        <v>0</v>
      </c>
      <c r="AZ23" s="104">
        <f t="shared" ref="AZ23" si="226">SUM(AZ24:AZ26)</f>
        <v>0</v>
      </c>
      <c r="BA23" s="104">
        <f t="shared" ref="BA23" si="227">SUM(BA24:BA26)</f>
        <v>0</v>
      </c>
      <c r="BB23" s="104">
        <f t="shared" ref="BB23" si="228">SUM(BB24:BB26)</f>
        <v>0</v>
      </c>
      <c r="BC23" s="145">
        <f t="shared" ref="BC23" si="229">SUM(BC24:BC26)</f>
        <v>0</v>
      </c>
      <c r="BD23" s="104">
        <f t="shared" ref="BD23" si="230">SUM(BD24:BD26)</f>
        <v>0</v>
      </c>
      <c r="BE23" s="104">
        <f t="shared" ref="BE23" si="231">SUM(BE24:BE26)</f>
        <v>0</v>
      </c>
      <c r="BF23" s="104">
        <f t="shared" ref="BF23" si="232">SUM(BF24:BF26)</f>
        <v>0</v>
      </c>
      <c r="BG23" s="104">
        <f t="shared" ref="BG23" si="233">SUM(BG24:BG26)</f>
        <v>0</v>
      </c>
      <c r="BH23" s="104">
        <f t="shared" ref="BH23" si="234">SUM(BH24:BH26)</f>
        <v>0</v>
      </c>
      <c r="BI23" s="104">
        <f t="shared" ref="BI23" si="235">SUM(BI24:BI26)</f>
        <v>0</v>
      </c>
      <c r="BJ23" s="104">
        <f t="shared" ref="BJ23" si="236">SUM(BJ24:BJ26)</f>
        <v>0</v>
      </c>
      <c r="BK23" s="104">
        <f t="shared" ref="BK23" si="237">SUM(BK24:BK26)</f>
        <v>0</v>
      </c>
      <c r="BL23" s="104">
        <f t="shared" ref="BL23" si="238">SUM(BL24:BL26)</f>
        <v>0</v>
      </c>
      <c r="BM23" s="104">
        <f t="shared" ref="BM23" si="239">SUM(BM24:BM26)</f>
        <v>0</v>
      </c>
      <c r="BN23" s="104">
        <f t="shared" ref="BN23" si="240">SUM(BN24:BN26)</f>
        <v>0</v>
      </c>
      <c r="BO23" s="104">
        <f t="shared" ref="BO23" si="241">SUM(BO24:BO26)</f>
        <v>0</v>
      </c>
      <c r="BP23" s="145">
        <f t="shared" ref="BP23:CE23" si="242">SUM(BP24:BP26)</f>
        <v>0</v>
      </c>
      <c r="BQ23" s="104">
        <f t="shared" ref="BQ23" si="243">SUM(BQ24:BQ26)</f>
        <v>0</v>
      </c>
      <c r="BR23" s="104">
        <f t="shared" ref="BR23" si="244">SUM(BR24:BR26)</f>
        <v>0</v>
      </c>
      <c r="BS23" s="104">
        <f t="shared" ref="BS23" si="245">SUM(BS24:BS26)</f>
        <v>0</v>
      </c>
      <c r="BT23" s="196"/>
      <c r="BU23" s="196"/>
      <c r="BV23" s="196"/>
      <c r="BW23" s="196"/>
      <c r="BX23" s="196"/>
      <c r="BY23" s="196"/>
      <c r="BZ23" s="196"/>
      <c r="CA23" s="196"/>
      <c r="CB23" s="196"/>
      <c r="CC23" s="145">
        <f t="shared" ref="CC23" si="246">SUM(CC24:CC26)</f>
        <v>0</v>
      </c>
      <c r="CD23" s="129"/>
      <c r="CE23" s="145">
        <f t="shared" si="242"/>
        <v>750000</v>
      </c>
      <c r="CF23" s="129"/>
      <c r="CG23" s="90">
        <f t="shared" si="55"/>
        <v>0</v>
      </c>
      <c r="CH23" s="123" t="str">
        <f t="shared" ref="CH23:CH30" si="247">IF(CG23=0,"P","V")</f>
        <v>P</v>
      </c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</row>
    <row r="24" spans="1:159" s="180" customFormat="1" outlineLevel="3" x14ac:dyDescent="0.3">
      <c r="A24" s="167" t="s">
        <v>53</v>
      </c>
      <c r="B24" s="168" t="s">
        <v>84</v>
      </c>
      <c r="C24" s="135"/>
      <c r="D24" s="135"/>
      <c r="E24" s="169" t="s">
        <v>136</v>
      </c>
      <c r="F24" s="170" t="s">
        <v>138</v>
      </c>
      <c r="G24" s="170" t="s">
        <v>138</v>
      </c>
      <c r="H24" s="171">
        <v>0</v>
      </c>
      <c r="I24" s="171">
        <v>0</v>
      </c>
      <c r="J24" s="171">
        <v>0</v>
      </c>
      <c r="K24" s="172"/>
      <c r="L24" s="172"/>
      <c r="M24" s="173"/>
      <c r="N24" s="174"/>
      <c r="O24" s="175"/>
      <c r="P24" s="176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8">
        <f t="shared" ref="AC24:AC26" si="248">SUM(Q24:AB24)</f>
        <v>0</v>
      </c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8">
        <f t="shared" ref="AP24:AP26" si="249">SUM(AD24:AO24)</f>
        <v>0</v>
      </c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8">
        <f t="shared" ref="BC24:BC26" si="250">SUM(AQ24:BB24)</f>
        <v>0</v>
      </c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8">
        <f t="shared" ref="BP24:BP26" si="251">SUM(BD24:BO24)</f>
        <v>0</v>
      </c>
      <c r="BQ24" s="177"/>
      <c r="BR24" s="177"/>
      <c r="BS24" s="177"/>
      <c r="BT24" s="197"/>
      <c r="BU24" s="197"/>
      <c r="BV24" s="197"/>
      <c r="BW24" s="197"/>
      <c r="BX24" s="197"/>
      <c r="BY24" s="197"/>
      <c r="BZ24" s="197"/>
      <c r="CA24" s="197"/>
      <c r="CB24" s="197"/>
      <c r="CC24" s="178">
        <f t="shared" ref="CC24:CC26" si="252">SUM(BQ24:CB24)</f>
        <v>0</v>
      </c>
      <c r="CE24" s="178">
        <f>SUM(AC24,AP24,BC24,BP24)</f>
        <v>0</v>
      </c>
      <c r="CG24" s="181">
        <f t="shared" si="55"/>
        <v>0</v>
      </c>
      <c r="CH24" s="182" t="str">
        <f t="shared" si="247"/>
        <v>P</v>
      </c>
    </row>
    <row r="25" spans="1:159" s="180" customFormat="1" outlineLevel="3" x14ac:dyDescent="0.3">
      <c r="A25" s="167" t="s">
        <v>85</v>
      </c>
      <c r="B25" s="168" t="s">
        <v>86</v>
      </c>
      <c r="C25" s="135"/>
      <c r="D25" s="135"/>
      <c r="E25" s="169" t="s">
        <v>136</v>
      </c>
      <c r="F25" s="170" t="s">
        <v>139</v>
      </c>
      <c r="G25" s="170" t="s">
        <v>139</v>
      </c>
      <c r="H25" s="171">
        <v>0</v>
      </c>
      <c r="I25" s="171">
        <v>0</v>
      </c>
      <c r="J25" s="171">
        <v>0</v>
      </c>
      <c r="K25" s="172"/>
      <c r="L25" s="172"/>
      <c r="M25" s="173"/>
      <c r="N25" s="174"/>
      <c r="O25" s="175"/>
      <c r="P25" s="176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8">
        <f t="shared" si="248"/>
        <v>0</v>
      </c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8">
        <f t="shared" si="249"/>
        <v>0</v>
      </c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8">
        <f t="shared" si="250"/>
        <v>0</v>
      </c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8">
        <f t="shared" si="251"/>
        <v>0</v>
      </c>
      <c r="BQ25" s="177"/>
      <c r="BR25" s="177"/>
      <c r="BS25" s="177"/>
      <c r="BT25" s="197"/>
      <c r="BU25" s="197"/>
      <c r="BV25" s="197"/>
      <c r="BW25" s="197"/>
      <c r="BX25" s="197"/>
      <c r="BY25" s="197"/>
      <c r="BZ25" s="197"/>
      <c r="CA25" s="197"/>
      <c r="CB25" s="197"/>
      <c r="CC25" s="178">
        <f t="shared" si="252"/>
        <v>0</v>
      </c>
      <c r="CE25" s="178">
        <f>SUM(AC25,AP25,BC25,BP25)</f>
        <v>0</v>
      </c>
      <c r="CG25" s="181">
        <f t="shared" si="55"/>
        <v>0</v>
      </c>
      <c r="CH25" s="182" t="str">
        <f t="shared" si="247"/>
        <v>P</v>
      </c>
    </row>
    <row r="26" spans="1:159" s="122" customFormat="1" outlineLevel="3" x14ac:dyDescent="0.3">
      <c r="A26" s="140" t="s">
        <v>87</v>
      </c>
      <c r="B26" s="141" t="s">
        <v>88</v>
      </c>
      <c r="C26" s="135"/>
      <c r="D26" s="135"/>
      <c r="E26" s="165" t="s">
        <v>74</v>
      </c>
      <c r="F26" s="142" t="s">
        <v>139</v>
      </c>
      <c r="G26" s="142" t="s">
        <v>135</v>
      </c>
      <c r="H26" s="166">
        <v>750000</v>
      </c>
      <c r="I26" s="166">
        <v>0</v>
      </c>
      <c r="J26" s="166">
        <v>750000</v>
      </c>
      <c r="K26" s="124">
        <v>0.4</v>
      </c>
      <c r="L26" s="124">
        <v>0.3</v>
      </c>
      <c r="M26" s="125">
        <v>0.3</v>
      </c>
      <c r="N26" s="126">
        <v>3</v>
      </c>
      <c r="O26" s="120"/>
      <c r="P26" s="93"/>
      <c r="Q26" s="177"/>
      <c r="R26" s="177"/>
      <c r="S26" s="127"/>
      <c r="T26" s="127"/>
      <c r="U26" s="127"/>
      <c r="V26" s="127"/>
      <c r="W26" s="127"/>
      <c r="X26" s="127"/>
      <c r="Y26" s="127">
        <f>$J26*K26</f>
        <v>300000</v>
      </c>
      <c r="Z26" s="127">
        <f t="shared" ref="Z26:AA26" si="253">$J26*L26</f>
        <v>225000</v>
      </c>
      <c r="AA26" s="127">
        <f t="shared" si="253"/>
        <v>225000</v>
      </c>
      <c r="AB26" s="127"/>
      <c r="AC26" s="144">
        <f t="shared" si="248"/>
        <v>750000</v>
      </c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44">
        <f t="shared" si="249"/>
        <v>0</v>
      </c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44">
        <f t="shared" si="250"/>
        <v>0</v>
      </c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44">
        <f t="shared" si="251"/>
        <v>0</v>
      </c>
      <c r="BQ26" s="127"/>
      <c r="BR26" s="127"/>
      <c r="BS26" s="127"/>
      <c r="BT26" s="197"/>
      <c r="BU26" s="197"/>
      <c r="BV26" s="197"/>
      <c r="BW26" s="197"/>
      <c r="BX26" s="197"/>
      <c r="BY26" s="197"/>
      <c r="BZ26" s="197"/>
      <c r="CA26" s="197"/>
      <c r="CB26" s="197"/>
      <c r="CC26" s="144">
        <f t="shared" si="252"/>
        <v>0</v>
      </c>
      <c r="CD26" s="34"/>
      <c r="CE26" s="144">
        <f>SUM(AC26,AP26,BC26,BP26,CC26)</f>
        <v>750000</v>
      </c>
      <c r="CF26" s="34"/>
      <c r="CG26" s="90">
        <f t="shared" si="55"/>
        <v>0</v>
      </c>
      <c r="CH26" s="123" t="str">
        <f t="shared" si="247"/>
        <v>P</v>
      </c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</row>
    <row r="27" spans="1:159" s="152" customFormat="1" outlineLevel="2" x14ac:dyDescent="0.3">
      <c r="A27" s="139" t="s">
        <v>89</v>
      </c>
      <c r="B27" s="135" t="s">
        <v>90</v>
      </c>
      <c r="C27" s="135" t="s">
        <v>166</v>
      </c>
      <c r="D27" s="135" t="s">
        <v>179</v>
      </c>
      <c r="E27" s="163" t="s">
        <v>137</v>
      </c>
      <c r="F27" s="136" t="s">
        <v>140</v>
      </c>
      <c r="G27" s="136" t="s">
        <v>141</v>
      </c>
      <c r="H27" s="164">
        <v>0</v>
      </c>
      <c r="I27" s="164">
        <v>100000</v>
      </c>
      <c r="J27" s="164">
        <v>100000</v>
      </c>
      <c r="K27" s="100"/>
      <c r="L27" s="100"/>
      <c r="M27" s="101"/>
      <c r="N27" s="102"/>
      <c r="O27" s="153"/>
      <c r="P27" s="128"/>
      <c r="Q27" s="179">
        <f>SUM(Q28:Q30)</f>
        <v>0</v>
      </c>
      <c r="R27" s="179">
        <f t="shared" ref="R27:AD27" si="254">SUM(R28:R30)</f>
        <v>0</v>
      </c>
      <c r="S27" s="104">
        <f t="shared" si="254"/>
        <v>0</v>
      </c>
      <c r="T27" s="104">
        <f t="shared" si="254"/>
        <v>0</v>
      </c>
      <c r="U27" s="104">
        <f t="shared" si="254"/>
        <v>0</v>
      </c>
      <c r="V27" s="104">
        <f t="shared" si="254"/>
        <v>0</v>
      </c>
      <c r="W27" s="104">
        <f t="shared" si="254"/>
        <v>70000</v>
      </c>
      <c r="X27" s="104">
        <f t="shared" si="254"/>
        <v>0</v>
      </c>
      <c r="Y27" s="104">
        <f t="shared" si="254"/>
        <v>0</v>
      </c>
      <c r="Z27" s="104">
        <f t="shared" si="254"/>
        <v>30000</v>
      </c>
      <c r="AA27" s="104">
        <f t="shared" si="254"/>
        <v>0</v>
      </c>
      <c r="AB27" s="104">
        <f t="shared" si="254"/>
        <v>0</v>
      </c>
      <c r="AC27" s="145">
        <f t="shared" si="254"/>
        <v>100000</v>
      </c>
      <c r="AD27" s="104">
        <f t="shared" si="254"/>
        <v>0</v>
      </c>
      <c r="AE27" s="104">
        <f t="shared" ref="AE27" si="255">SUM(AE28:AE30)</f>
        <v>0</v>
      </c>
      <c r="AF27" s="104">
        <f t="shared" ref="AF27" si="256">SUM(AF28:AF30)</f>
        <v>0</v>
      </c>
      <c r="AG27" s="104">
        <f t="shared" ref="AG27" si="257">SUM(AG28:AG30)</f>
        <v>0</v>
      </c>
      <c r="AH27" s="104">
        <f t="shared" ref="AH27" si="258">SUM(AH28:AH30)</f>
        <v>0</v>
      </c>
      <c r="AI27" s="104">
        <f t="shared" ref="AI27" si="259">SUM(AI28:AI30)</f>
        <v>0</v>
      </c>
      <c r="AJ27" s="104">
        <f t="shared" ref="AJ27" si="260">SUM(AJ28:AJ30)</f>
        <v>0</v>
      </c>
      <c r="AK27" s="104">
        <f t="shared" ref="AK27" si="261">SUM(AK28:AK30)</f>
        <v>0</v>
      </c>
      <c r="AL27" s="104">
        <f t="shared" ref="AL27" si="262">SUM(AL28:AL30)</f>
        <v>0</v>
      </c>
      <c r="AM27" s="104">
        <f t="shared" ref="AM27" si="263">SUM(AM28:AM30)</f>
        <v>0</v>
      </c>
      <c r="AN27" s="104">
        <f t="shared" ref="AN27" si="264">SUM(AN28:AN30)</f>
        <v>0</v>
      </c>
      <c r="AO27" s="104">
        <f t="shared" ref="AO27" si="265">SUM(AO28:AO30)</f>
        <v>0</v>
      </c>
      <c r="AP27" s="145">
        <f t="shared" ref="AP27" si="266">SUM(AP28:AP30)</f>
        <v>0</v>
      </c>
      <c r="AQ27" s="104">
        <f t="shared" ref="AQ27" si="267">SUM(AQ28:AQ30)</f>
        <v>0</v>
      </c>
      <c r="AR27" s="104">
        <f t="shared" ref="AR27" si="268">SUM(AR28:AR30)</f>
        <v>0</v>
      </c>
      <c r="AS27" s="104">
        <f t="shared" ref="AS27" si="269">SUM(AS28:AS30)</f>
        <v>0</v>
      </c>
      <c r="AT27" s="104">
        <f t="shared" ref="AT27" si="270">SUM(AT28:AT30)</f>
        <v>0</v>
      </c>
      <c r="AU27" s="104">
        <f t="shared" ref="AU27" si="271">SUM(AU28:AU30)</f>
        <v>0</v>
      </c>
      <c r="AV27" s="104">
        <f t="shared" ref="AV27" si="272">SUM(AV28:AV30)</f>
        <v>0</v>
      </c>
      <c r="AW27" s="104">
        <f t="shared" ref="AW27" si="273">SUM(AW28:AW30)</f>
        <v>0</v>
      </c>
      <c r="AX27" s="104">
        <f t="shared" ref="AX27" si="274">SUM(AX28:AX30)</f>
        <v>0</v>
      </c>
      <c r="AY27" s="104">
        <f t="shared" ref="AY27" si="275">SUM(AY28:AY30)</f>
        <v>0</v>
      </c>
      <c r="AZ27" s="104">
        <f t="shared" ref="AZ27" si="276">SUM(AZ28:AZ30)</f>
        <v>0</v>
      </c>
      <c r="BA27" s="104">
        <f t="shared" ref="BA27" si="277">SUM(BA28:BA30)</f>
        <v>0</v>
      </c>
      <c r="BB27" s="104">
        <f t="shared" ref="BB27" si="278">SUM(BB28:BB30)</f>
        <v>0</v>
      </c>
      <c r="BC27" s="145">
        <f t="shared" ref="BC27" si="279">SUM(BC28:BC30)</f>
        <v>0</v>
      </c>
      <c r="BD27" s="104">
        <f t="shared" ref="BD27" si="280">SUM(BD28:BD30)</f>
        <v>0</v>
      </c>
      <c r="BE27" s="104">
        <f t="shared" ref="BE27" si="281">SUM(BE28:BE30)</f>
        <v>0</v>
      </c>
      <c r="BF27" s="104">
        <f t="shared" ref="BF27" si="282">SUM(BF28:BF30)</f>
        <v>0</v>
      </c>
      <c r="BG27" s="104">
        <f t="shared" ref="BG27" si="283">SUM(BG28:BG30)</f>
        <v>0</v>
      </c>
      <c r="BH27" s="104">
        <f t="shared" ref="BH27" si="284">SUM(BH28:BH30)</f>
        <v>0</v>
      </c>
      <c r="BI27" s="104">
        <f t="shared" ref="BI27" si="285">SUM(BI28:BI30)</f>
        <v>0</v>
      </c>
      <c r="BJ27" s="104">
        <f t="shared" ref="BJ27" si="286">SUM(BJ28:BJ30)</f>
        <v>0</v>
      </c>
      <c r="BK27" s="104">
        <f t="shared" ref="BK27" si="287">SUM(BK28:BK30)</f>
        <v>0</v>
      </c>
      <c r="BL27" s="104">
        <f t="shared" ref="BL27" si="288">SUM(BL28:BL30)</f>
        <v>0</v>
      </c>
      <c r="BM27" s="104">
        <f t="shared" ref="BM27" si="289">SUM(BM28:BM30)</f>
        <v>0</v>
      </c>
      <c r="BN27" s="104">
        <f t="shared" ref="BN27" si="290">SUM(BN28:BN30)</f>
        <v>0</v>
      </c>
      <c r="BO27" s="104">
        <f t="shared" ref="BO27" si="291">SUM(BO28:BO30)</f>
        <v>0</v>
      </c>
      <c r="BP27" s="145">
        <f t="shared" ref="BP27:CE27" si="292">SUM(BP28:BP30)</f>
        <v>0</v>
      </c>
      <c r="BQ27" s="104">
        <f t="shared" ref="BQ27" si="293">SUM(BQ28:BQ30)</f>
        <v>0</v>
      </c>
      <c r="BR27" s="104">
        <f t="shared" ref="BR27" si="294">SUM(BR28:BR30)</f>
        <v>0</v>
      </c>
      <c r="BS27" s="104">
        <f t="shared" ref="BS27" si="295">SUM(BS28:BS30)</f>
        <v>0</v>
      </c>
      <c r="BT27" s="196"/>
      <c r="BU27" s="196"/>
      <c r="BV27" s="196"/>
      <c r="BW27" s="196"/>
      <c r="BX27" s="196"/>
      <c r="BY27" s="196"/>
      <c r="BZ27" s="196"/>
      <c r="CA27" s="196"/>
      <c r="CB27" s="196"/>
      <c r="CC27" s="145">
        <f t="shared" ref="CC27" si="296">SUM(CC28:CC30)</f>
        <v>0</v>
      </c>
      <c r="CD27" s="129"/>
      <c r="CE27" s="145">
        <f t="shared" si="292"/>
        <v>100000</v>
      </c>
      <c r="CF27" s="129"/>
      <c r="CG27" s="90">
        <f t="shared" si="55"/>
        <v>0</v>
      </c>
      <c r="CH27" s="123" t="str">
        <f t="shared" si="247"/>
        <v>P</v>
      </c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</row>
    <row r="28" spans="1:159" s="180" customFormat="1" outlineLevel="3" x14ac:dyDescent="0.3">
      <c r="A28" s="167" t="s">
        <v>91</v>
      </c>
      <c r="B28" s="168" t="s">
        <v>84</v>
      </c>
      <c r="C28" s="135"/>
      <c r="D28" s="135"/>
      <c r="E28" s="169" t="s">
        <v>136</v>
      </c>
      <c r="F28" s="170" t="s">
        <v>140</v>
      </c>
      <c r="G28" s="170" t="s">
        <v>140</v>
      </c>
      <c r="H28" s="171">
        <v>0</v>
      </c>
      <c r="I28" s="171">
        <v>0</v>
      </c>
      <c r="J28" s="171">
        <v>0</v>
      </c>
      <c r="K28" s="172"/>
      <c r="L28" s="172"/>
      <c r="M28" s="173"/>
      <c r="N28" s="174"/>
      <c r="O28" s="175"/>
      <c r="P28" s="176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8">
        <f t="shared" ref="AC28:AC30" si="297">SUM(Q28:AB28)</f>
        <v>0</v>
      </c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8">
        <f t="shared" ref="AP28:AP30" si="298">SUM(AD28:AO28)</f>
        <v>0</v>
      </c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8">
        <f t="shared" ref="BC28:BC30" si="299">SUM(AQ28:BB28)</f>
        <v>0</v>
      </c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8">
        <f t="shared" ref="BP28:BP30" si="300">SUM(BD28:BO28)</f>
        <v>0</v>
      </c>
      <c r="BQ28" s="177"/>
      <c r="BR28" s="177"/>
      <c r="BS28" s="177"/>
      <c r="BT28" s="197"/>
      <c r="BU28" s="197"/>
      <c r="BV28" s="197"/>
      <c r="BW28" s="197"/>
      <c r="BX28" s="197"/>
      <c r="BY28" s="197"/>
      <c r="BZ28" s="197"/>
      <c r="CA28" s="197"/>
      <c r="CB28" s="197"/>
      <c r="CC28" s="178">
        <f t="shared" ref="CC28:CC30" si="301">SUM(BQ28:CB28)</f>
        <v>0</v>
      </c>
      <c r="CE28" s="178">
        <f>SUM(AC28,AP28,BC28,BP28)</f>
        <v>0</v>
      </c>
      <c r="CG28" s="181">
        <f t="shared" si="55"/>
        <v>0</v>
      </c>
      <c r="CH28" s="182" t="str">
        <f t="shared" si="247"/>
        <v>P</v>
      </c>
    </row>
    <row r="29" spans="1:159" s="180" customFormat="1" outlineLevel="3" x14ac:dyDescent="0.3">
      <c r="A29" s="167" t="s">
        <v>92</v>
      </c>
      <c r="B29" s="168" t="s">
        <v>93</v>
      </c>
      <c r="C29" s="135"/>
      <c r="D29" s="135"/>
      <c r="E29" s="169" t="s">
        <v>136</v>
      </c>
      <c r="F29" s="170" t="s">
        <v>142</v>
      </c>
      <c r="G29" s="170" t="s">
        <v>142</v>
      </c>
      <c r="H29" s="171">
        <v>0</v>
      </c>
      <c r="I29" s="171">
        <v>0</v>
      </c>
      <c r="J29" s="171">
        <v>0</v>
      </c>
      <c r="K29" s="172"/>
      <c r="L29" s="172"/>
      <c r="M29" s="173"/>
      <c r="N29" s="174"/>
      <c r="O29" s="175"/>
      <c r="P29" s="176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8">
        <f t="shared" si="297"/>
        <v>0</v>
      </c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8">
        <f t="shared" si="298"/>
        <v>0</v>
      </c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8">
        <f t="shared" si="299"/>
        <v>0</v>
      </c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8">
        <f t="shared" si="300"/>
        <v>0</v>
      </c>
      <c r="BQ29" s="177"/>
      <c r="BR29" s="177"/>
      <c r="BS29" s="177"/>
      <c r="BT29" s="197"/>
      <c r="BU29" s="197"/>
      <c r="BV29" s="197"/>
      <c r="BW29" s="197"/>
      <c r="BX29" s="197"/>
      <c r="BY29" s="197"/>
      <c r="BZ29" s="197"/>
      <c r="CA29" s="197"/>
      <c r="CB29" s="197"/>
      <c r="CC29" s="178">
        <f t="shared" si="301"/>
        <v>0</v>
      </c>
      <c r="CE29" s="178">
        <f>SUM(AC29,AP29,BC29,BP29)</f>
        <v>0</v>
      </c>
      <c r="CG29" s="181">
        <f t="shared" si="55"/>
        <v>0</v>
      </c>
      <c r="CH29" s="182" t="str">
        <f t="shared" si="247"/>
        <v>P</v>
      </c>
    </row>
    <row r="30" spans="1:159" s="122" customFormat="1" outlineLevel="3" x14ac:dyDescent="0.3">
      <c r="A30" s="140" t="s">
        <v>94</v>
      </c>
      <c r="B30" s="141" t="s">
        <v>88</v>
      </c>
      <c r="C30" s="135"/>
      <c r="D30" s="135"/>
      <c r="E30" s="165" t="s">
        <v>143</v>
      </c>
      <c r="F30" s="142" t="s">
        <v>142</v>
      </c>
      <c r="G30" s="142" t="s">
        <v>141</v>
      </c>
      <c r="H30" s="166">
        <v>0</v>
      </c>
      <c r="I30" s="166">
        <v>100000</v>
      </c>
      <c r="J30" s="166">
        <v>100000</v>
      </c>
      <c r="K30" s="124">
        <v>0.7</v>
      </c>
      <c r="L30" s="124">
        <v>0.3</v>
      </c>
      <c r="M30" s="125"/>
      <c r="N30" s="126">
        <v>2</v>
      </c>
      <c r="O30" s="120"/>
      <c r="P30" s="93"/>
      <c r="Q30" s="177"/>
      <c r="R30" s="177"/>
      <c r="S30" s="127"/>
      <c r="T30" s="127"/>
      <c r="U30" s="127"/>
      <c r="V30" s="127"/>
      <c r="W30" s="127">
        <f>$J30*$K30</f>
        <v>70000</v>
      </c>
      <c r="X30" s="127"/>
      <c r="Y30" s="127"/>
      <c r="Z30" s="127">
        <f>$J30*$L30</f>
        <v>30000</v>
      </c>
      <c r="AA30" s="127"/>
      <c r="AB30" s="127"/>
      <c r="AC30" s="144">
        <f t="shared" si="297"/>
        <v>100000</v>
      </c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44">
        <f t="shared" si="298"/>
        <v>0</v>
      </c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44">
        <f t="shared" si="299"/>
        <v>0</v>
      </c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44">
        <f t="shared" si="300"/>
        <v>0</v>
      </c>
      <c r="BQ30" s="127"/>
      <c r="BR30" s="127"/>
      <c r="BS30" s="127"/>
      <c r="BT30" s="197"/>
      <c r="BU30" s="197"/>
      <c r="BV30" s="197"/>
      <c r="BW30" s="197"/>
      <c r="BX30" s="197"/>
      <c r="BY30" s="197"/>
      <c r="BZ30" s="197"/>
      <c r="CA30" s="197"/>
      <c r="CB30" s="197"/>
      <c r="CC30" s="144">
        <f t="shared" si="301"/>
        <v>0</v>
      </c>
      <c r="CD30" s="34"/>
      <c r="CE30" s="144">
        <f>SUM(AC30,AP30,BC30,BP30,CC30)</f>
        <v>100000</v>
      </c>
      <c r="CF30" s="34"/>
      <c r="CG30" s="90">
        <f t="shared" si="55"/>
        <v>0</v>
      </c>
      <c r="CH30" s="123" t="str">
        <f t="shared" si="247"/>
        <v>P</v>
      </c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</row>
    <row r="31" spans="1:159" s="152" customFormat="1" outlineLevel="2" x14ac:dyDescent="0.3">
      <c r="A31" s="139" t="s">
        <v>95</v>
      </c>
      <c r="B31" s="135" t="s">
        <v>96</v>
      </c>
      <c r="C31" s="135" t="s">
        <v>166</v>
      </c>
      <c r="D31" s="135" t="s">
        <v>179</v>
      </c>
      <c r="E31" s="163" t="s">
        <v>137</v>
      </c>
      <c r="F31" s="136" t="s">
        <v>140</v>
      </c>
      <c r="G31" s="136" t="s">
        <v>141</v>
      </c>
      <c r="H31" s="164">
        <v>0</v>
      </c>
      <c r="I31" s="164">
        <v>100000</v>
      </c>
      <c r="J31" s="164">
        <v>100000</v>
      </c>
      <c r="K31" s="100"/>
      <c r="L31" s="100"/>
      <c r="M31" s="101"/>
      <c r="N31" s="102"/>
      <c r="O31" s="153"/>
      <c r="P31" s="128"/>
      <c r="Q31" s="179">
        <f>SUM(Q32:Q34)</f>
        <v>0</v>
      </c>
      <c r="R31" s="179">
        <f t="shared" ref="R31:AD31" si="302">SUM(R32:R34)</f>
        <v>0</v>
      </c>
      <c r="S31" s="104">
        <f t="shared" si="302"/>
        <v>0</v>
      </c>
      <c r="T31" s="104">
        <f t="shared" si="302"/>
        <v>0</v>
      </c>
      <c r="U31" s="104">
        <f t="shared" si="302"/>
        <v>0</v>
      </c>
      <c r="V31" s="104">
        <f t="shared" si="302"/>
        <v>0</v>
      </c>
      <c r="W31" s="104">
        <f t="shared" si="302"/>
        <v>70000</v>
      </c>
      <c r="X31" s="104">
        <f t="shared" si="302"/>
        <v>0</v>
      </c>
      <c r="Y31" s="104">
        <f t="shared" si="302"/>
        <v>0</v>
      </c>
      <c r="Z31" s="104">
        <f t="shared" si="302"/>
        <v>30000</v>
      </c>
      <c r="AA31" s="104">
        <f t="shared" si="302"/>
        <v>0</v>
      </c>
      <c r="AB31" s="104">
        <f t="shared" si="302"/>
        <v>0</v>
      </c>
      <c r="AC31" s="145">
        <f t="shared" si="302"/>
        <v>100000</v>
      </c>
      <c r="AD31" s="104">
        <f t="shared" si="302"/>
        <v>0</v>
      </c>
      <c r="AE31" s="104">
        <f t="shared" ref="AE31" si="303">SUM(AE32:AE34)</f>
        <v>0</v>
      </c>
      <c r="AF31" s="104">
        <f t="shared" ref="AF31" si="304">SUM(AF32:AF34)</f>
        <v>0</v>
      </c>
      <c r="AG31" s="104">
        <f t="shared" ref="AG31" si="305">SUM(AG32:AG34)</f>
        <v>0</v>
      </c>
      <c r="AH31" s="104">
        <f t="shared" ref="AH31" si="306">SUM(AH32:AH34)</f>
        <v>0</v>
      </c>
      <c r="AI31" s="104">
        <f t="shared" ref="AI31" si="307">SUM(AI32:AI34)</f>
        <v>0</v>
      </c>
      <c r="AJ31" s="104">
        <f t="shared" ref="AJ31" si="308">SUM(AJ32:AJ34)</f>
        <v>0</v>
      </c>
      <c r="AK31" s="104">
        <f t="shared" ref="AK31" si="309">SUM(AK32:AK34)</f>
        <v>0</v>
      </c>
      <c r="AL31" s="104">
        <f t="shared" ref="AL31" si="310">SUM(AL32:AL34)</f>
        <v>0</v>
      </c>
      <c r="AM31" s="104">
        <f t="shared" ref="AM31" si="311">SUM(AM32:AM34)</f>
        <v>0</v>
      </c>
      <c r="AN31" s="104">
        <f t="shared" ref="AN31" si="312">SUM(AN32:AN34)</f>
        <v>0</v>
      </c>
      <c r="AO31" s="104">
        <f t="shared" ref="AO31" si="313">SUM(AO32:AO34)</f>
        <v>0</v>
      </c>
      <c r="AP31" s="145">
        <f t="shared" ref="AP31" si="314">SUM(AP32:AP34)</f>
        <v>0</v>
      </c>
      <c r="AQ31" s="104">
        <f t="shared" ref="AQ31" si="315">SUM(AQ32:AQ34)</f>
        <v>0</v>
      </c>
      <c r="AR31" s="104">
        <f t="shared" ref="AR31" si="316">SUM(AR32:AR34)</f>
        <v>0</v>
      </c>
      <c r="AS31" s="104">
        <f t="shared" ref="AS31" si="317">SUM(AS32:AS34)</f>
        <v>0</v>
      </c>
      <c r="AT31" s="104">
        <f t="shared" ref="AT31" si="318">SUM(AT32:AT34)</f>
        <v>0</v>
      </c>
      <c r="AU31" s="104">
        <f t="shared" ref="AU31" si="319">SUM(AU32:AU34)</f>
        <v>0</v>
      </c>
      <c r="AV31" s="104">
        <f t="shared" ref="AV31" si="320">SUM(AV32:AV34)</f>
        <v>0</v>
      </c>
      <c r="AW31" s="104">
        <f t="shared" ref="AW31" si="321">SUM(AW32:AW34)</f>
        <v>0</v>
      </c>
      <c r="AX31" s="104">
        <f t="shared" ref="AX31" si="322">SUM(AX32:AX34)</f>
        <v>0</v>
      </c>
      <c r="AY31" s="104">
        <f t="shared" ref="AY31" si="323">SUM(AY32:AY34)</f>
        <v>0</v>
      </c>
      <c r="AZ31" s="104">
        <f t="shared" ref="AZ31" si="324">SUM(AZ32:AZ34)</f>
        <v>0</v>
      </c>
      <c r="BA31" s="104">
        <f t="shared" ref="BA31" si="325">SUM(BA32:BA34)</f>
        <v>0</v>
      </c>
      <c r="BB31" s="104">
        <f t="shared" ref="BB31" si="326">SUM(BB32:BB34)</f>
        <v>0</v>
      </c>
      <c r="BC31" s="145">
        <f t="shared" ref="BC31" si="327">SUM(BC32:BC34)</f>
        <v>0</v>
      </c>
      <c r="BD31" s="104">
        <f t="shared" ref="BD31" si="328">SUM(BD32:BD34)</f>
        <v>0</v>
      </c>
      <c r="BE31" s="104">
        <f t="shared" ref="BE31" si="329">SUM(BE32:BE34)</f>
        <v>0</v>
      </c>
      <c r="BF31" s="104">
        <f t="shared" ref="BF31" si="330">SUM(BF32:BF34)</f>
        <v>0</v>
      </c>
      <c r="BG31" s="104">
        <f t="shared" ref="BG31" si="331">SUM(BG32:BG34)</f>
        <v>0</v>
      </c>
      <c r="BH31" s="104">
        <f t="shared" ref="BH31" si="332">SUM(BH32:BH34)</f>
        <v>0</v>
      </c>
      <c r="BI31" s="104">
        <f t="shared" ref="BI31" si="333">SUM(BI32:BI34)</f>
        <v>0</v>
      </c>
      <c r="BJ31" s="104">
        <f t="shared" ref="BJ31" si="334">SUM(BJ32:BJ34)</f>
        <v>0</v>
      </c>
      <c r="BK31" s="104">
        <f t="shared" ref="BK31" si="335">SUM(BK32:BK34)</f>
        <v>0</v>
      </c>
      <c r="BL31" s="104">
        <f t="shared" ref="BL31" si="336">SUM(BL32:BL34)</f>
        <v>0</v>
      </c>
      <c r="BM31" s="104">
        <f t="shared" ref="BM31" si="337">SUM(BM32:BM34)</f>
        <v>0</v>
      </c>
      <c r="BN31" s="104">
        <f t="shared" ref="BN31" si="338">SUM(BN32:BN34)</f>
        <v>0</v>
      </c>
      <c r="BO31" s="104">
        <f t="shared" ref="BO31" si="339">SUM(BO32:BO34)</f>
        <v>0</v>
      </c>
      <c r="BP31" s="145">
        <f t="shared" ref="BP31:CE31" si="340">SUM(BP32:BP34)</f>
        <v>0</v>
      </c>
      <c r="BQ31" s="104">
        <f t="shared" ref="BQ31" si="341">SUM(BQ32:BQ34)</f>
        <v>0</v>
      </c>
      <c r="BR31" s="104">
        <f t="shared" ref="BR31" si="342">SUM(BR32:BR34)</f>
        <v>0</v>
      </c>
      <c r="BS31" s="104">
        <f t="shared" ref="BS31" si="343">SUM(BS32:BS34)</f>
        <v>0</v>
      </c>
      <c r="BT31" s="196"/>
      <c r="BU31" s="196"/>
      <c r="BV31" s="196"/>
      <c r="BW31" s="196"/>
      <c r="BX31" s="196"/>
      <c r="BY31" s="196"/>
      <c r="BZ31" s="196"/>
      <c r="CA31" s="196"/>
      <c r="CB31" s="196"/>
      <c r="CC31" s="145">
        <f t="shared" ref="CC31" si="344">SUM(CC32:CC34)</f>
        <v>0</v>
      </c>
      <c r="CD31" s="129"/>
      <c r="CE31" s="145">
        <f t="shared" si="340"/>
        <v>100000</v>
      </c>
      <c r="CF31" s="129"/>
      <c r="CG31" s="90">
        <f t="shared" si="55"/>
        <v>0</v>
      </c>
      <c r="CH31" s="123" t="str">
        <f t="shared" si="203"/>
        <v>P</v>
      </c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</row>
    <row r="32" spans="1:159" s="180" customFormat="1" outlineLevel="3" x14ac:dyDescent="0.3">
      <c r="A32" s="167" t="s">
        <v>97</v>
      </c>
      <c r="B32" s="168" t="s">
        <v>84</v>
      </c>
      <c r="C32" s="135"/>
      <c r="D32" s="135"/>
      <c r="E32" s="169" t="s">
        <v>136</v>
      </c>
      <c r="F32" s="170" t="s">
        <v>140</v>
      </c>
      <c r="G32" s="170" t="s">
        <v>140</v>
      </c>
      <c r="H32" s="171">
        <v>0</v>
      </c>
      <c r="I32" s="171">
        <v>0</v>
      </c>
      <c r="J32" s="171">
        <v>0</v>
      </c>
      <c r="K32" s="172"/>
      <c r="L32" s="172"/>
      <c r="M32" s="173"/>
      <c r="N32" s="174"/>
      <c r="O32" s="175"/>
      <c r="P32" s="176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8">
        <f t="shared" ref="AC32:AC34" si="345">SUM(Q32:AB32)</f>
        <v>0</v>
      </c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8">
        <f t="shared" ref="AP32:AP34" si="346">SUM(AD32:AO32)</f>
        <v>0</v>
      </c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8">
        <f t="shared" ref="BC32:BC34" si="347">SUM(AQ32:BB32)</f>
        <v>0</v>
      </c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8">
        <f t="shared" ref="BP32:BP34" si="348">SUM(BD32:BO32)</f>
        <v>0</v>
      </c>
      <c r="BQ32" s="177"/>
      <c r="BR32" s="177"/>
      <c r="BS32" s="177"/>
      <c r="BT32" s="197"/>
      <c r="BU32" s="197"/>
      <c r="BV32" s="197"/>
      <c r="BW32" s="197"/>
      <c r="BX32" s="197"/>
      <c r="BY32" s="197"/>
      <c r="BZ32" s="197"/>
      <c r="CA32" s="197"/>
      <c r="CB32" s="197"/>
      <c r="CC32" s="178">
        <f t="shared" ref="CC32:CC34" si="349">SUM(BQ32:CB32)</f>
        <v>0</v>
      </c>
      <c r="CE32" s="178">
        <f>SUM(AC32,AP32,BC32,BP32)</f>
        <v>0</v>
      </c>
      <c r="CG32" s="181">
        <f t="shared" si="55"/>
        <v>0</v>
      </c>
      <c r="CH32" s="182" t="str">
        <f t="shared" si="203"/>
        <v>P</v>
      </c>
    </row>
    <row r="33" spans="1:159" s="180" customFormat="1" outlineLevel="3" x14ac:dyDescent="0.3">
      <c r="A33" s="167" t="s">
        <v>98</v>
      </c>
      <c r="B33" s="168" t="s">
        <v>93</v>
      </c>
      <c r="C33" s="135"/>
      <c r="D33" s="135"/>
      <c r="E33" s="169" t="s">
        <v>136</v>
      </c>
      <c r="F33" s="170" t="s">
        <v>142</v>
      </c>
      <c r="G33" s="170" t="s">
        <v>142</v>
      </c>
      <c r="H33" s="171">
        <v>0</v>
      </c>
      <c r="I33" s="171">
        <v>0</v>
      </c>
      <c r="J33" s="171">
        <v>0</v>
      </c>
      <c r="K33" s="172"/>
      <c r="L33" s="172"/>
      <c r="M33" s="173"/>
      <c r="N33" s="174"/>
      <c r="O33" s="175"/>
      <c r="P33" s="176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8">
        <f t="shared" si="345"/>
        <v>0</v>
      </c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8">
        <f t="shared" si="346"/>
        <v>0</v>
      </c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8">
        <f t="shared" si="347"/>
        <v>0</v>
      </c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8">
        <f t="shared" si="348"/>
        <v>0</v>
      </c>
      <c r="BQ33" s="177"/>
      <c r="BR33" s="177"/>
      <c r="BS33" s="177"/>
      <c r="BT33" s="197"/>
      <c r="BU33" s="197"/>
      <c r="BV33" s="197"/>
      <c r="BW33" s="197"/>
      <c r="BX33" s="197"/>
      <c r="BY33" s="197"/>
      <c r="BZ33" s="197"/>
      <c r="CA33" s="197"/>
      <c r="CB33" s="197"/>
      <c r="CC33" s="178">
        <f t="shared" si="349"/>
        <v>0</v>
      </c>
      <c r="CE33" s="178">
        <f>SUM(AC33,AP33,BC33,BP33)</f>
        <v>0</v>
      </c>
      <c r="CG33" s="181">
        <f t="shared" si="55"/>
        <v>0</v>
      </c>
      <c r="CH33" s="182" t="str">
        <f t="shared" si="203"/>
        <v>P</v>
      </c>
    </row>
    <row r="34" spans="1:159" s="122" customFormat="1" outlineLevel="3" x14ac:dyDescent="0.3">
      <c r="A34" s="140" t="s">
        <v>99</v>
      </c>
      <c r="B34" s="141" t="s">
        <v>88</v>
      </c>
      <c r="C34" s="135"/>
      <c r="D34" s="135"/>
      <c r="E34" s="165" t="s">
        <v>143</v>
      </c>
      <c r="F34" s="142" t="s">
        <v>142</v>
      </c>
      <c r="G34" s="142" t="s">
        <v>141</v>
      </c>
      <c r="H34" s="166">
        <v>0</v>
      </c>
      <c r="I34" s="166">
        <v>100000</v>
      </c>
      <c r="J34" s="166">
        <v>100000</v>
      </c>
      <c r="K34" s="124">
        <v>0.7</v>
      </c>
      <c r="L34" s="124">
        <v>0.3</v>
      </c>
      <c r="M34" s="125"/>
      <c r="N34" s="126">
        <v>2</v>
      </c>
      <c r="O34" s="120"/>
      <c r="P34" s="93"/>
      <c r="Q34" s="177"/>
      <c r="R34" s="177"/>
      <c r="S34" s="127"/>
      <c r="T34" s="127"/>
      <c r="U34" s="127"/>
      <c r="V34" s="127"/>
      <c r="W34" s="127">
        <f>$J34*$K34</f>
        <v>70000</v>
      </c>
      <c r="X34" s="127"/>
      <c r="Y34" s="127"/>
      <c r="Z34" s="127">
        <f>$J34*$L34</f>
        <v>30000</v>
      </c>
      <c r="AA34" s="127"/>
      <c r="AB34" s="127"/>
      <c r="AC34" s="144">
        <f t="shared" si="345"/>
        <v>100000</v>
      </c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44">
        <f t="shared" si="346"/>
        <v>0</v>
      </c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44">
        <f t="shared" si="347"/>
        <v>0</v>
      </c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44">
        <f t="shared" si="348"/>
        <v>0</v>
      </c>
      <c r="BQ34" s="127"/>
      <c r="BR34" s="127"/>
      <c r="BS34" s="127"/>
      <c r="BT34" s="197"/>
      <c r="BU34" s="197"/>
      <c r="BV34" s="197"/>
      <c r="BW34" s="197"/>
      <c r="BX34" s="197"/>
      <c r="BY34" s="197"/>
      <c r="BZ34" s="197"/>
      <c r="CA34" s="197"/>
      <c r="CB34" s="197"/>
      <c r="CC34" s="144">
        <f t="shared" si="349"/>
        <v>0</v>
      </c>
      <c r="CD34" s="34"/>
      <c r="CE34" s="144">
        <f>SUM(AC34,AP34,BC34,BP34,CC34)</f>
        <v>100000</v>
      </c>
      <c r="CF34" s="34"/>
      <c r="CG34" s="90">
        <f t="shared" si="55"/>
        <v>0</v>
      </c>
      <c r="CH34" s="123" t="str">
        <f t="shared" si="203"/>
        <v>P</v>
      </c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</row>
    <row r="35" spans="1:159" s="152" customFormat="1" outlineLevel="2" x14ac:dyDescent="0.3">
      <c r="A35" s="139" t="s">
        <v>100</v>
      </c>
      <c r="B35" s="135" t="s">
        <v>101</v>
      </c>
      <c r="C35" s="135" t="s">
        <v>166</v>
      </c>
      <c r="D35" s="135" t="s">
        <v>179</v>
      </c>
      <c r="E35" s="163" t="s">
        <v>137</v>
      </c>
      <c r="F35" s="136" t="s">
        <v>140</v>
      </c>
      <c r="G35" s="136" t="s">
        <v>141</v>
      </c>
      <c r="H35" s="164">
        <v>0</v>
      </c>
      <c r="I35" s="164">
        <v>100000</v>
      </c>
      <c r="J35" s="164">
        <v>100000</v>
      </c>
      <c r="K35" s="100"/>
      <c r="L35" s="100"/>
      <c r="M35" s="101"/>
      <c r="N35" s="102"/>
      <c r="O35" s="153"/>
      <c r="P35" s="128"/>
      <c r="Q35" s="179">
        <f>SUM(Q36:Q38)</f>
        <v>0</v>
      </c>
      <c r="R35" s="179">
        <f t="shared" ref="R35:AD35" si="350">SUM(R36:R38)</f>
        <v>0</v>
      </c>
      <c r="S35" s="104">
        <f t="shared" si="350"/>
        <v>0</v>
      </c>
      <c r="T35" s="104">
        <f t="shared" si="350"/>
        <v>0</v>
      </c>
      <c r="U35" s="104">
        <f t="shared" si="350"/>
        <v>0</v>
      </c>
      <c r="V35" s="104">
        <f t="shared" si="350"/>
        <v>0</v>
      </c>
      <c r="W35" s="104">
        <f t="shared" si="350"/>
        <v>70000</v>
      </c>
      <c r="X35" s="104">
        <f t="shared" si="350"/>
        <v>0</v>
      </c>
      <c r="Y35" s="104">
        <f t="shared" si="350"/>
        <v>0</v>
      </c>
      <c r="Z35" s="104">
        <f t="shared" si="350"/>
        <v>30000</v>
      </c>
      <c r="AA35" s="104">
        <f t="shared" si="350"/>
        <v>0</v>
      </c>
      <c r="AB35" s="104">
        <f t="shared" si="350"/>
        <v>0</v>
      </c>
      <c r="AC35" s="145">
        <f t="shared" si="350"/>
        <v>100000</v>
      </c>
      <c r="AD35" s="104">
        <f t="shared" si="350"/>
        <v>0</v>
      </c>
      <c r="AE35" s="104">
        <f t="shared" ref="AE35" si="351">SUM(AE36:AE38)</f>
        <v>0</v>
      </c>
      <c r="AF35" s="104">
        <f t="shared" ref="AF35" si="352">SUM(AF36:AF38)</f>
        <v>0</v>
      </c>
      <c r="AG35" s="104">
        <f t="shared" ref="AG35" si="353">SUM(AG36:AG38)</f>
        <v>0</v>
      </c>
      <c r="AH35" s="104">
        <f t="shared" ref="AH35" si="354">SUM(AH36:AH38)</f>
        <v>0</v>
      </c>
      <c r="AI35" s="104">
        <f t="shared" ref="AI35" si="355">SUM(AI36:AI38)</f>
        <v>0</v>
      </c>
      <c r="AJ35" s="104">
        <f t="shared" ref="AJ35" si="356">SUM(AJ36:AJ38)</f>
        <v>0</v>
      </c>
      <c r="AK35" s="104">
        <f t="shared" ref="AK35" si="357">SUM(AK36:AK38)</f>
        <v>0</v>
      </c>
      <c r="AL35" s="104">
        <f t="shared" ref="AL35" si="358">SUM(AL36:AL38)</f>
        <v>0</v>
      </c>
      <c r="AM35" s="104">
        <f t="shared" ref="AM35" si="359">SUM(AM36:AM38)</f>
        <v>0</v>
      </c>
      <c r="AN35" s="104">
        <f t="shared" ref="AN35" si="360">SUM(AN36:AN38)</f>
        <v>0</v>
      </c>
      <c r="AO35" s="104">
        <f t="shared" ref="AO35" si="361">SUM(AO36:AO38)</f>
        <v>0</v>
      </c>
      <c r="AP35" s="145">
        <f t="shared" ref="AP35" si="362">SUM(AP36:AP38)</f>
        <v>0</v>
      </c>
      <c r="AQ35" s="104">
        <f t="shared" ref="AQ35" si="363">SUM(AQ36:AQ38)</f>
        <v>0</v>
      </c>
      <c r="AR35" s="104">
        <f t="shared" ref="AR35" si="364">SUM(AR36:AR38)</f>
        <v>0</v>
      </c>
      <c r="AS35" s="104">
        <f t="shared" ref="AS35" si="365">SUM(AS36:AS38)</f>
        <v>0</v>
      </c>
      <c r="AT35" s="104">
        <f t="shared" ref="AT35" si="366">SUM(AT36:AT38)</f>
        <v>0</v>
      </c>
      <c r="AU35" s="104">
        <f t="shared" ref="AU35" si="367">SUM(AU36:AU38)</f>
        <v>0</v>
      </c>
      <c r="AV35" s="104">
        <f t="shared" ref="AV35" si="368">SUM(AV36:AV38)</f>
        <v>0</v>
      </c>
      <c r="AW35" s="104">
        <f t="shared" ref="AW35" si="369">SUM(AW36:AW38)</f>
        <v>0</v>
      </c>
      <c r="AX35" s="104">
        <f t="shared" ref="AX35" si="370">SUM(AX36:AX38)</f>
        <v>0</v>
      </c>
      <c r="AY35" s="104">
        <f t="shared" ref="AY35" si="371">SUM(AY36:AY38)</f>
        <v>0</v>
      </c>
      <c r="AZ35" s="104">
        <f t="shared" ref="AZ35" si="372">SUM(AZ36:AZ38)</f>
        <v>0</v>
      </c>
      <c r="BA35" s="104">
        <f t="shared" ref="BA35" si="373">SUM(BA36:BA38)</f>
        <v>0</v>
      </c>
      <c r="BB35" s="104">
        <f t="shared" ref="BB35" si="374">SUM(BB36:BB38)</f>
        <v>0</v>
      </c>
      <c r="BC35" s="145">
        <f t="shared" ref="BC35" si="375">SUM(BC36:BC38)</f>
        <v>0</v>
      </c>
      <c r="BD35" s="104">
        <f t="shared" ref="BD35" si="376">SUM(BD36:BD38)</f>
        <v>0</v>
      </c>
      <c r="BE35" s="104">
        <f t="shared" ref="BE35" si="377">SUM(BE36:BE38)</f>
        <v>0</v>
      </c>
      <c r="BF35" s="104">
        <f t="shared" ref="BF35" si="378">SUM(BF36:BF38)</f>
        <v>0</v>
      </c>
      <c r="BG35" s="104">
        <f t="shared" ref="BG35" si="379">SUM(BG36:BG38)</f>
        <v>0</v>
      </c>
      <c r="BH35" s="104">
        <f t="shared" ref="BH35" si="380">SUM(BH36:BH38)</f>
        <v>0</v>
      </c>
      <c r="BI35" s="104">
        <f t="shared" ref="BI35" si="381">SUM(BI36:BI38)</f>
        <v>0</v>
      </c>
      <c r="BJ35" s="104">
        <f t="shared" ref="BJ35" si="382">SUM(BJ36:BJ38)</f>
        <v>0</v>
      </c>
      <c r="BK35" s="104">
        <f t="shared" ref="BK35" si="383">SUM(BK36:BK38)</f>
        <v>0</v>
      </c>
      <c r="BL35" s="104">
        <f t="shared" ref="BL35" si="384">SUM(BL36:BL38)</f>
        <v>0</v>
      </c>
      <c r="BM35" s="104">
        <f t="shared" ref="BM35" si="385">SUM(BM36:BM38)</f>
        <v>0</v>
      </c>
      <c r="BN35" s="104">
        <f t="shared" ref="BN35" si="386">SUM(BN36:BN38)</f>
        <v>0</v>
      </c>
      <c r="BO35" s="104">
        <f t="shared" ref="BO35" si="387">SUM(BO36:BO38)</f>
        <v>0</v>
      </c>
      <c r="BP35" s="145">
        <f t="shared" ref="BP35:CE35" si="388">SUM(BP36:BP38)</f>
        <v>0</v>
      </c>
      <c r="BQ35" s="104">
        <f t="shared" ref="BQ35" si="389">SUM(BQ36:BQ38)</f>
        <v>0</v>
      </c>
      <c r="BR35" s="104">
        <f t="shared" ref="BR35" si="390">SUM(BR36:BR38)</f>
        <v>0</v>
      </c>
      <c r="BS35" s="104">
        <f t="shared" ref="BS35" si="391">SUM(BS36:BS38)</f>
        <v>0</v>
      </c>
      <c r="BT35" s="196"/>
      <c r="BU35" s="196"/>
      <c r="BV35" s="196"/>
      <c r="BW35" s="196"/>
      <c r="BX35" s="196"/>
      <c r="BY35" s="196"/>
      <c r="BZ35" s="196"/>
      <c r="CA35" s="196"/>
      <c r="CB35" s="196"/>
      <c r="CC35" s="145">
        <f t="shared" ref="CC35" si="392">SUM(CC36:CC38)</f>
        <v>0</v>
      </c>
      <c r="CD35" s="129"/>
      <c r="CE35" s="145">
        <f t="shared" si="388"/>
        <v>100000</v>
      </c>
      <c r="CF35" s="129"/>
      <c r="CG35" s="90">
        <f t="shared" si="55"/>
        <v>0</v>
      </c>
      <c r="CH35" s="123" t="str">
        <f t="shared" si="203"/>
        <v>P</v>
      </c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</row>
    <row r="36" spans="1:159" s="180" customFormat="1" outlineLevel="3" x14ac:dyDescent="0.3">
      <c r="A36" s="167" t="s">
        <v>102</v>
      </c>
      <c r="B36" s="168" t="s">
        <v>84</v>
      </c>
      <c r="C36" s="135"/>
      <c r="D36" s="135"/>
      <c r="E36" s="169" t="s">
        <v>136</v>
      </c>
      <c r="F36" s="170" t="s">
        <v>140</v>
      </c>
      <c r="G36" s="170" t="s">
        <v>140</v>
      </c>
      <c r="H36" s="171">
        <v>0</v>
      </c>
      <c r="I36" s="171">
        <v>0</v>
      </c>
      <c r="J36" s="171">
        <v>0</v>
      </c>
      <c r="K36" s="172"/>
      <c r="L36" s="172"/>
      <c r="M36" s="173"/>
      <c r="N36" s="174"/>
      <c r="O36" s="175"/>
      <c r="P36" s="176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8">
        <f t="shared" ref="AC36:AC38" si="393">SUM(Q36:AB36)</f>
        <v>0</v>
      </c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8">
        <f t="shared" ref="AP36:AP38" si="394">SUM(AD36:AO36)</f>
        <v>0</v>
      </c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8">
        <f t="shared" ref="BC36:BC38" si="395">SUM(AQ36:BB36)</f>
        <v>0</v>
      </c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8">
        <f t="shared" ref="BP36:BP38" si="396">SUM(BD36:BO36)</f>
        <v>0</v>
      </c>
      <c r="BQ36" s="177"/>
      <c r="BR36" s="177"/>
      <c r="BS36" s="177"/>
      <c r="BT36" s="197"/>
      <c r="BU36" s="197"/>
      <c r="BV36" s="197"/>
      <c r="BW36" s="197"/>
      <c r="BX36" s="197"/>
      <c r="BY36" s="197"/>
      <c r="BZ36" s="197"/>
      <c r="CA36" s="197"/>
      <c r="CB36" s="197"/>
      <c r="CC36" s="178">
        <f t="shared" ref="CC36:CC38" si="397">SUM(BQ36:CB36)</f>
        <v>0</v>
      </c>
      <c r="CE36" s="178">
        <f>SUM(AC36,AP36,BC36,BP36)</f>
        <v>0</v>
      </c>
      <c r="CG36" s="181">
        <f t="shared" si="55"/>
        <v>0</v>
      </c>
      <c r="CH36" s="182" t="str">
        <f t="shared" si="203"/>
        <v>P</v>
      </c>
    </row>
    <row r="37" spans="1:159" s="180" customFormat="1" outlineLevel="3" x14ac:dyDescent="0.3">
      <c r="A37" s="167" t="s">
        <v>103</v>
      </c>
      <c r="B37" s="168" t="s">
        <v>93</v>
      </c>
      <c r="C37" s="135"/>
      <c r="D37" s="135"/>
      <c r="E37" s="169" t="s">
        <v>136</v>
      </c>
      <c r="F37" s="170" t="s">
        <v>142</v>
      </c>
      <c r="G37" s="170" t="s">
        <v>142</v>
      </c>
      <c r="H37" s="171">
        <v>0</v>
      </c>
      <c r="I37" s="171">
        <v>0</v>
      </c>
      <c r="J37" s="171">
        <v>0</v>
      </c>
      <c r="K37" s="172"/>
      <c r="L37" s="172"/>
      <c r="M37" s="173"/>
      <c r="N37" s="174"/>
      <c r="O37" s="175"/>
      <c r="P37" s="176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8">
        <f t="shared" si="393"/>
        <v>0</v>
      </c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8">
        <f t="shared" si="394"/>
        <v>0</v>
      </c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8">
        <f t="shared" si="395"/>
        <v>0</v>
      </c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8">
        <f t="shared" si="396"/>
        <v>0</v>
      </c>
      <c r="BQ37" s="177"/>
      <c r="BR37" s="177"/>
      <c r="BS37" s="177"/>
      <c r="BT37" s="197"/>
      <c r="BU37" s="197"/>
      <c r="BV37" s="197"/>
      <c r="BW37" s="197"/>
      <c r="BX37" s="197"/>
      <c r="BY37" s="197"/>
      <c r="BZ37" s="197"/>
      <c r="CA37" s="197"/>
      <c r="CB37" s="197"/>
      <c r="CC37" s="178">
        <f t="shared" si="397"/>
        <v>0</v>
      </c>
      <c r="CE37" s="178">
        <f>SUM(AC37,AP37,BC37,BP37)</f>
        <v>0</v>
      </c>
      <c r="CG37" s="181">
        <f t="shared" si="55"/>
        <v>0</v>
      </c>
      <c r="CH37" s="182" t="str">
        <f t="shared" si="203"/>
        <v>P</v>
      </c>
    </row>
    <row r="38" spans="1:159" s="122" customFormat="1" outlineLevel="3" x14ac:dyDescent="0.3">
      <c r="A38" s="140" t="s">
        <v>104</v>
      </c>
      <c r="B38" s="141" t="s">
        <v>88</v>
      </c>
      <c r="C38" s="135"/>
      <c r="D38" s="135"/>
      <c r="E38" s="165" t="s">
        <v>143</v>
      </c>
      <c r="F38" s="142" t="s">
        <v>142</v>
      </c>
      <c r="G38" s="142" t="s">
        <v>141</v>
      </c>
      <c r="H38" s="166">
        <v>0</v>
      </c>
      <c r="I38" s="166">
        <v>100000</v>
      </c>
      <c r="J38" s="166">
        <v>100000</v>
      </c>
      <c r="K38" s="124">
        <v>0.7</v>
      </c>
      <c r="L38" s="124">
        <v>0.3</v>
      </c>
      <c r="M38" s="125"/>
      <c r="N38" s="126">
        <v>2</v>
      </c>
      <c r="O38" s="120"/>
      <c r="P38" s="93"/>
      <c r="Q38" s="177"/>
      <c r="R38" s="177"/>
      <c r="S38" s="127"/>
      <c r="T38" s="127"/>
      <c r="U38" s="127"/>
      <c r="V38" s="127"/>
      <c r="W38" s="127">
        <f>$J38*$K38</f>
        <v>70000</v>
      </c>
      <c r="X38" s="127"/>
      <c r="Y38" s="127"/>
      <c r="Z38" s="127">
        <f>$J38*$L38</f>
        <v>30000</v>
      </c>
      <c r="AA38" s="127"/>
      <c r="AB38" s="127"/>
      <c r="AC38" s="144">
        <f t="shared" si="393"/>
        <v>100000</v>
      </c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44">
        <f t="shared" si="394"/>
        <v>0</v>
      </c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44">
        <f t="shared" si="395"/>
        <v>0</v>
      </c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44">
        <f t="shared" si="396"/>
        <v>0</v>
      </c>
      <c r="BQ38" s="127"/>
      <c r="BR38" s="127"/>
      <c r="BS38" s="127"/>
      <c r="BT38" s="197"/>
      <c r="BU38" s="197"/>
      <c r="BV38" s="197"/>
      <c r="BW38" s="197"/>
      <c r="BX38" s="197"/>
      <c r="BY38" s="197"/>
      <c r="BZ38" s="197"/>
      <c r="CA38" s="197"/>
      <c r="CB38" s="197"/>
      <c r="CC38" s="144">
        <f t="shared" si="397"/>
        <v>0</v>
      </c>
      <c r="CD38" s="34"/>
      <c r="CE38" s="144">
        <f>SUM(AC38,AP38,BC38,BP38,CC38)</f>
        <v>100000</v>
      </c>
      <c r="CF38" s="34"/>
      <c r="CG38" s="90">
        <f t="shared" si="55"/>
        <v>0</v>
      </c>
      <c r="CH38" s="123" t="str">
        <f t="shared" si="203"/>
        <v>P</v>
      </c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</row>
    <row r="39" spans="1:159" s="152" customFormat="1" outlineLevel="2" x14ac:dyDescent="0.3">
      <c r="A39" s="139" t="s">
        <v>105</v>
      </c>
      <c r="B39" s="135" t="s">
        <v>106</v>
      </c>
      <c r="C39" s="135" t="s">
        <v>166</v>
      </c>
      <c r="D39" s="135" t="s">
        <v>179</v>
      </c>
      <c r="E39" s="163" t="s">
        <v>137</v>
      </c>
      <c r="F39" s="136" t="s">
        <v>140</v>
      </c>
      <c r="G39" s="136" t="s">
        <v>141</v>
      </c>
      <c r="H39" s="164">
        <v>50000</v>
      </c>
      <c r="I39" s="164">
        <v>0</v>
      </c>
      <c r="J39" s="164">
        <v>50000</v>
      </c>
      <c r="K39" s="100"/>
      <c r="L39" s="100"/>
      <c r="M39" s="101"/>
      <c r="N39" s="102"/>
      <c r="O39" s="153"/>
      <c r="P39" s="128"/>
      <c r="Q39" s="179">
        <f>SUM(Q40:Q42)</f>
        <v>0</v>
      </c>
      <c r="R39" s="179">
        <f t="shared" ref="R39:AD39" si="398">SUM(R40:R42)</f>
        <v>0</v>
      </c>
      <c r="S39" s="104">
        <f t="shared" si="398"/>
        <v>0</v>
      </c>
      <c r="T39" s="104">
        <f t="shared" si="398"/>
        <v>0</v>
      </c>
      <c r="U39" s="104">
        <f t="shared" si="398"/>
        <v>0</v>
      </c>
      <c r="V39" s="104">
        <f t="shared" si="398"/>
        <v>0</v>
      </c>
      <c r="W39" s="104">
        <f t="shared" si="398"/>
        <v>20000</v>
      </c>
      <c r="X39" s="104">
        <f t="shared" si="398"/>
        <v>0</v>
      </c>
      <c r="Y39" s="104">
        <f t="shared" si="398"/>
        <v>15000</v>
      </c>
      <c r="Z39" s="104">
        <f t="shared" si="398"/>
        <v>15000</v>
      </c>
      <c r="AA39" s="104">
        <f t="shared" si="398"/>
        <v>0</v>
      </c>
      <c r="AB39" s="104">
        <f t="shared" si="398"/>
        <v>0</v>
      </c>
      <c r="AC39" s="145">
        <f t="shared" si="398"/>
        <v>50000</v>
      </c>
      <c r="AD39" s="104">
        <f t="shared" si="398"/>
        <v>0</v>
      </c>
      <c r="AE39" s="104">
        <f t="shared" ref="AE39" si="399">SUM(AE40:AE42)</f>
        <v>0</v>
      </c>
      <c r="AF39" s="104">
        <f t="shared" ref="AF39" si="400">SUM(AF40:AF42)</f>
        <v>0</v>
      </c>
      <c r="AG39" s="104">
        <f t="shared" ref="AG39" si="401">SUM(AG40:AG42)</f>
        <v>0</v>
      </c>
      <c r="AH39" s="104">
        <f t="shared" ref="AH39" si="402">SUM(AH40:AH42)</f>
        <v>0</v>
      </c>
      <c r="AI39" s="104">
        <f t="shared" ref="AI39" si="403">SUM(AI40:AI42)</f>
        <v>0</v>
      </c>
      <c r="AJ39" s="104">
        <f t="shared" ref="AJ39" si="404">SUM(AJ40:AJ42)</f>
        <v>0</v>
      </c>
      <c r="AK39" s="104">
        <f t="shared" ref="AK39" si="405">SUM(AK40:AK42)</f>
        <v>0</v>
      </c>
      <c r="AL39" s="104">
        <f t="shared" ref="AL39" si="406">SUM(AL40:AL42)</f>
        <v>0</v>
      </c>
      <c r="AM39" s="104">
        <f t="shared" ref="AM39" si="407">SUM(AM40:AM42)</f>
        <v>0</v>
      </c>
      <c r="AN39" s="104">
        <f t="shared" ref="AN39" si="408">SUM(AN40:AN42)</f>
        <v>0</v>
      </c>
      <c r="AO39" s="104">
        <f t="shared" ref="AO39" si="409">SUM(AO40:AO42)</f>
        <v>0</v>
      </c>
      <c r="AP39" s="145">
        <f t="shared" ref="AP39" si="410">SUM(AP40:AP42)</f>
        <v>0</v>
      </c>
      <c r="AQ39" s="104">
        <f t="shared" ref="AQ39" si="411">SUM(AQ40:AQ42)</f>
        <v>0</v>
      </c>
      <c r="AR39" s="104">
        <f t="shared" ref="AR39" si="412">SUM(AR40:AR42)</f>
        <v>0</v>
      </c>
      <c r="AS39" s="104">
        <f t="shared" ref="AS39" si="413">SUM(AS40:AS42)</f>
        <v>0</v>
      </c>
      <c r="AT39" s="104">
        <f t="shared" ref="AT39" si="414">SUM(AT40:AT42)</f>
        <v>0</v>
      </c>
      <c r="AU39" s="104">
        <f t="shared" ref="AU39" si="415">SUM(AU40:AU42)</f>
        <v>0</v>
      </c>
      <c r="AV39" s="104">
        <f t="shared" ref="AV39" si="416">SUM(AV40:AV42)</f>
        <v>0</v>
      </c>
      <c r="AW39" s="104">
        <f t="shared" ref="AW39" si="417">SUM(AW40:AW42)</f>
        <v>0</v>
      </c>
      <c r="AX39" s="104">
        <f t="shared" ref="AX39" si="418">SUM(AX40:AX42)</f>
        <v>0</v>
      </c>
      <c r="AY39" s="104">
        <f t="shared" ref="AY39" si="419">SUM(AY40:AY42)</f>
        <v>0</v>
      </c>
      <c r="AZ39" s="104">
        <f t="shared" ref="AZ39" si="420">SUM(AZ40:AZ42)</f>
        <v>0</v>
      </c>
      <c r="BA39" s="104">
        <f t="shared" ref="BA39" si="421">SUM(BA40:BA42)</f>
        <v>0</v>
      </c>
      <c r="BB39" s="104">
        <f t="shared" ref="BB39" si="422">SUM(BB40:BB42)</f>
        <v>0</v>
      </c>
      <c r="BC39" s="145">
        <f t="shared" ref="BC39" si="423">SUM(BC40:BC42)</f>
        <v>0</v>
      </c>
      <c r="BD39" s="104">
        <f t="shared" ref="BD39" si="424">SUM(BD40:BD42)</f>
        <v>0</v>
      </c>
      <c r="BE39" s="104">
        <f t="shared" ref="BE39" si="425">SUM(BE40:BE42)</f>
        <v>0</v>
      </c>
      <c r="BF39" s="104">
        <f t="shared" ref="BF39" si="426">SUM(BF40:BF42)</f>
        <v>0</v>
      </c>
      <c r="BG39" s="104">
        <f t="shared" ref="BG39" si="427">SUM(BG40:BG42)</f>
        <v>0</v>
      </c>
      <c r="BH39" s="104">
        <f t="shared" ref="BH39" si="428">SUM(BH40:BH42)</f>
        <v>0</v>
      </c>
      <c r="BI39" s="104">
        <f t="shared" ref="BI39" si="429">SUM(BI40:BI42)</f>
        <v>0</v>
      </c>
      <c r="BJ39" s="104">
        <f t="shared" ref="BJ39" si="430">SUM(BJ40:BJ42)</f>
        <v>0</v>
      </c>
      <c r="BK39" s="104">
        <f t="shared" ref="BK39" si="431">SUM(BK40:BK42)</f>
        <v>0</v>
      </c>
      <c r="BL39" s="104">
        <f t="shared" ref="BL39" si="432">SUM(BL40:BL42)</f>
        <v>0</v>
      </c>
      <c r="BM39" s="104">
        <f t="shared" ref="BM39" si="433">SUM(BM40:BM42)</f>
        <v>0</v>
      </c>
      <c r="BN39" s="104">
        <f t="shared" ref="BN39" si="434">SUM(BN40:BN42)</f>
        <v>0</v>
      </c>
      <c r="BO39" s="104">
        <f t="shared" ref="BO39" si="435">SUM(BO40:BO42)</f>
        <v>0</v>
      </c>
      <c r="BP39" s="145">
        <f t="shared" ref="BP39:CE39" si="436">SUM(BP40:BP42)</f>
        <v>0</v>
      </c>
      <c r="BQ39" s="104">
        <f t="shared" ref="BQ39" si="437">SUM(BQ40:BQ42)</f>
        <v>0</v>
      </c>
      <c r="BR39" s="104">
        <f t="shared" ref="BR39" si="438">SUM(BR40:BR42)</f>
        <v>0</v>
      </c>
      <c r="BS39" s="104">
        <f t="shared" ref="BS39" si="439">SUM(BS40:BS42)</f>
        <v>0</v>
      </c>
      <c r="BT39" s="196"/>
      <c r="BU39" s="196"/>
      <c r="BV39" s="196"/>
      <c r="BW39" s="196"/>
      <c r="BX39" s="196"/>
      <c r="BY39" s="196"/>
      <c r="BZ39" s="196"/>
      <c r="CA39" s="196"/>
      <c r="CB39" s="196"/>
      <c r="CC39" s="145">
        <f t="shared" ref="CC39" si="440">SUM(CC40:CC42)</f>
        <v>0</v>
      </c>
      <c r="CD39" s="129"/>
      <c r="CE39" s="145">
        <f t="shared" si="436"/>
        <v>50000</v>
      </c>
      <c r="CF39" s="129"/>
      <c r="CG39" s="90">
        <f t="shared" si="55"/>
        <v>0</v>
      </c>
      <c r="CH39" s="123" t="str">
        <f t="shared" si="11"/>
        <v>P</v>
      </c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</row>
    <row r="40" spans="1:159" s="180" customFormat="1" outlineLevel="2" x14ac:dyDescent="0.3">
      <c r="A40" s="167" t="s">
        <v>107</v>
      </c>
      <c r="B40" s="168" t="s">
        <v>84</v>
      </c>
      <c r="C40" s="135"/>
      <c r="D40" s="135"/>
      <c r="E40" s="169" t="s">
        <v>136</v>
      </c>
      <c r="F40" s="170" t="s">
        <v>140</v>
      </c>
      <c r="G40" s="170" t="s">
        <v>140</v>
      </c>
      <c r="H40" s="171">
        <v>0</v>
      </c>
      <c r="I40" s="171">
        <v>0</v>
      </c>
      <c r="J40" s="171">
        <v>0</v>
      </c>
      <c r="K40" s="172"/>
      <c r="L40" s="172"/>
      <c r="M40" s="173"/>
      <c r="N40" s="174"/>
      <c r="O40" s="175"/>
      <c r="P40" s="176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8">
        <f t="shared" ref="AC40:AC42" si="441">SUM(Q40:AB40)</f>
        <v>0</v>
      </c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8">
        <f t="shared" ref="AP40:AP42" si="442">SUM(AD40:AO40)</f>
        <v>0</v>
      </c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>
        <f t="shared" ref="BC40:BC42" si="443">SUM(AQ40:BB40)</f>
        <v>0</v>
      </c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8">
        <f t="shared" ref="BP40:BP42" si="444">SUM(BD40:BO40)</f>
        <v>0</v>
      </c>
      <c r="BQ40" s="177"/>
      <c r="BR40" s="177"/>
      <c r="BS40" s="177"/>
      <c r="BT40" s="197"/>
      <c r="BU40" s="197"/>
      <c r="BV40" s="197"/>
      <c r="BW40" s="197"/>
      <c r="BX40" s="197"/>
      <c r="BY40" s="197"/>
      <c r="BZ40" s="197"/>
      <c r="CA40" s="197"/>
      <c r="CB40" s="197"/>
      <c r="CC40" s="178">
        <f t="shared" ref="CC40:CC42" si="445">SUM(BQ40:CB40)</f>
        <v>0</v>
      </c>
      <c r="CE40" s="178">
        <f>SUM(AC40,AP40,BC40,BP40)</f>
        <v>0</v>
      </c>
      <c r="CG40" s="181">
        <f t="shared" si="55"/>
        <v>0</v>
      </c>
      <c r="CH40" s="182" t="str">
        <f t="shared" ref="CH40" si="446">IF(CG40=0,"P","V")</f>
        <v>P</v>
      </c>
    </row>
    <row r="41" spans="1:159" s="180" customFormat="1" outlineLevel="2" x14ac:dyDescent="0.3">
      <c r="A41" s="167" t="s">
        <v>108</v>
      </c>
      <c r="B41" s="168" t="s">
        <v>93</v>
      </c>
      <c r="C41" s="135"/>
      <c r="D41" s="135"/>
      <c r="E41" s="169" t="s">
        <v>136</v>
      </c>
      <c r="F41" s="170" t="s">
        <v>142</v>
      </c>
      <c r="G41" s="170" t="s">
        <v>142</v>
      </c>
      <c r="H41" s="171">
        <v>0</v>
      </c>
      <c r="I41" s="171">
        <v>0</v>
      </c>
      <c r="J41" s="171">
        <v>0</v>
      </c>
      <c r="K41" s="172"/>
      <c r="L41" s="172"/>
      <c r="M41" s="173"/>
      <c r="N41" s="174"/>
      <c r="O41" s="175"/>
      <c r="P41" s="176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8">
        <f t="shared" si="441"/>
        <v>0</v>
      </c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8">
        <f t="shared" si="442"/>
        <v>0</v>
      </c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>
        <f t="shared" si="443"/>
        <v>0</v>
      </c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8">
        <f t="shared" si="444"/>
        <v>0</v>
      </c>
      <c r="BQ41" s="177"/>
      <c r="BR41" s="177"/>
      <c r="BS41" s="177"/>
      <c r="BT41" s="197"/>
      <c r="BU41" s="197"/>
      <c r="BV41" s="197"/>
      <c r="BW41" s="197"/>
      <c r="BX41" s="197"/>
      <c r="BY41" s="197"/>
      <c r="BZ41" s="197"/>
      <c r="CA41" s="197"/>
      <c r="CB41" s="197"/>
      <c r="CC41" s="178">
        <f t="shared" si="445"/>
        <v>0</v>
      </c>
      <c r="CE41" s="178">
        <f>SUM(AC41,AP41,BC41,BP41)</f>
        <v>0</v>
      </c>
      <c r="CG41" s="181">
        <f t="shared" si="55"/>
        <v>0</v>
      </c>
      <c r="CH41" s="182" t="str">
        <f t="shared" si="11"/>
        <v>P</v>
      </c>
    </row>
    <row r="42" spans="1:159" s="122" customFormat="1" outlineLevel="2" x14ac:dyDescent="0.3">
      <c r="A42" s="140" t="s">
        <v>109</v>
      </c>
      <c r="B42" s="141" t="s">
        <v>88</v>
      </c>
      <c r="C42" s="135"/>
      <c r="D42" s="135"/>
      <c r="E42" s="165" t="s">
        <v>143</v>
      </c>
      <c r="F42" s="142" t="s">
        <v>142</v>
      </c>
      <c r="G42" s="142" t="s">
        <v>141</v>
      </c>
      <c r="H42" s="166">
        <v>50000</v>
      </c>
      <c r="I42" s="166">
        <v>0</v>
      </c>
      <c r="J42" s="166">
        <v>50000</v>
      </c>
      <c r="K42" s="124">
        <v>0.4</v>
      </c>
      <c r="L42" s="124">
        <v>0.3</v>
      </c>
      <c r="M42" s="125">
        <v>0.3</v>
      </c>
      <c r="N42" s="126">
        <v>3</v>
      </c>
      <c r="O42" s="120"/>
      <c r="P42" s="93"/>
      <c r="Q42" s="177"/>
      <c r="R42" s="177"/>
      <c r="S42" s="127"/>
      <c r="T42" s="127"/>
      <c r="U42" s="127"/>
      <c r="V42" s="127"/>
      <c r="W42" s="127">
        <f>$J$42*K42</f>
        <v>20000</v>
      </c>
      <c r="X42" s="127"/>
      <c r="Y42" s="127">
        <f>$J$42*L42</f>
        <v>15000</v>
      </c>
      <c r="Z42" s="127">
        <f>$J$42*M42</f>
        <v>15000</v>
      </c>
      <c r="AA42" s="127"/>
      <c r="AB42" s="127"/>
      <c r="AC42" s="144">
        <f t="shared" si="441"/>
        <v>50000</v>
      </c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44">
        <f t="shared" si="442"/>
        <v>0</v>
      </c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44">
        <f t="shared" si="443"/>
        <v>0</v>
      </c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44">
        <f t="shared" si="444"/>
        <v>0</v>
      </c>
      <c r="BQ42" s="127"/>
      <c r="BR42" s="127"/>
      <c r="BS42" s="127"/>
      <c r="BT42" s="177"/>
      <c r="BU42" s="177"/>
      <c r="BV42" s="177"/>
      <c r="BW42" s="177"/>
      <c r="BX42" s="177"/>
      <c r="BY42" s="177"/>
      <c r="BZ42" s="177"/>
      <c r="CA42" s="177"/>
      <c r="CB42" s="177"/>
      <c r="CC42" s="144">
        <f t="shared" si="445"/>
        <v>0</v>
      </c>
      <c r="CD42" s="34"/>
      <c r="CE42" s="144">
        <f>SUM(AC42,AP42,BC42,BP42,CC42)</f>
        <v>50000</v>
      </c>
      <c r="CF42" s="34"/>
      <c r="CG42" s="90">
        <f t="shared" si="55"/>
        <v>0</v>
      </c>
      <c r="CH42" s="123" t="str">
        <f t="shared" si="11"/>
        <v>P</v>
      </c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</row>
    <row r="43" spans="1:159" s="129" customFormat="1" outlineLevel="1" x14ac:dyDescent="0.3">
      <c r="A43" s="139" t="s">
        <v>54</v>
      </c>
      <c r="B43" s="135" t="s">
        <v>63</v>
      </c>
      <c r="C43" s="135"/>
      <c r="D43" s="135"/>
      <c r="E43" s="163" t="s">
        <v>129</v>
      </c>
      <c r="F43" s="136" t="s">
        <v>127</v>
      </c>
      <c r="G43" s="136" t="s">
        <v>130</v>
      </c>
      <c r="H43" s="164">
        <v>200000</v>
      </c>
      <c r="I43" s="164">
        <v>2000000</v>
      </c>
      <c r="J43" s="164">
        <v>2200000</v>
      </c>
      <c r="K43" s="130"/>
      <c r="L43" s="130"/>
      <c r="M43" s="131"/>
      <c r="N43" s="132"/>
      <c r="O43" s="133"/>
      <c r="P43" s="128"/>
      <c r="Q43" s="213">
        <f>SUM(Q44,Q45,Q49)</f>
        <v>0</v>
      </c>
      <c r="R43" s="213">
        <f>SUM(R44,R45,R49)</f>
        <v>0</v>
      </c>
      <c r="S43" s="134">
        <f>SUM(S44,S45,S49)</f>
        <v>0</v>
      </c>
      <c r="T43" s="134">
        <f t="shared" ref="T43:CE43" si="447">SUM(T44,T45,T49)</f>
        <v>0</v>
      </c>
      <c r="U43" s="134">
        <f t="shared" si="447"/>
        <v>0</v>
      </c>
      <c r="V43" s="134">
        <f t="shared" si="447"/>
        <v>0</v>
      </c>
      <c r="W43" s="134">
        <f t="shared" si="447"/>
        <v>80000</v>
      </c>
      <c r="X43" s="134">
        <f t="shared" si="447"/>
        <v>0</v>
      </c>
      <c r="Y43" s="134">
        <f t="shared" si="447"/>
        <v>0</v>
      </c>
      <c r="Z43" s="134">
        <f t="shared" si="447"/>
        <v>60000</v>
      </c>
      <c r="AA43" s="134">
        <f t="shared" si="447"/>
        <v>0</v>
      </c>
      <c r="AB43" s="134">
        <f t="shared" si="447"/>
        <v>60000</v>
      </c>
      <c r="AC43" s="134">
        <f t="shared" si="447"/>
        <v>200000</v>
      </c>
      <c r="AD43" s="134">
        <f t="shared" si="447"/>
        <v>54054.054054054053</v>
      </c>
      <c r="AE43" s="134">
        <f t="shared" si="447"/>
        <v>54054.054054054053</v>
      </c>
      <c r="AF43" s="134">
        <f t="shared" si="447"/>
        <v>54054.054054054053</v>
      </c>
      <c r="AG43" s="134">
        <f t="shared" si="447"/>
        <v>54054.054054054053</v>
      </c>
      <c r="AH43" s="134">
        <f t="shared" si="447"/>
        <v>54054.054054054053</v>
      </c>
      <c r="AI43" s="134">
        <f t="shared" si="447"/>
        <v>54054.054054054053</v>
      </c>
      <c r="AJ43" s="134">
        <f t="shared" si="447"/>
        <v>54054.054054054053</v>
      </c>
      <c r="AK43" s="134">
        <f t="shared" si="447"/>
        <v>54054.054054054053</v>
      </c>
      <c r="AL43" s="134">
        <f t="shared" si="447"/>
        <v>54054.054054054053</v>
      </c>
      <c r="AM43" s="134">
        <f t="shared" si="447"/>
        <v>54054.054054054053</v>
      </c>
      <c r="AN43" s="134">
        <f t="shared" si="447"/>
        <v>54054.054054054053</v>
      </c>
      <c r="AO43" s="134">
        <f t="shared" si="447"/>
        <v>54054.054054054053</v>
      </c>
      <c r="AP43" s="134">
        <f t="shared" si="447"/>
        <v>648648.64864864887</v>
      </c>
      <c r="AQ43" s="134">
        <f t="shared" si="447"/>
        <v>54054.054054054053</v>
      </c>
      <c r="AR43" s="134">
        <f t="shared" si="447"/>
        <v>54054.054054054053</v>
      </c>
      <c r="AS43" s="134">
        <f t="shared" si="447"/>
        <v>54054.054054054053</v>
      </c>
      <c r="AT43" s="134">
        <f t="shared" si="447"/>
        <v>54054.054054054053</v>
      </c>
      <c r="AU43" s="134">
        <f t="shared" si="447"/>
        <v>54054.054054054053</v>
      </c>
      <c r="AV43" s="134">
        <f t="shared" si="447"/>
        <v>54054.054054054053</v>
      </c>
      <c r="AW43" s="134">
        <f t="shared" si="447"/>
        <v>54054.054054054053</v>
      </c>
      <c r="AX43" s="134">
        <f t="shared" si="447"/>
        <v>54054.054054054053</v>
      </c>
      <c r="AY43" s="134">
        <f t="shared" si="447"/>
        <v>54054.054054054053</v>
      </c>
      <c r="AZ43" s="134">
        <f t="shared" si="447"/>
        <v>54054.054054054053</v>
      </c>
      <c r="BA43" s="134">
        <f t="shared" si="447"/>
        <v>54054.054054054053</v>
      </c>
      <c r="BB43" s="134">
        <f t="shared" si="447"/>
        <v>54054.054054054053</v>
      </c>
      <c r="BC43" s="134">
        <f t="shared" si="447"/>
        <v>648648.64864864887</v>
      </c>
      <c r="BD43" s="134">
        <f t="shared" si="447"/>
        <v>54054.054054054053</v>
      </c>
      <c r="BE43" s="134">
        <f t="shared" si="447"/>
        <v>54054.054054054053</v>
      </c>
      <c r="BF43" s="134">
        <f t="shared" si="447"/>
        <v>54054.054054054053</v>
      </c>
      <c r="BG43" s="134">
        <f t="shared" si="447"/>
        <v>54054.054054054053</v>
      </c>
      <c r="BH43" s="134">
        <f t="shared" si="447"/>
        <v>54054.054054054053</v>
      </c>
      <c r="BI43" s="134">
        <f t="shared" si="447"/>
        <v>54054.054054054053</v>
      </c>
      <c r="BJ43" s="134">
        <f t="shared" si="447"/>
        <v>54054.054054054053</v>
      </c>
      <c r="BK43" s="134">
        <f t="shared" si="447"/>
        <v>54054.054054054053</v>
      </c>
      <c r="BL43" s="134">
        <f t="shared" si="447"/>
        <v>54054.054054054053</v>
      </c>
      <c r="BM43" s="134">
        <f t="shared" si="447"/>
        <v>54054.054054054053</v>
      </c>
      <c r="BN43" s="134">
        <f t="shared" si="447"/>
        <v>54054.054054054053</v>
      </c>
      <c r="BO43" s="134">
        <f t="shared" si="447"/>
        <v>54054.054054054053</v>
      </c>
      <c r="BP43" s="134">
        <f t="shared" si="447"/>
        <v>648648.64864864887</v>
      </c>
      <c r="BQ43" s="134">
        <f t="shared" si="447"/>
        <v>54054.054054054053</v>
      </c>
      <c r="BR43" s="134">
        <f t="shared" si="447"/>
        <v>0</v>
      </c>
      <c r="BS43" s="134">
        <f t="shared" si="447"/>
        <v>0</v>
      </c>
      <c r="BT43" s="213">
        <f t="shared" si="447"/>
        <v>0</v>
      </c>
      <c r="BU43" s="213">
        <f t="shared" si="447"/>
        <v>0</v>
      </c>
      <c r="BV43" s="213">
        <f t="shared" si="447"/>
        <v>0</v>
      </c>
      <c r="BW43" s="213">
        <f t="shared" si="447"/>
        <v>0</v>
      </c>
      <c r="BX43" s="213">
        <f t="shared" si="447"/>
        <v>0</v>
      </c>
      <c r="BY43" s="213">
        <f t="shared" si="447"/>
        <v>0</v>
      </c>
      <c r="BZ43" s="213">
        <f t="shared" si="447"/>
        <v>0</v>
      </c>
      <c r="CA43" s="213">
        <f t="shared" si="447"/>
        <v>0</v>
      </c>
      <c r="CB43" s="213">
        <f t="shared" si="447"/>
        <v>0</v>
      </c>
      <c r="CC43" s="134">
        <f t="shared" si="447"/>
        <v>54054.054054054053</v>
      </c>
      <c r="CD43" s="134"/>
      <c r="CE43" s="134">
        <f t="shared" si="447"/>
        <v>2200000.0000000005</v>
      </c>
      <c r="CG43" s="90">
        <f t="shared" si="55"/>
        <v>0</v>
      </c>
      <c r="CH43" s="123" t="str">
        <f t="shared" si="11"/>
        <v>P</v>
      </c>
    </row>
    <row r="44" spans="1:159" s="180" customFormat="1" outlineLevel="1" x14ac:dyDescent="0.3">
      <c r="A44" s="167" t="s">
        <v>56</v>
      </c>
      <c r="B44" s="168" t="s">
        <v>110</v>
      </c>
      <c r="C44" s="135"/>
      <c r="D44" s="135"/>
      <c r="E44" s="169" t="s">
        <v>136</v>
      </c>
      <c r="F44" s="170" t="s">
        <v>127</v>
      </c>
      <c r="G44" s="170" t="s">
        <v>127</v>
      </c>
      <c r="H44" s="171">
        <v>0</v>
      </c>
      <c r="I44" s="171">
        <v>0</v>
      </c>
      <c r="J44" s="171">
        <v>0</v>
      </c>
      <c r="K44" s="172"/>
      <c r="L44" s="172"/>
      <c r="M44" s="173"/>
      <c r="N44" s="174"/>
      <c r="O44" s="175"/>
      <c r="P44" s="176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8">
        <f t="shared" ref="AC44" si="448">SUM(Q44:AB44)</f>
        <v>0</v>
      </c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8">
        <f t="shared" ref="AP44" si="449">SUM(AD44:AO44)</f>
        <v>0</v>
      </c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>
        <f t="shared" ref="BC44" si="450">SUM(AQ44:BB44)</f>
        <v>0</v>
      </c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8">
        <f t="shared" ref="BP44" si="451">SUM(BD44:BO44)</f>
        <v>0</v>
      </c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8">
        <f t="shared" ref="CC44" si="452">SUM(BQ44:CB44)</f>
        <v>0</v>
      </c>
      <c r="CE44" s="178">
        <f>SUM(AC44,AP44,BC44,BP44,CC44)</f>
        <v>0</v>
      </c>
      <c r="CG44" s="181">
        <f t="shared" si="55"/>
        <v>0</v>
      </c>
      <c r="CH44" s="182" t="str">
        <f t="shared" si="11"/>
        <v>P</v>
      </c>
    </row>
    <row r="45" spans="1:159" s="152" customFormat="1" outlineLevel="1" x14ac:dyDescent="0.3">
      <c r="A45" s="139" t="s">
        <v>58</v>
      </c>
      <c r="B45" s="135" t="s">
        <v>111</v>
      </c>
      <c r="C45" s="135" t="s">
        <v>166</v>
      </c>
      <c r="D45" s="135" t="s">
        <v>179</v>
      </c>
      <c r="E45" s="163" t="s">
        <v>144</v>
      </c>
      <c r="F45" s="136" t="s">
        <v>145</v>
      </c>
      <c r="G45" s="136" t="s">
        <v>146</v>
      </c>
      <c r="H45" s="164">
        <v>200000</v>
      </c>
      <c r="I45" s="164">
        <v>0</v>
      </c>
      <c r="J45" s="164">
        <v>200000</v>
      </c>
      <c r="K45" s="100"/>
      <c r="L45" s="100"/>
      <c r="M45" s="101"/>
      <c r="N45" s="102"/>
      <c r="O45" s="153"/>
      <c r="P45" s="128"/>
      <c r="Q45" s="179">
        <f>SUM(Q46:Q48)</f>
        <v>0</v>
      </c>
      <c r="R45" s="179">
        <f>SUM(R46:R48)</f>
        <v>0</v>
      </c>
      <c r="S45" s="104">
        <f>SUM(S46:S48)</f>
        <v>0</v>
      </c>
      <c r="T45" s="104">
        <f t="shared" ref="T45:CC45" si="453">SUM(T46:T48)</f>
        <v>0</v>
      </c>
      <c r="U45" s="104">
        <f t="shared" si="453"/>
        <v>0</v>
      </c>
      <c r="V45" s="104">
        <f t="shared" si="453"/>
        <v>0</v>
      </c>
      <c r="W45" s="104">
        <f t="shared" si="453"/>
        <v>80000</v>
      </c>
      <c r="X45" s="104">
        <f t="shared" si="453"/>
        <v>0</v>
      </c>
      <c r="Y45" s="104">
        <f t="shared" si="453"/>
        <v>0</v>
      </c>
      <c r="Z45" s="104">
        <f t="shared" si="453"/>
        <v>60000</v>
      </c>
      <c r="AA45" s="104">
        <f t="shared" si="453"/>
        <v>0</v>
      </c>
      <c r="AB45" s="104">
        <f t="shared" si="453"/>
        <v>60000</v>
      </c>
      <c r="AC45" s="104">
        <f t="shared" si="453"/>
        <v>200000</v>
      </c>
      <c r="AD45" s="104">
        <f t="shared" si="453"/>
        <v>0</v>
      </c>
      <c r="AE45" s="104">
        <f t="shared" si="453"/>
        <v>0</v>
      </c>
      <c r="AF45" s="104">
        <f t="shared" si="453"/>
        <v>0</v>
      </c>
      <c r="AG45" s="104">
        <f t="shared" si="453"/>
        <v>0</v>
      </c>
      <c r="AH45" s="104">
        <f t="shared" si="453"/>
        <v>0</v>
      </c>
      <c r="AI45" s="104">
        <f t="shared" si="453"/>
        <v>0</v>
      </c>
      <c r="AJ45" s="104">
        <f t="shared" si="453"/>
        <v>0</v>
      </c>
      <c r="AK45" s="104">
        <f t="shared" si="453"/>
        <v>0</v>
      </c>
      <c r="AL45" s="104">
        <f t="shared" si="453"/>
        <v>0</v>
      </c>
      <c r="AM45" s="104">
        <f t="shared" si="453"/>
        <v>0</v>
      </c>
      <c r="AN45" s="104">
        <f t="shared" si="453"/>
        <v>0</v>
      </c>
      <c r="AO45" s="104">
        <f t="shared" si="453"/>
        <v>0</v>
      </c>
      <c r="AP45" s="104">
        <f t="shared" si="453"/>
        <v>0</v>
      </c>
      <c r="AQ45" s="104">
        <f t="shared" si="453"/>
        <v>0</v>
      </c>
      <c r="AR45" s="104">
        <f t="shared" si="453"/>
        <v>0</v>
      </c>
      <c r="AS45" s="104">
        <f t="shared" si="453"/>
        <v>0</v>
      </c>
      <c r="AT45" s="104">
        <f t="shared" si="453"/>
        <v>0</v>
      </c>
      <c r="AU45" s="104">
        <f t="shared" si="453"/>
        <v>0</v>
      </c>
      <c r="AV45" s="104">
        <f t="shared" si="453"/>
        <v>0</v>
      </c>
      <c r="AW45" s="104">
        <f t="shared" si="453"/>
        <v>0</v>
      </c>
      <c r="AX45" s="104">
        <f t="shared" si="453"/>
        <v>0</v>
      </c>
      <c r="AY45" s="104">
        <f t="shared" si="453"/>
        <v>0</v>
      </c>
      <c r="AZ45" s="104">
        <f t="shared" si="453"/>
        <v>0</v>
      </c>
      <c r="BA45" s="104">
        <f t="shared" si="453"/>
        <v>0</v>
      </c>
      <c r="BB45" s="104">
        <f t="shared" si="453"/>
        <v>0</v>
      </c>
      <c r="BC45" s="104">
        <f t="shared" si="453"/>
        <v>0</v>
      </c>
      <c r="BD45" s="104">
        <f t="shared" si="453"/>
        <v>0</v>
      </c>
      <c r="BE45" s="104">
        <f t="shared" si="453"/>
        <v>0</v>
      </c>
      <c r="BF45" s="104">
        <f t="shared" si="453"/>
        <v>0</v>
      </c>
      <c r="BG45" s="104">
        <f t="shared" si="453"/>
        <v>0</v>
      </c>
      <c r="BH45" s="104">
        <f t="shared" si="453"/>
        <v>0</v>
      </c>
      <c r="BI45" s="104">
        <f t="shared" si="453"/>
        <v>0</v>
      </c>
      <c r="BJ45" s="104">
        <f t="shared" si="453"/>
        <v>0</v>
      </c>
      <c r="BK45" s="104">
        <f t="shared" si="453"/>
        <v>0</v>
      </c>
      <c r="BL45" s="104">
        <f t="shared" si="453"/>
        <v>0</v>
      </c>
      <c r="BM45" s="104">
        <f t="shared" si="453"/>
        <v>0</v>
      </c>
      <c r="BN45" s="104">
        <f t="shared" si="453"/>
        <v>0</v>
      </c>
      <c r="BO45" s="104">
        <f t="shared" si="453"/>
        <v>0</v>
      </c>
      <c r="BP45" s="104">
        <f t="shared" si="453"/>
        <v>0</v>
      </c>
      <c r="BQ45" s="104">
        <f t="shared" si="453"/>
        <v>0</v>
      </c>
      <c r="BR45" s="104">
        <f t="shared" si="453"/>
        <v>0</v>
      </c>
      <c r="BS45" s="104">
        <f t="shared" si="453"/>
        <v>0</v>
      </c>
      <c r="BT45" s="179">
        <f t="shared" si="453"/>
        <v>0</v>
      </c>
      <c r="BU45" s="179">
        <f t="shared" si="453"/>
        <v>0</v>
      </c>
      <c r="BV45" s="179">
        <f t="shared" si="453"/>
        <v>0</v>
      </c>
      <c r="BW45" s="179">
        <f t="shared" si="453"/>
        <v>0</v>
      </c>
      <c r="BX45" s="179">
        <f t="shared" si="453"/>
        <v>0</v>
      </c>
      <c r="BY45" s="179">
        <f t="shared" si="453"/>
        <v>0</v>
      </c>
      <c r="BZ45" s="179">
        <f t="shared" si="453"/>
        <v>0</v>
      </c>
      <c r="CA45" s="179">
        <f t="shared" si="453"/>
        <v>0</v>
      </c>
      <c r="CB45" s="179">
        <f t="shared" si="453"/>
        <v>0</v>
      </c>
      <c r="CC45" s="104">
        <f t="shared" si="453"/>
        <v>0</v>
      </c>
      <c r="CD45" s="104"/>
      <c r="CE45" s="104">
        <f t="shared" ref="CE45" si="454">SUM(CE46:CE48)</f>
        <v>200000</v>
      </c>
      <c r="CF45" s="129"/>
      <c r="CG45" s="90">
        <f t="shared" si="55"/>
        <v>0</v>
      </c>
      <c r="CH45" s="123" t="str">
        <f t="shared" ref="CH45:CH48" si="455">IF(CG45=0,"P","V")</f>
        <v>P</v>
      </c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</row>
    <row r="46" spans="1:159" s="180" customFormat="1" outlineLevel="2" x14ac:dyDescent="0.3">
      <c r="A46" s="167" t="s">
        <v>112</v>
      </c>
      <c r="B46" s="168" t="s">
        <v>84</v>
      </c>
      <c r="C46" s="135"/>
      <c r="D46" s="135"/>
      <c r="E46" s="169" t="s">
        <v>136</v>
      </c>
      <c r="F46" s="170" t="s">
        <v>145</v>
      </c>
      <c r="G46" s="170" t="s">
        <v>145</v>
      </c>
      <c r="H46" s="171">
        <v>0</v>
      </c>
      <c r="I46" s="171">
        <v>0</v>
      </c>
      <c r="J46" s="171">
        <v>0</v>
      </c>
      <c r="K46" s="172"/>
      <c r="L46" s="172"/>
      <c r="M46" s="173"/>
      <c r="N46" s="174"/>
      <c r="O46" s="175"/>
      <c r="P46" s="176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8">
        <f t="shared" ref="AC46:AC49" si="456">SUM(Q46:AB46)</f>
        <v>0</v>
      </c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8">
        <f t="shared" ref="AP46:AP49" si="457">SUM(AD46:AO46)</f>
        <v>0</v>
      </c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>
        <f t="shared" ref="BC46:BC49" si="458">SUM(AQ46:BB46)</f>
        <v>0</v>
      </c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8">
        <f t="shared" ref="BP46:BP49" si="459">SUM(BD46:BO46)</f>
        <v>0</v>
      </c>
      <c r="BQ46" s="177"/>
      <c r="BR46" s="177"/>
      <c r="BS46" s="177"/>
      <c r="BT46" s="197"/>
      <c r="BU46" s="197"/>
      <c r="BV46" s="197"/>
      <c r="BW46" s="197"/>
      <c r="BX46" s="197"/>
      <c r="BY46" s="197"/>
      <c r="BZ46" s="197"/>
      <c r="CA46" s="197"/>
      <c r="CB46" s="197"/>
      <c r="CC46" s="178">
        <f t="shared" ref="CC46:CC49" si="460">SUM(BQ46:CB46)</f>
        <v>0</v>
      </c>
      <c r="CE46" s="178">
        <f>SUM(AC46,AP46,BC46,BP46)</f>
        <v>0</v>
      </c>
      <c r="CG46" s="181">
        <f t="shared" si="55"/>
        <v>0</v>
      </c>
      <c r="CH46" s="182" t="str">
        <f t="shared" si="455"/>
        <v>P</v>
      </c>
    </row>
    <row r="47" spans="1:159" s="180" customFormat="1" outlineLevel="2" x14ac:dyDescent="0.3">
      <c r="A47" s="167" t="s">
        <v>113</v>
      </c>
      <c r="B47" s="168" t="s">
        <v>93</v>
      </c>
      <c r="C47" s="135"/>
      <c r="D47" s="135"/>
      <c r="E47" s="169" t="s">
        <v>136</v>
      </c>
      <c r="F47" s="170" t="s">
        <v>147</v>
      </c>
      <c r="G47" s="170" t="s">
        <v>147</v>
      </c>
      <c r="H47" s="171">
        <v>0</v>
      </c>
      <c r="I47" s="171">
        <v>0</v>
      </c>
      <c r="J47" s="171">
        <v>0</v>
      </c>
      <c r="K47" s="172"/>
      <c r="L47" s="172"/>
      <c r="M47" s="173"/>
      <c r="N47" s="174"/>
      <c r="O47" s="175"/>
      <c r="P47" s="176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8">
        <f t="shared" si="456"/>
        <v>0</v>
      </c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8">
        <f t="shared" si="457"/>
        <v>0</v>
      </c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8">
        <f t="shared" si="458"/>
        <v>0</v>
      </c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8">
        <f t="shared" si="459"/>
        <v>0</v>
      </c>
      <c r="BQ47" s="177"/>
      <c r="BR47" s="177"/>
      <c r="BS47" s="177"/>
      <c r="BT47" s="197"/>
      <c r="BU47" s="197"/>
      <c r="BV47" s="197"/>
      <c r="BW47" s="197"/>
      <c r="BX47" s="197"/>
      <c r="BY47" s="197"/>
      <c r="BZ47" s="197"/>
      <c r="CA47" s="197"/>
      <c r="CB47" s="197"/>
      <c r="CC47" s="178">
        <f t="shared" si="460"/>
        <v>0</v>
      </c>
      <c r="CE47" s="178">
        <f>SUM(AC47,AP47,BC47,BP47)</f>
        <v>0</v>
      </c>
      <c r="CG47" s="181">
        <f t="shared" si="55"/>
        <v>0</v>
      </c>
      <c r="CH47" s="182" t="str">
        <f t="shared" si="455"/>
        <v>P</v>
      </c>
    </row>
    <row r="48" spans="1:159" s="122" customFormat="1" outlineLevel="2" x14ac:dyDescent="0.3">
      <c r="A48" s="140" t="s">
        <v>114</v>
      </c>
      <c r="B48" s="141" t="s">
        <v>88</v>
      </c>
      <c r="C48" s="135"/>
      <c r="D48" s="135"/>
      <c r="E48" s="165" t="s">
        <v>148</v>
      </c>
      <c r="F48" s="142" t="s">
        <v>149</v>
      </c>
      <c r="G48" s="142" t="s">
        <v>146</v>
      </c>
      <c r="H48" s="166">
        <v>200000</v>
      </c>
      <c r="I48" s="166">
        <v>0</v>
      </c>
      <c r="J48" s="166">
        <v>200000</v>
      </c>
      <c r="K48" s="124">
        <v>0.4</v>
      </c>
      <c r="L48" s="124">
        <v>0.3</v>
      </c>
      <c r="M48" s="125">
        <v>0.3</v>
      </c>
      <c r="N48" s="126">
        <v>3</v>
      </c>
      <c r="O48" s="120"/>
      <c r="P48" s="93"/>
      <c r="Q48" s="177"/>
      <c r="R48" s="177"/>
      <c r="S48" s="127"/>
      <c r="T48" s="127"/>
      <c r="U48" s="127"/>
      <c r="V48" s="127"/>
      <c r="W48" s="127">
        <f>$J$48*$K$48</f>
        <v>80000</v>
      </c>
      <c r="X48" s="127"/>
      <c r="Y48" s="127"/>
      <c r="Z48" s="127">
        <f>$J$48*$L$48</f>
        <v>60000</v>
      </c>
      <c r="AA48" s="127"/>
      <c r="AB48" s="127">
        <f>$J$48*M48</f>
        <v>60000</v>
      </c>
      <c r="AC48" s="144">
        <f t="shared" si="456"/>
        <v>200000</v>
      </c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44">
        <f t="shared" si="457"/>
        <v>0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44">
        <f t="shared" si="458"/>
        <v>0</v>
      </c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44">
        <f t="shared" si="459"/>
        <v>0</v>
      </c>
      <c r="BQ48" s="127"/>
      <c r="BR48" s="127"/>
      <c r="BS48" s="127"/>
      <c r="BT48" s="197"/>
      <c r="BU48" s="197"/>
      <c r="BV48" s="197"/>
      <c r="BW48" s="197"/>
      <c r="BX48" s="197"/>
      <c r="BY48" s="197"/>
      <c r="BZ48" s="197"/>
      <c r="CA48" s="197"/>
      <c r="CB48" s="197"/>
      <c r="CC48" s="144">
        <f t="shared" si="460"/>
        <v>0</v>
      </c>
      <c r="CD48" s="34"/>
      <c r="CE48" s="144">
        <f>SUM(AC48,AP48,BC48,BP48,CC48)</f>
        <v>200000</v>
      </c>
      <c r="CF48" s="34"/>
      <c r="CG48" s="90">
        <f t="shared" si="55"/>
        <v>0</v>
      </c>
      <c r="CH48" s="123" t="str">
        <f t="shared" si="455"/>
        <v>P</v>
      </c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</row>
    <row r="49" spans="1:159" s="122" customFormat="1" outlineLevel="1" x14ac:dyDescent="0.3">
      <c r="A49" s="140" t="s">
        <v>60</v>
      </c>
      <c r="B49" s="141" t="s">
        <v>115</v>
      </c>
      <c r="C49" s="135" t="s">
        <v>189</v>
      </c>
      <c r="D49" s="135" t="s">
        <v>183</v>
      </c>
      <c r="E49" s="165" t="s">
        <v>150</v>
      </c>
      <c r="F49" s="142" t="s">
        <v>151</v>
      </c>
      <c r="G49" s="142" t="s">
        <v>130</v>
      </c>
      <c r="H49" s="166">
        <v>0</v>
      </c>
      <c r="I49" s="166">
        <v>2000000</v>
      </c>
      <c r="J49" s="166">
        <v>2000000</v>
      </c>
      <c r="K49" s="124"/>
      <c r="L49" s="124"/>
      <c r="M49" s="125"/>
      <c r="N49" s="126"/>
      <c r="O49" s="120"/>
      <c r="P49" s="93"/>
      <c r="Q49" s="177"/>
      <c r="R49" s="17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44">
        <f t="shared" si="456"/>
        <v>0</v>
      </c>
      <c r="AD49" s="127">
        <f t="shared" ref="AD49:AN49" si="461">$J$49/37</f>
        <v>54054.054054054053</v>
      </c>
      <c r="AE49" s="127">
        <f t="shared" si="461"/>
        <v>54054.054054054053</v>
      </c>
      <c r="AF49" s="127">
        <f t="shared" si="461"/>
        <v>54054.054054054053</v>
      </c>
      <c r="AG49" s="127">
        <f t="shared" si="461"/>
        <v>54054.054054054053</v>
      </c>
      <c r="AH49" s="127">
        <f t="shared" si="461"/>
        <v>54054.054054054053</v>
      </c>
      <c r="AI49" s="127">
        <f t="shared" si="461"/>
        <v>54054.054054054053</v>
      </c>
      <c r="AJ49" s="127">
        <f t="shared" si="461"/>
        <v>54054.054054054053</v>
      </c>
      <c r="AK49" s="127">
        <f t="shared" si="461"/>
        <v>54054.054054054053</v>
      </c>
      <c r="AL49" s="127">
        <f t="shared" si="461"/>
        <v>54054.054054054053</v>
      </c>
      <c r="AM49" s="127">
        <f t="shared" si="461"/>
        <v>54054.054054054053</v>
      </c>
      <c r="AN49" s="127">
        <f t="shared" si="461"/>
        <v>54054.054054054053</v>
      </c>
      <c r="AO49" s="127">
        <f>$J$49/37</f>
        <v>54054.054054054053</v>
      </c>
      <c r="AP49" s="144">
        <f t="shared" si="457"/>
        <v>648648.64864864887</v>
      </c>
      <c r="AQ49" s="127">
        <f t="shared" ref="AQ49:BA49" si="462">$J$49/37</f>
        <v>54054.054054054053</v>
      </c>
      <c r="AR49" s="127">
        <f t="shared" si="462"/>
        <v>54054.054054054053</v>
      </c>
      <c r="AS49" s="127">
        <f t="shared" si="462"/>
        <v>54054.054054054053</v>
      </c>
      <c r="AT49" s="127">
        <f t="shared" si="462"/>
        <v>54054.054054054053</v>
      </c>
      <c r="AU49" s="127">
        <f t="shared" si="462"/>
        <v>54054.054054054053</v>
      </c>
      <c r="AV49" s="127">
        <f t="shared" si="462"/>
        <v>54054.054054054053</v>
      </c>
      <c r="AW49" s="127">
        <f t="shared" si="462"/>
        <v>54054.054054054053</v>
      </c>
      <c r="AX49" s="127">
        <f t="shared" si="462"/>
        <v>54054.054054054053</v>
      </c>
      <c r="AY49" s="127">
        <f t="shared" si="462"/>
        <v>54054.054054054053</v>
      </c>
      <c r="AZ49" s="127">
        <f t="shared" si="462"/>
        <v>54054.054054054053</v>
      </c>
      <c r="BA49" s="127">
        <f t="shared" si="462"/>
        <v>54054.054054054053</v>
      </c>
      <c r="BB49" s="127">
        <f>$J$49/37</f>
        <v>54054.054054054053</v>
      </c>
      <c r="BC49" s="144">
        <f t="shared" si="458"/>
        <v>648648.64864864887</v>
      </c>
      <c r="BD49" s="127">
        <f t="shared" ref="BD49:BN49" si="463">$J$49/37</f>
        <v>54054.054054054053</v>
      </c>
      <c r="BE49" s="127">
        <f t="shared" si="463"/>
        <v>54054.054054054053</v>
      </c>
      <c r="BF49" s="127">
        <f t="shared" si="463"/>
        <v>54054.054054054053</v>
      </c>
      <c r="BG49" s="127">
        <f t="shared" si="463"/>
        <v>54054.054054054053</v>
      </c>
      <c r="BH49" s="127">
        <f t="shared" si="463"/>
        <v>54054.054054054053</v>
      </c>
      <c r="BI49" s="127">
        <f t="shared" si="463"/>
        <v>54054.054054054053</v>
      </c>
      <c r="BJ49" s="127">
        <f t="shared" si="463"/>
        <v>54054.054054054053</v>
      </c>
      <c r="BK49" s="127">
        <f t="shared" si="463"/>
        <v>54054.054054054053</v>
      </c>
      <c r="BL49" s="127">
        <f t="shared" si="463"/>
        <v>54054.054054054053</v>
      </c>
      <c r="BM49" s="127">
        <f t="shared" si="463"/>
        <v>54054.054054054053</v>
      </c>
      <c r="BN49" s="127">
        <f t="shared" si="463"/>
        <v>54054.054054054053</v>
      </c>
      <c r="BO49" s="127">
        <f>$J$49/37</f>
        <v>54054.054054054053</v>
      </c>
      <c r="BP49" s="144">
        <f t="shared" si="459"/>
        <v>648648.64864864887</v>
      </c>
      <c r="BQ49" s="127">
        <f>$J$49/37</f>
        <v>54054.054054054053</v>
      </c>
      <c r="BR49" s="127"/>
      <c r="BS49" s="127"/>
      <c r="BT49" s="197"/>
      <c r="BU49" s="197"/>
      <c r="BV49" s="197"/>
      <c r="BW49" s="197"/>
      <c r="BX49" s="197"/>
      <c r="BY49" s="197"/>
      <c r="BZ49" s="197"/>
      <c r="CA49" s="197"/>
      <c r="CB49" s="197"/>
      <c r="CC49" s="144">
        <f t="shared" si="460"/>
        <v>54054.054054054053</v>
      </c>
      <c r="CD49" s="34"/>
      <c r="CE49" s="144">
        <f>SUM(AC49,AP49,BC49,BP49,CC49)</f>
        <v>2000000.0000000005</v>
      </c>
      <c r="CF49" s="34"/>
      <c r="CG49" s="90">
        <f t="shared" si="55"/>
        <v>0</v>
      </c>
      <c r="CH49" s="123" t="str">
        <f t="shared" si="11"/>
        <v>P</v>
      </c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</row>
    <row r="50" spans="1:159" s="129" customFormat="1" x14ac:dyDescent="0.3">
      <c r="A50" s="139">
        <v>3</v>
      </c>
      <c r="B50" s="135" t="s">
        <v>64</v>
      </c>
      <c r="C50" s="135"/>
      <c r="D50" s="135"/>
      <c r="E50" s="163" t="s">
        <v>73</v>
      </c>
      <c r="F50" s="136" t="s">
        <v>124</v>
      </c>
      <c r="G50" s="136" t="s">
        <v>125</v>
      </c>
      <c r="H50" s="164">
        <v>0</v>
      </c>
      <c r="I50" s="164">
        <v>1700000</v>
      </c>
      <c r="J50" s="164">
        <v>1700000</v>
      </c>
      <c r="K50" s="130"/>
      <c r="L50" s="130"/>
      <c r="M50" s="131"/>
      <c r="N50" s="132"/>
      <c r="O50" s="133"/>
      <c r="P50" s="128"/>
      <c r="Q50" s="213">
        <f>SUM(Q51,Q52,Q56)</f>
        <v>0</v>
      </c>
      <c r="R50" s="213">
        <f t="shared" ref="R50:AD50" si="464">SUM(R51,R52,R56)</f>
        <v>0</v>
      </c>
      <c r="S50" s="134">
        <f t="shared" si="464"/>
        <v>22916.666666666668</v>
      </c>
      <c r="T50" s="134">
        <f t="shared" si="464"/>
        <v>22916.666666666668</v>
      </c>
      <c r="U50" s="134">
        <f t="shared" si="464"/>
        <v>22916.666666666668</v>
      </c>
      <c r="V50" s="134">
        <f t="shared" si="464"/>
        <v>22916.666666666668</v>
      </c>
      <c r="W50" s="134">
        <f t="shared" si="464"/>
        <v>22916.666666666668</v>
      </c>
      <c r="X50" s="134">
        <f t="shared" si="464"/>
        <v>22916.666666666668</v>
      </c>
      <c r="Y50" s="134">
        <f t="shared" si="464"/>
        <v>22916.666666666668</v>
      </c>
      <c r="Z50" s="134">
        <f t="shared" si="464"/>
        <v>92916.666666666672</v>
      </c>
      <c r="AA50" s="134">
        <f t="shared" si="464"/>
        <v>22916.666666666668</v>
      </c>
      <c r="AB50" s="134">
        <f t="shared" si="464"/>
        <v>52916.666666666672</v>
      </c>
      <c r="AC50" s="146">
        <f t="shared" si="464"/>
        <v>329166.66666666663</v>
      </c>
      <c r="AD50" s="134">
        <f t="shared" si="464"/>
        <v>22916.666666666668</v>
      </c>
      <c r="AE50" s="134">
        <f t="shared" ref="AE50" si="465">SUM(AE51,AE52,AE56)</f>
        <v>22916.666666666668</v>
      </c>
      <c r="AF50" s="134">
        <f t="shared" ref="AF50" si="466">SUM(AF51,AF52,AF56)</f>
        <v>22916.666666666668</v>
      </c>
      <c r="AG50" s="134">
        <f t="shared" ref="AG50" si="467">SUM(AG51,AG52,AG56)</f>
        <v>22916.666666666668</v>
      </c>
      <c r="AH50" s="134">
        <f t="shared" ref="AH50" si="468">SUM(AH51,AH52,AH56)</f>
        <v>22916.666666666668</v>
      </c>
      <c r="AI50" s="134">
        <f t="shared" ref="AI50" si="469">SUM(AI51,AI52,AI56)</f>
        <v>22916.666666666668</v>
      </c>
      <c r="AJ50" s="134">
        <f t="shared" ref="AJ50" si="470">SUM(AJ51,AJ52,AJ56)</f>
        <v>22916.666666666668</v>
      </c>
      <c r="AK50" s="134">
        <f t="shared" ref="AK50" si="471">SUM(AK51,AK52,AK56)</f>
        <v>22916.666666666668</v>
      </c>
      <c r="AL50" s="134">
        <f t="shared" ref="AL50" si="472">SUM(AL51,AL52,AL56)</f>
        <v>22916.666666666668</v>
      </c>
      <c r="AM50" s="134">
        <f t="shared" ref="AM50" si="473">SUM(AM51,AM52,AM56)</f>
        <v>127916.66666666667</v>
      </c>
      <c r="AN50" s="134">
        <f t="shared" ref="AN50" si="474">SUM(AN51,AN52,AN56)</f>
        <v>22916.666666666668</v>
      </c>
      <c r="AO50" s="134">
        <f t="shared" ref="AO50" si="475">SUM(AO51,AO52,AO56)</f>
        <v>67916.666666666672</v>
      </c>
      <c r="AP50" s="146">
        <f t="shared" ref="AP50" si="476">SUM(AP51,AP52,AP56)</f>
        <v>424999.99999999994</v>
      </c>
      <c r="AQ50" s="134">
        <f t="shared" ref="AQ50" si="477">SUM(AQ51,AQ52,AQ56)</f>
        <v>22916.666666666668</v>
      </c>
      <c r="AR50" s="134">
        <f t="shared" ref="AR50" si="478">SUM(AR51,AR52,AR56)</f>
        <v>22916.666666666668</v>
      </c>
      <c r="AS50" s="134">
        <f t="shared" ref="AS50" si="479">SUM(AS51,AS52,AS56)</f>
        <v>22916.666666666668</v>
      </c>
      <c r="AT50" s="134">
        <f t="shared" ref="AT50" si="480">SUM(AT51,AT52,AT56)</f>
        <v>22916.666666666668</v>
      </c>
      <c r="AU50" s="134">
        <f t="shared" ref="AU50" si="481">SUM(AU51,AU52,AU56)</f>
        <v>22916.666666666668</v>
      </c>
      <c r="AV50" s="134">
        <f t="shared" ref="AV50" si="482">SUM(AV51,AV52,AV56)</f>
        <v>22916.666666666668</v>
      </c>
      <c r="AW50" s="134">
        <f t="shared" ref="AW50" si="483">SUM(AW51,AW52,AW56)</f>
        <v>22916.666666666668</v>
      </c>
      <c r="AX50" s="134">
        <f t="shared" ref="AX50" si="484">SUM(AX51,AX52,AX56)</f>
        <v>22916.666666666668</v>
      </c>
      <c r="AY50" s="134">
        <f t="shared" ref="AY50" si="485">SUM(AY51,AY52,AY56)</f>
        <v>22916.666666666668</v>
      </c>
      <c r="AZ50" s="134">
        <f t="shared" ref="AZ50" si="486">SUM(AZ51,AZ52,AZ56)</f>
        <v>92916.666666666672</v>
      </c>
      <c r="BA50" s="134">
        <f t="shared" ref="BA50" si="487">SUM(BA51,BA52,BA56)</f>
        <v>22916.666666666668</v>
      </c>
      <c r="BB50" s="134">
        <f t="shared" ref="BB50" si="488">SUM(BB51,BB52,BB56)</f>
        <v>52916.666666666672</v>
      </c>
      <c r="BC50" s="146">
        <f t="shared" ref="BC50" si="489">SUM(BC51,BC52,BC56)</f>
        <v>374999.99999999994</v>
      </c>
      <c r="BD50" s="134">
        <f t="shared" ref="BD50" si="490">SUM(BD51,BD52,BD56)</f>
        <v>22916.666666666668</v>
      </c>
      <c r="BE50" s="134">
        <f t="shared" ref="BE50" si="491">SUM(BE51,BE52,BE56)</f>
        <v>22916.666666666668</v>
      </c>
      <c r="BF50" s="134">
        <f t="shared" ref="BF50" si="492">SUM(BF51,BF52,BF56)</f>
        <v>22916.666666666668</v>
      </c>
      <c r="BG50" s="134">
        <f t="shared" ref="BG50" si="493">SUM(BG51,BG52,BG56)</f>
        <v>22916.666666666668</v>
      </c>
      <c r="BH50" s="134">
        <f t="shared" ref="BH50" si="494">SUM(BH51,BH52,BH56)</f>
        <v>22916.666666666668</v>
      </c>
      <c r="BI50" s="134">
        <f t="shared" ref="BI50" si="495">SUM(BI51,BI52,BI56)</f>
        <v>22916.666666666668</v>
      </c>
      <c r="BJ50" s="134">
        <f t="shared" ref="BJ50" si="496">SUM(BJ51,BJ52,BJ56)</f>
        <v>22916.666666666668</v>
      </c>
      <c r="BK50" s="134">
        <f t="shared" ref="BK50" si="497">SUM(BK51,BK52,BK56)</f>
        <v>22916.666666666668</v>
      </c>
      <c r="BL50" s="134">
        <f t="shared" ref="BL50" si="498">SUM(BL51,BL52,BL56)</f>
        <v>22916.666666666668</v>
      </c>
      <c r="BM50" s="134">
        <f t="shared" ref="BM50" si="499">SUM(BM51,BM52,BM56)</f>
        <v>127916.66666666667</v>
      </c>
      <c r="BN50" s="134">
        <f t="shared" ref="BN50" si="500">SUM(BN51,BN52,BN56)</f>
        <v>22916.666666666668</v>
      </c>
      <c r="BO50" s="134">
        <f t="shared" ref="BO50" si="501">SUM(BO51,BO52,BO56)</f>
        <v>37916.666666666672</v>
      </c>
      <c r="BP50" s="146">
        <f t="shared" ref="BP50:CE50" si="502">SUM(BP51,BP52,BP56)</f>
        <v>394999.99999999994</v>
      </c>
      <c r="BQ50" s="134">
        <f t="shared" ref="BQ50" si="503">SUM(BQ51,BQ52,BQ56)</f>
        <v>52916.666666666672</v>
      </c>
      <c r="BR50" s="134">
        <f t="shared" ref="BR50" si="504">SUM(BR51,BR52,BR56)</f>
        <v>122916.66666666667</v>
      </c>
      <c r="BS50" s="134">
        <f t="shared" ref="BS50" si="505">SUM(BS51,BS52,BS56)</f>
        <v>0</v>
      </c>
      <c r="BT50" s="198"/>
      <c r="BU50" s="198"/>
      <c r="BV50" s="198"/>
      <c r="BW50" s="198"/>
      <c r="BX50" s="198"/>
      <c r="BY50" s="198"/>
      <c r="BZ50" s="198"/>
      <c r="CA50" s="198"/>
      <c r="CB50" s="198"/>
      <c r="CC50" s="146">
        <f t="shared" ref="CC50" si="506">SUM(CC51,CC52,CC56)</f>
        <v>175833.33333333334</v>
      </c>
      <c r="CE50" s="146">
        <f t="shared" si="502"/>
        <v>1699999.9999999998</v>
      </c>
      <c r="CG50" s="90">
        <f t="shared" si="55"/>
        <v>0</v>
      </c>
      <c r="CH50" s="123" t="str">
        <f t="shared" si="11"/>
        <v>P</v>
      </c>
    </row>
    <row r="51" spans="1:159" s="122" customFormat="1" outlineLevel="1" x14ac:dyDescent="0.3">
      <c r="A51" s="140" t="s">
        <v>65</v>
      </c>
      <c r="B51" s="141" t="s">
        <v>66</v>
      </c>
      <c r="C51" s="135" t="s">
        <v>169</v>
      </c>
      <c r="D51" s="135" t="s">
        <v>183</v>
      </c>
      <c r="E51" s="165" t="s">
        <v>73</v>
      </c>
      <c r="F51" s="142" t="s">
        <v>124</v>
      </c>
      <c r="G51" s="142" t="s">
        <v>125</v>
      </c>
      <c r="H51" s="166">
        <v>0</v>
      </c>
      <c r="I51" s="166">
        <v>1100000</v>
      </c>
      <c r="J51" s="166">
        <v>1100000</v>
      </c>
      <c r="K51" s="124"/>
      <c r="L51" s="124"/>
      <c r="M51" s="125"/>
      <c r="N51" s="126">
        <v>48</v>
      </c>
      <c r="O51" s="120" t="str">
        <f t="shared" ref="O51:O55" si="507">F51</f>
        <v>01 mar '13</v>
      </c>
      <c r="P51" s="93"/>
      <c r="Q51" s="177"/>
      <c r="R51" s="177"/>
      <c r="S51" s="127">
        <f>$J$51/48</f>
        <v>22916.666666666668</v>
      </c>
      <c r="T51" s="127">
        <f t="shared" ref="T51:AB51" si="508">$J$51/48</f>
        <v>22916.666666666668</v>
      </c>
      <c r="U51" s="127">
        <f t="shared" si="508"/>
        <v>22916.666666666668</v>
      </c>
      <c r="V51" s="127">
        <f t="shared" si="508"/>
        <v>22916.666666666668</v>
      </c>
      <c r="W51" s="127">
        <f t="shared" si="508"/>
        <v>22916.666666666668</v>
      </c>
      <c r="X51" s="127">
        <f t="shared" si="508"/>
        <v>22916.666666666668</v>
      </c>
      <c r="Y51" s="127">
        <f t="shared" si="508"/>
        <v>22916.666666666668</v>
      </c>
      <c r="Z51" s="127">
        <f t="shared" si="508"/>
        <v>22916.666666666668</v>
      </c>
      <c r="AA51" s="127">
        <f t="shared" si="508"/>
        <v>22916.666666666668</v>
      </c>
      <c r="AB51" s="127">
        <f t="shared" si="508"/>
        <v>22916.666666666668</v>
      </c>
      <c r="AC51" s="144">
        <f t="shared" ref="AC51" si="509">SUM(Q51:AB51)</f>
        <v>229166.66666666663</v>
      </c>
      <c r="AD51" s="127">
        <f t="shared" ref="AD51:AO51" si="510">$J$51/48</f>
        <v>22916.666666666668</v>
      </c>
      <c r="AE51" s="127">
        <f t="shared" si="510"/>
        <v>22916.666666666668</v>
      </c>
      <c r="AF51" s="127">
        <f t="shared" si="510"/>
        <v>22916.666666666668</v>
      </c>
      <c r="AG51" s="127">
        <f t="shared" si="510"/>
        <v>22916.666666666668</v>
      </c>
      <c r="AH51" s="127">
        <f t="shared" si="510"/>
        <v>22916.666666666668</v>
      </c>
      <c r="AI51" s="127">
        <f t="shared" si="510"/>
        <v>22916.666666666668</v>
      </c>
      <c r="AJ51" s="127">
        <f t="shared" si="510"/>
        <v>22916.666666666668</v>
      </c>
      <c r="AK51" s="127">
        <f t="shared" si="510"/>
        <v>22916.666666666668</v>
      </c>
      <c r="AL51" s="127">
        <f t="shared" si="510"/>
        <v>22916.666666666668</v>
      </c>
      <c r="AM51" s="127">
        <f t="shared" si="510"/>
        <v>22916.666666666668</v>
      </c>
      <c r="AN51" s="127">
        <f t="shared" si="510"/>
        <v>22916.666666666668</v>
      </c>
      <c r="AO51" s="127">
        <f t="shared" si="510"/>
        <v>22916.666666666668</v>
      </c>
      <c r="AP51" s="144">
        <f t="shared" ref="AP51" si="511">SUM(AD51:AO51)</f>
        <v>274999.99999999994</v>
      </c>
      <c r="AQ51" s="127">
        <f t="shared" ref="AQ51:BB51" si="512">$J$51/48</f>
        <v>22916.666666666668</v>
      </c>
      <c r="AR51" s="127">
        <f t="shared" si="512"/>
        <v>22916.666666666668</v>
      </c>
      <c r="AS51" s="127">
        <f t="shared" si="512"/>
        <v>22916.666666666668</v>
      </c>
      <c r="AT51" s="127">
        <f t="shared" si="512"/>
        <v>22916.666666666668</v>
      </c>
      <c r="AU51" s="127">
        <f t="shared" si="512"/>
        <v>22916.666666666668</v>
      </c>
      <c r="AV51" s="127">
        <f t="shared" si="512"/>
        <v>22916.666666666668</v>
      </c>
      <c r="AW51" s="127">
        <f t="shared" si="512"/>
        <v>22916.666666666668</v>
      </c>
      <c r="AX51" s="127">
        <f t="shared" si="512"/>
        <v>22916.666666666668</v>
      </c>
      <c r="AY51" s="127">
        <f t="shared" si="512"/>
        <v>22916.666666666668</v>
      </c>
      <c r="AZ51" s="127">
        <f t="shared" si="512"/>
        <v>22916.666666666668</v>
      </c>
      <c r="BA51" s="127">
        <f t="shared" si="512"/>
        <v>22916.666666666668</v>
      </c>
      <c r="BB51" s="127">
        <f t="shared" si="512"/>
        <v>22916.666666666668</v>
      </c>
      <c r="BC51" s="144">
        <f t="shared" ref="BC51" si="513">SUM(AQ51:BB51)</f>
        <v>274999.99999999994</v>
      </c>
      <c r="BD51" s="127">
        <f t="shared" ref="BD51:BO51" si="514">$J$51/48</f>
        <v>22916.666666666668</v>
      </c>
      <c r="BE51" s="127">
        <f t="shared" si="514"/>
        <v>22916.666666666668</v>
      </c>
      <c r="BF51" s="127">
        <f t="shared" si="514"/>
        <v>22916.666666666668</v>
      </c>
      <c r="BG51" s="127">
        <f t="shared" si="514"/>
        <v>22916.666666666668</v>
      </c>
      <c r="BH51" s="127">
        <f t="shared" si="514"/>
        <v>22916.666666666668</v>
      </c>
      <c r="BI51" s="127">
        <f t="shared" si="514"/>
        <v>22916.666666666668</v>
      </c>
      <c r="BJ51" s="127">
        <f t="shared" si="514"/>
        <v>22916.666666666668</v>
      </c>
      <c r="BK51" s="127">
        <f t="shared" si="514"/>
        <v>22916.666666666668</v>
      </c>
      <c r="BL51" s="127">
        <f t="shared" si="514"/>
        <v>22916.666666666668</v>
      </c>
      <c r="BM51" s="127">
        <f t="shared" si="514"/>
        <v>22916.666666666668</v>
      </c>
      <c r="BN51" s="127">
        <f t="shared" si="514"/>
        <v>22916.666666666668</v>
      </c>
      <c r="BO51" s="127">
        <f t="shared" si="514"/>
        <v>22916.666666666668</v>
      </c>
      <c r="BP51" s="144">
        <f t="shared" ref="BP51" si="515">SUM(BD51:BO51)</f>
        <v>274999.99999999994</v>
      </c>
      <c r="BQ51" s="127">
        <f t="shared" ref="BQ51:BR51" si="516">$J$51/48</f>
        <v>22916.666666666668</v>
      </c>
      <c r="BR51" s="127">
        <f t="shared" si="516"/>
        <v>22916.666666666668</v>
      </c>
      <c r="BS51" s="127"/>
      <c r="BT51" s="197"/>
      <c r="BU51" s="197"/>
      <c r="BV51" s="197"/>
      <c r="BW51" s="197"/>
      <c r="BX51" s="197"/>
      <c r="BY51" s="197"/>
      <c r="BZ51" s="197"/>
      <c r="CA51" s="197"/>
      <c r="CB51" s="197"/>
      <c r="CC51" s="144">
        <f t="shared" ref="CC51" si="517">SUM(BQ51:CB51)</f>
        <v>45833.333333333336</v>
      </c>
      <c r="CD51" s="34"/>
      <c r="CE51" s="144">
        <f>SUM(AC51,AP51,BC51,BP51,CC51)</f>
        <v>1099999.9999999998</v>
      </c>
      <c r="CF51" s="34"/>
      <c r="CG51" s="90">
        <f t="shared" si="55"/>
        <v>0</v>
      </c>
      <c r="CH51" s="123" t="str">
        <f t="shared" si="11"/>
        <v>P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</row>
    <row r="52" spans="1:159" s="129" customFormat="1" outlineLevel="1" x14ac:dyDescent="0.3">
      <c r="A52" s="139" t="s">
        <v>67</v>
      </c>
      <c r="B52" s="135" t="s">
        <v>68</v>
      </c>
      <c r="C52" s="135"/>
      <c r="D52" s="135"/>
      <c r="E52" s="163" t="s">
        <v>152</v>
      </c>
      <c r="F52" s="136" t="s">
        <v>153</v>
      </c>
      <c r="G52" s="136" t="s">
        <v>154</v>
      </c>
      <c r="H52" s="164">
        <v>0</v>
      </c>
      <c r="I52" s="164">
        <v>200000</v>
      </c>
      <c r="J52" s="164">
        <v>200000</v>
      </c>
      <c r="K52" s="130"/>
      <c r="L52" s="130"/>
      <c r="M52" s="131"/>
      <c r="N52" s="132"/>
      <c r="O52" s="133"/>
      <c r="P52" s="128"/>
      <c r="Q52" s="213">
        <f>SUM(Q53:Q55)</f>
        <v>0</v>
      </c>
      <c r="R52" s="213">
        <f t="shared" ref="R52:AD52" si="518">SUM(R53:R55)</f>
        <v>0</v>
      </c>
      <c r="S52" s="134">
        <f t="shared" si="518"/>
        <v>0</v>
      </c>
      <c r="T52" s="134">
        <f t="shared" si="518"/>
        <v>0</v>
      </c>
      <c r="U52" s="134">
        <f t="shared" si="518"/>
        <v>0</v>
      </c>
      <c r="V52" s="134">
        <f t="shared" si="518"/>
        <v>0</v>
      </c>
      <c r="W52" s="134">
        <f t="shared" si="518"/>
        <v>0</v>
      </c>
      <c r="X52" s="134">
        <f t="shared" si="518"/>
        <v>0</v>
      </c>
      <c r="Y52" s="134">
        <f t="shared" si="518"/>
        <v>0</v>
      </c>
      <c r="Z52" s="134">
        <f t="shared" si="518"/>
        <v>0</v>
      </c>
      <c r="AA52" s="134">
        <f t="shared" si="518"/>
        <v>0</v>
      </c>
      <c r="AB52" s="134">
        <f t="shared" si="518"/>
        <v>0</v>
      </c>
      <c r="AC52" s="146">
        <f t="shared" si="518"/>
        <v>0</v>
      </c>
      <c r="AD52" s="134">
        <f t="shared" si="518"/>
        <v>0</v>
      </c>
      <c r="AE52" s="134">
        <f t="shared" ref="AE52" si="519">SUM(AE53:AE55)</f>
        <v>0</v>
      </c>
      <c r="AF52" s="134">
        <f t="shared" ref="AF52" si="520">SUM(AF53:AF55)</f>
        <v>0</v>
      </c>
      <c r="AG52" s="134">
        <f t="shared" ref="AG52" si="521">SUM(AG53:AG55)</f>
        <v>0</v>
      </c>
      <c r="AH52" s="134">
        <f t="shared" ref="AH52" si="522">SUM(AH53:AH55)</f>
        <v>0</v>
      </c>
      <c r="AI52" s="134">
        <f t="shared" ref="AI52" si="523">SUM(AI53:AI55)</f>
        <v>0</v>
      </c>
      <c r="AJ52" s="134">
        <f t="shared" ref="AJ52" si="524">SUM(AJ53:AJ55)</f>
        <v>0</v>
      </c>
      <c r="AK52" s="134">
        <f t="shared" ref="AK52" si="525">SUM(AK53:AK55)</f>
        <v>0</v>
      </c>
      <c r="AL52" s="134">
        <f t="shared" ref="AL52" si="526">SUM(AL53:AL55)</f>
        <v>0</v>
      </c>
      <c r="AM52" s="134">
        <f t="shared" ref="AM52" si="527">SUM(AM53:AM55)</f>
        <v>35000</v>
      </c>
      <c r="AN52" s="134">
        <f t="shared" ref="AN52" si="528">SUM(AN53:AN55)</f>
        <v>0</v>
      </c>
      <c r="AO52" s="134">
        <f t="shared" ref="AO52" si="529">SUM(AO53:AO55)</f>
        <v>15000</v>
      </c>
      <c r="AP52" s="146">
        <f t="shared" ref="AP52" si="530">SUM(AP53:AP55)</f>
        <v>50000</v>
      </c>
      <c r="AQ52" s="134">
        <f t="shared" ref="AQ52" si="531">SUM(AQ53:AQ55)</f>
        <v>0</v>
      </c>
      <c r="AR52" s="134">
        <f t="shared" ref="AR52" si="532">SUM(AR53:AR55)</f>
        <v>0</v>
      </c>
      <c r="AS52" s="134">
        <f t="shared" ref="AS52" si="533">SUM(AS53:AS55)</f>
        <v>0</v>
      </c>
      <c r="AT52" s="134">
        <f t="shared" ref="AT52" si="534">SUM(AT53:AT55)</f>
        <v>0</v>
      </c>
      <c r="AU52" s="134">
        <f t="shared" ref="AU52" si="535">SUM(AU53:AU55)</f>
        <v>0</v>
      </c>
      <c r="AV52" s="134">
        <f t="shared" ref="AV52" si="536">SUM(AV53:AV55)</f>
        <v>0</v>
      </c>
      <c r="AW52" s="134">
        <f t="shared" ref="AW52" si="537">SUM(AW53:AW55)</f>
        <v>0</v>
      </c>
      <c r="AX52" s="134">
        <f t="shared" ref="AX52" si="538">SUM(AX53:AX55)</f>
        <v>0</v>
      </c>
      <c r="AY52" s="134">
        <f t="shared" ref="AY52" si="539">SUM(AY53:AY55)</f>
        <v>0</v>
      </c>
      <c r="AZ52" s="134">
        <f t="shared" ref="AZ52" si="540">SUM(AZ53:AZ55)</f>
        <v>0</v>
      </c>
      <c r="BA52" s="134">
        <f t="shared" ref="BA52" si="541">SUM(BA53:BA55)</f>
        <v>0</v>
      </c>
      <c r="BB52" s="134">
        <f t="shared" ref="BB52" si="542">SUM(BB53:BB55)</f>
        <v>0</v>
      </c>
      <c r="BC52" s="146">
        <f t="shared" ref="BC52" si="543">SUM(BC53:BC55)</f>
        <v>0</v>
      </c>
      <c r="BD52" s="134">
        <f t="shared" ref="BD52" si="544">SUM(BD53:BD55)</f>
        <v>0</v>
      </c>
      <c r="BE52" s="134">
        <f t="shared" ref="BE52" si="545">SUM(BE53:BE55)</f>
        <v>0</v>
      </c>
      <c r="BF52" s="134">
        <f t="shared" ref="BF52" si="546">SUM(BF53:BF55)</f>
        <v>0</v>
      </c>
      <c r="BG52" s="134">
        <f t="shared" ref="BG52" si="547">SUM(BG53:BG55)</f>
        <v>0</v>
      </c>
      <c r="BH52" s="134">
        <f t="shared" ref="BH52" si="548">SUM(BH53:BH55)</f>
        <v>0</v>
      </c>
      <c r="BI52" s="134">
        <f t="shared" ref="BI52" si="549">SUM(BI53:BI55)</f>
        <v>0</v>
      </c>
      <c r="BJ52" s="134">
        <f t="shared" ref="BJ52" si="550">SUM(BJ53:BJ55)</f>
        <v>0</v>
      </c>
      <c r="BK52" s="134">
        <f t="shared" ref="BK52" si="551">SUM(BK53:BK55)</f>
        <v>0</v>
      </c>
      <c r="BL52" s="134">
        <f t="shared" ref="BL52" si="552">SUM(BL53:BL55)</f>
        <v>0</v>
      </c>
      <c r="BM52" s="134">
        <f t="shared" ref="BM52" si="553">SUM(BM53:BM55)</f>
        <v>35000</v>
      </c>
      <c r="BN52" s="134">
        <f t="shared" ref="BN52" si="554">SUM(BN53:BN55)</f>
        <v>0</v>
      </c>
      <c r="BO52" s="134">
        <f t="shared" ref="BO52" si="555">SUM(BO53:BO55)</f>
        <v>15000</v>
      </c>
      <c r="BP52" s="146">
        <f t="shared" ref="BP52:CE52" si="556">SUM(BP53:BP55)</f>
        <v>50000</v>
      </c>
      <c r="BQ52" s="134">
        <f t="shared" ref="BQ52" si="557">SUM(BQ53:BQ55)</f>
        <v>0</v>
      </c>
      <c r="BR52" s="134">
        <f t="shared" ref="BR52" si="558">SUM(BR53:BR55)</f>
        <v>100000</v>
      </c>
      <c r="BS52" s="134">
        <f t="shared" ref="BS52" si="559">SUM(BS53:BS55)</f>
        <v>0</v>
      </c>
      <c r="BT52" s="198"/>
      <c r="BU52" s="198"/>
      <c r="BV52" s="198"/>
      <c r="BW52" s="198"/>
      <c r="BX52" s="198"/>
      <c r="BY52" s="198"/>
      <c r="BZ52" s="198"/>
      <c r="CA52" s="198"/>
      <c r="CB52" s="198"/>
      <c r="CC52" s="146">
        <f t="shared" ref="CC52" si="560">SUM(CC53:CC55)</f>
        <v>100000</v>
      </c>
      <c r="CE52" s="146">
        <f t="shared" si="556"/>
        <v>200000</v>
      </c>
      <c r="CG52" s="90">
        <f t="shared" si="55"/>
        <v>0</v>
      </c>
      <c r="CH52" s="123" t="str">
        <f t="shared" si="11"/>
        <v>P</v>
      </c>
    </row>
    <row r="53" spans="1:159" s="122" customFormat="1" outlineLevel="2" x14ac:dyDescent="0.3">
      <c r="A53" s="140" t="s">
        <v>69</v>
      </c>
      <c r="B53" s="141" t="s">
        <v>70</v>
      </c>
      <c r="C53" s="135" t="s">
        <v>167</v>
      </c>
      <c r="D53" s="135" t="s">
        <v>183</v>
      </c>
      <c r="E53" s="165" t="s">
        <v>74</v>
      </c>
      <c r="F53" s="142" t="s">
        <v>153</v>
      </c>
      <c r="G53" s="142" t="s">
        <v>155</v>
      </c>
      <c r="H53" s="166">
        <v>0</v>
      </c>
      <c r="I53" s="166">
        <v>50000</v>
      </c>
      <c r="J53" s="166">
        <v>50000</v>
      </c>
      <c r="K53" s="124">
        <v>0.7</v>
      </c>
      <c r="L53" s="124">
        <v>0.3</v>
      </c>
      <c r="M53" s="125"/>
      <c r="N53" s="126">
        <v>2</v>
      </c>
      <c r="O53" s="120" t="str">
        <f t="shared" si="507"/>
        <v>01 oct '14</v>
      </c>
      <c r="P53" s="93"/>
      <c r="Q53" s="177"/>
      <c r="R53" s="17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44">
        <f t="shared" ref="AC53:AC55" si="561">SUM(Q53:AB53)</f>
        <v>0</v>
      </c>
      <c r="AD53" s="127"/>
      <c r="AE53" s="127"/>
      <c r="AF53" s="127"/>
      <c r="AG53" s="127"/>
      <c r="AH53" s="127"/>
      <c r="AI53" s="127"/>
      <c r="AJ53" s="127"/>
      <c r="AK53" s="127"/>
      <c r="AL53" s="127"/>
      <c r="AM53" s="127">
        <f>$K$53*J53</f>
        <v>35000</v>
      </c>
      <c r="AN53" s="127"/>
      <c r="AO53" s="127">
        <f>$L$53*J53</f>
        <v>15000</v>
      </c>
      <c r="AP53" s="144">
        <f t="shared" ref="AP53:AP55" si="562">SUM(AD53:AO53)</f>
        <v>50000</v>
      </c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44">
        <f t="shared" ref="BC53:BC55" si="563">SUM(AQ53:BB53)</f>
        <v>0</v>
      </c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44">
        <f t="shared" ref="BP53:BP55" si="564">SUM(BD53:BO53)</f>
        <v>0</v>
      </c>
      <c r="BQ53" s="127"/>
      <c r="BR53" s="127"/>
      <c r="BS53" s="127"/>
      <c r="BT53" s="197"/>
      <c r="BU53" s="197"/>
      <c r="BV53" s="197"/>
      <c r="BW53" s="197"/>
      <c r="BX53" s="197"/>
      <c r="BY53" s="197"/>
      <c r="BZ53" s="197"/>
      <c r="CA53" s="197"/>
      <c r="CB53" s="197"/>
      <c r="CC53" s="144">
        <f t="shared" ref="CC53:CC55" si="565">SUM(BQ53:CB53)</f>
        <v>0</v>
      </c>
      <c r="CD53" s="34"/>
      <c r="CE53" s="144">
        <f>SUM(AC53,AP53,BC53,BP53,CC53)</f>
        <v>50000</v>
      </c>
      <c r="CF53" s="34"/>
      <c r="CG53" s="90">
        <f t="shared" si="55"/>
        <v>0</v>
      </c>
      <c r="CH53" s="123" t="str">
        <f t="shared" si="11"/>
        <v>P</v>
      </c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</row>
    <row r="54" spans="1:159" s="122" customFormat="1" outlineLevel="2" x14ac:dyDescent="0.3">
      <c r="A54" s="140" t="s">
        <v>71</v>
      </c>
      <c r="B54" s="141" t="s">
        <v>72</v>
      </c>
      <c r="C54" s="135" t="s">
        <v>167</v>
      </c>
      <c r="D54" s="135" t="s">
        <v>183</v>
      </c>
      <c r="E54" s="165" t="s">
        <v>74</v>
      </c>
      <c r="F54" s="142" t="s">
        <v>156</v>
      </c>
      <c r="G54" s="142" t="s">
        <v>157</v>
      </c>
      <c r="H54" s="166">
        <v>0</v>
      </c>
      <c r="I54" s="166">
        <v>50000</v>
      </c>
      <c r="J54" s="166">
        <v>50000</v>
      </c>
      <c r="K54" s="124">
        <v>0.7</v>
      </c>
      <c r="L54" s="124">
        <v>0.3</v>
      </c>
      <c r="M54" s="125"/>
      <c r="N54" s="126">
        <v>2</v>
      </c>
      <c r="O54" s="120" t="str">
        <f t="shared" ref="O54" si="566">F54</f>
        <v>03 oct '16</v>
      </c>
      <c r="P54" s="93"/>
      <c r="Q54" s="177"/>
      <c r="R54" s="17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44">
        <f t="shared" si="561"/>
        <v>0</v>
      </c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44">
        <f t="shared" si="562"/>
        <v>0</v>
      </c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44">
        <f t="shared" si="563"/>
        <v>0</v>
      </c>
      <c r="BD54" s="127"/>
      <c r="BE54" s="127"/>
      <c r="BF54" s="127"/>
      <c r="BG54" s="127"/>
      <c r="BH54" s="127"/>
      <c r="BI54" s="127"/>
      <c r="BJ54" s="127"/>
      <c r="BK54" s="127"/>
      <c r="BL54" s="127"/>
      <c r="BM54" s="127">
        <f>$K$54*$J$54</f>
        <v>35000</v>
      </c>
      <c r="BN54" s="127"/>
      <c r="BO54" s="127">
        <f>$L$54*J54</f>
        <v>15000</v>
      </c>
      <c r="BP54" s="144">
        <f t="shared" si="564"/>
        <v>50000</v>
      </c>
      <c r="BQ54" s="127"/>
      <c r="BR54" s="127"/>
      <c r="BS54" s="127"/>
      <c r="BT54" s="197"/>
      <c r="BU54" s="197"/>
      <c r="BV54" s="197"/>
      <c r="BW54" s="197"/>
      <c r="BX54" s="197"/>
      <c r="BY54" s="197"/>
      <c r="BZ54" s="197"/>
      <c r="CA54" s="197"/>
      <c r="CB54" s="197"/>
      <c r="CC54" s="144">
        <f t="shared" si="565"/>
        <v>0</v>
      </c>
      <c r="CD54" s="34"/>
      <c r="CE54" s="144">
        <f>SUM(AC54,AP54,BC54,BP54,CC54)</f>
        <v>50000</v>
      </c>
      <c r="CF54" s="34"/>
      <c r="CG54" s="90">
        <f t="shared" si="55"/>
        <v>0</v>
      </c>
      <c r="CH54" s="123" t="str">
        <f t="shared" ref="CH54" si="567">IF(CG54=0,"P","V")</f>
        <v>P</v>
      </c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</row>
    <row r="55" spans="1:159" s="122" customFormat="1" outlineLevel="2" x14ac:dyDescent="0.3">
      <c r="A55" s="140" t="s">
        <v>116</v>
      </c>
      <c r="B55" s="141" t="s">
        <v>117</v>
      </c>
      <c r="C55" s="135" t="s">
        <v>167</v>
      </c>
      <c r="D55" s="135" t="s">
        <v>183</v>
      </c>
      <c r="E55" s="165" t="s">
        <v>158</v>
      </c>
      <c r="F55" s="142" t="s">
        <v>159</v>
      </c>
      <c r="G55" s="142" t="s">
        <v>154</v>
      </c>
      <c r="H55" s="166">
        <v>0</v>
      </c>
      <c r="I55" s="166">
        <v>100000</v>
      </c>
      <c r="J55" s="166">
        <v>100000</v>
      </c>
      <c r="K55" s="124">
        <v>1</v>
      </c>
      <c r="L55" s="124"/>
      <c r="M55" s="125"/>
      <c r="N55" s="126">
        <v>1</v>
      </c>
      <c r="O55" s="120" t="str">
        <f t="shared" si="507"/>
        <v>03 ene '17</v>
      </c>
      <c r="P55" s="93"/>
      <c r="Q55" s="177"/>
      <c r="R55" s="17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44">
        <f t="shared" si="561"/>
        <v>0</v>
      </c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44">
        <f t="shared" si="562"/>
        <v>0</v>
      </c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44">
        <f t="shared" si="563"/>
        <v>0</v>
      </c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44">
        <f t="shared" si="564"/>
        <v>0</v>
      </c>
      <c r="BQ55" s="127"/>
      <c r="BR55" s="127">
        <f>$K$55*$J$55</f>
        <v>100000</v>
      </c>
      <c r="BS55" s="127"/>
      <c r="BT55" s="197"/>
      <c r="BU55" s="197"/>
      <c r="BV55" s="197"/>
      <c r="BW55" s="197"/>
      <c r="BX55" s="197"/>
      <c r="BY55" s="197"/>
      <c r="BZ55" s="197"/>
      <c r="CA55" s="197"/>
      <c r="CB55" s="197"/>
      <c r="CC55" s="144">
        <f t="shared" si="565"/>
        <v>100000</v>
      </c>
      <c r="CD55" s="34"/>
      <c r="CE55" s="144">
        <f>SUM(AC55,AP55,BC55,BP55,CC55)</f>
        <v>100000</v>
      </c>
      <c r="CF55" s="34"/>
      <c r="CG55" s="90">
        <f t="shared" si="55"/>
        <v>0</v>
      </c>
      <c r="CH55" s="123" t="str">
        <f t="shared" si="11"/>
        <v>P</v>
      </c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</row>
    <row r="56" spans="1:159" s="129" customFormat="1" outlineLevel="1" x14ac:dyDescent="0.3">
      <c r="A56" s="139" t="s">
        <v>118</v>
      </c>
      <c r="B56" s="135" t="s">
        <v>55</v>
      </c>
      <c r="C56" s="135"/>
      <c r="D56" s="135"/>
      <c r="E56" s="163" t="s">
        <v>75</v>
      </c>
      <c r="F56" s="136" t="s">
        <v>160</v>
      </c>
      <c r="G56" s="136" t="s">
        <v>157</v>
      </c>
      <c r="H56" s="164">
        <v>0</v>
      </c>
      <c r="I56" s="164">
        <v>400000</v>
      </c>
      <c r="J56" s="164">
        <v>400000</v>
      </c>
      <c r="K56" s="130"/>
      <c r="L56" s="130"/>
      <c r="M56" s="131"/>
      <c r="N56" s="132"/>
      <c r="O56" s="133"/>
      <c r="P56" s="128"/>
      <c r="Q56" s="213">
        <f>SUM(Q57:Q60)</f>
        <v>0</v>
      </c>
      <c r="R56" s="213">
        <f t="shared" ref="R56:AD56" si="568">SUM(R57:R60)</f>
        <v>0</v>
      </c>
      <c r="S56" s="134">
        <f t="shared" si="568"/>
        <v>0</v>
      </c>
      <c r="T56" s="134">
        <f t="shared" si="568"/>
        <v>0</v>
      </c>
      <c r="U56" s="134">
        <f t="shared" si="568"/>
        <v>0</v>
      </c>
      <c r="V56" s="134">
        <f t="shared" si="568"/>
        <v>0</v>
      </c>
      <c r="W56" s="134">
        <f t="shared" si="568"/>
        <v>0</v>
      </c>
      <c r="X56" s="134">
        <f t="shared" si="568"/>
        <v>0</v>
      </c>
      <c r="Y56" s="134">
        <f t="shared" si="568"/>
        <v>0</v>
      </c>
      <c r="Z56" s="134">
        <f t="shared" si="568"/>
        <v>70000</v>
      </c>
      <c r="AA56" s="134">
        <f t="shared" si="568"/>
        <v>0</v>
      </c>
      <c r="AB56" s="134">
        <f t="shared" si="568"/>
        <v>30000</v>
      </c>
      <c r="AC56" s="146">
        <f t="shared" si="568"/>
        <v>100000</v>
      </c>
      <c r="AD56" s="134">
        <f t="shared" si="568"/>
        <v>0</v>
      </c>
      <c r="AE56" s="134">
        <f t="shared" ref="AE56" si="569">SUM(AE57:AE60)</f>
        <v>0</v>
      </c>
      <c r="AF56" s="134">
        <f t="shared" ref="AF56" si="570">SUM(AF57:AF60)</f>
        <v>0</v>
      </c>
      <c r="AG56" s="134">
        <f t="shared" ref="AG56" si="571">SUM(AG57:AG60)</f>
        <v>0</v>
      </c>
      <c r="AH56" s="134">
        <f t="shared" ref="AH56" si="572">SUM(AH57:AH60)</f>
        <v>0</v>
      </c>
      <c r="AI56" s="134">
        <f t="shared" ref="AI56" si="573">SUM(AI57:AI60)</f>
        <v>0</v>
      </c>
      <c r="AJ56" s="134">
        <f t="shared" ref="AJ56" si="574">SUM(AJ57:AJ60)</f>
        <v>0</v>
      </c>
      <c r="AK56" s="134">
        <f t="shared" ref="AK56" si="575">SUM(AK57:AK60)</f>
        <v>0</v>
      </c>
      <c r="AL56" s="134">
        <f t="shared" ref="AL56" si="576">SUM(AL57:AL60)</f>
        <v>0</v>
      </c>
      <c r="AM56" s="134">
        <f t="shared" ref="AM56" si="577">SUM(AM57:AM60)</f>
        <v>70000</v>
      </c>
      <c r="AN56" s="134">
        <f t="shared" ref="AN56" si="578">SUM(AN57:AN60)</f>
        <v>0</v>
      </c>
      <c r="AO56" s="134">
        <f t="shared" ref="AO56" si="579">SUM(AO57:AO60)</f>
        <v>30000</v>
      </c>
      <c r="AP56" s="146">
        <f t="shared" ref="AP56" si="580">SUM(AP57:AP60)</f>
        <v>100000</v>
      </c>
      <c r="AQ56" s="134">
        <f t="shared" ref="AQ56" si="581">SUM(AQ57:AQ60)</f>
        <v>0</v>
      </c>
      <c r="AR56" s="134">
        <f t="shared" ref="AR56" si="582">SUM(AR57:AR60)</f>
        <v>0</v>
      </c>
      <c r="AS56" s="134">
        <f t="shared" ref="AS56" si="583">SUM(AS57:AS60)</f>
        <v>0</v>
      </c>
      <c r="AT56" s="134">
        <f t="shared" ref="AT56" si="584">SUM(AT57:AT60)</f>
        <v>0</v>
      </c>
      <c r="AU56" s="134">
        <f t="shared" ref="AU56" si="585">SUM(AU57:AU60)</f>
        <v>0</v>
      </c>
      <c r="AV56" s="134">
        <f t="shared" ref="AV56" si="586">SUM(AV57:AV60)</f>
        <v>0</v>
      </c>
      <c r="AW56" s="134">
        <f t="shared" ref="AW56" si="587">SUM(AW57:AW60)</f>
        <v>0</v>
      </c>
      <c r="AX56" s="134">
        <f t="shared" ref="AX56" si="588">SUM(AX57:AX60)</f>
        <v>0</v>
      </c>
      <c r="AY56" s="134">
        <f t="shared" ref="AY56" si="589">SUM(AY57:AY60)</f>
        <v>0</v>
      </c>
      <c r="AZ56" s="134">
        <f t="shared" ref="AZ56" si="590">SUM(AZ57:AZ60)</f>
        <v>70000</v>
      </c>
      <c r="BA56" s="134">
        <f t="shared" ref="BA56" si="591">SUM(BA57:BA60)</f>
        <v>0</v>
      </c>
      <c r="BB56" s="134">
        <f t="shared" ref="BB56" si="592">SUM(BB57:BB60)</f>
        <v>30000</v>
      </c>
      <c r="BC56" s="146">
        <f t="shared" ref="BC56" si="593">SUM(BC57:BC60)</f>
        <v>100000</v>
      </c>
      <c r="BD56" s="134">
        <f t="shared" ref="BD56" si="594">SUM(BD57:BD60)</f>
        <v>0</v>
      </c>
      <c r="BE56" s="134">
        <f t="shared" ref="BE56" si="595">SUM(BE57:BE60)</f>
        <v>0</v>
      </c>
      <c r="BF56" s="134">
        <f t="shared" ref="BF56" si="596">SUM(BF57:BF60)</f>
        <v>0</v>
      </c>
      <c r="BG56" s="134">
        <f t="shared" ref="BG56" si="597">SUM(BG57:BG60)</f>
        <v>0</v>
      </c>
      <c r="BH56" s="134">
        <f t="shared" ref="BH56" si="598">SUM(BH57:BH60)</f>
        <v>0</v>
      </c>
      <c r="BI56" s="134">
        <f t="shared" ref="BI56" si="599">SUM(BI57:BI60)</f>
        <v>0</v>
      </c>
      <c r="BJ56" s="134">
        <f t="shared" ref="BJ56" si="600">SUM(BJ57:BJ60)</f>
        <v>0</v>
      </c>
      <c r="BK56" s="134">
        <f t="shared" ref="BK56" si="601">SUM(BK57:BK60)</f>
        <v>0</v>
      </c>
      <c r="BL56" s="134">
        <f t="shared" ref="BL56" si="602">SUM(BL57:BL60)</f>
        <v>0</v>
      </c>
      <c r="BM56" s="134">
        <f t="shared" ref="BM56" si="603">SUM(BM57:BM60)</f>
        <v>70000</v>
      </c>
      <c r="BN56" s="134">
        <f t="shared" ref="BN56" si="604">SUM(BN57:BN60)</f>
        <v>0</v>
      </c>
      <c r="BO56" s="134">
        <f t="shared" ref="BO56" si="605">SUM(BO57:BO60)</f>
        <v>0</v>
      </c>
      <c r="BP56" s="146">
        <f t="shared" ref="BP56:CE56" si="606">SUM(BP57:BP60)</f>
        <v>70000</v>
      </c>
      <c r="BQ56" s="134">
        <f t="shared" ref="BQ56" si="607">SUM(BQ57:BQ60)</f>
        <v>30000</v>
      </c>
      <c r="BR56" s="134">
        <f t="shared" ref="BR56" si="608">SUM(BR57:BR60)</f>
        <v>0</v>
      </c>
      <c r="BS56" s="134">
        <f t="shared" ref="BS56" si="609">SUM(BS57:BS60)</f>
        <v>0</v>
      </c>
      <c r="BT56" s="198"/>
      <c r="BU56" s="198"/>
      <c r="BV56" s="198"/>
      <c r="BW56" s="198"/>
      <c r="BX56" s="198"/>
      <c r="BY56" s="198"/>
      <c r="BZ56" s="198"/>
      <c r="CA56" s="198"/>
      <c r="CB56" s="198"/>
      <c r="CC56" s="146">
        <f t="shared" ref="CC56" si="610">SUM(CC57:CC60)</f>
        <v>30000</v>
      </c>
      <c r="CE56" s="146">
        <f t="shared" si="606"/>
        <v>400000</v>
      </c>
      <c r="CG56" s="90">
        <f t="shared" si="55"/>
        <v>0</v>
      </c>
      <c r="CH56" s="123" t="str">
        <f t="shared" ref="CH56:CH60" si="611">IF(CG56=0,"P","V")</f>
        <v>P</v>
      </c>
    </row>
    <row r="57" spans="1:159" s="122" customFormat="1" outlineLevel="1" x14ac:dyDescent="0.3">
      <c r="A57" s="140" t="s">
        <v>119</v>
      </c>
      <c r="B57" s="141" t="s">
        <v>57</v>
      </c>
      <c r="C57" s="135" t="s">
        <v>189</v>
      </c>
      <c r="D57" s="135" t="s">
        <v>183</v>
      </c>
      <c r="E57" s="165" t="s">
        <v>74</v>
      </c>
      <c r="F57" s="142" t="s">
        <v>160</v>
      </c>
      <c r="G57" s="142" t="s">
        <v>146</v>
      </c>
      <c r="H57" s="166">
        <v>0</v>
      </c>
      <c r="I57" s="166">
        <v>100000</v>
      </c>
      <c r="J57" s="166">
        <v>100000</v>
      </c>
      <c r="K57" s="124">
        <v>0.7</v>
      </c>
      <c r="L57" s="124">
        <v>0.3</v>
      </c>
      <c r="M57" s="125"/>
      <c r="N57" s="126">
        <v>2</v>
      </c>
      <c r="O57" s="120" t="str">
        <f t="shared" ref="O57:O60" si="612">F57</f>
        <v>01 oct '13</v>
      </c>
      <c r="P57" s="93"/>
      <c r="Q57" s="177"/>
      <c r="R57" s="177"/>
      <c r="S57" s="127"/>
      <c r="T57" s="127"/>
      <c r="U57" s="127"/>
      <c r="V57" s="127"/>
      <c r="W57" s="127"/>
      <c r="X57" s="127"/>
      <c r="Y57" s="127"/>
      <c r="Z57" s="127">
        <f>$K$57*$J$57</f>
        <v>70000</v>
      </c>
      <c r="AA57" s="127"/>
      <c r="AB57" s="127">
        <f>$L$57*$J$57</f>
        <v>30000</v>
      </c>
      <c r="AC57" s="144">
        <f t="shared" ref="AC57:AC60" si="613">SUM(Q57:AB57)</f>
        <v>100000</v>
      </c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44">
        <f t="shared" ref="AP57:AP60" si="614">SUM(AD57:AO57)</f>
        <v>0</v>
      </c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44">
        <f t="shared" ref="BC57:BC60" si="615">SUM(AQ57:BB57)</f>
        <v>0</v>
      </c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44">
        <f t="shared" ref="BP57:BP60" si="616">SUM(BD57:BO57)</f>
        <v>0</v>
      </c>
      <c r="BQ57" s="127"/>
      <c r="BR57" s="127"/>
      <c r="BS57" s="127"/>
      <c r="BT57" s="197"/>
      <c r="BU57" s="197"/>
      <c r="BV57" s="197"/>
      <c r="BW57" s="197"/>
      <c r="BX57" s="197"/>
      <c r="BY57" s="197"/>
      <c r="BZ57" s="197"/>
      <c r="CA57" s="197"/>
      <c r="CB57" s="197"/>
      <c r="CC57" s="144">
        <f t="shared" ref="CC57:CC60" si="617">SUM(BQ57:CB57)</f>
        <v>0</v>
      </c>
      <c r="CD57" s="34"/>
      <c r="CE57" s="144">
        <f>SUM(AC57,AP57,BC57,BP57,CC57)</f>
        <v>100000</v>
      </c>
      <c r="CF57" s="34"/>
      <c r="CG57" s="90">
        <f t="shared" si="55"/>
        <v>0</v>
      </c>
      <c r="CH57" s="123" t="str">
        <f t="shared" si="611"/>
        <v>P</v>
      </c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</row>
    <row r="58" spans="1:159" s="122" customFormat="1" outlineLevel="1" x14ac:dyDescent="0.3">
      <c r="A58" s="140" t="s">
        <v>120</v>
      </c>
      <c r="B58" s="141" t="s">
        <v>59</v>
      </c>
      <c r="C58" s="135" t="s">
        <v>189</v>
      </c>
      <c r="D58" s="135" t="s">
        <v>183</v>
      </c>
      <c r="E58" s="165" t="s">
        <v>74</v>
      </c>
      <c r="F58" s="142" t="s">
        <v>153</v>
      </c>
      <c r="G58" s="142" t="s">
        <v>155</v>
      </c>
      <c r="H58" s="166">
        <v>0</v>
      </c>
      <c r="I58" s="166">
        <v>100000</v>
      </c>
      <c r="J58" s="166">
        <v>100000</v>
      </c>
      <c r="K58" s="124">
        <v>0.7</v>
      </c>
      <c r="L58" s="124">
        <v>0.3</v>
      </c>
      <c r="M58" s="125"/>
      <c r="N58" s="126">
        <v>2</v>
      </c>
      <c r="O58" s="120" t="str">
        <f t="shared" si="612"/>
        <v>01 oct '14</v>
      </c>
      <c r="P58" s="93"/>
      <c r="Q58" s="177"/>
      <c r="R58" s="17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44">
        <f t="shared" si="613"/>
        <v>0</v>
      </c>
      <c r="AD58" s="127"/>
      <c r="AE58" s="127"/>
      <c r="AF58" s="127"/>
      <c r="AG58" s="127"/>
      <c r="AH58" s="127"/>
      <c r="AI58" s="127"/>
      <c r="AJ58" s="127"/>
      <c r="AK58" s="127"/>
      <c r="AL58" s="127"/>
      <c r="AM58" s="127">
        <f>$K$58*$J$58</f>
        <v>70000</v>
      </c>
      <c r="AN58" s="127"/>
      <c r="AO58" s="127">
        <f>$L$58*$J$58</f>
        <v>30000</v>
      </c>
      <c r="AP58" s="144">
        <f t="shared" si="614"/>
        <v>100000</v>
      </c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44">
        <f t="shared" si="615"/>
        <v>0</v>
      </c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44">
        <f t="shared" si="616"/>
        <v>0</v>
      </c>
      <c r="BQ58" s="127"/>
      <c r="BR58" s="127"/>
      <c r="BS58" s="127"/>
      <c r="BT58" s="197"/>
      <c r="BU58" s="197"/>
      <c r="BV58" s="197"/>
      <c r="BW58" s="197"/>
      <c r="BX58" s="197"/>
      <c r="BY58" s="197"/>
      <c r="BZ58" s="197"/>
      <c r="CA58" s="197"/>
      <c r="CB58" s="197"/>
      <c r="CC58" s="144">
        <f t="shared" si="617"/>
        <v>0</v>
      </c>
      <c r="CD58" s="34"/>
      <c r="CE58" s="144">
        <f>SUM(AC58,AP58,BC58,BP58,CC58)</f>
        <v>100000</v>
      </c>
      <c r="CF58" s="34"/>
      <c r="CG58" s="90">
        <f t="shared" si="55"/>
        <v>0</v>
      </c>
      <c r="CH58" s="123" t="str">
        <f t="shared" si="611"/>
        <v>P</v>
      </c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</row>
    <row r="59" spans="1:159" s="122" customFormat="1" outlineLevel="1" x14ac:dyDescent="0.3">
      <c r="A59" s="140" t="s">
        <v>121</v>
      </c>
      <c r="B59" s="141" t="s">
        <v>61</v>
      </c>
      <c r="C59" s="135" t="s">
        <v>189</v>
      </c>
      <c r="D59" s="135" t="s">
        <v>183</v>
      </c>
      <c r="E59" s="165" t="s">
        <v>74</v>
      </c>
      <c r="F59" s="142" t="s">
        <v>161</v>
      </c>
      <c r="G59" s="142" t="s">
        <v>162</v>
      </c>
      <c r="H59" s="166">
        <v>0</v>
      </c>
      <c r="I59" s="166">
        <v>100000</v>
      </c>
      <c r="J59" s="166">
        <v>100000</v>
      </c>
      <c r="K59" s="124">
        <v>0.7</v>
      </c>
      <c r="L59" s="124">
        <v>0.3</v>
      </c>
      <c r="M59" s="125"/>
      <c r="N59" s="126">
        <v>2</v>
      </c>
      <c r="O59" s="120" t="str">
        <f t="shared" si="612"/>
        <v>01 oct '15</v>
      </c>
      <c r="P59" s="93"/>
      <c r="Q59" s="177"/>
      <c r="R59" s="17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44">
        <f t="shared" si="613"/>
        <v>0</v>
      </c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44">
        <f t="shared" si="614"/>
        <v>0</v>
      </c>
      <c r="AQ59" s="127"/>
      <c r="AR59" s="127"/>
      <c r="AS59" s="127"/>
      <c r="AT59" s="127"/>
      <c r="AU59" s="127"/>
      <c r="AV59" s="127"/>
      <c r="AW59" s="127"/>
      <c r="AX59" s="127"/>
      <c r="AY59" s="127"/>
      <c r="AZ59" s="127">
        <f>$K$59*$J$59</f>
        <v>70000</v>
      </c>
      <c r="BA59" s="127"/>
      <c r="BB59" s="127">
        <f>$L$59*$J$59</f>
        <v>30000</v>
      </c>
      <c r="BC59" s="144">
        <f t="shared" si="615"/>
        <v>100000</v>
      </c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44">
        <f t="shared" si="616"/>
        <v>0</v>
      </c>
      <c r="BQ59" s="127"/>
      <c r="BR59" s="127"/>
      <c r="BS59" s="127"/>
      <c r="BT59" s="197"/>
      <c r="BU59" s="197"/>
      <c r="BV59" s="197"/>
      <c r="BW59" s="197"/>
      <c r="BX59" s="197"/>
      <c r="BY59" s="197"/>
      <c r="BZ59" s="197"/>
      <c r="CA59" s="197"/>
      <c r="CB59" s="197"/>
      <c r="CC59" s="144">
        <f t="shared" si="617"/>
        <v>0</v>
      </c>
      <c r="CD59" s="34"/>
      <c r="CE59" s="144">
        <f>SUM(AC59,AP59,BC59,BP59,CC59)</f>
        <v>100000</v>
      </c>
      <c r="CF59" s="34"/>
      <c r="CG59" s="90">
        <f t="shared" si="55"/>
        <v>0</v>
      </c>
      <c r="CH59" s="123" t="str">
        <f t="shared" si="611"/>
        <v>P</v>
      </c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</row>
    <row r="60" spans="1:159" s="122" customFormat="1" outlineLevel="1" x14ac:dyDescent="0.3">
      <c r="A60" s="140" t="s">
        <v>122</v>
      </c>
      <c r="B60" s="141" t="s">
        <v>62</v>
      </c>
      <c r="C60" s="135" t="s">
        <v>189</v>
      </c>
      <c r="D60" s="135" t="s">
        <v>183</v>
      </c>
      <c r="E60" s="165" t="s">
        <v>74</v>
      </c>
      <c r="F60" s="142" t="s">
        <v>156</v>
      </c>
      <c r="G60" s="142" t="s">
        <v>157</v>
      </c>
      <c r="H60" s="166">
        <v>0</v>
      </c>
      <c r="I60" s="166">
        <v>100000</v>
      </c>
      <c r="J60" s="166">
        <v>100000</v>
      </c>
      <c r="K60" s="124">
        <v>0.7</v>
      </c>
      <c r="L60" s="124">
        <v>0.3</v>
      </c>
      <c r="M60" s="125"/>
      <c r="N60" s="126">
        <v>2</v>
      </c>
      <c r="O60" s="120" t="str">
        <f t="shared" si="612"/>
        <v>03 oct '16</v>
      </c>
      <c r="P60" s="93"/>
      <c r="Q60" s="177"/>
      <c r="R60" s="17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44">
        <f t="shared" si="613"/>
        <v>0</v>
      </c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44">
        <f t="shared" si="614"/>
        <v>0</v>
      </c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44">
        <f t="shared" si="615"/>
        <v>0</v>
      </c>
      <c r="BD60" s="127"/>
      <c r="BE60" s="127"/>
      <c r="BF60" s="127"/>
      <c r="BG60" s="127"/>
      <c r="BH60" s="127"/>
      <c r="BI60" s="127"/>
      <c r="BJ60" s="127"/>
      <c r="BK60" s="127"/>
      <c r="BL60" s="127"/>
      <c r="BM60" s="127">
        <f>$K$60*$J$60</f>
        <v>70000</v>
      </c>
      <c r="BN60" s="127"/>
      <c r="BO60" s="127"/>
      <c r="BP60" s="144">
        <f t="shared" si="616"/>
        <v>70000</v>
      </c>
      <c r="BQ60" s="127">
        <f>$L$60*$J$60</f>
        <v>30000</v>
      </c>
      <c r="BR60" s="127"/>
      <c r="BS60" s="127"/>
      <c r="BT60" s="197"/>
      <c r="BU60" s="197"/>
      <c r="BV60" s="197"/>
      <c r="BW60" s="197"/>
      <c r="BX60" s="197"/>
      <c r="BY60" s="197"/>
      <c r="BZ60" s="197"/>
      <c r="CA60" s="197"/>
      <c r="CB60" s="197"/>
      <c r="CC60" s="144">
        <f t="shared" si="617"/>
        <v>30000</v>
      </c>
      <c r="CD60" s="34"/>
      <c r="CE60" s="144">
        <f>SUM(AC60,AP60,BC60,BP60,CC60)</f>
        <v>100000</v>
      </c>
      <c r="CF60" s="34"/>
      <c r="CG60" s="90">
        <f t="shared" si="55"/>
        <v>0</v>
      </c>
      <c r="CH60" s="123" t="str">
        <f t="shared" si="611"/>
        <v>P</v>
      </c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</row>
    <row r="61" spans="1:159" s="28" customFormat="1" x14ac:dyDescent="0.3">
      <c r="A61" s="115"/>
      <c r="B61" s="108"/>
      <c r="C61" s="105"/>
      <c r="D61" s="105"/>
      <c r="E61" s="10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89"/>
      <c r="Q61" s="214"/>
      <c r="R61" s="214"/>
      <c r="S61" s="26"/>
      <c r="T61" s="26"/>
      <c r="U61" s="26"/>
      <c r="V61" s="26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31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31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31"/>
      <c r="BQ61" s="27"/>
      <c r="BR61" s="27"/>
      <c r="BS61" s="27"/>
      <c r="BT61" s="199"/>
      <c r="BU61" s="199"/>
      <c r="BV61" s="199"/>
      <c r="BW61" s="199"/>
      <c r="BX61" s="199"/>
      <c r="BY61" s="199"/>
      <c r="BZ61" s="199"/>
      <c r="CA61" s="199"/>
      <c r="CB61" s="199"/>
      <c r="CC61" s="31"/>
      <c r="CE61" s="31"/>
      <c r="CG61" s="79"/>
      <c r="CH61" s="123" t="str">
        <f t="shared" si="11"/>
        <v>P</v>
      </c>
    </row>
    <row r="62" spans="1:159" x14ac:dyDescent="0.3">
      <c r="A62" s="116"/>
      <c r="B62" s="109"/>
      <c r="C62" s="106"/>
      <c r="D62" s="106"/>
      <c r="E62" s="106"/>
      <c r="F62" s="52"/>
      <c r="G62" s="52"/>
      <c r="H62" s="52"/>
      <c r="I62" s="52"/>
      <c r="J62" s="52"/>
      <c r="K62" s="52"/>
      <c r="L62" s="52"/>
      <c r="M62" s="52"/>
      <c r="N62" s="52"/>
      <c r="O62" s="52"/>
      <c r="Q62" s="215"/>
      <c r="R62" s="215"/>
      <c r="S62" s="53"/>
      <c r="T62" s="53"/>
      <c r="U62" s="53"/>
      <c r="V62" s="53"/>
      <c r="W62" s="54"/>
      <c r="X62" s="54"/>
      <c r="Y62" s="54"/>
      <c r="Z62" s="54"/>
      <c r="AA62" s="54"/>
      <c r="AB62" s="54"/>
      <c r="AC62" s="55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5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5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4"/>
      <c r="BR62" s="54"/>
      <c r="BS62" s="54"/>
      <c r="BT62" s="200"/>
      <c r="BU62" s="200"/>
      <c r="BV62" s="200"/>
      <c r="BW62" s="200"/>
      <c r="BX62" s="200"/>
      <c r="BY62" s="200"/>
      <c r="BZ62" s="200"/>
      <c r="CA62" s="200"/>
      <c r="CB62" s="200"/>
      <c r="CC62" s="55"/>
      <c r="CE62" s="55"/>
      <c r="CG62" s="80"/>
      <c r="CH62" s="123" t="str">
        <f t="shared" si="11"/>
        <v>P</v>
      </c>
    </row>
    <row r="63" spans="1:159" x14ac:dyDescent="0.3">
      <c r="P63" s="34"/>
      <c r="AC63" s="32"/>
      <c r="AP63" s="56"/>
      <c r="BC63" s="56"/>
      <c r="BP63" s="56"/>
      <c r="BT63" s="201"/>
      <c r="BU63" s="201"/>
      <c r="BV63" s="201"/>
      <c r="BW63" s="201"/>
      <c r="BX63" s="201"/>
      <c r="BY63" s="201"/>
      <c r="BZ63" s="201"/>
      <c r="CA63" s="201"/>
      <c r="CB63" s="201"/>
      <c r="CC63" s="56"/>
      <c r="CE63" s="32"/>
      <c r="CG63" s="81"/>
      <c r="CH63" s="123" t="str">
        <f t="shared" si="11"/>
        <v>P</v>
      </c>
    </row>
    <row r="64" spans="1:159" s="2" customFormat="1" x14ac:dyDescent="0.3">
      <c r="A64" s="113"/>
      <c r="B64" s="3" t="s">
        <v>28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57"/>
      <c r="Q64" s="206">
        <f t="shared" ref="Q64:V64" si="618">SUM(Q65:Q69)</f>
        <v>0</v>
      </c>
      <c r="R64" s="206">
        <f t="shared" si="618"/>
        <v>0</v>
      </c>
      <c r="S64" s="29">
        <f t="shared" si="618"/>
        <v>20022916.666666668</v>
      </c>
      <c r="T64" s="29">
        <f t="shared" si="618"/>
        <v>22916.666666666668</v>
      </c>
      <c r="U64" s="29">
        <f t="shared" si="618"/>
        <v>22916.666666666668</v>
      </c>
      <c r="V64" s="29">
        <f t="shared" si="618"/>
        <v>22916.666666666668</v>
      </c>
      <c r="W64" s="30">
        <f t="shared" ref="W64:BP64" si="619">SUM(W65:W69)</f>
        <v>232916.66666666669</v>
      </c>
      <c r="X64" s="30">
        <f t="shared" si="619"/>
        <v>10022916.666666666</v>
      </c>
      <c r="Y64" s="30">
        <f t="shared" si="619"/>
        <v>22916.666666666668</v>
      </c>
      <c r="Z64" s="30">
        <f t="shared" si="619"/>
        <v>182916.66666666669</v>
      </c>
      <c r="AA64" s="30">
        <f t="shared" si="619"/>
        <v>22916.666666666668</v>
      </c>
      <c r="AB64" s="30">
        <f t="shared" si="619"/>
        <v>52916.666666666672</v>
      </c>
      <c r="AC64" s="30">
        <f t="shared" si="619"/>
        <v>30629166.666666668</v>
      </c>
      <c r="AD64" s="30">
        <f t="shared" si="619"/>
        <v>16076970.720720721</v>
      </c>
      <c r="AE64" s="30">
        <f t="shared" si="619"/>
        <v>76970.720720720725</v>
      </c>
      <c r="AF64" s="30">
        <f t="shared" si="619"/>
        <v>76970.720720720725</v>
      </c>
      <c r="AG64" s="30">
        <f t="shared" si="619"/>
        <v>76970.720720720725</v>
      </c>
      <c r="AH64" s="30">
        <f t="shared" si="619"/>
        <v>76970.720720720725</v>
      </c>
      <c r="AI64" s="30">
        <f t="shared" si="619"/>
        <v>76970.720720720725</v>
      </c>
      <c r="AJ64" s="30">
        <f t="shared" si="619"/>
        <v>17076970.72072072</v>
      </c>
      <c r="AK64" s="30">
        <f t="shared" si="619"/>
        <v>76970.720720720725</v>
      </c>
      <c r="AL64" s="30">
        <f t="shared" si="619"/>
        <v>76970.720720720725</v>
      </c>
      <c r="AM64" s="30">
        <f t="shared" si="619"/>
        <v>181970.72072072071</v>
      </c>
      <c r="AN64" s="30">
        <f t="shared" si="619"/>
        <v>76970.720720720725</v>
      </c>
      <c r="AO64" s="30">
        <f t="shared" si="619"/>
        <v>121970.72072072072</v>
      </c>
      <c r="AP64" s="30">
        <f t="shared" si="619"/>
        <v>34073648.648648649</v>
      </c>
      <c r="AQ64" s="30">
        <f t="shared" si="619"/>
        <v>10076970.720720721</v>
      </c>
      <c r="AR64" s="30">
        <f t="shared" si="619"/>
        <v>76970.720720720725</v>
      </c>
      <c r="AS64" s="30">
        <f t="shared" si="619"/>
        <v>76970.720720720725</v>
      </c>
      <c r="AT64" s="30">
        <f t="shared" si="619"/>
        <v>76970.720720720725</v>
      </c>
      <c r="AU64" s="30">
        <f t="shared" si="619"/>
        <v>76970.720720720725</v>
      </c>
      <c r="AV64" s="30">
        <f t="shared" si="619"/>
        <v>76970.720720720725</v>
      </c>
      <c r="AW64" s="30">
        <f t="shared" si="619"/>
        <v>11076970.720720721</v>
      </c>
      <c r="AX64" s="30">
        <f t="shared" si="619"/>
        <v>76970.720720720725</v>
      </c>
      <c r="AY64" s="30">
        <f t="shared" si="619"/>
        <v>76970.720720720725</v>
      </c>
      <c r="AZ64" s="30">
        <f t="shared" si="619"/>
        <v>146970.72072072071</v>
      </c>
      <c r="BA64" s="30">
        <f t="shared" si="619"/>
        <v>76970.720720720725</v>
      </c>
      <c r="BB64" s="30">
        <f t="shared" si="619"/>
        <v>106970.72072072072</v>
      </c>
      <c r="BC64" s="30">
        <f t="shared" si="619"/>
        <v>22023648.648648649</v>
      </c>
      <c r="BD64" s="30">
        <f t="shared" si="619"/>
        <v>9076970.7207207214</v>
      </c>
      <c r="BE64" s="30">
        <f t="shared" si="619"/>
        <v>76970.720720720725</v>
      </c>
      <c r="BF64" s="30">
        <f t="shared" si="619"/>
        <v>76970.720720720725</v>
      </c>
      <c r="BG64" s="30">
        <f t="shared" si="619"/>
        <v>76970.720720720725</v>
      </c>
      <c r="BH64" s="30">
        <f t="shared" si="619"/>
        <v>76970.720720720725</v>
      </c>
      <c r="BI64" s="30">
        <f t="shared" si="619"/>
        <v>76970.720720720725</v>
      </c>
      <c r="BJ64" s="30">
        <f t="shared" si="619"/>
        <v>7076970.7207207205</v>
      </c>
      <c r="BK64" s="30">
        <f t="shared" si="619"/>
        <v>76970.720720720725</v>
      </c>
      <c r="BL64" s="30">
        <f t="shared" si="619"/>
        <v>76970.720720720725</v>
      </c>
      <c r="BM64" s="30">
        <f t="shared" si="619"/>
        <v>181970.72072072071</v>
      </c>
      <c r="BN64" s="30">
        <f t="shared" si="619"/>
        <v>76970.720720720725</v>
      </c>
      <c r="BO64" s="30">
        <f t="shared" si="619"/>
        <v>91970.720720720725</v>
      </c>
      <c r="BP64" s="30">
        <f t="shared" si="619"/>
        <v>17043648.648648649</v>
      </c>
      <c r="BQ64" s="30">
        <f t="shared" ref="BQ64:CC64" si="620">SUM(BQ65:BQ69)</f>
        <v>106970.72072072072</v>
      </c>
      <c r="BR64" s="30">
        <f t="shared" si="620"/>
        <v>122916.66666666667</v>
      </c>
      <c r="BS64" s="30">
        <f t="shared" si="620"/>
        <v>0</v>
      </c>
      <c r="BT64" s="189"/>
      <c r="BU64" s="189"/>
      <c r="BV64" s="189"/>
      <c r="BW64" s="189"/>
      <c r="BX64" s="189"/>
      <c r="BY64" s="189"/>
      <c r="BZ64" s="189"/>
      <c r="CA64" s="189"/>
      <c r="CB64" s="189"/>
      <c r="CC64" s="30">
        <f t="shared" si="620"/>
        <v>229887.3873873874</v>
      </c>
      <c r="CD64" s="15"/>
      <c r="CE64" s="30">
        <f>SUM(CE65:CE69)</f>
        <v>104000000</v>
      </c>
      <c r="CF64" s="15"/>
      <c r="CG64" s="79"/>
      <c r="CH64" s="123" t="str">
        <f t="shared" si="11"/>
        <v>P</v>
      </c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</row>
    <row r="65" spans="1:159" s="32" customFormat="1" x14ac:dyDescent="0.3">
      <c r="A65" s="117"/>
      <c r="B65" s="57" t="s">
        <v>29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159"/>
      <c r="Q65" s="206"/>
      <c r="R65" s="206"/>
      <c r="S65" s="29"/>
      <c r="T65" s="29"/>
      <c r="U65" s="29"/>
      <c r="V65" s="29"/>
      <c r="W65" s="30"/>
      <c r="X65" s="30"/>
      <c r="Y65" s="30"/>
      <c r="Z65" s="30"/>
      <c r="AA65" s="30"/>
      <c r="AB65" s="30"/>
      <c r="AC65" s="59">
        <f>SUM(Q65:AB65)</f>
        <v>0</v>
      </c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59">
        <f>SUM(AD65:AO65)</f>
        <v>0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59">
        <f>SUM(AQ65:BB65)</f>
        <v>0</v>
      </c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59">
        <f>SUM(BD65:BO65)</f>
        <v>0</v>
      </c>
      <c r="BQ65" s="30"/>
      <c r="BR65" s="30"/>
      <c r="BS65" s="30"/>
      <c r="BT65" s="189"/>
      <c r="BU65" s="189"/>
      <c r="BV65" s="189"/>
      <c r="BW65" s="189"/>
      <c r="BX65" s="189"/>
      <c r="BY65" s="189"/>
      <c r="BZ65" s="189"/>
      <c r="CA65" s="189"/>
      <c r="CB65" s="189"/>
      <c r="CC65" s="59">
        <f>SUM(BQ65:CB65)</f>
        <v>0</v>
      </c>
      <c r="CE65" s="144">
        <f>SUM(AC65,AP65,BC65,BP65,CC65)</f>
        <v>0</v>
      </c>
      <c r="CG65" s="82"/>
      <c r="CH65" s="123" t="str">
        <f t="shared" si="11"/>
        <v>P</v>
      </c>
    </row>
    <row r="66" spans="1:159" s="224" customFormat="1" x14ac:dyDescent="0.3">
      <c r="A66" s="216"/>
      <c r="B66" s="217" t="s">
        <v>41</v>
      </c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9"/>
      <c r="Q66" s="220"/>
      <c r="R66" s="220"/>
      <c r="S66" s="160">
        <v>20000000</v>
      </c>
      <c r="T66" s="220"/>
      <c r="U66" s="220"/>
      <c r="V66" s="220"/>
      <c r="W66" s="221"/>
      <c r="X66" s="161">
        <v>10000000</v>
      </c>
      <c r="Y66" s="221"/>
      <c r="Z66" s="222"/>
      <c r="AA66" s="222"/>
      <c r="AB66" s="222"/>
      <c r="AC66" s="223">
        <f>SUM(Q66:AB66)</f>
        <v>30000000</v>
      </c>
      <c r="AD66" s="161">
        <v>16000000</v>
      </c>
      <c r="AE66" s="221"/>
      <c r="AF66" s="221"/>
      <c r="AG66" s="221"/>
      <c r="AH66" s="222"/>
      <c r="AI66" s="221"/>
      <c r="AJ66" s="161">
        <v>17000000</v>
      </c>
      <c r="AK66" s="221"/>
      <c r="AL66" s="221"/>
      <c r="AM66" s="222"/>
      <c r="AN66" s="222"/>
      <c r="AO66" s="222"/>
      <c r="AP66" s="223">
        <f>SUM(AD66:AO66)</f>
        <v>33000000</v>
      </c>
      <c r="AQ66" s="161">
        <v>10000000</v>
      </c>
      <c r="AR66" s="221"/>
      <c r="AS66" s="221"/>
      <c r="AT66" s="221"/>
      <c r="AU66" s="222"/>
      <c r="AV66" s="221"/>
      <c r="AW66" s="161">
        <v>11000000</v>
      </c>
      <c r="AX66" s="221"/>
      <c r="AY66" s="221"/>
      <c r="AZ66" s="222"/>
      <c r="BA66" s="222"/>
      <c r="BB66" s="222"/>
      <c r="BC66" s="223">
        <f>SUM(AQ66:BB66)</f>
        <v>21000000</v>
      </c>
      <c r="BD66" s="161">
        <v>9000000</v>
      </c>
      <c r="BE66" s="221"/>
      <c r="BF66" s="221"/>
      <c r="BG66" s="221"/>
      <c r="BH66" s="222"/>
      <c r="BI66" s="221"/>
      <c r="BJ66" s="161">
        <v>7000000</v>
      </c>
      <c r="BK66" s="221"/>
      <c r="BL66" s="221"/>
      <c r="BM66" s="222"/>
      <c r="BN66" s="222"/>
      <c r="BO66" s="222"/>
      <c r="BP66" s="223">
        <f>SUM(BD66:BO66)</f>
        <v>16000000</v>
      </c>
      <c r="BQ66" s="221"/>
      <c r="BR66" s="221"/>
      <c r="BS66" s="221"/>
      <c r="BT66" s="221"/>
      <c r="BU66" s="222"/>
      <c r="BV66" s="221"/>
      <c r="BW66" s="221"/>
      <c r="BX66" s="221"/>
      <c r="BY66" s="221"/>
      <c r="BZ66" s="222"/>
      <c r="CA66" s="222"/>
      <c r="CB66" s="222"/>
      <c r="CC66" s="223">
        <f>SUM(BQ66:CB66)</f>
        <v>0</v>
      </c>
      <c r="CE66" s="225">
        <f>SUM(AC66,AP66,BC66,BP66,CC66)</f>
        <v>100000000</v>
      </c>
      <c r="CG66" s="223">
        <f>CE66-H12</f>
        <v>0</v>
      </c>
      <c r="CH66" s="226" t="str">
        <f t="shared" si="11"/>
        <v>P</v>
      </c>
    </row>
    <row r="67" spans="1:159" s="60" customFormat="1" x14ac:dyDescent="0.3">
      <c r="A67" s="118"/>
      <c r="B67" s="62" t="s">
        <v>76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157"/>
      <c r="Q67" s="61">
        <f t="shared" ref="Q67:CB67" si="621">SUM(Q56,Q52,Q51,Q49,Q38,Q34,Q30)</f>
        <v>0</v>
      </c>
      <c r="R67" s="61">
        <f t="shared" si="621"/>
        <v>0</v>
      </c>
      <c r="S67" s="61">
        <f t="shared" si="621"/>
        <v>22916.666666666668</v>
      </c>
      <c r="T67" s="61">
        <f t="shared" si="621"/>
        <v>22916.666666666668</v>
      </c>
      <c r="U67" s="61">
        <f t="shared" si="621"/>
        <v>22916.666666666668</v>
      </c>
      <c r="V67" s="61">
        <f t="shared" si="621"/>
        <v>22916.666666666668</v>
      </c>
      <c r="W67" s="61">
        <f t="shared" si="621"/>
        <v>232916.66666666669</v>
      </c>
      <c r="X67" s="61">
        <f t="shared" si="621"/>
        <v>22916.666666666668</v>
      </c>
      <c r="Y67" s="61">
        <f t="shared" si="621"/>
        <v>22916.666666666668</v>
      </c>
      <c r="Z67" s="61">
        <f t="shared" si="621"/>
        <v>182916.66666666669</v>
      </c>
      <c r="AA67" s="61">
        <f t="shared" si="621"/>
        <v>22916.666666666668</v>
      </c>
      <c r="AB67" s="61">
        <f t="shared" si="621"/>
        <v>52916.666666666672</v>
      </c>
      <c r="AC67" s="61">
        <f t="shared" si="621"/>
        <v>629166.66666666663</v>
      </c>
      <c r="AD67" s="61">
        <f t="shared" si="621"/>
        <v>76970.720720720725</v>
      </c>
      <c r="AE67" s="61">
        <f t="shared" si="621"/>
        <v>76970.720720720725</v>
      </c>
      <c r="AF67" s="61">
        <f t="shared" si="621"/>
        <v>76970.720720720725</v>
      </c>
      <c r="AG67" s="61">
        <f t="shared" si="621"/>
        <v>76970.720720720725</v>
      </c>
      <c r="AH67" s="61">
        <f t="shared" si="621"/>
        <v>76970.720720720725</v>
      </c>
      <c r="AI67" s="61">
        <f t="shared" si="621"/>
        <v>76970.720720720725</v>
      </c>
      <c r="AJ67" s="61">
        <f t="shared" si="621"/>
        <v>76970.720720720725</v>
      </c>
      <c r="AK67" s="61">
        <f t="shared" si="621"/>
        <v>76970.720720720725</v>
      </c>
      <c r="AL67" s="61">
        <f t="shared" si="621"/>
        <v>76970.720720720725</v>
      </c>
      <c r="AM67" s="61">
        <f t="shared" si="621"/>
        <v>181970.72072072071</v>
      </c>
      <c r="AN67" s="61">
        <f t="shared" si="621"/>
        <v>76970.720720720725</v>
      </c>
      <c r="AO67" s="61">
        <f t="shared" si="621"/>
        <v>121970.72072072072</v>
      </c>
      <c r="AP67" s="61">
        <f t="shared" si="621"/>
        <v>1073648.6486486488</v>
      </c>
      <c r="AQ67" s="61">
        <f t="shared" si="621"/>
        <v>76970.720720720725</v>
      </c>
      <c r="AR67" s="61">
        <f t="shared" si="621"/>
        <v>76970.720720720725</v>
      </c>
      <c r="AS67" s="61">
        <f t="shared" si="621"/>
        <v>76970.720720720725</v>
      </c>
      <c r="AT67" s="61">
        <f t="shared" si="621"/>
        <v>76970.720720720725</v>
      </c>
      <c r="AU67" s="61">
        <f t="shared" si="621"/>
        <v>76970.720720720725</v>
      </c>
      <c r="AV67" s="61">
        <f t="shared" si="621"/>
        <v>76970.720720720725</v>
      </c>
      <c r="AW67" s="61">
        <f t="shared" si="621"/>
        <v>76970.720720720725</v>
      </c>
      <c r="AX67" s="61">
        <f t="shared" si="621"/>
        <v>76970.720720720725</v>
      </c>
      <c r="AY67" s="61">
        <f t="shared" si="621"/>
        <v>76970.720720720725</v>
      </c>
      <c r="AZ67" s="61">
        <f t="shared" si="621"/>
        <v>146970.72072072071</v>
      </c>
      <c r="BA67" s="61">
        <f t="shared" si="621"/>
        <v>76970.720720720725</v>
      </c>
      <c r="BB67" s="61">
        <f t="shared" si="621"/>
        <v>106970.72072072072</v>
      </c>
      <c r="BC67" s="61">
        <f t="shared" si="621"/>
        <v>1023648.6486486488</v>
      </c>
      <c r="BD67" s="61">
        <f t="shared" si="621"/>
        <v>76970.720720720725</v>
      </c>
      <c r="BE67" s="61">
        <f t="shared" si="621"/>
        <v>76970.720720720725</v>
      </c>
      <c r="BF67" s="61">
        <f t="shared" si="621"/>
        <v>76970.720720720725</v>
      </c>
      <c r="BG67" s="61">
        <f t="shared" si="621"/>
        <v>76970.720720720725</v>
      </c>
      <c r="BH67" s="61">
        <f t="shared" si="621"/>
        <v>76970.720720720725</v>
      </c>
      <c r="BI67" s="61">
        <f t="shared" si="621"/>
        <v>76970.720720720725</v>
      </c>
      <c r="BJ67" s="61">
        <f t="shared" si="621"/>
        <v>76970.720720720725</v>
      </c>
      <c r="BK67" s="61">
        <f t="shared" si="621"/>
        <v>76970.720720720725</v>
      </c>
      <c r="BL67" s="61">
        <f t="shared" si="621"/>
        <v>76970.720720720725</v>
      </c>
      <c r="BM67" s="61">
        <f t="shared" si="621"/>
        <v>181970.72072072071</v>
      </c>
      <c r="BN67" s="61">
        <f t="shared" si="621"/>
        <v>76970.720720720725</v>
      </c>
      <c r="BO67" s="61">
        <f t="shared" si="621"/>
        <v>91970.720720720725</v>
      </c>
      <c r="BP67" s="61">
        <f t="shared" si="621"/>
        <v>1043648.6486486488</v>
      </c>
      <c r="BQ67" s="61">
        <f t="shared" si="621"/>
        <v>106970.72072072072</v>
      </c>
      <c r="BR67" s="61">
        <f t="shared" si="621"/>
        <v>122916.66666666667</v>
      </c>
      <c r="BS67" s="61">
        <f t="shared" si="621"/>
        <v>0</v>
      </c>
      <c r="BT67" s="206">
        <f t="shared" si="621"/>
        <v>0</v>
      </c>
      <c r="BU67" s="206">
        <f t="shared" si="621"/>
        <v>0</v>
      </c>
      <c r="BV67" s="206">
        <f t="shared" si="621"/>
        <v>0</v>
      </c>
      <c r="BW67" s="206">
        <f t="shared" si="621"/>
        <v>0</v>
      </c>
      <c r="BX67" s="206">
        <f t="shared" si="621"/>
        <v>0</v>
      </c>
      <c r="BY67" s="206">
        <f t="shared" si="621"/>
        <v>0</v>
      </c>
      <c r="BZ67" s="206">
        <f t="shared" si="621"/>
        <v>0</v>
      </c>
      <c r="CA67" s="206">
        <f t="shared" si="621"/>
        <v>0</v>
      </c>
      <c r="CB67" s="206">
        <f t="shared" si="621"/>
        <v>0</v>
      </c>
      <c r="CC67" s="61">
        <f>SUM(CC56,CC52,CC51,CC49,CC38,CC34,CC30)</f>
        <v>229887.3873873874</v>
      </c>
      <c r="CD67" s="61"/>
      <c r="CE67" s="61">
        <f>SUM(CE56,CE52,CE51,CE49,CE38,CE34,CE30)</f>
        <v>4000000</v>
      </c>
      <c r="CF67" s="34"/>
      <c r="CG67" s="82">
        <f>CE67-I12</f>
        <v>0</v>
      </c>
      <c r="CH67" s="123" t="str">
        <f t="shared" si="11"/>
        <v>P</v>
      </c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</row>
    <row r="68" spans="1:159" x14ac:dyDescent="0.3">
      <c r="B68" s="64" t="s">
        <v>30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159"/>
      <c r="Q68" s="206"/>
      <c r="R68" s="206"/>
      <c r="S68" s="29"/>
      <c r="T68" s="29"/>
      <c r="U68" s="29"/>
      <c r="V68" s="29"/>
      <c r="W68" s="30"/>
      <c r="X68" s="30"/>
      <c r="Y68" s="30"/>
      <c r="Z68" s="30"/>
      <c r="AA68" s="30"/>
      <c r="AB68" s="30"/>
      <c r="AC68" s="59">
        <f>SUM(Q68:AB68)</f>
        <v>0</v>
      </c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59">
        <f>SUM(AD68:AO68)</f>
        <v>0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59">
        <f>SUM(AQ68:BB68)</f>
        <v>0</v>
      </c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59">
        <f>SUM(BD68:BO68)</f>
        <v>0</v>
      </c>
      <c r="BQ68" s="30"/>
      <c r="BR68" s="30"/>
      <c r="BS68" s="30"/>
      <c r="BT68" s="189"/>
      <c r="BU68" s="189"/>
      <c r="BV68" s="189"/>
      <c r="BW68" s="189"/>
      <c r="BX68" s="189"/>
      <c r="BY68" s="189"/>
      <c r="BZ68" s="189"/>
      <c r="CA68" s="189"/>
      <c r="CB68" s="189"/>
      <c r="CC68" s="59">
        <f>SUM(BQ68:CB68)</f>
        <v>0</v>
      </c>
      <c r="CE68" s="144">
        <f>SUM(AC68,AP68,BC68,BP68,CC68)</f>
        <v>0</v>
      </c>
      <c r="CG68" s="82"/>
      <c r="CH68" s="123" t="str">
        <f t="shared" si="11"/>
        <v>P</v>
      </c>
    </row>
    <row r="69" spans="1:159" ht="17.25" thickBot="1" x14ac:dyDescent="0.35">
      <c r="B69" s="66" t="s">
        <v>31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157"/>
      <c r="Q69" s="206"/>
      <c r="R69" s="206"/>
      <c r="S69" s="29"/>
      <c r="T69" s="29"/>
      <c r="U69" s="29"/>
      <c r="V69" s="29"/>
      <c r="W69" s="30"/>
      <c r="X69" s="30"/>
      <c r="Y69" s="30"/>
      <c r="Z69" s="30"/>
      <c r="AA69" s="30"/>
      <c r="AB69" s="30"/>
      <c r="AC69" s="68">
        <f>SUM(Q69:AB69)</f>
        <v>0</v>
      </c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8">
        <f>SUM(AD69:AO69)</f>
        <v>0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8">
        <f>SUM(AQ69:BB69)</f>
        <v>0</v>
      </c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8">
        <f>SUM(BD69:BO69)</f>
        <v>0</v>
      </c>
      <c r="BQ69" s="69"/>
      <c r="BR69" s="69"/>
      <c r="BS69" s="69"/>
      <c r="BT69" s="202"/>
      <c r="BU69" s="202"/>
      <c r="BV69" s="202"/>
      <c r="BW69" s="202"/>
      <c r="BX69" s="202"/>
      <c r="BY69" s="202"/>
      <c r="BZ69" s="202"/>
      <c r="CA69" s="202"/>
      <c r="CB69" s="202"/>
      <c r="CC69" s="68">
        <f>SUM(BQ69:CB69)</f>
        <v>0</v>
      </c>
      <c r="CE69" s="144">
        <f>SUM(AC69,AP69,BC69,BP69,CC69)</f>
        <v>0</v>
      </c>
      <c r="CG69" s="83"/>
      <c r="CH69" s="123" t="str">
        <f t="shared" si="11"/>
        <v>P</v>
      </c>
    </row>
    <row r="70" spans="1:159" ht="17.25" thickTop="1" x14ac:dyDescent="0.3">
      <c r="P70" s="34"/>
      <c r="AC70" s="32"/>
      <c r="AP70" s="70"/>
      <c r="BC70" s="70"/>
      <c r="BP70" s="70"/>
      <c r="BT70" s="201"/>
      <c r="BU70" s="201"/>
      <c r="BV70" s="201"/>
      <c r="BW70" s="201"/>
      <c r="BX70" s="201"/>
      <c r="BY70" s="201"/>
      <c r="BZ70" s="201"/>
      <c r="CA70" s="201"/>
      <c r="CB70" s="201"/>
      <c r="CC70" s="70"/>
      <c r="CE70" s="32"/>
      <c r="CG70" s="32"/>
    </row>
    <row r="71" spans="1:159" s="2" customFormat="1" ht="17.25" thickBot="1" x14ac:dyDescent="0.35">
      <c r="A71" s="113"/>
      <c r="B71" s="1" t="s">
        <v>32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157"/>
      <c r="Q71" s="206">
        <f t="shared" ref="Q71:AV71" si="622">Q9+Q64-Q12</f>
        <v>0</v>
      </c>
      <c r="R71" s="206">
        <f t="shared" si="622"/>
        <v>0</v>
      </c>
      <c r="S71" s="29">
        <f t="shared" si="622"/>
        <v>20000000</v>
      </c>
      <c r="T71" s="29">
        <f t="shared" si="622"/>
        <v>16810187.946313828</v>
      </c>
      <c r="U71" s="29">
        <f t="shared" si="622"/>
        <v>13620375.892627655</v>
      </c>
      <c r="V71" s="29">
        <f t="shared" si="622"/>
        <v>10430563.838941479</v>
      </c>
      <c r="W71" s="30">
        <f t="shared" si="622"/>
        <v>7140751.7852553036</v>
      </c>
      <c r="X71" s="30">
        <f t="shared" si="622"/>
        <v>13950939.731569128</v>
      </c>
      <c r="Y71" s="30">
        <f t="shared" si="622"/>
        <v>10446127.677882953</v>
      </c>
      <c r="Z71" s="30">
        <f t="shared" si="622"/>
        <v>6956315.6241967771</v>
      </c>
      <c r="AA71" s="30">
        <f t="shared" si="622"/>
        <v>3541503.570510603</v>
      </c>
      <c r="AB71" s="30">
        <f t="shared" si="622"/>
        <v>291691.51682442846</v>
      </c>
      <c r="AC71" s="30">
        <f t="shared" si="622"/>
        <v>291691.51682443544</v>
      </c>
      <c r="AD71" s="30">
        <f t="shared" si="622"/>
        <v>13579097.103711635</v>
      </c>
      <c r="AE71" s="30">
        <f t="shared" si="622"/>
        <v>10866502.690598842</v>
      </c>
      <c r="AF71" s="30">
        <f t="shared" si="622"/>
        <v>8153908.2774860486</v>
      </c>
      <c r="AG71" s="30">
        <f t="shared" si="622"/>
        <v>5441313.8643732555</v>
      </c>
      <c r="AH71" s="30">
        <f t="shared" si="622"/>
        <v>2728719.4512604619</v>
      </c>
      <c r="AI71" s="30">
        <f t="shared" si="622"/>
        <v>16125.03814766882</v>
      </c>
      <c r="AJ71" s="30">
        <f t="shared" si="622"/>
        <v>14303530.625034874</v>
      </c>
      <c r="AK71" s="30">
        <f t="shared" si="622"/>
        <v>11590936.211922081</v>
      </c>
      <c r="AL71" s="30">
        <f t="shared" si="622"/>
        <v>8878341.7988092881</v>
      </c>
      <c r="AM71" s="30">
        <f t="shared" si="622"/>
        <v>6165747.385696495</v>
      </c>
      <c r="AN71" s="30">
        <f t="shared" si="622"/>
        <v>3453152.9725837014</v>
      </c>
      <c r="AO71" s="30">
        <f t="shared" si="622"/>
        <v>740558.55947090825</v>
      </c>
      <c r="AP71" s="30">
        <f t="shared" si="622"/>
        <v>740558.55947090685</v>
      </c>
      <c r="AQ71" s="30">
        <f t="shared" si="622"/>
        <v>9007917.5997355394</v>
      </c>
      <c r="AR71" s="30">
        <f t="shared" si="622"/>
        <v>7275276.6400001701</v>
      </c>
      <c r="AS71" s="30">
        <f t="shared" si="622"/>
        <v>5542635.6802648008</v>
      </c>
      <c r="AT71" s="30">
        <f t="shared" si="622"/>
        <v>3809994.720529431</v>
      </c>
      <c r="AU71" s="30">
        <f t="shared" si="622"/>
        <v>2077353.7607940617</v>
      </c>
      <c r="AV71" s="30">
        <f t="shared" si="622"/>
        <v>344712.80105869239</v>
      </c>
      <c r="AW71" s="30">
        <f t="shared" ref="AW71:CC71" si="623">AW9+AW64-AW12</f>
        <v>9612071.8413233235</v>
      </c>
      <c r="AX71" s="30">
        <f t="shared" si="623"/>
        <v>7879430.8815879542</v>
      </c>
      <c r="AY71" s="30">
        <f t="shared" si="623"/>
        <v>6146789.9218525849</v>
      </c>
      <c r="AZ71" s="30">
        <f t="shared" si="623"/>
        <v>4414148.9621172156</v>
      </c>
      <c r="BA71" s="30">
        <f t="shared" si="623"/>
        <v>2681508.0023818458</v>
      </c>
      <c r="BB71" s="30">
        <f t="shared" si="623"/>
        <v>948867.04264647653</v>
      </c>
      <c r="BC71" s="30">
        <f t="shared" si="623"/>
        <v>948867.04264647141</v>
      </c>
      <c r="BD71" s="30">
        <f t="shared" si="623"/>
        <v>8536461.455759272</v>
      </c>
      <c r="BE71" s="30">
        <f t="shared" si="623"/>
        <v>7124055.868872067</v>
      </c>
      <c r="BF71" s="30">
        <f t="shared" si="623"/>
        <v>5711650.2819848601</v>
      </c>
      <c r="BG71" s="30">
        <f t="shared" si="623"/>
        <v>4299244.6950976532</v>
      </c>
      <c r="BH71" s="30">
        <f t="shared" si="623"/>
        <v>2886839.1082104468</v>
      </c>
      <c r="BI71" s="30">
        <f t="shared" si="623"/>
        <v>1474433.5213232408</v>
      </c>
      <c r="BJ71" s="30">
        <f t="shared" si="623"/>
        <v>7062027.9344360344</v>
      </c>
      <c r="BK71" s="30">
        <f t="shared" si="623"/>
        <v>5649622.3475488275</v>
      </c>
      <c r="BL71" s="30">
        <f t="shared" si="623"/>
        <v>4237216.7606616206</v>
      </c>
      <c r="BM71" s="30">
        <f t="shared" si="623"/>
        <v>2824811.1737744142</v>
      </c>
      <c r="BN71" s="30">
        <f t="shared" si="623"/>
        <v>1412405.5868872083</v>
      </c>
      <c r="BO71" s="30">
        <f t="shared" si="623"/>
        <v>2.0954757928848267E-9</v>
      </c>
      <c r="BP71" s="30">
        <f t="shared" si="623"/>
        <v>0</v>
      </c>
      <c r="BQ71" s="30">
        <f t="shared" si="623"/>
        <v>0</v>
      </c>
      <c r="BR71" s="30">
        <f t="shared" si="623"/>
        <v>0</v>
      </c>
      <c r="BS71" s="30">
        <f t="shared" si="623"/>
        <v>0</v>
      </c>
      <c r="BT71" s="189">
        <f t="shared" si="623"/>
        <v>0</v>
      </c>
      <c r="BU71" s="189">
        <f t="shared" si="623"/>
        <v>0</v>
      </c>
      <c r="BV71" s="189">
        <f t="shared" si="623"/>
        <v>0</v>
      </c>
      <c r="BW71" s="189">
        <f t="shared" si="623"/>
        <v>0</v>
      </c>
      <c r="BX71" s="189">
        <f t="shared" si="623"/>
        <v>0</v>
      </c>
      <c r="BY71" s="189">
        <f t="shared" si="623"/>
        <v>0</v>
      </c>
      <c r="BZ71" s="189">
        <f t="shared" si="623"/>
        <v>0</v>
      </c>
      <c r="CA71" s="189">
        <f t="shared" si="623"/>
        <v>0</v>
      </c>
      <c r="CB71" s="189">
        <f t="shared" si="623"/>
        <v>0</v>
      </c>
      <c r="CC71" s="30">
        <f t="shared" si="623"/>
        <v>0</v>
      </c>
      <c r="CD71" s="15"/>
      <c r="CE71" s="69">
        <f>CE9+CE64-CE12</f>
        <v>0</v>
      </c>
      <c r="CF71" s="15"/>
      <c r="CG71" s="69">
        <f>CG9+CG64-CG12</f>
        <v>0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</row>
    <row r="72" spans="1:159" ht="17.25" thickTop="1" x14ac:dyDescent="0.3">
      <c r="P72" s="34"/>
      <c r="AC72" s="32"/>
      <c r="AP72" s="32"/>
      <c r="BC72" s="32"/>
      <c r="BP72" s="32"/>
      <c r="CC72" s="32"/>
      <c r="CE72" s="32"/>
      <c r="CG72" s="32"/>
    </row>
    <row r="73" spans="1:159" x14ac:dyDescent="0.3">
      <c r="P73" s="34"/>
      <c r="AC73" s="32"/>
      <c r="AP73" s="32"/>
      <c r="BC73" s="32"/>
      <c r="BP73" s="32"/>
      <c r="CC73" s="32"/>
      <c r="CE73" s="32"/>
      <c r="CG73" s="32"/>
    </row>
    <row r="74" spans="1:159" x14ac:dyDescent="0.3">
      <c r="P74" s="34"/>
      <c r="AC74" s="32"/>
      <c r="AP74" s="32"/>
      <c r="BC74" s="32"/>
      <c r="BP74" s="32"/>
      <c r="CC74" s="32"/>
      <c r="CE74" s="32"/>
      <c r="CG74" s="32"/>
    </row>
    <row r="75" spans="1:159" x14ac:dyDescent="0.3">
      <c r="P75" s="34"/>
      <c r="AC75" s="32"/>
      <c r="AP75" s="32"/>
      <c r="BC75" s="32"/>
      <c r="BP75" s="32"/>
      <c r="CC75" s="32"/>
      <c r="CE75" s="32"/>
      <c r="CG75" s="32"/>
    </row>
    <row r="76" spans="1:159" x14ac:dyDescent="0.3">
      <c r="P76" s="34"/>
      <c r="AC76" s="32"/>
      <c r="AP76" s="32"/>
      <c r="BC76" s="32"/>
      <c r="BP76" s="32"/>
      <c r="CC76" s="32"/>
      <c r="CE76" s="32"/>
      <c r="CG76" s="32"/>
    </row>
    <row r="77" spans="1:159" x14ac:dyDescent="0.3">
      <c r="P77" s="34"/>
      <c r="AC77" s="32"/>
      <c r="AP77" s="32"/>
      <c r="BC77" s="32"/>
      <c r="BP77" s="32"/>
      <c r="CC77" s="32"/>
      <c r="CE77" s="32"/>
      <c r="CG77" s="32"/>
    </row>
    <row r="78" spans="1:159" x14ac:dyDescent="0.3">
      <c r="P78" s="34"/>
      <c r="AC78" s="32"/>
      <c r="AP78" s="32"/>
      <c r="BC78" s="32"/>
      <c r="BP78" s="32"/>
      <c r="CC78" s="32"/>
      <c r="CE78" s="32"/>
      <c r="CG78" s="32"/>
    </row>
    <row r="79" spans="1:159" x14ac:dyDescent="0.3">
      <c r="P79" s="34"/>
      <c r="AC79" s="32"/>
      <c r="AP79" s="32"/>
      <c r="BC79" s="32"/>
      <c r="BP79" s="32"/>
      <c r="CC79" s="32"/>
      <c r="CE79" s="32"/>
      <c r="CG79" s="32"/>
    </row>
    <row r="80" spans="1:159" x14ac:dyDescent="0.3">
      <c r="P80" s="34"/>
      <c r="AC80" s="32"/>
      <c r="AP80" s="32"/>
      <c r="BC80" s="32"/>
      <c r="BP80" s="32"/>
      <c r="CC80" s="32"/>
      <c r="CE80" s="32"/>
      <c r="CG80" s="32"/>
    </row>
    <row r="81" spans="17:85" s="34" customFormat="1" x14ac:dyDescent="0.3">
      <c r="Q81" s="180"/>
      <c r="R81" s="180"/>
      <c r="AC81" s="32"/>
      <c r="AP81" s="32"/>
      <c r="BC81" s="32"/>
      <c r="BP81" s="32"/>
      <c r="CC81" s="32"/>
      <c r="CE81" s="32"/>
      <c r="CG81" s="32"/>
    </row>
    <row r="82" spans="17:85" s="34" customFormat="1" x14ac:dyDescent="0.3">
      <c r="Q82" s="180"/>
      <c r="R82" s="180"/>
      <c r="AC82" s="32"/>
      <c r="AP82" s="32"/>
      <c r="BC82" s="32"/>
      <c r="BP82" s="32"/>
      <c r="CC82" s="32"/>
      <c r="CE82" s="32"/>
      <c r="CG82" s="32"/>
    </row>
    <row r="83" spans="17:85" s="34" customFormat="1" x14ac:dyDescent="0.3">
      <c r="Q83" s="180"/>
      <c r="R83" s="180"/>
      <c r="AC83" s="32"/>
      <c r="AP83" s="32"/>
      <c r="BC83" s="32"/>
      <c r="BP83" s="32"/>
      <c r="CC83" s="32"/>
      <c r="CE83" s="32"/>
      <c r="CG83" s="32"/>
    </row>
    <row r="84" spans="17:85" s="34" customFormat="1" x14ac:dyDescent="0.3">
      <c r="Q84" s="180"/>
      <c r="R84" s="180"/>
      <c r="AC84" s="32"/>
      <c r="AP84" s="32"/>
      <c r="BC84" s="32"/>
      <c r="BP84" s="32"/>
      <c r="CC84" s="32"/>
      <c r="CE84" s="32"/>
      <c r="CG84" s="32"/>
    </row>
    <row r="85" spans="17:85" s="34" customFormat="1" x14ac:dyDescent="0.3">
      <c r="Q85" s="180"/>
      <c r="R85" s="180"/>
      <c r="AC85" s="32"/>
      <c r="AP85" s="32"/>
      <c r="BC85" s="32"/>
      <c r="BP85" s="32"/>
      <c r="CC85" s="32"/>
      <c r="CE85" s="32"/>
      <c r="CG85" s="32"/>
    </row>
    <row r="86" spans="17:85" s="34" customFormat="1" x14ac:dyDescent="0.3">
      <c r="Q86" s="180"/>
      <c r="R86" s="180"/>
      <c r="AC86" s="32"/>
      <c r="AP86" s="32"/>
      <c r="BC86" s="32"/>
      <c r="BP86" s="32"/>
      <c r="CC86" s="32"/>
      <c r="CE86" s="32"/>
      <c r="CG86" s="32"/>
    </row>
    <row r="87" spans="17:85" s="34" customFormat="1" x14ac:dyDescent="0.3">
      <c r="Q87" s="180"/>
      <c r="R87" s="180"/>
      <c r="AC87" s="32"/>
      <c r="AP87" s="32"/>
      <c r="BC87" s="32"/>
      <c r="BP87" s="32"/>
      <c r="CC87" s="32"/>
      <c r="CE87" s="32"/>
      <c r="CG87" s="32"/>
    </row>
    <row r="88" spans="17:85" s="34" customFormat="1" x14ac:dyDescent="0.3">
      <c r="Q88" s="180"/>
      <c r="R88" s="180"/>
      <c r="AC88" s="32"/>
      <c r="AP88" s="32"/>
      <c r="BC88" s="32"/>
      <c r="BP88" s="32"/>
      <c r="CC88" s="32"/>
      <c r="CE88" s="32"/>
      <c r="CG88" s="32"/>
    </row>
    <row r="89" spans="17:85" s="34" customFormat="1" x14ac:dyDescent="0.3">
      <c r="Q89" s="180"/>
      <c r="R89" s="180"/>
      <c r="AC89" s="32"/>
      <c r="AP89" s="32"/>
      <c r="BC89" s="32"/>
      <c r="BP89" s="32"/>
      <c r="CC89" s="32"/>
      <c r="CE89" s="32"/>
      <c r="CG89" s="32"/>
    </row>
    <row r="90" spans="17:85" s="34" customFormat="1" x14ac:dyDescent="0.3">
      <c r="Q90" s="180"/>
      <c r="R90" s="180"/>
      <c r="AC90" s="32"/>
      <c r="AP90" s="32"/>
      <c r="BC90" s="32"/>
      <c r="BP90" s="32"/>
      <c r="CC90" s="32"/>
      <c r="CE90" s="32"/>
      <c r="CG90" s="32"/>
    </row>
    <row r="91" spans="17:85" s="34" customFormat="1" x14ac:dyDescent="0.3">
      <c r="Q91" s="180"/>
      <c r="R91" s="180"/>
      <c r="AC91" s="32"/>
      <c r="AP91" s="32"/>
      <c r="BC91" s="32"/>
      <c r="BP91" s="32"/>
      <c r="CC91" s="32"/>
      <c r="CE91" s="32"/>
      <c r="CG91" s="32"/>
    </row>
    <row r="92" spans="17:85" s="34" customFormat="1" x14ac:dyDescent="0.3">
      <c r="Q92" s="180"/>
      <c r="R92" s="180"/>
      <c r="AC92" s="32"/>
      <c r="AP92" s="32"/>
      <c r="BC92" s="32"/>
      <c r="BP92" s="32"/>
      <c r="CC92" s="32"/>
      <c r="CE92" s="32"/>
      <c r="CG92" s="32"/>
    </row>
    <row r="93" spans="17:85" s="34" customFormat="1" x14ac:dyDescent="0.3">
      <c r="Q93" s="180"/>
      <c r="R93" s="180"/>
      <c r="AC93" s="32"/>
      <c r="AP93" s="32"/>
      <c r="BC93" s="32"/>
      <c r="BP93" s="32"/>
      <c r="CC93" s="32"/>
      <c r="CE93" s="32"/>
      <c r="CG93" s="32"/>
    </row>
    <row r="94" spans="17:85" s="34" customFormat="1" x14ac:dyDescent="0.3">
      <c r="Q94" s="180"/>
      <c r="R94" s="180"/>
      <c r="AC94" s="32"/>
      <c r="AP94" s="32"/>
      <c r="BC94" s="32"/>
      <c r="BP94" s="32"/>
      <c r="CC94" s="32"/>
      <c r="CE94" s="32"/>
      <c r="CG94" s="32"/>
    </row>
    <row r="95" spans="17:85" s="34" customFormat="1" x14ac:dyDescent="0.3">
      <c r="Q95" s="180"/>
      <c r="R95" s="180"/>
      <c r="AC95" s="32"/>
      <c r="AP95" s="32"/>
      <c r="BC95" s="32"/>
      <c r="BP95" s="32"/>
      <c r="CC95" s="32"/>
      <c r="CE95" s="32"/>
      <c r="CG95" s="32"/>
    </row>
    <row r="96" spans="17:85" s="34" customFormat="1" x14ac:dyDescent="0.3">
      <c r="Q96" s="180"/>
      <c r="R96" s="180"/>
      <c r="AC96" s="32"/>
      <c r="AP96" s="32"/>
      <c r="BC96" s="32"/>
      <c r="BP96" s="32"/>
      <c r="CC96" s="32"/>
      <c r="CE96" s="32"/>
      <c r="CG96" s="32"/>
    </row>
    <row r="97" spans="17:85" s="34" customFormat="1" x14ac:dyDescent="0.3">
      <c r="Q97" s="180"/>
      <c r="R97" s="180"/>
      <c r="AC97" s="32"/>
      <c r="AP97" s="32"/>
      <c r="BC97" s="32"/>
      <c r="BP97" s="32"/>
      <c r="CC97" s="32"/>
      <c r="CE97" s="32"/>
      <c r="CG97" s="32"/>
    </row>
    <row r="98" spans="17:85" s="34" customFormat="1" x14ac:dyDescent="0.3">
      <c r="Q98" s="180"/>
      <c r="R98" s="180"/>
      <c r="AC98" s="32"/>
      <c r="AP98" s="32"/>
      <c r="BC98" s="32"/>
      <c r="BP98" s="32"/>
      <c r="CC98" s="32"/>
      <c r="CE98" s="32"/>
      <c r="CG98" s="32"/>
    </row>
    <row r="99" spans="17:85" s="34" customFormat="1" x14ac:dyDescent="0.3">
      <c r="Q99" s="180"/>
      <c r="R99" s="180"/>
      <c r="AC99" s="32"/>
      <c r="AP99" s="32"/>
      <c r="BC99" s="32"/>
      <c r="BP99" s="32"/>
      <c r="CC99" s="32"/>
      <c r="CE99" s="32"/>
      <c r="CG99" s="32"/>
    </row>
    <row r="100" spans="17:85" s="34" customFormat="1" x14ac:dyDescent="0.3">
      <c r="Q100" s="180"/>
      <c r="R100" s="180"/>
      <c r="AC100" s="32"/>
      <c r="AP100" s="32"/>
      <c r="BC100" s="32"/>
      <c r="BP100" s="32"/>
      <c r="CC100" s="32"/>
      <c r="CE100" s="32"/>
      <c r="CG100" s="32"/>
    </row>
    <row r="101" spans="17:85" s="34" customFormat="1" x14ac:dyDescent="0.3">
      <c r="Q101" s="180"/>
      <c r="R101" s="180"/>
      <c r="AC101" s="32"/>
      <c r="AP101" s="32"/>
      <c r="BC101" s="32"/>
      <c r="BP101" s="32"/>
      <c r="CC101" s="32"/>
      <c r="CE101" s="32"/>
      <c r="CG101" s="32"/>
    </row>
    <row r="102" spans="17:85" s="34" customFormat="1" x14ac:dyDescent="0.3">
      <c r="Q102" s="180"/>
      <c r="R102" s="180"/>
      <c r="AC102" s="32"/>
      <c r="AP102" s="32"/>
      <c r="BC102" s="32"/>
      <c r="BP102" s="32"/>
      <c r="CC102" s="32"/>
      <c r="CE102" s="32"/>
      <c r="CG102" s="32"/>
    </row>
    <row r="103" spans="17:85" s="34" customFormat="1" x14ac:dyDescent="0.3">
      <c r="Q103" s="180"/>
      <c r="R103" s="180"/>
      <c r="AC103" s="32"/>
      <c r="AP103" s="32"/>
      <c r="BC103" s="32"/>
      <c r="BP103" s="32"/>
      <c r="CC103" s="32"/>
      <c r="CE103" s="32"/>
      <c r="CG103" s="32"/>
    </row>
    <row r="104" spans="17:85" s="34" customFormat="1" x14ac:dyDescent="0.3">
      <c r="Q104" s="180"/>
      <c r="R104" s="180"/>
      <c r="AC104" s="32"/>
      <c r="AP104" s="32"/>
      <c r="BC104" s="32"/>
      <c r="BP104" s="32"/>
      <c r="CC104" s="32"/>
      <c r="CE104" s="32"/>
      <c r="CG104" s="32"/>
    </row>
    <row r="105" spans="17:85" s="34" customFormat="1" x14ac:dyDescent="0.3">
      <c r="Q105" s="180"/>
      <c r="R105" s="180"/>
      <c r="AC105" s="32"/>
      <c r="AP105" s="32"/>
      <c r="BC105" s="32"/>
      <c r="BP105" s="32"/>
      <c r="CC105" s="32"/>
      <c r="CE105" s="32"/>
      <c r="CG105" s="32"/>
    </row>
    <row r="106" spans="17:85" s="34" customFormat="1" x14ac:dyDescent="0.3">
      <c r="Q106" s="180"/>
      <c r="R106" s="180"/>
      <c r="AC106" s="32"/>
      <c r="AP106" s="32"/>
      <c r="BC106" s="32"/>
      <c r="BP106" s="32"/>
      <c r="CC106" s="32"/>
      <c r="CE106" s="32"/>
      <c r="CG106" s="32"/>
    </row>
    <row r="107" spans="17:85" s="34" customFormat="1" x14ac:dyDescent="0.3">
      <c r="Q107" s="180"/>
      <c r="R107" s="180"/>
      <c r="AC107" s="32"/>
      <c r="AP107" s="32"/>
      <c r="BC107" s="32"/>
      <c r="BP107" s="32"/>
      <c r="CC107" s="32"/>
      <c r="CE107" s="32"/>
      <c r="CG107" s="32"/>
    </row>
    <row r="108" spans="17:85" s="34" customFormat="1" x14ac:dyDescent="0.3">
      <c r="Q108" s="180"/>
      <c r="R108" s="180"/>
      <c r="AC108" s="32"/>
      <c r="AP108" s="32"/>
      <c r="BC108" s="32"/>
      <c r="BP108" s="32"/>
      <c r="CC108" s="32"/>
      <c r="CE108" s="32"/>
      <c r="CG108" s="32"/>
    </row>
    <row r="109" spans="17:85" s="34" customFormat="1" x14ac:dyDescent="0.3">
      <c r="Q109" s="180"/>
      <c r="R109" s="180"/>
      <c r="AC109" s="32"/>
      <c r="AP109" s="32"/>
      <c r="BC109" s="32"/>
      <c r="BP109" s="32"/>
      <c r="CC109" s="32"/>
      <c r="CE109" s="32"/>
      <c r="CG109" s="32"/>
    </row>
    <row r="110" spans="17:85" s="34" customFormat="1" x14ac:dyDescent="0.3">
      <c r="Q110" s="180"/>
      <c r="R110" s="180"/>
      <c r="AC110" s="32"/>
      <c r="AP110" s="32"/>
      <c r="BC110" s="32"/>
      <c r="BP110" s="32"/>
      <c r="CC110" s="32"/>
      <c r="CE110" s="32"/>
      <c r="CG110" s="32"/>
    </row>
    <row r="111" spans="17:85" s="34" customFormat="1" x14ac:dyDescent="0.3">
      <c r="Q111" s="180"/>
      <c r="R111" s="180"/>
      <c r="AC111" s="32"/>
      <c r="AP111" s="32"/>
      <c r="BC111" s="32"/>
      <c r="BP111" s="32"/>
      <c r="CC111" s="32"/>
      <c r="CE111" s="32"/>
      <c r="CG111" s="32"/>
    </row>
    <row r="112" spans="17:85" s="34" customFormat="1" x14ac:dyDescent="0.3">
      <c r="Q112" s="180"/>
      <c r="R112" s="180"/>
      <c r="AC112" s="32"/>
      <c r="AP112" s="32"/>
      <c r="BC112" s="32"/>
      <c r="BP112" s="32"/>
      <c r="CC112" s="32"/>
      <c r="CE112" s="32"/>
      <c r="CG112" s="32"/>
    </row>
    <row r="113" spans="17:85" s="34" customFormat="1" x14ac:dyDescent="0.3">
      <c r="Q113" s="180"/>
      <c r="R113" s="180"/>
      <c r="AC113" s="32"/>
      <c r="AP113" s="32"/>
      <c r="BC113" s="32"/>
      <c r="BP113" s="32"/>
      <c r="CC113" s="32"/>
      <c r="CE113" s="32"/>
      <c r="CG113" s="32"/>
    </row>
    <row r="114" spans="17:85" s="34" customFormat="1" x14ac:dyDescent="0.3">
      <c r="Q114" s="180"/>
      <c r="R114" s="180"/>
      <c r="AC114" s="32"/>
      <c r="AP114" s="32"/>
      <c r="BC114" s="32"/>
      <c r="BP114" s="32"/>
      <c r="CC114" s="32"/>
      <c r="CE114" s="32"/>
      <c r="CG114" s="32"/>
    </row>
    <row r="115" spans="17:85" s="34" customFormat="1" x14ac:dyDescent="0.3">
      <c r="Q115" s="180"/>
      <c r="R115" s="180"/>
      <c r="AC115" s="32"/>
      <c r="AP115" s="32"/>
      <c r="BC115" s="32"/>
      <c r="BP115" s="32"/>
      <c r="CC115" s="32"/>
      <c r="CE115" s="32"/>
      <c r="CG115" s="32"/>
    </row>
    <row r="116" spans="17:85" s="34" customFormat="1" x14ac:dyDescent="0.3">
      <c r="Q116" s="180"/>
      <c r="R116" s="180"/>
      <c r="AC116" s="32"/>
      <c r="AP116" s="32"/>
      <c r="BC116" s="32"/>
      <c r="BP116" s="32"/>
      <c r="CC116" s="32"/>
      <c r="CE116" s="32"/>
      <c r="CG116" s="32"/>
    </row>
    <row r="117" spans="17:85" s="34" customFormat="1" x14ac:dyDescent="0.3">
      <c r="Q117" s="180"/>
      <c r="R117" s="180"/>
      <c r="AC117" s="32"/>
      <c r="AP117" s="32"/>
      <c r="BC117" s="32"/>
      <c r="BP117" s="32"/>
      <c r="CC117" s="32"/>
      <c r="CE117" s="32"/>
      <c r="CG117" s="32"/>
    </row>
    <row r="118" spans="17:85" s="34" customFormat="1" x14ac:dyDescent="0.3">
      <c r="Q118" s="180"/>
      <c r="R118" s="180"/>
      <c r="AC118" s="32"/>
      <c r="AP118" s="32"/>
      <c r="BC118" s="32"/>
      <c r="BP118" s="32"/>
      <c r="CC118" s="32"/>
      <c r="CE118" s="32"/>
      <c r="CG118" s="32"/>
    </row>
    <row r="119" spans="17:85" s="34" customFormat="1" x14ac:dyDescent="0.3">
      <c r="Q119" s="180"/>
      <c r="R119" s="180"/>
      <c r="AC119" s="32"/>
      <c r="AP119" s="32"/>
      <c r="BC119" s="32"/>
      <c r="BP119" s="32"/>
      <c r="CC119" s="32"/>
      <c r="CE119" s="32"/>
      <c r="CG119" s="32"/>
    </row>
    <row r="120" spans="17:85" s="34" customFormat="1" x14ac:dyDescent="0.3">
      <c r="Q120" s="180"/>
      <c r="R120" s="180"/>
      <c r="AC120" s="32"/>
      <c r="AP120" s="32"/>
      <c r="BC120" s="32"/>
      <c r="BP120" s="32"/>
      <c r="CC120" s="32"/>
      <c r="CE120" s="32"/>
      <c r="CG120" s="32"/>
    </row>
    <row r="121" spans="17:85" s="34" customFormat="1" x14ac:dyDescent="0.3">
      <c r="Q121" s="180"/>
      <c r="R121" s="180"/>
      <c r="AC121" s="32"/>
      <c r="AP121" s="32"/>
      <c r="BC121" s="32"/>
      <c r="BP121" s="32"/>
      <c r="CC121" s="32"/>
      <c r="CE121" s="32"/>
      <c r="CG121" s="32"/>
    </row>
    <row r="122" spans="17:85" s="34" customFormat="1" x14ac:dyDescent="0.3">
      <c r="Q122" s="180"/>
      <c r="R122" s="180"/>
      <c r="AC122" s="32"/>
      <c r="AP122" s="32"/>
      <c r="BC122" s="32"/>
      <c r="BP122" s="32"/>
      <c r="CC122" s="32"/>
      <c r="CE122" s="32"/>
      <c r="CG122" s="32"/>
    </row>
    <row r="123" spans="17:85" s="34" customFormat="1" x14ac:dyDescent="0.3">
      <c r="Q123" s="180"/>
      <c r="R123" s="180"/>
      <c r="AC123" s="32"/>
      <c r="AP123" s="32"/>
      <c r="BC123" s="32"/>
      <c r="BP123" s="32"/>
      <c r="CC123" s="32"/>
      <c r="CE123" s="32"/>
      <c r="CG123" s="32"/>
    </row>
    <row r="124" spans="17:85" s="34" customFormat="1" x14ac:dyDescent="0.3">
      <c r="Q124" s="180"/>
      <c r="R124" s="180"/>
      <c r="AC124" s="32"/>
      <c r="AP124" s="32"/>
      <c r="BC124" s="32"/>
      <c r="BP124" s="32"/>
      <c r="CC124" s="32"/>
      <c r="CE124" s="32"/>
      <c r="CG124" s="32"/>
    </row>
    <row r="125" spans="17:85" s="34" customFormat="1" x14ac:dyDescent="0.3">
      <c r="Q125" s="180"/>
      <c r="R125" s="180"/>
      <c r="AC125" s="32"/>
      <c r="AP125" s="32"/>
      <c r="BC125" s="32"/>
      <c r="BP125" s="32"/>
      <c r="CC125" s="32"/>
      <c r="CE125" s="32"/>
      <c r="CG125" s="32"/>
    </row>
    <row r="126" spans="17:85" s="34" customFormat="1" x14ac:dyDescent="0.3">
      <c r="Q126" s="180"/>
      <c r="R126" s="180"/>
      <c r="AC126" s="32"/>
      <c r="AP126" s="32"/>
      <c r="BC126" s="32"/>
      <c r="BP126" s="32"/>
      <c r="CC126" s="32"/>
      <c r="CE126" s="32"/>
      <c r="CG126" s="32"/>
    </row>
    <row r="127" spans="17:85" s="34" customFormat="1" x14ac:dyDescent="0.3">
      <c r="Q127" s="180"/>
      <c r="R127" s="180"/>
      <c r="AC127" s="32"/>
      <c r="AP127" s="32"/>
      <c r="BC127" s="32"/>
      <c r="BP127" s="32"/>
      <c r="CC127" s="32"/>
      <c r="CE127" s="32"/>
      <c r="CG127" s="32"/>
    </row>
    <row r="128" spans="17:85" s="34" customFormat="1" x14ac:dyDescent="0.3">
      <c r="Q128" s="180"/>
      <c r="R128" s="180"/>
      <c r="AC128" s="32"/>
      <c r="AP128" s="32"/>
      <c r="BC128" s="32"/>
      <c r="BP128" s="32"/>
      <c r="CC128" s="32"/>
      <c r="CE128" s="32"/>
      <c r="CG128" s="32"/>
    </row>
    <row r="129" spans="17:85" s="34" customFormat="1" x14ac:dyDescent="0.3">
      <c r="Q129" s="180"/>
      <c r="R129" s="180"/>
      <c r="AC129" s="32"/>
      <c r="AP129" s="32"/>
      <c r="BC129" s="32"/>
      <c r="BP129" s="32"/>
      <c r="CC129" s="32"/>
      <c r="CE129" s="32"/>
      <c r="CG129" s="32"/>
    </row>
    <row r="130" spans="17:85" s="34" customFormat="1" x14ac:dyDescent="0.3">
      <c r="Q130" s="180"/>
      <c r="R130" s="180"/>
      <c r="AC130" s="32"/>
      <c r="AP130" s="32"/>
      <c r="BC130" s="32"/>
      <c r="BP130" s="32"/>
      <c r="CC130" s="32"/>
      <c r="CE130" s="32"/>
      <c r="CG130" s="32"/>
    </row>
    <row r="131" spans="17:85" s="34" customFormat="1" x14ac:dyDescent="0.3">
      <c r="Q131" s="180"/>
      <c r="R131" s="180"/>
      <c r="AC131" s="32"/>
      <c r="AP131" s="32"/>
      <c r="BC131" s="32"/>
      <c r="BP131" s="32"/>
      <c r="CC131" s="32"/>
      <c r="CE131" s="32"/>
      <c r="CG131" s="32"/>
    </row>
    <row r="132" spans="17:85" s="34" customFormat="1" x14ac:dyDescent="0.3">
      <c r="Q132" s="180"/>
      <c r="R132" s="180"/>
      <c r="AC132" s="32"/>
      <c r="AP132" s="32"/>
      <c r="BC132" s="32"/>
      <c r="BP132" s="32"/>
      <c r="CC132" s="32"/>
      <c r="CE132" s="32"/>
      <c r="CG132" s="32"/>
    </row>
    <row r="133" spans="17:85" s="34" customFormat="1" x14ac:dyDescent="0.3">
      <c r="Q133" s="180"/>
      <c r="R133" s="180"/>
      <c r="AC133" s="32"/>
      <c r="AP133" s="32"/>
      <c r="BC133" s="32"/>
      <c r="BP133" s="32"/>
      <c r="CC133" s="32"/>
      <c r="CE133" s="32"/>
      <c r="CG133" s="32"/>
    </row>
    <row r="134" spans="17:85" s="34" customFormat="1" x14ac:dyDescent="0.3">
      <c r="Q134" s="180"/>
      <c r="R134" s="180"/>
      <c r="AC134" s="32"/>
      <c r="AP134" s="32"/>
      <c r="BC134" s="32"/>
      <c r="BP134" s="32"/>
      <c r="CC134" s="32"/>
      <c r="CE134" s="32"/>
      <c r="CG134" s="32"/>
    </row>
    <row r="135" spans="17:85" s="34" customFormat="1" x14ac:dyDescent="0.3">
      <c r="Q135" s="180"/>
      <c r="R135" s="180"/>
      <c r="AC135" s="32"/>
      <c r="AP135" s="32"/>
      <c r="BC135" s="32"/>
      <c r="BP135" s="32"/>
      <c r="CC135" s="32"/>
      <c r="CE135" s="32"/>
      <c r="CG135" s="32"/>
    </row>
    <row r="136" spans="17:85" s="34" customFormat="1" x14ac:dyDescent="0.3">
      <c r="Q136" s="180"/>
      <c r="R136" s="180"/>
      <c r="AC136" s="32"/>
      <c r="AP136" s="32"/>
      <c r="BC136" s="32"/>
      <c r="BP136" s="32"/>
      <c r="CC136" s="32"/>
      <c r="CE136" s="32"/>
      <c r="CG136" s="32"/>
    </row>
    <row r="137" spans="17:85" s="34" customFormat="1" x14ac:dyDescent="0.3">
      <c r="Q137" s="180"/>
      <c r="R137" s="180"/>
      <c r="AC137" s="32"/>
      <c r="AP137" s="32"/>
      <c r="BC137" s="32"/>
      <c r="BP137" s="32"/>
      <c r="CC137" s="32"/>
      <c r="CE137" s="32"/>
      <c r="CG137" s="32"/>
    </row>
    <row r="138" spans="17:85" s="34" customFormat="1" x14ac:dyDescent="0.3">
      <c r="Q138" s="180"/>
      <c r="R138" s="180"/>
      <c r="AC138" s="32"/>
      <c r="AP138" s="32"/>
      <c r="BC138" s="32"/>
      <c r="BP138" s="32"/>
      <c r="CC138" s="32"/>
      <c r="CE138" s="32"/>
      <c r="CG138" s="32"/>
    </row>
    <row r="139" spans="17:85" s="34" customFormat="1" x14ac:dyDescent="0.3">
      <c r="Q139" s="180"/>
      <c r="R139" s="180"/>
      <c r="AC139" s="32"/>
      <c r="AP139" s="32"/>
      <c r="BC139" s="32"/>
      <c r="BP139" s="32"/>
      <c r="CC139" s="32"/>
      <c r="CE139" s="32"/>
      <c r="CG139" s="32"/>
    </row>
    <row r="140" spans="17:85" s="34" customFormat="1" x14ac:dyDescent="0.3">
      <c r="Q140" s="180"/>
      <c r="R140" s="180"/>
      <c r="AC140" s="32"/>
      <c r="AP140" s="32"/>
      <c r="BC140" s="32"/>
      <c r="BP140" s="32"/>
      <c r="CC140" s="32"/>
      <c r="CE140" s="32"/>
      <c r="CG140" s="32"/>
    </row>
    <row r="141" spans="17:85" s="34" customFormat="1" x14ac:dyDescent="0.3">
      <c r="Q141" s="180"/>
      <c r="R141" s="180"/>
      <c r="AC141" s="32"/>
      <c r="AP141" s="32"/>
      <c r="BC141" s="32"/>
      <c r="BP141" s="32"/>
      <c r="CC141" s="32"/>
      <c r="CE141" s="32"/>
      <c r="CG141" s="32"/>
    </row>
    <row r="142" spans="17:85" s="34" customFormat="1" x14ac:dyDescent="0.3">
      <c r="Q142" s="180"/>
      <c r="R142" s="180"/>
      <c r="AC142" s="32"/>
      <c r="AP142" s="32"/>
      <c r="BC142" s="32"/>
      <c r="BP142" s="32"/>
      <c r="CC142" s="32"/>
      <c r="CE142" s="32"/>
      <c r="CG142" s="32"/>
    </row>
    <row r="143" spans="17:85" s="34" customFormat="1" x14ac:dyDescent="0.3">
      <c r="Q143" s="180"/>
      <c r="R143" s="180"/>
      <c r="AC143" s="32"/>
      <c r="AP143" s="32"/>
      <c r="BC143" s="32"/>
      <c r="BP143" s="32"/>
      <c r="CC143" s="32"/>
      <c r="CE143" s="32"/>
      <c r="CG143" s="32"/>
    </row>
    <row r="144" spans="17:85" s="34" customFormat="1" x14ac:dyDescent="0.3">
      <c r="Q144" s="180"/>
      <c r="R144" s="180"/>
      <c r="AC144" s="32"/>
      <c r="AP144" s="32"/>
      <c r="BC144" s="32"/>
      <c r="BP144" s="32"/>
      <c r="CC144" s="32"/>
      <c r="CE144" s="32"/>
      <c r="CG144" s="32"/>
    </row>
    <row r="145" spans="17:85" s="34" customFormat="1" x14ac:dyDescent="0.3">
      <c r="Q145" s="180"/>
      <c r="R145" s="180"/>
      <c r="AC145" s="32"/>
      <c r="AP145" s="32"/>
      <c r="BC145" s="32"/>
      <c r="BP145" s="32"/>
      <c r="CC145" s="32"/>
      <c r="CE145" s="32"/>
      <c r="CG145" s="32"/>
    </row>
    <row r="146" spans="17:85" s="34" customFormat="1" x14ac:dyDescent="0.3">
      <c r="Q146" s="180"/>
      <c r="R146" s="180"/>
      <c r="AC146" s="32"/>
      <c r="AP146" s="32"/>
      <c r="BC146" s="32"/>
      <c r="BP146" s="32"/>
      <c r="CC146" s="32"/>
      <c r="CE146" s="32"/>
      <c r="CG146" s="32"/>
    </row>
    <row r="147" spans="17:85" s="34" customFormat="1" x14ac:dyDescent="0.3">
      <c r="Q147" s="180"/>
      <c r="R147" s="180"/>
      <c r="AC147" s="32"/>
      <c r="AP147" s="32"/>
      <c r="BC147" s="32"/>
      <c r="BP147" s="32"/>
      <c r="CC147" s="32"/>
      <c r="CE147" s="32"/>
      <c r="CG147" s="32"/>
    </row>
    <row r="148" spans="17:85" s="34" customFormat="1" x14ac:dyDescent="0.3">
      <c r="Q148" s="180"/>
      <c r="R148" s="180"/>
      <c r="AC148" s="32"/>
      <c r="AP148" s="32"/>
      <c r="BC148" s="32"/>
      <c r="BP148" s="32"/>
      <c r="CC148" s="32"/>
      <c r="CE148" s="32"/>
      <c r="CG148" s="32"/>
    </row>
    <row r="149" spans="17:85" s="34" customFormat="1" x14ac:dyDescent="0.3">
      <c r="Q149" s="180"/>
      <c r="R149" s="180"/>
      <c r="AC149" s="32"/>
      <c r="AP149" s="32"/>
      <c r="BC149" s="32"/>
      <c r="BP149" s="32"/>
      <c r="CC149" s="32"/>
      <c r="CE149" s="32"/>
      <c r="CG149" s="32"/>
    </row>
    <row r="150" spans="17:85" s="34" customFormat="1" x14ac:dyDescent="0.3">
      <c r="Q150" s="180"/>
      <c r="R150" s="180"/>
      <c r="AC150" s="32"/>
      <c r="AP150" s="32"/>
      <c r="BC150" s="32"/>
      <c r="BP150" s="32"/>
      <c r="CC150" s="32"/>
      <c r="CE150" s="32"/>
      <c r="CG150" s="32"/>
    </row>
    <row r="151" spans="17:85" s="34" customFormat="1" x14ac:dyDescent="0.3">
      <c r="Q151" s="180"/>
      <c r="R151" s="180"/>
      <c r="AC151" s="32"/>
      <c r="AP151" s="32"/>
      <c r="BC151" s="32"/>
      <c r="BP151" s="32"/>
      <c r="CC151" s="32"/>
      <c r="CE151" s="32"/>
      <c r="CG151" s="32"/>
    </row>
    <row r="152" spans="17:85" s="34" customFormat="1" x14ac:dyDescent="0.3">
      <c r="Q152" s="180"/>
      <c r="R152" s="180"/>
      <c r="AC152" s="32"/>
      <c r="AP152" s="32"/>
      <c r="BC152" s="32"/>
      <c r="BP152" s="32"/>
      <c r="CC152" s="32"/>
      <c r="CE152" s="32"/>
      <c r="CG152" s="32"/>
    </row>
    <row r="153" spans="17:85" s="34" customFormat="1" x14ac:dyDescent="0.3">
      <c r="Q153" s="180"/>
      <c r="R153" s="180"/>
      <c r="AC153" s="32"/>
      <c r="AP153" s="32"/>
      <c r="BC153" s="32"/>
      <c r="BP153" s="32"/>
      <c r="CC153" s="32"/>
      <c r="CE153" s="32"/>
      <c r="CG153" s="32"/>
    </row>
    <row r="154" spans="17:85" s="34" customFormat="1" x14ac:dyDescent="0.3">
      <c r="Q154" s="180"/>
      <c r="R154" s="180"/>
      <c r="AC154" s="32"/>
      <c r="AP154" s="32"/>
      <c r="BC154" s="32"/>
      <c r="BP154" s="32"/>
      <c r="CC154" s="32"/>
      <c r="CE154" s="32"/>
      <c r="CG154" s="32"/>
    </row>
    <row r="155" spans="17:85" s="34" customFormat="1" x14ac:dyDescent="0.3">
      <c r="Q155" s="180"/>
      <c r="R155" s="180"/>
      <c r="AC155" s="32"/>
      <c r="AP155" s="32"/>
      <c r="BC155" s="32"/>
      <c r="BP155" s="32"/>
      <c r="CC155" s="32"/>
      <c r="CE155" s="32"/>
      <c r="CG155" s="32"/>
    </row>
    <row r="156" spans="17:85" s="34" customFormat="1" x14ac:dyDescent="0.3">
      <c r="Q156" s="180"/>
      <c r="R156" s="180"/>
      <c r="AC156" s="32"/>
      <c r="AP156" s="32"/>
      <c r="BC156" s="32"/>
      <c r="BP156" s="32"/>
      <c r="CC156" s="32"/>
      <c r="CE156" s="32"/>
      <c r="CG156" s="32"/>
    </row>
    <row r="157" spans="17:85" s="34" customFormat="1" x14ac:dyDescent="0.3">
      <c r="Q157" s="180"/>
      <c r="R157" s="180"/>
      <c r="AC157" s="32"/>
      <c r="AP157" s="32"/>
      <c r="BC157" s="32"/>
      <c r="BP157" s="32"/>
      <c r="CC157" s="32"/>
      <c r="CE157" s="32"/>
      <c r="CG157" s="32"/>
    </row>
    <row r="158" spans="17:85" s="34" customFormat="1" x14ac:dyDescent="0.3">
      <c r="Q158" s="180"/>
      <c r="R158" s="180"/>
      <c r="AC158" s="32"/>
      <c r="AP158" s="32"/>
      <c r="BC158" s="32"/>
      <c r="BP158" s="32"/>
      <c r="CC158" s="32"/>
      <c r="CE158" s="32"/>
      <c r="CG158" s="32"/>
    </row>
    <row r="159" spans="17:85" s="34" customFormat="1" x14ac:dyDescent="0.3">
      <c r="Q159" s="180"/>
      <c r="R159" s="180"/>
      <c r="AC159" s="32"/>
      <c r="AP159" s="32"/>
      <c r="BC159" s="32"/>
      <c r="BP159" s="32"/>
      <c r="CC159" s="32"/>
      <c r="CE159" s="32"/>
      <c r="CG159" s="32"/>
    </row>
    <row r="160" spans="17:85" s="34" customFormat="1" x14ac:dyDescent="0.3">
      <c r="Q160" s="180"/>
      <c r="R160" s="180"/>
      <c r="AC160" s="32"/>
      <c r="AP160" s="32"/>
      <c r="BC160" s="32"/>
      <c r="BP160" s="32"/>
      <c r="CC160" s="32"/>
      <c r="CE160" s="32"/>
      <c r="CG160" s="32"/>
    </row>
    <row r="161" spans="17:85" s="34" customFormat="1" x14ac:dyDescent="0.3">
      <c r="Q161" s="180"/>
      <c r="R161" s="180"/>
      <c r="AC161" s="32"/>
      <c r="AP161" s="32"/>
      <c r="BC161" s="32"/>
      <c r="BP161" s="32"/>
      <c r="CC161" s="32"/>
      <c r="CE161" s="32"/>
      <c r="CG161" s="32"/>
    </row>
    <row r="162" spans="17:85" s="34" customFormat="1" x14ac:dyDescent="0.3">
      <c r="Q162" s="180"/>
      <c r="R162" s="180"/>
      <c r="AC162" s="32"/>
      <c r="AP162" s="32"/>
      <c r="BC162" s="32"/>
      <c r="BP162" s="32"/>
      <c r="CC162" s="32"/>
      <c r="CE162" s="32"/>
      <c r="CG162" s="32"/>
    </row>
    <row r="163" spans="17:85" s="34" customFormat="1" x14ac:dyDescent="0.3">
      <c r="Q163" s="180"/>
      <c r="R163" s="180"/>
      <c r="AC163" s="32"/>
      <c r="AP163" s="32"/>
      <c r="BC163" s="32"/>
      <c r="BP163" s="32"/>
      <c r="CC163" s="32"/>
      <c r="CE163" s="32"/>
      <c r="CG163" s="32"/>
    </row>
    <row r="164" spans="17:85" s="34" customFormat="1" x14ac:dyDescent="0.3">
      <c r="Q164" s="180"/>
      <c r="R164" s="180"/>
      <c r="AC164" s="32"/>
      <c r="AP164" s="32"/>
      <c r="BC164" s="32"/>
      <c r="BP164" s="32"/>
      <c r="CC164" s="32"/>
      <c r="CE164" s="32"/>
      <c r="CG164" s="32"/>
    </row>
    <row r="165" spans="17:85" s="34" customFormat="1" x14ac:dyDescent="0.3">
      <c r="Q165" s="180"/>
      <c r="R165" s="180"/>
      <c r="AC165" s="32"/>
      <c r="AP165" s="32"/>
      <c r="BC165" s="32"/>
      <c r="BP165" s="32"/>
      <c r="CC165" s="32"/>
      <c r="CE165" s="32"/>
      <c r="CG165" s="32"/>
    </row>
    <row r="166" spans="17:85" s="34" customFormat="1" x14ac:dyDescent="0.3">
      <c r="Q166" s="180"/>
      <c r="R166" s="180"/>
      <c r="AC166" s="32"/>
      <c r="AP166" s="32"/>
      <c r="BC166" s="32"/>
      <c r="BP166" s="32"/>
      <c r="CC166" s="32"/>
      <c r="CE166" s="32"/>
      <c r="CG166" s="32"/>
    </row>
    <row r="167" spans="17:85" s="34" customFormat="1" x14ac:dyDescent="0.3">
      <c r="Q167" s="180"/>
      <c r="R167" s="180"/>
      <c r="AC167" s="32"/>
      <c r="AP167" s="32"/>
      <c r="BC167" s="32"/>
      <c r="BP167" s="32"/>
      <c r="CC167" s="32"/>
      <c r="CE167" s="32"/>
      <c r="CG167" s="32"/>
    </row>
    <row r="168" spans="17:85" s="34" customFormat="1" x14ac:dyDescent="0.3">
      <c r="Q168" s="180"/>
      <c r="R168" s="180"/>
      <c r="AC168" s="32"/>
      <c r="AP168" s="32"/>
      <c r="BC168" s="32"/>
      <c r="BP168" s="32"/>
      <c r="CC168" s="32"/>
      <c r="CE168" s="32"/>
      <c r="CG168" s="32"/>
    </row>
    <row r="169" spans="17:85" s="34" customFormat="1" x14ac:dyDescent="0.3">
      <c r="Q169" s="180"/>
      <c r="R169" s="180"/>
      <c r="AC169" s="32"/>
      <c r="AP169" s="32"/>
      <c r="BC169" s="32"/>
      <c r="BP169" s="32"/>
      <c r="CC169" s="32"/>
      <c r="CE169" s="32"/>
      <c r="CG169" s="32"/>
    </row>
    <row r="170" spans="17:85" s="34" customFormat="1" x14ac:dyDescent="0.3">
      <c r="Q170" s="180"/>
      <c r="R170" s="180"/>
      <c r="AC170" s="32"/>
      <c r="AP170" s="32"/>
      <c r="BC170" s="32"/>
      <c r="BP170" s="32"/>
      <c r="CC170" s="32"/>
      <c r="CE170" s="32"/>
      <c r="CG170" s="32"/>
    </row>
    <row r="171" spans="17:85" s="34" customFormat="1" x14ac:dyDescent="0.3">
      <c r="Q171" s="180"/>
      <c r="R171" s="180"/>
      <c r="AC171" s="32"/>
      <c r="AP171" s="32"/>
      <c r="BC171" s="32"/>
      <c r="BP171" s="32"/>
      <c r="CC171" s="32"/>
      <c r="CE171" s="32"/>
      <c r="CG171" s="32"/>
    </row>
    <row r="172" spans="17:85" s="34" customFormat="1" x14ac:dyDescent="0.3">
      <c r="Q172" s="180"/>
      <c r="R172" s="180"/>
      <c r="AC172" s="32"/>
      <c r="AP172" s="32"/>
      <c r="BC172" s="32"/>
      <c r="BP172" s="32"/>
      <c r="CC172" s="32"/>
      <c r="CE172" s="32"/>
      <c r="CG172" s="32"/>
    </row>
    <row r="173" spans="17:85" s="34" customFormat="1" x14ac:dyDescent="0.3">
      <c r="Q173" s="180"/>
      <c r="R173" s="180"/>
      <c r="AC173" s="32"/>
      <c r="AP173" s="32"/>
      <c r="BC173" s="32"/>
      <c r="BP173" s="32"/>
      <c r="CC173" s="32"/>
      <c r="CE173" s="32"/>
      <c r="CG173" s="32"/>
    </row>
    <row r="174" spans="17:85" s="34" customFormat="1" x14ac:dyDescent="0.3">
      <c r="Q174" s="180"/>
      <c r="R174" s="180"/>
      <c r="AC174" s="32"/>
      <c r="AP174" s="32"/>
      <c r="BC174" s="32"/>
      <c r="BP174" s="32"/>
      <c r="CC174" s="32"/>
      <c r="CE174" s="32"/>
      <c r="CG174" s="32"/>
    </row>
    <row r="175" spans="17:85" s="34" customFormat="1" x14ac:dyDescent="0.3">
      <c r="Q175" s="180"/>
      <c r="R175" s="180"/>
      <c r="AC175" s="32"/>
      <c r="AP175" s="32"/>
      <c r="BC175" s="32"/>
      <c r="BP175" s="32"/>
      <c r="CC175" s="32"/>
      <c r="CE175" s="32"/>
      <c r="CG175" s="32"/>
    </row>
    <row r="176" spans="17:85" s="34" customFormat="1" x14ac:dyDescent="0.3">
      <c r="Q176" s="180"/>
      <c r="R176" s="180"/>
      <c r="AC176" s="32"/>
      <c r="AP176" s="32"/>
      <c r="BC176" s="32"/>
      <c r="BP176" s="32"/>
      <c r="CC176" s="32"/>
      <c r="CE176" s="32"/>
      <c r="CG176" s="32"/>
    </row>
    <row r="177" spans="17:85" s="34" customFormat="1" x14ac:dyDescent="0.3">
      <c r="Q177" s="180"/>
      <c r="R177" s="180"/>
      <c r="AC177" s="32"/>
      <c r="AP177" s="32"/>
      <c r="BC177" s="32"/>
      <c r="BP177" s="32"/>
      <c r="CC177" s="32"/>
      <c r="CE177" s="32"/>
      <c r="CG177" s="32"/>
    </row>
    <row r="178" spans="17:85" s="34" customFormat="1" x14ac:dyDescent="0.3">
      <c r="Q178" s="180"/>
      <c r="R178" s="180"/>
      <c r="AC178" s="32"/>
      <c r="AP178" s="32"/>
      <c r="BC178" s="32"/>
      <c r="BP178" s="32"/>
      <c r="CC178" s="32"/>
      <c r="CE178" s="32"/>
      <c r="CG178" s="32"/>
    </row>
    <row r="179" spans="17:85" s="34" customFormat="1" x14ac:dyDescent="0.3">
      <c r="Q179" s="180"/>
      <c r="R179" s="180"/>
      <c r="AC179" s="32"/>
      <c r="AP179" s="32"/>
      <c r="BC179" s="32"/>
      <c r="BP179" s="32"/>
      <c r="CC179" s="32"/>
      <c r="CE179" s="32"/>
      <c r="CG179" s="32"/>
    </row>
    <row r="180" spans="17:85" s="34" customFormat="1" x14ac:dyDescent="0.3">
      <c r="Q180" s="180"/>
      <c r="R180" s="180"/>
      <c r="AC180" s="32"/>
      <c r="AP180" s="32"/>
      <c r="BC180" s="32"/>
      <c r="BP180" s="32"/>
      <c r="CC180" s="32"/>
      <c r="CE180" s="32"/>
      <c r="CG180" s="32"/>
    </row>
    <row r="181" spans="17:85" s="34" customFormat="1" x14ac:dyDescent="0.3">
      <c r="Q181" s="180"/>
      <c r="R181" s="180"/>
      <c r="AC181" s="32"/>
      <c r="AP181" s="32"/>
      <c r="BC181" s="32"/>
      <c r="BP181" s="32"/>
      <c r="CC181" s="32"/>
      <c r="CE181" s="32"/>
      <c r="CG181" s="32"/>
    </row>
    <row r="182" spans="17:85" s="34" customFormat="1" x14ac:dyDescent="0.3">
      <c r="Q182" s="180"/>
      <c r="R182" s="180"/>
      <c r="AC182" s="32"/>
      <c r="AP182" s="32"/>
      <c r="BC182" s="32"/>
      <c r="BP182" s="32"/>
      <c r="CC182" s="32"/>
      <c r="CE182" s="32"/>
      <c r="CG182" s="32"/>
    </row>
    <row r="183" spans="17:85" s="34" customFormat="1" x14ac:dyDescent="0.3">
      <c r="Q183" s="180"/>
      <c r="R183" s="180"/>
      <c r="AC183" s="32"/>
      <c r="AP183" s="32"/>
      <c r="BC183" s="32"/>
      <c r="BP183" s="32"/>
      <c r="CC183" s="32"/>
      <c r="CE183" s="32"/>
      <c r="CG183" s="32"/>
    </row>
    <row r="184" spans="17:85" s="34" customFormat="1" x14ac:dyDescent="0.3">
      <c r="Q184" s="180"/>
      <c r="R184" s="180"/>
      <c r="AC184" s="32"/>
      <c r="AP184" s="32"/>
      <c r="BC184" s="32"/>
      <c r="BP184" s="32"/>
      <c r="CC184" s="32"/>
      <c r="CE184" s="32"/>
      <c r="CG184" s="32"/>
    </row>
    <row r="185" spans="17:85" s="34" customFormat="1" x14ac:dyDescent="0.3">
      <c r="Q185" s="180"/>
      <c r="R185" s="180"/>
      <c r="AC185" s="32"/>
      <c r="AP185" s="32"/>
      <c r="BC185" s="32"/>
      <c r="BP185" s="32"/>
      <c r="CC185" s="32"/>
      <c r="CE185" s="32"/>
      <c r="CG185" s="32"/>
    </row>
    <row r="186" spans="17:85" s="34" customFormat="1" x14ac:dyDescent="0.3">
      <c r="Q186" s="180"/>
      <c r="R186" s="180"/>
      <c r="AC186" s="32"/>
      <c r="AP186" s="32"/>
      <c r="BC186" s="32"/>
      <c r="BP186" s="32"/>
      <c r="CC186" s="32"/>
      <c r="CE186" s="32"/>
      <c r="CG186" s="32"/>
    </row>
    <row r="187" spans="17:85" s="34" customFormat="1" x14ac:dyDescent="0.3">
      <c r="Q187" s="180"/>
      <c r="R187" s="180"/>
      <c r="AC187" s="32"/>
      <c r="AP187" s="32"/>
      <c r="BC187" s="32"/>
      <c r="BP187" s="32"/>
      <c r="CC187" s="32"/>
      <c r="CE187" s="32"/>
      <c r="CG187" s="32"/>
    </row>
    <row r="188" spans="17:85" s="34" customFormat="1" x14ac:dyDescent="0.3">
      <c r="Q188" s="180"/>
      <c r="R188" s="180"/>
      <c r="AC188" s="32"/>
      <c r="AP188" s="32"/>
      <c r="BC188" s="32"/>
      <c r="BP188" s="32"/>
      <c r="CC188" s="32"/>
      <c r="CE188" s="32"/>
      <c r="CG188" s="32"/>
    </row>
    <row r="189" spans="17:85" s="34" customFormat="1" x14ac:dyDescent="0.3">
      <c r="Q189" s="180"/>
      <c r="R189" s="180"/>
      <c r="AC189" s="32"/>
      <c r="AP189" s="32"/>
      <c r="BC189" s="32"/>
      <c r="BP189" s="32"/>
      <c r="CC189" s="32"/>
      <c r="CE189" s="32"/>
      <c r="CG189" s="32"/>
    </row>
    <row r="190" spans="17:85" s="34" customFormat="1" x14ac:dyDescent="0.3">
      <c r="Q190" s="180"/>
      <c r="R190" s="180"/>
      <c r="AC190" s="32"/>
      <c r="AP190" s="32"/>
      <c r="BC190" s="32"/>
      <c r="BP190" s="32"/>
      <c r="CC190" s="32"/>
      <c r="CE190" s="32"/>
      <c r="CG190" s="32"/>
    </row>
    <row r="191" spans="17:85" s="34" customFormat="1" x14ac:dyDescent="0.3">
      <c r="Q191" s="180"/>
      <c r="R191" s="180"/>
      <c r="AC191" s="32"/>
      <c r="AP191" s="32"/>
      <c r="BC191" s="32"/>
      <c r="BP191" s="32"/>
      <c r="CC191" s="32"/>
      <c r="CE191" s="32"/>
      <c r="CG191" s="32"/>
    </row>
    <row r="192" spans="17:85" s="34" customFormat="1" x14ac:dyDescent="0.3">
      <c r="Q192" s="180"/>
      <c r="R192" s="180"/>
      <c r="AC192" s="32"/>
      <c r="AP192" s="32"/>
      <c r="BC192" s="32"/>
      <c r="BP192" s="32"/>
      <c r="CC192" s="32"/>
      <c r="CE192" s="32"/>
      <c r="CG192" s="32"/>
    </row>
    <row r="193" spans="17:85" s="34" customFormat="1" x14ac:dyDescent="0.3">
      <c r="Q193" s="180"/>
      <c r="R193" s="180"/>
      <c r="AC193" s="32"/>
      <c r="AP193" s="32"/>
      <c r="BC193" s="32"/>
      <c r="BP193" s="32"/>
      <c r="CC193" s="32"/>
      <c r="CE193" s="32"/>
      <c r="CG193" s="32"/>
    </row>
    <row r="194" spans="17:85" s="34" customFormat="1" x14ac:dyDescent="0.3">
      <c r="Q194" s="180"/>
      <c r="R194" s="180"/>
      <c r="AC194" s="32"/>
      <c r="AP194" s="32"/>
      <c r="BC194" s="32"/>
      <c r="BP194" s="32"/>
      <c r="CC194" s="32"/>
      <c r="CE194" s="32"/>
      <c r="CG194" s="32"/>
    </row>
    <row r="195" spans="17:85" s="34" customFormat="1" x14ac:dyDescent="0.3">
      <c r="Q195" s="180"/>
      <c r="R195" s="180"/>
      <c r="AC195" s="32"/>
      <c r="AP195" s="32"/>
      <c r="BC195" s="32"/>
      <c r="BP195" s="32"/>
      <c r="CC195" s="32"/>
      <c r="CE195" s="32"/>
      <c r="CG195" s="32"/>
    </row>
    <row r="196" spans="17:85" s="34" customFormat="1" x14ac:dyDescent="0.3">
      <c r="Q196" s="180"/>
      <c r="R196" s="180"/>
      <c r="AC196" s="32"/>
      <c r="AP196" s="32"/>
      <c r="BC196" s="32"/>
      <c r="BP196" s="32"/>
      <c r="CC196" s="32"/>
      <c r="CE196" s="32"/>
      <c r="CG196" s="32"/>
    </row>
    <row r="197" spans="17:85" s="34" customFormat="1" x14ac:dyDescent="0.3">
      <c r="Q197" s="180"/>
      <c r="R197" s="180"/>
      <c r="AC197" s="32"/>
      <c r="AP197" s="32"/>
      <c r="BC197" s="32"/>
      <c r="BP197" s="32"/>
      <c r="CC197" s="32"/>
      <c r="CE197" s="32"/>
      <c r="CG197" s="32"/>
    </row>
    <row r="198" spans="17:85" s="34" customFormat="1" x14ac:dyDescent="0.3">
      <c r="Q198" s="180"/>
      <c r="R198" s="180"/>
      <c r="AC198" s="32"/>
      <c r="AP198" s="32"/>
      <c r="BC198" s="32"/>
      <c r="BP198" s="32"/>
      <c r="CC198" s="32"/>
      <c r="CE198" s="32"/>
      <c r="CG198" s="32"/>
    </row>
    <row r="199" spans="17:85" s="34" customFormat="1" x14ac:dyDescent="0.3">
      <c r="Q199" s="180"/>
      <c r="R199" s="180"/>
      <c r="AC199" s="32"/>
      <c r="AP199" s="32"/>
      <c r="BC199" s="32"/>
      <c r="BP199" s="32"/>
      <c r="CC199" s="32"/>
      <c r="CE199" s="32"/>
      <c r="CG199" s="32"/>
    </row>
    <row r="200" spans="17:85" s="34" customFormat="1" x14ac:dyDescent="0.3">
      <c r="Q200" s="180"/>
      <c r="R200" s="180"/>
      <c r="AC200" s="32"/>
      <c r="AP200" s="32"/>
      <c r="BC200" s="32"/>
      <c r="BP200" s="32"/>
      <c r="CC200" s="32"/>
      <c r="CE200" s="32"/>
      <c r="CG200" s="32"/>
    </row>
    <row r="201" spans="17:85" s="34" customFormat="1" x14ac:dyDescent="0.3">
      <c r="Q201" s="180"/>
      <c r="R201" s="180"/>
      <c r="AC201" s="32"/>
      <c r="AP201" s="32"/>
      <c r="BC201" s="32"/>
      <c r="BP201" s="32"/>
      <c r="CC201" s="32"/>
      <c r="CE201" s="32"/>
      <c r="CG201" s="32"/>
    </row>
    <row r="202" spans="17:85" s="34" customFormat="1" x14ac:dyDescent="0.3">
      <c r="Q202" s="180"/>
      <c r="R202" s="180"/>
      <c r="AC202" s="32"/>
      <c r="AP202" s="32"/>
      <c r="BC202" s="32"/>
      <c r="BP202" s="32"/>
      <c r="CC202" s="32"/>
      <c r="CE202" s="32"/>
      <c r="CG202" s="32"/>
    </row>
    <row r="203" spans="17:85" s="34" customFormat="1" x14ac:dyDescent="0.3">
      <c r="Q203" s="180"/>
      <c r="R203" s="180"/>
      <c r="AC203" s="32"/>
      <c r="AP203" s="32"/>
      <c r="BC203" s="32"/>
      <c r="BP203" s="32"/>
      <c r="CC203" s="32"/>
      <c r="CE203" s="32"/>
      <c r="CG203" s="32"/>
    </row>
    <row r="204" spans="17:85" s="34" customFormat="1" x14ac:dyDescent="0.3">
      <c r="Q204" s="180"/>
      <c r="R204" s="180"/>
      <c r="AC204" s="32"/>
      <c r="AP204" s="32"/>
      <c r="BC204" s="32"/>
      <c r="BP204" s="32"/>
      <c r="CC204" s="32"/>
      <c r="CE204" s="32"/>
      <c r="CG204" s="32"/>
    </row>
    <row r="205" spans="17:85" s="34" customFormat="1" x14ac:dyDescent="0.3">
      <c r="Q205" s="180"/>
      <c r="R205" s="180"/>
      <c r="AC205" s="32"/>
      <c r="AP205" s="32"/>
      <c r="BC205" s="32"/>
      <c r="BP205" s="32"/>
      <c r="CC205" s="32"/>
      <c r="CE205" s="32"/>
      <c r="CG205" s="32"/>
    </row>
    <row r="206" spans="17:85" s="34" customFormat="1" x14ac:dyDescent="0.3">
      <c r="Q206" s="180"/>
      <c r="R206" s="180"/>
      <c r="AC206" s="32"/>
      <c r="AP206" s="32"/>
      <c r="BC206" s="32"/>
      <c r="BP206" s="32"/>
      <c r="CC206" s="32"/>
      <c r="CE206" s="32"/>
      <c r="CG206" s="32"/>
    </row>
    <row r="207" spans="17:85" s="34" customFormat="1" x14ac:dyDescent="0.3">
      <c r="Q207" s="180"/>
      <c r="R207" s="180"/>
      <c r="AC207" s="32"/>
      <c r="AP207" s="32"/>
      <c r="BC207" s="32"/>
      <c r="BP207" s="32"/>
      <c r="CC207" s="32"/>
      <c r="CE207" s="32"/>
      <c r="CG207" s="32"/>
    </row>
    <row r="208" spans="17:85" s="34" customFormat="1" x14ac:dyDescent="0.3">
      <c r="Q208" s="180"/>
      <c r="R208" s="180"/>
      <c r="AC208" s="32"/>
      <c r="AP208" s="32"/>
      <c r="BC208" s="32"/>
      <c r="BP208" s="32"/>
      <c r="CC208" s="32"/>
      <c r="CE208" s="32"/>
      <c r="CG208" s="32"/>
    </row>
    <row r="209" spans="17:85" s="34" customFormat="1" x14ac:dyDescent="0.3">
      <c r="Q209" s="180"/>
      <c r="R209" s="180"/>
      <c r="AC209" s="32"/>
      <c r="AP209" s="32"/>
      <c r="BC209" s="32"/>
      <c r="BP209" s="32"/>
      <c r="CC209" s="32"/>
      <c r="CE209" s="32"/>
      <c r="CG209" s="32"/>
    </row>
    <row r="210" spans="17:85" s="34" customFormat="1" x14ac:dyDescent="0.3">
      <c r="Q210" s="180"/>
      <c r="R210" s="180"/>
      <c r="AC210" s="32"/>
      <c r="AP210" s="32"/>
      <c r="BC210" s="32"/>
      <c r="BP210" s="32"/>
      <c r="CC210" s="32"/>
      <c r="CE210" s="32"/>
      <c r="CG210" s="32"/>
    </row>
    <row r="211" spans="17:85" s="34" customFormat="1" x14ac:dyDescent="0.3">
      <c r="Q211" s="180"/>
      <c r="R211" s="180"/>
      <c r="AC211" s="32"/>
      <c r="AP211" s="32"/>
      <c r="BC211" s="32"/>
      <c r="BP211" s="32"/>
      <c r="CC211" s="32"/>
      <c r="CE211" s="32"/>
      <c r="CG211" s="32"/>
    </row>
    <row r="212" spans="17:85" s="34" customFormat="1" x14ac:dyDescent="0.3">
      <c r="Q212" s="180"/>
      <c r="R212" s="180"/>
      <c r="AC212" s="32"/>
      <c r="AP212" s="32"/>
      <c r="BC212" s="32"/>
      <c r="BP212" s="32"/>
      <c r="CC212" s="32"/>
      <c r="CE212" s="32"/>
      <c r="CG212" s="32"/>
    </row>
    <row r="213" spans="17:85" s="34" customFormat="1" x14ac:dyDescent="0.3">
      <c r="Q213" s="180"/>
      <c r="R213" s="180"/>
      <c r="AC213" s="32"/>
      <c r="AP213" s="32"/>
      <c r="BC213" s="32"/>
      <c r="BP213" s="32"/>
      <c r="CC213" s="32"/>
      <c r="CE213" s="32"/>
      <c r="CG213" s="32"/>
    </row>
    <row r="214" spans="17:85" s="34" customFormat="1" x14ac:dyDescent="0.3">
      <c r="Q214" s="180"/>
      <c r="R214" s="180"/>
      <c r="AC214" s="32"/>
      <c r="AP214" s="32"/>
      <c r="BC214" s="32"/>
      <c r="BP214" s="32"/>
      <c r="CC214" s="32"/>
      <c r="CE214" s="32"/>
      <c r="CG214" s="32"/>
    </row>
    <row r="215" spans="17:85" s="34" customFormat="1" x14ac:dyDescent="0.3">
      <c r="Q215" s="180"/>
      <c r="R215" s="180"/>
      <c r="AC215" s="32"/>
      <c r="AP215" s="32"/>
      <c r="BC215" s="32"/>
      <c r="BP215" s="32"/>
      <c r="CC215" s="32"/>
      <c r="CE215" s="32"/>
      <c r="CG215" s="32"/>
    </row>
    <row r="216" spans="17:85" s="34" customFormat="1" x14ac:dyDescent="0.3">
      <c r="Q216" s="180"/>
      <c r="R216" s="180"/>
      <c r="AC216" s="32"/>
      <c r="AP216" s="32"/>
      <c r="BC216" s="32"/>
      <c r="BP216" s="32"/>
      <c r="CC216" s="32"/>
      <c r="CE216" s="32"/>
      <c r="CG216" s="32"/>
    </row>
    <row r="217" spans="17:85" s="34" customFormat="1" x14ac:dyDescent="0.3">
      <c r="Q217" s="180"/>
      <c r="R217" s="180"/>
      <c r="AC217" s="32"/>
      <c r="AP217" s="32"/>
      <c r="BC217" s="32"/>
      <c r="BP217" s="32"/>
      <c r="CC217" s="32"/>
      <c r="CE217" s="32"/>
      <c r="CG217" s="32"/>
    </row>
    <row r="218" spans="17:85" s="34" customFormat="1" x14ac:dyDescent="0.3">
      <c r="Q218" s="180"/>
      <c r="R218" s="180"/>
      <c r="AC218" s="32"/>
      <c r="AP218" s="32"/>
      <c r="BC218" s="32"/>
      <c r="BP218" s="32"/>
      <c r="CC218" s="32"/>
      <c r="CE218" s="32"/>
      <c r="CG218" s="32"/>
    </row>
    <row r="219" spans="17:85" s="34" customFormat="1" x14ac:dyDescent="0.3">
      <c r="Q219" s="180"/>
      <c r="R219" s="180"/>
      <c r="AC219" s="32"/>
      <c r="AP219" s="32"/>
      <c r="BC219" s="32"/>
      <c r="BP219" s="32"/>
      <c r="CC219" s="32"/>
      <c r="CE219" s="32"/>
      <c r="CG219" s="32"/>
    </row>
    <row r="220" spans="17:85" s="34" customFormat="1" x14ac:dyDescent="0.3">
      <c r="Q220" s="180"/>
      <c r="R220" s="180"/>
      <c r="AC220" s="32"/>
      <c r="AP220" s="32"/>
      <c r="BC220" s="32"/>
      <c r="BP220" s="32"/>
      <c r="CC220" s="32"/>
      <c r="CE220" s="32"/>
      <c r="CG220" s="32"/>
    </row>
    <row r="221" spans="17:85" s="34" customFormat="1" x14ac:dyDescent="0.3">
      <c r="Q221" s="180"/>
      <c r="R221" s="180"/>
      <c r="AC221" s="32"/>
      <c r="AP221" s="32"/>
      <c r="BC221" s="32"/>
      <c r="BP221" s="32"/>
      <c r="CC221" s="32"/>
      <c r="CE221" s="32"/>
      <c r="CG221" s="32"/>
    </row>
    <row r="222" spans="17:85" s="34" customFormat="1" x14ac:dyDescent="0.3">
      <c r="Q222" s="180"/>
      <c r="R222" s="180"/>
      <c r="AC222" s="32"/>
      <c r="AP222" s="32"/>
      <c r="BC222" s="32"/>
      <c r="BP222" s="32"/>
      <c r="CC222" s="32"/>
      <c r="CE222" s="32"/>
      <c r="CG222" s="32"/>
    </row>
    <row r="223" spans="17:85" s="34" customFormat="1" x14ac:dyDescent="0.3">
      <c r="Q223" s="180"/>
      <c r="R223" s="180"/>
      <c r="AC223" s="32"/>
      <c r="AP223" s="32"/>
      <c r="BC223" s="32"/>
      <c r="BP223" s="32"/>
      <c r="CC223" s="32"/>
      <c r="CE223" s="32"/>
      <c r="CG223" s="32"/>
    </row>
    <row r="224" spans="17:85" s="34" customFormat="1" x14ac:dyDescent="0.3">
      <c r="Q224" s="180"/>
      <c r="R224" s="180"/>
      <c r="AC224" s="32"/>
      <c r="AP224" s="32"/>
      <c r="BC224" s="32"/>
      <c r="BP224" s="32"/>
      <c r="CC224" s="32"/>
      <c r="CE224" s="32"/>
      <c r="CG224" s="32"/>
    </row>
    <row r="225" spans="17:85" s="34" customFormat="1" x14ac:dyDescent="0.3">
      <c r="Q225" s="180"/>
      <c r="R225" s="180"/>
      <c r="AC225" s="32"/>
      <c r="AP225" s="32"/>
      <c r="BC225" s="32"/>
      <c r="BP225" s="32"/>
      <c r="CC225" s="32"/>
      <c r="CE225" s="32"/>
      <c r="CG225" s="32"/>
    </row>
    <row r="226" spans="17:85" s="34" customFormat="1" x14ac:dyDescent="0.3">
      <c r="Q226" s="180"/>
      <c r="R226" s="180"/>
      <c r="AC226" s="32"/>
      <c r="AP226" s="32"/>
      <c r="BC226" s="32"/>
      <c r="BP226" s="32"/>
      <c r="CC226" s="32"/>
      <c r="CE226" s="32"/>
      <c r="CG226" s="32"/>
    </row>
    <row r="227" spans="17:85" s="34" customFormat="1" x14ac:dyDescent="0.3">
      <c r="Q227" s="180"/>
      <c r="R227" s="180"/>
      <c r="AC227" s="32"/>
      <c r="AP227" s="32"/>
      <c r="BC227" s="32"/>
      <c r="BP227" s="32"/>
      <c r="CC227" s="32"/>
      <c r="CE227" s="32"/>
      <c r="CG227" s="32"/>
    </row>
    <row r="228" spans="17:85" s="34" customFormat="1" x14ac:dyDescent="0.3">
      <c r="Q228" s="180"/>
      <c r="R228" s="180"/>
      <c r="AC228" s="32"/>
      <c r="AP228" s="32"/>
      <c r="BC228" s="32"/>
      <c r="BP228" s="32"/>
      <c r="CC228" s="32"/>
      <c r="CE228" s="32"/>
      <c r="CG228" s="32"/>
    </row>
    <row r="229" spans="17:85" s="34" customFormat="1" x14ac:dyDescent="0.3">
      <c r="Q229" s="180"/>
      <c r="R229" s="180"/>
      <c r="AC229" s="32"/>
      <c r="AP229" s="32"/>
      <c r="BC229" s="32"/>
      <c r="BP229" s="32"/>
      <c r="CC229" s="32"/>
      <c r="CE229" s="32"/>
      <c r="CG229" s="32"/>
    </row>
    <row r="230" spans="17:85" s="34" customFormat="1" x14ac:dyDescent="0.3">
      <c r="Q230" s="180"/>
      <c r="R230" s="180"/>
      <c r="AC230" s="32"/>
      <c r="AP230" s="32"/>
      <c r="BC230" s="32"/>
      <c r="BP230" s="32"/>
      <c r="CC230" s="32"/>
      <c r="CE230" s="32"/>
      <c r="CG230" s="32"/>
    </row>
    <row r="231" spans="17:85" s="34" customFormat="1" x14ac:dyDescent="0.3">
      <c r="Q231" s="180"/>
      <c r="R231" s="180"/>
      <c r="AC231" s="32"/>
      <c r="AP231" s="32"/>
      <c r="BC231" s="32"/>
      <c r="BP231" s="32"/>
      <c r="CC231" s="32"/>
      <c r="CE231" s="32"/>
      <c r="CG231" s="32"/>
    </row>
    <row r="232" spans="17:85" s="34" customFormat="1" x14ac:dyDescent="0.3">
      <c r="Q232" s="180"/>
      <c r="R232" s="180"/>
      <c r="AC232" s="32"/>
      <c r="AP232" s="32"/>
      <c r="BC232" s="32"/>
      <c r="BP232" s="32"/>
      <c r="CC232" s="32"/>
      <c r="CE232" s="32"/>
      <c r="CG232" s="32"/>
    </row>
    <row r="233" spans="17:85" s="34" customFormat="1" x14ac:dyDescent="0.3">
      <c r="Q233" s="180"/>
      <c r="R233" s="180"/>
      <c r="AC233" s="32"/>
      <c r="AP233" s="32"/>
      <c r="BC233" s="32"/>
      <c r="BP233" s="32"/>
      <c r="CC233" s="32"/>
      <c r="CE233" s="32"/>
      <c r="CG233" s="32"/>
    </row>
    <row r="234" spans="17:85" s="34" customFormat="1" x14ac:dyDescent="0.3">
      <c r="Q234" s="180"/>
      <c r="R234" s="180"/>
      <c r="AC234" s="32"/>
      <c r="AP234" s="32"/>
      <c r="BC234" s="32"/>
      <c r="BP234" s="32"/>
      <c r="CC234" s="32"/>
      <c r="CE234" s="32"/>
      <c r="CG234" s="32"/>
    </row>
    <row r="235" spans="17:85" s="34" customFormat="1" x14ac:dyDescent="0.3">
      <c r="Q235" s="180"/>
      <c r="R235" s="180"/>
      <c r="AC235" s="32"/>
      <c r="AP235" s="32"/>
      <c r="BC235" s="32"/>
      <c r="BP235" s="32"/>
      <c r="CC235" s="32"/>
      <c r="CE235" s="32"/>
      <c r="CG235" s="32"/>
    </row>
    <row r="236" spans="17:85" s="34" customFormat="1" x14ac:dyDescent="0.3">
      <c r="Q236" s="180"/>
      <c r="R236" s="180"/>
      <c r="AC236" s="32"/>
      <c r="AP236" s="32"/>
      <c r="BC236" s="32"/>
      <c r="BP236" s="32"/>
      <c r="CC236" s="32"/>
      <c r="CE236" s="32"/>
      <c r="CG236" s="32"/>
    </row>
    <row r="237" spans="17:85" s="34" customFormat="1" x14ac:dyDescent="0.3">
      <c r="Q237" s="180"/>
      <c r="R237" s="180"/>
      <c r="AC237" s="32"/>
      <c r="AP237" s="32"/>
      <c r="BC237" s="32"/>
      <c r="BP237" s="32"/>
      <c r="CC237" s="32"/>
      <c r="CE237" s="32"/>
      <c r="CG237" s="32"/>
    </row>
    <row r="238" spans="17:85" s="34" customFormat="1" x14ac:dyDescent="0.3">
      <c r="Q238" s="180"/>
      <c r="R238" s="180"/>
      <c r="AC238" s="32"/>
      <c r="AP238" s="32"/>
      <c r="BC238" s="32"/>
      <c r="BP238" s="32"/>
      <c r="CC238" s="32"/>
      <c r="CE238" s="32"/>
      <c r="CG238" s="32"/>
    </row>
    <row r="239" spans="17:85" s="34" customFormat="1" x14ac:dyDescent="0.3">
      <c r="Q239" s="180"/>
      <c r="R239" s="180"/>
      <c r="AC239" s="32"/>
      <c r="AP239" s="32"/>
      <c r="BC239" s="32"/>
      <c r="BP239" s="32"/>
      <c r="CC239" s="32"/>
      <c r="CE239" s="32"/>
      <c r="CG239" s="32"/>
    </row>
    <row r="240" spans="17:85" s="34" customFormat="1" x14ac:dyDescent="0.3">
      <c r="Q240" s="180"/>
      <c r="R240" s="180"/>
      <c r="AC240" s="32"/>
      <c r="AP240" s="32"/>
      <c r="BC240" s="32"/>
      <c r="BP240" s="32"/>
      <c r="CC240" s="32"/>
      <c r="CE240" s="32"/>
      <c r="CG240" s="32"/>
    </row>
    <row r="241" spans="17:85" s="34" customFormat="1" x14ac:dyDescent="0.3">
      <c r="Q241" s="180"/>
      <c r="R241" s="180"/>
      <c r="AC241" s="32"/>
      <c r="AP241" s="32"/>
      <c r="BC241" s="32"/>
      <c r="BP241" s="32"/>
      <c r="CC241" s="32"/>
      <c r="CE241" s="32"/>
      <c r="CG241" s="32"/>
    </row>
    <row r="242" spans="17:85" s="34" customFormat="1" x14ac:dyDescent="0.3">
      <c r="Q242" s="180"/>
      <c r="R242" s="180"/>
      <c r="AC242" s="32"/>
      <c r="AP242" s="32"/>
      <c r="BC242" s="32"/>
      <c r="BP242" s="32"/>
      <c r="CC242" s="32"/>
      <c r="CE242" s="32"/>
      <c r="CG242" s="32"/>
    </row>
    <row r="243" spans="17:85" s="34" customFormat="1" x14ac:dyDescent="0.3">
      <c r="Q243" s="180"/>
      <c r="R243" s="180"/>
      <c r="AC243" s="32"/>
      <c r="AP243" s="32"/>
      <c r="BC243" s="32"/>
      <c r="BP243" s="32"/>
      <c r="CC243" s="32"/>
      <c r="CE243" s="32"/>
      <c r="CG243" s="32"/>
    </row>
    <row r="244" spans="17:85" s="34" customFormat="1" x14ac:dyDescent="0.3">
      <c r="Q244" s="180"/>
      <c r="R244" s="180"/>
      <c r="AC244" s="32"/>
      <c r="AP244" s="32"/>
      <c r="BC244" s="32"/>
      <c r="BP244" s="32"/>
      <c r="CC244" s="32"/>
      <c r="CE244" s="32"/>
      <c r="CG244" s="32"/>
    </row>
    <row r="245" spans="17:85" s="34" customFormat="1" x14ac:dyDescent="0.3">
      <c r="Q245" s="180"/>
      <c r="R245" s="180"/>
      <c r="AC245" s="32"/>
      <c r="AP245" s="32"/>
      <c r="BC245" s="32"/>
      <c r="BP245" s="32"/>
      <c r="CC245" s="32"/>
      <c r="CE245" s="32"/>
      <c r="CG245" s="32"/>
    </row>
    <row r="246" spans="17:85" s="34" customFormat="1" x14ac:dyDescent="0.3">
      <c r="Q246" s="180"/>
      <c r="R246" s="180"/>
      <c r="AC246" s="32"/>
      <c r="AP246" s="32"/>
      <c r="BC246" s="32"/>
      <c r="BP246" s="32"/>
      <c r="CC246" s="32"/>
      <c r="CE246" s="32"/>
      <c r="CG246" s="32"/>
    </row>
    <row r="247" spans="17:85" s="34" customFormat="1" x14ac:dyDescent="0.3">
      <c r="Q247" s="180"/>
      <c r="R247" s="180"/>
      <c r="AC247" s="32"/>
      <c r="AP247" s="32"/>
      <c r="BC247" s="32"/>
      <c r="BP247" s="32"/>
      <c r="CC247" s="32"/>
      <c r="CE247" s="32"/>
      <c r="CG247" s="32"/>
    </row>
    <row r="248" spans="17:85" s="34" customFormat="1" x14ac:dyDescent="0.3">
      <c r="Q248" s="180"/>
      <c r="R248" s="180"/>
      <c r="AC248" s="32"/>
      <c r="AP248" s="32"/>
      <c r="BC248" s="32"/>
      <c r="BP248" s="32"/>
      <c r="CC248" s="32"/>
      <c r="CE248" s="32"/>
      <c r="CG248" s="32"/>
    </row>
    <row r="249" spans="17:85" s="34" customFormat="1" x14ac:dyDescent="0.3">
      <c r="Q249" s="180"/>
      <c r="R249" s="180"/>
      <c r="AC249" s="32"/>
      <c r="AP249" s="32"/>
      <c r="BC249" s="32"/>
      <c r="BP249" s="32"/>
      <c r="CC249" s="32"/>
      <c r="CE249" s="32"/>
      <c r="CG249" s="32"/>
    </row>
    <row r="250" spans="17:85" s="34" customFormat="1" x14ac:dyDescent="0.3">
      <c r="Q250" s="180"/>
      <c r="R250" s="180"/>
      <c r="AC250" s="32"/>
      <c r="AP250" s="32"/>
      <c r="BC250" s="32"/>
      <c r="BP250" s="32"/>
      <c r="CC250" s="32"/>
      <c r="CE250" s="32"/>
      <c r="CG250" s="32"/>
    </row>
    <row r="251" spans="17:85" s="34" customFormat="1" x14ac:dyDescent="0.3">
      <c r="Q251" s="180"/>
      <c r="R251" s="180"/>
      <c r="AC251" s="32"/>
      <c r="AP251" s="32"/>
      <c r="BC251" s="32"/>
      <c r="BP251" s="32"/>
      <c r="CC251" s="32"/>
      <c r="CE251" s="32"/>
      <c r="CG251" s="32"/>
    </row>
    <row r="252" spans="17:85" s="34" customFormat="1" x14ac:dyDescent="0.3">
      <c r="Q252" s="180"/>
      <c r="R252" s="180"/>
      <c r="AC252" s="32"/>
      <c r="AP252" s="32"/>
      <c r="BC252" s="32"/>
      <c r="BP252" s="32"/>
      <c r="CC252" s="32"/>
      <c r="CE252" s="32"/>
      <c r="CG252" s="32"/>
    </row>
    <row r="253" spans="17:85" s="34" customFormat="1" x14ac:dyDescent="0.3">
      <c r="Q253" s="180"/>
      <c r="R253" s="180"/>
      <c r="AC253" s="32"/>
      <c r="AP253" s="32"/>
      <c r="BC253" s="32"/>
      <c r="BP253" s="32"/>
      <c r="CC253" s="32"/>
      <c r="CE253" s="32"/>
      <c r="CG253" s="32"/>
    </row>
    <row r="254" spans="17:85" s="34" customFormat="1" x14ac:dyDescent="0.3">
      <c r="Q254" s="180"/>
      <c r="R254" s="180"/>
      <c r="AC254" s="32"/>
      <c r="AP254" s="32"/>
      <c r="BC254" s="32"/>
      <c r="BP254" s="32"/>
      <c r="CC254" s="32"/>
      <c r="CE254" s="32"/>
      <c r="CG254" s="32"/>
    </row>
    <row r="255" spans="17:85" s="34" customFormat="1" x14ac:dyDescent="0.3">
      <c r="Q255" s="180"/>
      <c r="R255" s="180"/>
      <c r="AC255" s="32"/>
      <c r="AP255" s="32"/>
      <c r="BC255" s="32"/>
      <c r="BP255" s="32"/>
      <c r="CC255" s="32"/>
      <c r="CE255" s="32"/>
      <c r="CG255" s="32"/>
    </row>
    <row r="256" spans="17:85" s="34" customFormat="1" x14ac:dyDescent="0.3">
      <c r="Q256" s="180"/>
      <c r="R256" s="180"/>
      <c r="AC256" s="32"/>
      <c r="AP256" s="32"/>
      <c r="BC256" s="32"/>
      <c r="BP256" s="32"/>
      <c r="CC256" s="32"/>
      <c r="CE256" s="32"/>
      <c r="CG256" s="32"/>
    </row>
    <row r="257" spans="17:85" s="34" customFormat="1" x14ac:dyDescent="0.3">
      <c r="Q257" s="180"/>
      <c r="R257" s="180"/>
      <c r="AC257" s="32"/>
      <c r="AP257" s="32"/>
      <c r="BC257" s="32"/>
      <c r="BP257" s="32"/>
      <c r="CC257" s="32"/>
      <c r="CE257" s="32"/>
      <c r="CG257" s="32"/>
    </row>
    <row r="258" spans="17:85" s="34" customFormat="1" x14ac:dyDescent="0.3">
      <c r="Q258" s="180"/>
      <c r="R258" s="180"/>
      <c r="AC258" s="32"/>
      <c r="AP258" s="32"/>
      <c r="BC258" s="32"/>
      <c r="BP258" s="32"/>
      <c r="CC258" s="32"/>
      <c r="CE258" s="32"/>
      <c r="CG258" s="32"/>
    </row>
    <row r="259" spans="17:85" s="34" customFormat="1" x14ac:dyDescent="0.3">
      <c r="Q259" s="180"/>
      <c r="R259" s="180"/>
      <c r="AC259" s="32"/>
      <c r="AP259" s="32"/>
      <c r="BC259" s="32"/>
      <c r="BP259" s="32"/>
      <c r="CC259" s="32"/>
      <c r="CE259" s="32"/>
      <c r="CG259" s="32"/>
    </row>
    <row r="260" spans="17:85" s="34" customFormat="1" x14ac:dyDescent="0.3">
      <c r="Q260" s="180"/>
      <c r="R260" s="180"/>
      <c r="AC260" s="32"/>
      <c r="AP260" s="32"/>
      <c r="BC260" s="32"/>
      <c r="BP260" s="32"/>
      <c r="CC260" s="32"/>
      <c r="CE260" s="32"/>
      <c r="CG260" s="32"/>
    </row>
    <row r="261" spans="17:85" s="34" customFormat="1" x14ac:dyDescent="0.3">
      <c r="Q261" s="180"/>
      <c r="R261" s="180"/>
      <c r="AC261" s="32"/>
      <c r="AP261" s="32"/>
      <c r="BC261" s="32"/>
      <c r="BP261" s="32"/>
      <c r="CC261" s="32"/>
      <c r="CE261" s="32"/>
      <c r="CG261" s="32"/>
    </row>
    <row r="262" spans="17:85" s="34" customFormat="1" x14ac:dyDescent="0.3">
      <c r="Q262" s="180"/>
      <c r="R262" s="180"/>
      <c r="AC262" s="32"/>
      <c r="AP262" s="32"/>
      <c r="BC262" s="32"/>
      <c r="BP262" s="32"/>
      <c r="CC262" s="32"/>
      <c r="CE262" s="32"/>
      <c r="CG262" s="32"/>
    </row>
    <row r="263" spans="17:85" s="34" customFormat="1" x14ac:dyDescent="0.3">
      <c r="Q263" s="180"/>
      <c r="R263" s="180"/>
      <c r="AC263" s="32"/>
      <c r="AP263" s="32"/>
      <c r="BC263" s="32"/>
      <c r="BP263" s="32"/>
      <c r="CC263" s="32"/>
      <c r="CE263" s="32"/>
      <c r="CG263" s="32"/>
    </row>
    <row r="264" spans="17:85" s="34" customFormat="1" x14ac:dyDescent="0.3">
      <c r="Q264" s="180"/>
      <c r="R264" s="180"/>
      <c r="AC264" s="32"/>
      <c r="AP264" s="32"/>
      <c r="BC264" s="32"/>
      <c r="BP264" s="32"/>
      <c r="CC264" s="32"/>
      <c r="CE264" s="32"/>
      <c r="CG264" s="32"/>
    </row>
    <row r="265" spans="17:85" s="34" customFormat="1" x14ac:dyDescent="0.3">
      <c r="Q265" s="180"/>
      <c r="R265" s="180"/>
      <c r="AC265" s="32"/>
      <c r="AP265" s="32"/>
      <c r="BC265" s="32"/>
      <c r="BP265" s="32"/>
      <c r="CC265" s="32"/>
      <c r="CE265" s="32"/>
      <c r="CG265" s="32"/>
    </row>
    <row r="266" spans="17:85" s="34" customFormat="1" x14ac:dyDescent="0.3">
      <c r="Q266" s="180"/>
      <c r="R266" s="180"/>
      <c r="AC266" s="32"/>
      <c r="AP266" s="32"/>
      <c r="BC266" s="32"/>
      <c r="BP266" s="32"/>
      <c r="CC266" s="32"/>
      <c r="CE266" s="32"/>
      <c r="CG266" s="32"/>
    </row>
    <row r="267" spans="17:85" s="34" customFormat="1" x14ac:dyDescent="0.3">
      <c r="Q267" s="180"/>
      <c r="R267" s="180"/>
      <c r="AC267" s="32"/>
      <c r="AP267" s="32"/>
      <c r="BC267" s="32"/>
      <c r="BP267" s="32"/>
      <c r="CC267" s="32"/>
      <c r="CE267" s="32"/>
      <c r="CG267" s="32"/>
    </row>
    <row r="268" spans="17:85" s="34" customFormat="1" x14ac:dyDescent="0.3">
      <c r="Q268" s="180"/>
      <c r="R268" s="180"/>
      <c r="AC268" s="32"/>
      <c r="AP268" s="32"/>
      <c r="BC268" s="32"/>
      <c r="BP268" s="32"/>
      <c r="CC268" s="32"/>
      <c r="CE268" s="32"/>
      <c r="CG268" s="32"/>
    </row>
    <row r="269" spans="17:85" s="34" customFormat="1" x14ac:dyDescent="0.3">
      <c r="Q269" s="180"/>
      <c r="R269" s="180"/>
      <c r="AC269" s="32"/>
      <c r="AP269" s="32"/>
      <c r="BC269" s="32"/>
      <c r="BP269" s="32"/>
      <c r="CC269" s="32"/>
      <c r="CE269" s="32"/>
      <c r="CG269" s="32"/>
    </row>
    <row r="270" spans="17:85" s="34" customFormat="1" x14ac:dyDescent="0.3">
      <c r="Q270" s="180"/>
      <c r="R270" s="180"/>
      <c r="AC270" s="32"/>
      <c r="AP270" s="32"/>
      <c r="BC270" s="32"/>
      <c r="BP270" s="32"/>
      <c r="CC270" s="32"/>
      <c r="CE270" s="32"/>
      <c r="CG270" s="32"/>
    </row>
    <row r="271" spans="17:85" s="34" customFormat="1" x14ac:dyDescent="0.3">
      <c r="Q271" s="180"/>
      <c r="R271" s="180"/>
      <c r="AC271" s="32"/>
      <c r="AP271" s="32"/>
      <c r="BC271" s="32"/>
      <c r="BP271" s="32"/>
      <c r="CC271" s="32"/>
      <c r="CE271" s="32"/>
      <c r="CG271" s="32"/>
    </row>
    <row r="272" spans="17:85" s="34" customFormat="1" x14ac:dyDescent="0.3">
      <c r="Q272" s="180"/>
      <c r="R272" s="180"/>
      <c r="AC272" s="32"/>
      <c r="AP272" s="32"/>
      <c r="BC272" s="32"/>
      <c r="BP272" s="32"/>
      <c r="CC272" s="32"/>
      <c r="CE272" s="32"/>
      <c r="CG272" s="32"/>
    </row>
    <row r="273" spans="17:85" s="34" customFormat="1" x14ac:dyDescent="0.3">
      <c r="Q273" s="180"/>
      <c r="R273" s="180"/>
      <c r="AC273" s="32"/>
      <c r="AP273" s="32"/>
      <c r="BC273" s="32"/>
      <c r="BP273" s="32"/>
      <c r="CC273" s="32"/>
      <c r="CE273" s="32"/>
      <c r="CG273" s="32"/>
    </row>
    <row r="274" spans="17:85" s="34" customFormat="1" x14ac:dyDescent="0.3">
      <c r="Q274" s="180"/>
      <c r="R274" s="180"/>
      <c r="AC274" s="32"/>
      <c r="AP274" s="32"/>
      <c r="BC274" s="32"/>
      <c r="BP274" s="32"/>
      <c r="CC274" s="32"/>
      <c r="CE274" s="32"/>
      <c r="CG274" s="32"/>
    </row>
    <row r="275" spans="17:85" s="34" customFormat="1" x14ac:dyDescent="0.3">
      <c r="Q275" s="180"/>
      <c r="R275" s="180"/>
      <c r="AC275" s="32"/>
      <c r="AP275" s="32"/>
      <c r="BC275" s="32"/>
      <c r="BP275" s="32"/>
      <c r="CC275" s="32"/>
      <c r="CE275" s="32"/>
      <c r="CG275" s="32"/>
    </row>
    <row r="276" spans="17:85" s="34" customFormat="1" x14ac:dyDescent="0.3">
      <c r="Q276" s="180"/>
      <c r="R276" s="180"/>
      <c r="AC276" s="32"/>
      <c r="AP276" s="32"/>
      <c r="BC276" s="32"/>
      <c r="BP276" s="32"/>
      <c r="CC276" s="32"/>
      <c r="CE276" s="32"/>
      <c r="CG276" s="32"/>
    </row>
    <row r="277" spans="17:85" s="34" customFormat="1" x14ac:dyDescent="0.3">
      <c r="Q277" s="180"/>
      <c r="R277" s="180"/>
      <c r="AC277" s="32"/>
      <c r="AP277" s="32"/>
      <c r="BC277" s="32"/>
      <c r="BP277" s="32"/>
      <c r="CC277" s="32"/>
      <c r="CE277" s="32"/>
      <c r="CG277" s="32"/>
    </row>
    <row r="278" spans="17:85" s="34" customFormat="1" x14ac:dyDescent="0.3">
      <c r="Q278" s="180"/>
      <c r="R278" s="180"/>
      <c r="AC278" s="32"/>
      <c r="AP278" s="32"/>
      <c r="BC278" s="32"/>
      <c r="BP278" s="32"/>
      <c r="CC278" s="32"/>
      <c r="CE278" s="32"/>
      <c r="CG278" s="32"/>
    </row>
    <row r="279" spans="17:85" s="34" customFormat="1" x14ac:dyDescent="0.3">
      <c r="Q279" s="180"/>
      <c r="R279" s="180"/>
      <c r="AC279" s="32"/>
      <c r="AP279" s="32"/>
      <c r="BC279" s="32"/>
      <c r="BP279" s="32"/>
      <c r="CC279" s="32"/>
      <c r="CE279" s="32"/>
      <c r="CG279" s="32"/>
    </row>
    <row r="280" spans="17:85" s="34" customFormat="1" x14ac:dyDescent="0.3">
      <c r="Q280" s="180"/>
      <c r="R280" s="180"/>
      <c r="AC280" s="32"/>
      <c r="AP280" s="32"/>
      <c r="BC280" s="32"/>
      <c r="BP280" s="32"/>
      <c r="CC280" s="32"/>
      <c r="CE280" s="32"/>
      <c r="CG280" s="32"/>
    </row>
    <row r="281" spans="17:85" s="34" customFormat="1" x14ac:dyDescent="0.3">
      <c r="Q281" s="180"/>
      <c r="R281" s="180"/>
      <c r="AC281" s="32"/>
      <c r="AP281" s="32"/>
      <c r="BC281" s="32"/>
      <c r="BP281" s="32"/>
      <c r="CC281" s="32"/>
      <c r="CE281" s="32"/>
      <c r="CG281" s="32"/>
    </row>
    <row r="282" spans="17:85" s="34" customFormat="1" x14ac:dyDescent="0.3">
      <c r="Q282" s="180"/>
      <c r="R282" s="180"/>
      <c r="AC282" s="32"/>
      <c r="AP282" s="32"/>
      <c r="BC282" s="32"/>
      <c r="BP282" s="32"/>
      <c r="CC282" s="32"/>
      <c r="CE282" s="32"/>
      <c r="CG282" s="32"/>
    </row>
    <row r="283" spans="17:85" s="34" customFormat="1" x14ac:dyDescent="0.3">
      <c r="Q283" s="180"/>
      <c r="R283" s="180"/>
      <c r="AC283" s="32"/>
      <c r="AP283" s="32"/>
      <c r="BC283" s="32"/>
      <c r="BP283" s="32"/>
      <c r="CC283" s="32"/>
      <c r="CE283" s="32"/>
      <c r="CG283" s="32"/>
    </row>
    <row r="284" spans="17:85" s="34" customFormat="1" x14ac:dyDescent="0.3">
      <c r="Q284" s="180"/>
      <c r="R284" s="180"/>
      <c r="AC284" s="32"/>
      <c r="AP284" s="32"/>
      <c r="BC284" s="32"/>
      <c r="BP284" s="32"/>
      <c r="CC284" s="32"/>
      <c r="CE284" s="32"/>
      <c r="CG284" s="32"/>
    </row>
    <row r="285" spans="17:85" s="34" customFormat="1" x14ac:dyDescent="0.3">
      <c r="Q285" s="180"/>
      <c r="R285" s="180"/>
      <c r="AC285" s="32"/>
      <c r="AP285" s="32"/>
      <c r="BC285" s="32"/>
      <c r="BP285" s="32"/>
      <c r="CC285" s="32"/>
      <c r="CE285" s="32"/>
      <c r="CG285" s="32"/>
    </row>
    <row r="286" spans="17:85" s="34" customFormat="1" x14ac:dyDescent="0.3">
      <c r="Q286" s="180"/>
      <c r="R286" s="180"/>
      <c r="AC286" s="32"/>
      <c r="AP286" s="32"/>
      <c r="BC286" s="32"/>
      <c r="BP286" s="32"/>
      <c r="CC286" s="32"/>
      <c r="CE286" s="32"/>
      <c r="CG286" s="32"/>
    </row>
    <row r="287" spans="17:85" s="34" customFormat="1" x14ac:dyDescent="0.3">
      <c r="Q287" s="180"/>
      <c r="R287" s="180"/>
      <c r="AC287" s="32"/>
      <c r="AP287" s="32"/>
      <c r="BC287" s="32"/>
      <c r="BP287" s="32"/>
      <c r="CC287" s="32"/>
      <c r="CE287" s="32"/>
      <c r="CG287" s="32"/>
    </row>
    <row r="288" spans="17:85" s="34" customFormat="1" x14ac:dyDescent="0.3">
      <c r="Q288" s="180"/>
      <c r="R288" s="180"/>
      <c r="AC288" s="32"/>
      <c r="AP288" s="32"/>
      <c r="BC288" s="32"/>
      <c r="BP288" s="32"/>
      <c r="CC288" s="32"/>
      <c r="CE288" s="32"/>
      <c r="CG288" s="32"/>
    </row>
    <row r="289" spans="17:85" s="34" customFormat="1" x14ac:dyDescent="0.3">
      <c r="Q289" s="180"/>
      <c r="R289" s="180"/>
      <c r="AC289" s="32"/>
      <c r="AP289" s="32"/>
      <c r="BC289" s="32"/>
      <c r="BP289" s="32"/>
      <c r="CC289" s="32"/>
      <c r="CE289" s="32"/>
      <c r="CG289" s="32"/>
    </row>
    <row r="290" spans="17:85" s="34" customFormat="1" x14ac:dyDescent="0.3">
      <c r="Q290" s="180"/>
      <c r="R290" s="180"/>
      <c r="AC290" s="32"/>
      <c r="AP290" s="32"/>
      <c r="BC290" s="32"/>
      <c r="BP290" s="32"/>
      <c r="CC290" s="32"/>
      <c r="CE290" s="32"/>
      <c r="CG290" s="32"/>
    </row>
    <row r="291" spans="17:85" s="34" customFormat="1" x14ac:dyDescent="0.3">
      <c r="Q291" s="180"/>
      <c r="R291" s="180"/>
      <c r="AC291" s="32"/>
      <c r="AP291" s="32"/>
      <c r="BC291" s="32"/>
      <c r="BP291" s="32"/>
      <c r="CC291" s="32"/>
      <c r="CE291" s="32"/>
      <c r="CG291" s="32"/>
    </row>
    <row r="292" spans="17:85" s="34" customFormat="1" x14ac:dyDescent="0.3">
      <c r="Q292" s="180"/>
      <c r="R292" s="180"/>
      <c r="AC292" s="32"/>
      <c r="AP292" s="32"/>
      <c r="BC292" s="32"/>
      <c r="BP292" s="32"/>
      <c r="CC292" s="32"/>
      <c r="CE292" s="32"/>
      <c r="CG292" s="32"/>
    </row>
    <row r="293" spans="17:85" s="34" customFormat="1" x14ac:dyDescent="0.3">
      <c r="Q293" s="180"/>
      <c r="R293" s="180"/>
      <c r="AC293" s="32"/>
      <c r="AP293" s="32"/>
      <c r="BC293" s="32"/>
      <c r="BP293" s="32"/>
      <c r="CC293" s="32"/>
      <c r="CE293" s="32"/>
      <c r="CG293" s="32"/>
    </row>
    <row r="294" spans="17:85" s="34" customFormat="1" x14ac:dyDescent="0.3">
      <c r="Q294" s="180"/>
      <c r="R294" s="180"/>
      <c r="AC294" s="32"/>
      <c r="AP294" s="32"/>
      <c r="BC294" s="32"/>
      <c r="BP294" s="32"/>
      <c r="CC294" s="32"/>
      <c r="CE294" s="32"/>
      <c r="CG294" s="32"/>
    </row>
    <row r="295" spans="17:85" s="34" customFormat="1" x14ac:dyDescent="0.3">
      <c r="Q295" s="180"/>
      <c r="R295" s="180"/>
      <c r="AC295" s="32"/>
      <c r="AP295" s="32"/>
      <c r="BC295" s="32"/>
      <c r="BP295" s="32"/>
      <c r="CC295" s="32"/>
      <c r="CE295" s="32"/>
      <c r="CG295" s="32"/>
    </row>
    <row r="296" spans="17:85" s="34" customFormat="1" x14ac:dyDescent="0.3">
      <c r="Q296" s="180"/>
      <c r="R296" s="180"/>
      <c r="AC296" s="32"/>
      <c r="AP296" s="32"/>
      <c r="BC296" s="32"/>
      <c r="BP296" s="32"/>
      <c r="CC296" s="32"/>
      <c r="CE296" s="32"/>
      <c r="CG296" s="32"/>
    </row>
    <row r="297" spans="17:85" s="34" customFormat="1" x14ac:dyDescent="0.3">
      <c r="Q297" s="180"/>
      <c r="R297" s="180"/>
      <c r="AC297" s="32"/>
      <c r="AP297" s="32"/>
      <c r="BC297" s="32"/>
      <c r="BP297" s="32"/>
      <c r="CC297" s="32"/>
      <c r="CE297" s="32"/>
      <c r="CG297" s="32"/>
    </row>
    <row r="298" spans="17:85" s="34" customFormat="1" x14ac:dyDescent="0.3">
      <c r="Q298" s="180"/>
      <c r="R298" s="180"/>
      <c r="AC298" s="32"/>
      <c r="AP298" s="32"/>
      <c r="BC298" s="32"/>
      <c r="BP298" s="32"/>
      <c r="CC298" s="32"/>
      <c r="CE298" s="32"/>
      <c r="CG298" s="32"/>
    </row>
    <row r="299" spans="17:85" s="34" customFormat="1" x14ac:dyDescent="0.3">
      <c r="Q299" s="180"/>
      <c r="R299" s="180"/>
      <c r="AC299" s="32"/>
      <c r="AP299" s="32"/>
      <c r="BC299" s="32"/>
      <c r="BP299" s="32"/>
      <c r="CC299" s="32"/>
      <c r="CE299" s="32"/>
      <c r="CG299" s="32"/>
    </row>
    <row r="300" spans="17:85" s="34" customFormat="1" x14ac:dyDescent="0.3">
      <c r="Q300" s="180"/>
      <c r="R300" s="180"/>
      <c r="AC300" s="32"/>
      <c r="AP300" s="32"/>
      <c r="BC300" s="32"/>
      <c r="BP300" s="32"/>
      <c r="CC300" s="32"/>
      <c r="CE300" s="32"/>
      <c r="CG300" s="32"/>
    </row>
    <row r="301" spans="17:85" s="34" customFormat="1" x14ac:dyDescent="0.3">
      <c r="Q301" s="180"/>
      <c r="R301" s="180"/>
      <c r="AC301" s="32"/>
      <c r="AP301" s="32"/>
      <c r="BC301" s="32"/>
      <c r="BP301" s="32"/>
      <c r="CC301" s="32"/>
      <c r="CE301" s="32"/>
      <c r="CG301" s="32"/>
    </row>
    <row r="302" spans="17:85" s="34" customFormat="1" x14ac:dyDescent="0.3">
      <c r="Q302" s="180"/>
      <c r="R302" s="180"/>
      <c r="AC302" s="32"/>
      <c r="AP302" s="32"/>
      <c r="BC302" s="32"/>
      <c r="BP302" s="32"/>
      <c r="CC302" s="32"/>
      <c r="CE302" s="32"/>
      <c r="CG302" s="32"/>
    </row>
    <row r="303" spans="17:85" s="34" customFormat="1" x14ac:dyDescent="0.3">
      <c r="Q303" s="180"/>
      <c r="R303" s="180"/>
      <c r="AC303" s="32"/>
      <c r="AP303" s="32"/>
      <c r="BC303" s="32"/>
      <c r="BP303" s="32"/>
      <c r="CC303" s="32"/>
      <c r="CE303" s="32"/>
      <c r="CG303" s="32"/>
    </row>
    <row r="304" spans="17:85" s="34" customFormat="1" x14ac:dyDescent="0.3">
      <c r="Q304" s="180"/>
      <c r="R304" s="180"/>
      <c r="AC304" s="32"/>
      <c r="AP304" s="32"/>
      <c r="BC304" s="32"/>
      <c r="BP304" s="32"/>
      <c r="CC304" s="32"/>
      <c r="CE304" s="32"/>
      <c r="CG304" s="32"/>
    </row>
    <row r="305" spans="17:85" s="34" customFormat="1" x14ac:dyDescent="0.3">
      <c r="Q305" s="180"/>
      <c r="R305" s="180"/>
      <c r="AC305" s="32"/>
      <c r="AP305" s="32"/>
      <c r="BC305" s="32"/>
      <c r="BP305" s="32"/>
      <c r="CC305" s="32"/>
      <c r="CE305" s="32"/>
      <c r="CG305" s="32"/>
    </row>
    <row r="306" spans="17:85" s="34" customFormat="1" x14ac:dyDescent="0.3">
      <c r="Q306" s="180"/>
      <c r="R306" s="180"/>
      <c r="AC306" s="32"/>
      <c r="AP306" s="32"/>
      <c r="BC306" s="32"/>
      <c r="BP306" s="32"/>
      <c r="CC306" s="32"/>
      <c r="CE306" s="32"/>
      <c r="CG306" s="32"/>
    </row>
    <row r="307" spans="17:85" s="34" customFormat="1" x14ac:dyDescent="0.3">
      <c r="Q307" s="180"/>
      <c r="R307" s="180"/>
      <c r="AC307" s="32"/>
      <c r="AP307" s="32"/>
      <c r="BC307" s="32"/>
      <c r="BP307" s="32"/>
      <c r="CC307" s="32"/>
      <c r="CE307" s="32"/>
      <c r="CG307" s="32"/>
    </row>
    <row r="308" spans="17:85" s="34" customFormat="1" x14ac:dyDescent="0.3">
      <c r="Q308" s="180"/>
      <c r="R308" s="180"/>
      <c r="AC308" s="32"/>
      <c r="AP308" s="32"/>
      <c r="BC308" s="32"/>
      <c r="BP308" s="32"/>
      <c r="CC308" s="32"/>
      <c r="CE308" s="32"/>
      <c r="CG308" s="32"/>
    </row>
    <row r="309" spans="17:85" s="34" customFormat="1" x14ac:dyDescent="0.3">
      <c r="Q309" s="180"/>
      <c r="R309" s="180"/>
      <c r="AC309" s="32"/>
      <c r="AP309" s="32"/>
      <c r="BC309" s="32"/>
      <c r="BP309" s="32"/>
      <c r="CC309" s="32"/>
      <c r="CE309" s="32"/>
      <c r="CG309" s="32"/>
    </row>
    <row r="310" spans="17:85" s="34" customFormat="1" x14ac:dyDescent="0.3">
      <c r="Q310" s="180"/>
      <c r="R310" s="180"/>
      <c r="AC310" s="32"/>
      <c r="AP310" s="32"/>
      <c r="BC310" s="32"/>
      <c r="BP310" s="32"/>
      <c r="CC310" s="32"/>
      <c r="CE310" s="32"/>
      <c r="CG310" s="32"/>
    </row>
    <row r="311" spans="17:85" s="34" customFormat="1" x14ac:dyDescent="0.3">
      <c r="Q311" s="180"/>
      <c r="R311" s="180"/>
      <c r="AC311" s="32"/>
      <c r="AP311" s="32"/>
      <c r="BC311" s="32"/>
      <c r="BP311" s="32"/>
      <c r="CC311" s="32"/>
      <c r="CE311" s="32"/>
      <c r="CG311" s="32"/>
    </row>
    <row r="312" spans="17:85" s="34" customFormat="1" x14ac:dyDescent="0.3">
      <c r="Q312" s="180"/>
      <c r="R312" s="180"/>
      <c r="AC312" s="32"/>
      <c r="AP312" s="32"/>
      <c r="BC312" s="32"/>
      <c r="BP312" s="32"/>
      <c r="CC312" s="32"/>
      <c r="CE312" s="32"/>
      <c r="CG312" s="32"/>
    </row>
    <row r="313" spans="17:85" s="34" customFormat="1" x14ac:dyDescent="0.3">
      <c r="Q313" s="180"/>
      <c r="R313" s="180"/>
      <c r="AC313" s="32"/>
      <c r="AP313" s="32"/>
      <c r="BC313" s="32"/>
      <c r="BP313" s="32"/>
      <c r="CC313" s="32"/>
      <c r="CE313" s="32"/>
      <c r="CG313" s="32"/>
    </row>
    <row r="314" spans="17:85" s="34" customFormat="1" x14ac:dyDescent="0.3">
      <c r="Q314" s="180"/>
      <c r="R314" s="180"/>
      <c r="AC314" s="32"/>
      <c r="AP314" s="32"/>
      <c r="BC314" s="32"/>
      <c r="BP314" s="32"/>
      <c r="CC314" s="32"/>
      <c r="CE314" s="32"/>
      <c r="CG314" s="32"/>
    </row>
    <row r="315" spans="17:85" s="34" customFormat="1" x14ac:dyDescent="0.3">
      <c r="Q315" s="180"/>
      <c r="R315" s="180"/>
      <c r="AC315" s="32"/>
      <c r="AP315" s="32"/>
      <c r="BC315" s="32"/>
      <c r="BP315" s="32"/>
      <c r="CC315" s="32"/>
      <c r="CE315" s="32"/>
      <c r="CG315" s="32"/>
    </row>
    <row r="316" spans="17:85" s="34" customFormat="1" x14ac:dyDescent="0.3">
      <c r="Q316" s="180"/>
      <c r="R316" s="180"/>
      <c r="AC316" s="32"/>
      <c r="AP316" s="32"/>
      <c r="BC316" s="32"/>
      <c r="BP316" s="32"/>
      <c r="CC316" s="32"/>
      <c r="CE316" s="32"/>
      <c r="CG316" s="32"/>
    </row>
    <row r="317" spans="17:85" s="34" customFormat="1" x14ac:dyDescent="0.3">
      <c r="Q317" s="180"/>
      <c r="R317" s="180"/>
      <c r="AC317" s="32"/>
      <c r="AP317" s="32"/>
      <c r="BC317" s="32"/>
      <c r="BP317" s="32"/>
      <c r="CC317" s="32"/>
      <c r="CE317" s="32"/>
      <c r="CG317" s="32"/>
    </row>
    <row r="318" spans="17:85" s="34" customFormat="1" x14ac:dyDescent="0.3">
      <c r="Q318" s="180"/>
      <c r="R318" s="180"/>
      <c r="AC318" s="32"/>
      <c r="AP318" s="32"/>
      <c r="BC318" s="32"/>
      <c r="BP318" s="32"/>
      <c r="CC318" s="32"/>
      <c r="CE318" s="32"/>
      <c r="CG318" s="32"/>
    </row>
    <row r="319" spans="17:85" s="34" customFormat="1" x14ac:dyDescent="0.3">
      <c r="Q319" s="180"/>
      <c r="R319" s="180"/>
      <c r="AC319" s="32"/>
      <c r="AP319" s="32"/>
      <c r="BC319" s="32"/>
      <c r="BP319" s="32"/>
      <c r="CC319" s="32"/>
      <c r="CE319" s="32"/>
      <c r="CG319" s="32"/>
    </row>
    <row r="320" spans="17:85" s="34" customFormat="1" x14ac:dyDescent="0.3">
      <c r="Q320" s="180"/>
      <c r="R320" s="180"/>
      <c r="AC320" s="32"/>
      <c r="AP320" s="32"/>
      <c r="BC320" s="32"/>
      <c r="BP320" s="32"/>
      <c r="CC320" s="32"/>
      <c r="CE320" s="32"/>
      <c r="CG320" s="32"/>
    </row>
    <row r="321" spans="17:85" s="34" customFormat="1" x14ac:dyDescent="0.3">
      <c r="Q321" s="180"/>
      <c r="R321" s="180"/>
      <c r="AC321" s="32"/>
      <c r="AP321" s="32"/>
      <c r="BC321" s="32"/>
      <c r="BP321" s="32"/>
      <c r="CC321" s="32"/>
      <c r="CE321" s="32"/>
      <c r="CG321" s="32"/>
    </row>
    <row r="322" spans="17:85" s="34" customFormat="1" x14ac:dyDescent="0.3">
      <c r="Q322" s="180"/>
      <c r="R322" s="180"/>
      <c r="AC322" s="32"/>
      <c r="AP322" s="32"/>
      <c r="BC322" s="32"/>
      <c r="BP322" s="32"/>
      <c r="CC322" s="32"/>
      <c r="CE322" s="32"/>
      <c r="CG322" s="32"/>
    </row>
    <row r="323" spans="17:85" s="34" customFormat="1" x14ac:dyDescent="0.3">
      <c r="Q323" s="180"/>
      <c r="R323" s="180"/>
      <c r="AC323" s="32"/>
      <c r="AP323" s="32"/>
      <c r="BC323" s="32"/>
      <c r="BP323" s="32"/>
      <c r="CC323" s="32"/>
      <c r="CE323" s="32"/>
      <c r="CG323" s="32"/>
    </row>
    <row r="324" spans="17:85" s="34" customFormat="1" x14ac:dyDescent="0.3">
      <c r="Q324" s="180"/>
      <c r="R324" s="180"/>
      <c r="AC324" s="32"/>
      <c r="AP324" s="32"/>
      <c r="BC324" s="32"/>
      <c r="BP324" s="32"/>
      <c r="CC324" s="32"/>
      <c r="CE324" s="32"/>
      <c r="CG324" s="32"/>
    </row>
    <row r="325" spans="17:85" s="34" customFormat="1" x14ac:dyDescent="0.3">
      <c r="Q325" s="180"/>
      <c r="R325" s="180"/>
      <c r="AC325" s="32"/>
      <c r="AP325" s="32"/>
      <c r="BC325" s="32"/>
      <c r="BP325" s="32"/>
      <c r="CC325" s="32"/>
      <c r="CE325" s="32"/>
      <c r="CG325" s="32"/>
    </row>
    <row r="326" spans="17:85" s="34" customFormat="1" x14ac:dyDescent="0.3">
      <c r="Q326" s="180"/>
      <c r="R326" s="180"/>
      <c r="AC326" s="32"/>
      <c r="AP326" s="32"/>
      <c r="BC326" s="32"/>
      <c r="BP326" s="32"/>
      <c r="CC326" s="32"/>
      <c r="CE326" s="32"/>
      <c r="CG326" s="32"/>
    </row>
    <row r="327" spans="17:85" s="34" customFormat="1" x14ac:dyDescent="0.3">
      <c r="Q327" s="180"/>
      <c r="R327" s="180"/>
      <c r="AC327" s="32"/>
      <c r="AP327" s="32"/>
      <c r="BC327" s="32"/>
      <c r="BP327" s="32"/>
      <c r="CC327" s="32"/>
      <c r="CE327" s="32"/>
      <c r="CG327" s="32"/>
    </row>
    <row r="328" spans="17:85" s="34" customFormat="1" x14ac:dyDescent="0.3">
      <c r="Q328" s="180"/>
      <c r="R328" s="180"/>
      <c r="AC328" s="32"/>
      <c r="AP328" s="32"/>
      <c r="BC328" s="32"/>
      <c r="BP328" s="32"/>
      <c r="CC328" s="32"/>
      <c r="CE328" s="32"/>
      <c r="CG328" s="32"/>
    </row>
    <row r="329" spans="17:85" s="34" customFormat="1" x14ac:dyDescent="0.3">
      <c r="Q329" s="180"/>
      <c r="R329" s="180"/>
      <c r="AC329" s="32"/>
      <c r="AP329" s="32"/>
      <c r="BC329" s="32"/>
      <c r="BP329" s="32"/>
      <c r="CC329" s="32"/>
      <c r="CE329" s="32"/>
      <c r="CG329" s="32"/>
    </row>
    <row r="330" spans="17:85" s="34" customFormat="1" x14ac:dyDescent="0.3">
      <c r="Q330" s="180"/>
      <c r="R330" s="180"/>
      <c r="AC330" s="32"/>
      <c r="AP330" s="32"/>
      <c r="BC330" s="32"/>
      <c r="BP330" s="32"/>
      <c r="CC330" s="32"/>
      <c r="CE330" s="32"/>
      <c r="CG330" s="32"/>
    </row>
    <row r="331" spans="17:85" s="34" customFormat="1" x14ac:dyDescent="0.3">
      <c r="Q331" s="180"/>
      <c r="R331" s="180"/>
      <c r="AC331" s="32"/>
      <c r="AP331" s="32"/>
      <c r="BC331" s="32"/>
      <c r="BP331" s="32"/>
      <c r="CC331" s="32"/>
      <c r="CE331" s="32"/>
      <c r="CG331" s="32"/>
    </row>
    <row r="332" spans="17:85" s="34" customFormat="1" x14ac:dyDescent="0.3">
      <c r="Q332" s="180"/>
      <c r="R332" s="180"/>
      <c r="AC332" s="32"/>
      <c r="AP332" s="32"/>
      <c r="BC332" s="32"/>
      <c r="BP332" s="32"/>
      <c r="CC332" s="32"/>
      <c r="CE332" s="32"/>
      <c r="CG332" s="32"/>
    </row>
    <row r="333" spans="17:85" s="34" customFormat="1" x14ac:dyDescent="0.3">
      <c r="Q333" s="180"/>
      <c r="R333" s="180"/>
      <c r="AC333" s="32"/>
      <c r="AP333" s="32"/>
      <c r="BC333" s="32"/>
      <c r="BP333" s="32"/>
      <c r="CC333" s="32"/>
      <c r="CE333" s="32"/>
      <c r="CG333" s="32"/>
    </row>
    <row r="334" spans="17:85" s="34" customFormat="1" x14ac:dyDescent="0.3">
      <c r="Q334" s="180"/>
      <c r="R334" s="180"/>
      <c r="AC334" s="32"/>
      <c r="AP334" s="32"/>
      <c r="BC334" s="32"/>
      <c r="BP334" s="32"/>
      <c r="CC334" s="32"/>
      <c r="CE334" s="32"/>
      <c r="CG334" s="32"/>
    </row>
    <row r="335" spans="17:85" s="34" customFormat="1" x14ac:dyDescent="0.3">
      <c r="Q335" s="180"/>
      <c r="R335" s="180"/>
      <c r="AC335" s="32"/>
      <c r="AP335" s="32"/>
      <c r="BC335" s="32"/>
      <c r="BP335" s="32"/>
      <c r="CC335" s="32"/>
      <c r="CE335" s="32"/>
      <c r="CG335" s="32"/>
    </row>
    <row r="336" spans="17:85" s="34" customFormat="1" x14ac:dyDescent="0.3">
      <c r="Q336" s="180"/>
      <c r="R336" s="180"/>
      <c r="AC336" s="32"/>
      <c r="AP336" s="32"/>
      <c r="BC336" s="32"/>
      <c r="BP336" s="32"/>
      <c r="CC336" s="32"/>
      <c r="CE336" s="32"/>
      <c r="CG336" s="32"/>
    </row>
    <row r="337" spans="17:85" s="34" customFormat="1" x14ac:dyDescent="0.3">
      <c r="Q337" s="180"/>
      <c r="R337" s="180"/>
      <c r="AC337" s="32"/>
      <c r="AP337" s="32"/>
      <c r="BC337" s="32"/>
      <c r="BP337" s="32"/>
      <c r="CC337" s="32"/>
      <c r="CE337" s="32"/>
      <c r="CG337" s="32"/>
    </row>
    <row r="338" spans="17:85" s="34" customFormat="1" x14ac:dyDescent="0.3">
      <c r="Q338" s="180"/>
      <c r="R338" s="180"/>
      <c r="AC338" s="32"/>
      <c r="AP338" s="32"/>
      <c r="BC338" s="32"/>
      <c r="BP338" s="32"/>
      <c r="CC338" s="32"/>
      <c r="CE338" s="32"/>
      <c r="CG338" s="32"/>
    </row>
    <row r="339" spans="17:85" s="34" customFormat="1" x14ac:dyDescent="0.3">
      <c r="Q339" s="180"/>
      <c r="R339" s="180"/>
      <c r="AC339" s="32"/>
      <c r="AP339" s="32"/>
      <c r="BC339" s="32"/>
      <c r="BP339" s="32"/>
      <c r="CC339" s="32"/>
      <c r="CE339" s="32"/>
      <c r="CG339" s="32"/>
    </row>
    <row r="340" spans="17:85" s="34" customFormat="1" x14ac:dyDescent="0.3">
      <c r="Q340" s="180"/>
      <c r="R340" s="180"/>
      <c r="AC340" s="32"/>
      <c r="AP340" s="32"/>
      <c r="BC340" s="32"/>
      <c r="BP340" s="32"/>
      <c r="CC340" s="32"/>
      <c r="CE340" s="32"/>
      <c r="CG340" s="32"/>
    </row>
    <row r="341" spans="17:85" s="34" customFormat="1" x14ac:dyDescent="0.3">
      <c r="Q341" s="180"/>
      <c r="R341" s="180"/>
      <c r="AC341" s="32"/>
      <c r="AP341" s="32"/>
      <c r="BC341" s="32"/>
      <c r="BP341" s="32"/>
      <c r="CC341" s="32"/>
      <c r="CE341" s="32"/>
      <c r="CG341" s="32"/>
    </row>
    <row r="342" spans="17:85" s="34" customFormat="1" x14ac:dyDescent="0.3">
      <c r="Q342" s="180"/>
      <c r="R342" s="180"/>
      <c r="AC342" s="32"/>
      <c r="AP342" s="32"/>
      <c r="BC342" s="32"/>
      <c r="BP342" s="32"/>
      <c r="CC342" s="32"/>
      <c r="CE342" s="32"/>
      <c r="CG342" s="32"/>
    </row>
    <row r="343" spans="17:85" s="34" customFormat="1" x14ac:dyDescent="0.3">
      <c r="Q343" s="180"/>
      <c r="R343" s="180"/>
      <c r="AC343" s="32"/>
      <c r="AP343" s="32"/>
      <c r="BC343" s="32"/>
      <c r="BP343" s="32"/>
      <c r="CC343" s="32"/>
      <c r="CE343" s="32"/>
      <c r="CG343" s="32"/>
    </row>
    <row r="344" spans="17:85" s="34" customFormat="1" x14ac:dyDescent="0.3">
      <c r="Q344" s="180"/>
      <c r="R344" s="180"/>
      <c r="AC344" s="32"/>
      <c r="AP344" s="32"/>
      <c r="BC344" s="32"/>
      <c r="BP344" s="32"/>
      <c r="CC344" s="32"/>
      <c r="CE344" s="32"/>
      <c r="CG344" s="32"/>
    </row>
    <row r="345" spans="17:85" s="34" customFormat="1" x14ac:dyDescent="0.3">
      <c r="Q345" s="180"/>
      <c r="R345" s="180"/>
      <c r="AC345" s="32"/>
      <c r="AP345" s="32"/>
      <c r="BC345" s="32"/>
      <c r="BP345" s="32"/>
      <c r="CC345" s="32"/>
      <c r="CE345" s="32"/>
      <c r="CG345" s="32"/>
    </row>
    <row r="346" spans="17:85" s="34" customFormat="1" x14ac:dyDescent="0.3">
      <c r="Q346" s="180"/>
      <c r="R346" s="180"/>
      <c r="AC346" s="32"/>
      <c r="AP346" s="32"/>
      <c r="BC346" s="32"/>
      <c r="BP346" s="32"/>
      <c r="CC346" s="32"/>
      <c r="CE346" s="32"/>
      <c r="CG346" s="32"/>
    </row>
    <row r="347" spans="17:85" s="34" customFormat="1" x14ac:dyDescent="0.3">
      <c r="Q347" s="180"/>
      <c r="R347" s="180"/>
      <c r="AC347" s="32"/>
      <c r="AP347" s="32"/>
      <c r="BC347" s="32"/>
      <c r="BP347" s="32"/>
      <c r="CC347" s="32"/>
      <c r="CE347" s="32"/>
      <c r="CG347" s="32"/>
    </row>
    <row r="348" spans="17:85" s="34" customFormat="1" x14ac:dyDescent="0.3">
      <c r="Q348" s="180"/>
      <c r="R348" s="180"/>
      <c r="AC348" s="32"/>
      <c r="AP348" s="32"/>
      <c r="BC348" s="32"/>
      <c r="BP348" s="32"/>
      <c r="CC348" s="32"/>
      <c r="CE348" s="32"/>
      <c r="CG348" s="32"/>
    </row>
    <row r="349" spans="17:85" s="34" customFormat="1" x14ac:dyDescent="0.3">
      <c r="Q349" s="180"/>
      <c r="R349" s="180"/>
      <c r="AC349" s="32"/>
      <c r="AP349" s="32"/>
      <c r="BC349" s="32"/>
      <c r="BP349" s="32"/>
      <c r="CC349" s="32"/>
      <c r="CE349" s="32"/>
      <c r="CG349" s="32"/>
    </row>
    <row r="350" spans="17:85" s="34" customFormat="1" x14ac:dyDescent="0.3">
      <c r="Q350" s="180"/>
      <c r="R350" s="180"/>
      <c r="AC350" s="32"/>
      <c r="AP350" s="32"/>
      <c r="BC350" s="32"/>
      <c r="BP350" s="32"/>
      <c r="CC350" s="32"/>
      <c r="CE350" s="32"/>
      <c r="CG350" s="32"/>
    </row>
    <row r="351" spans="17:85" s="34" customFormat="1" x14ac:dyDescent="0.3">
      <c r="Q351" s="180"/>
      <c r="R351" s="180"/>
      <c r="AC351" s="32"/>
      <c r="AP351" s="32"/>
      <c r="BC351" s="32"/>
      <c r="BP351" s="32"/>
      <c r="CC351" s="32"/>
      <c r="CE351" s="32"/>
      <c r="CG351" s="32"/>
    </row>
    <row r="352" spans="17:85" s="34" customFormat="1" x14ac:dyDescent="0.3">
      <c r="Q352" s="180"/>
      <c r="R352" s="180"/>
      <c r="AC352" s="32"/>
      <c r="AP352" s="32"/>
      <c r="BC352" s="32"/>
      <c r="BP352" s="32"/>
      <c r="CC352" s="32"/>
      <c r="CE352" s="32"/>
      <c r="CG352" s="32"/>
    </row>
    <row r="353" spans="17:85" s="34" customFormat="1" x14ac:dyDescent="0.3">
      <c r="Q353" s="180"/>
      <c r="R353" s="180"/>
      <c r="AC353" s="32"/>
      <c r="AP353" s="32"/>
      <c r="BC353" s="32"/>
      <c r="BP353" s="32"/>
      <c r="CC353" s="32"/>
      <c r="CE353" s="32"/>
      <c r="CG353" s="32"/>
    </row>
    <row r="354" spans="17:85" s="34" customFormat="1" x14ac:dyDescent="0.3">
      <c r="Q354" s="180"/>
      <c r="R354" s="180"/>
      <c r="AC354" s="32"/>
      <c r="AP354" s="32"/>
      <c r="BC354" s="32"/>
      <c r="BP354" s="32"/>
      <c r="CC354" s="32"/>
      <c r="CE354" s="32"/>
      <c r="CG354" s="32"/>
    </row>
    <row r="355" spans="17:85" s="34" customFormat="1" x14ac:dyDescent="0.3">
      <c r="Q355" s="180"/>
      <c r="R355" s="180"/>
      <c r="AC355" s="32"/>
      <c r="AP355" s="32"/>
      <c r="BC355" s="32"/>
      <c r="BP355" s="32"/>
      <c r="CC355" s="32"/>
      <c r="CE355" s="32"/>
      <c r="CG355" s="32"/>
    </row>
    <row r="356" spans="17:85" s="34" customFormat="1" x14ac:dyDescent="0.3">
      <c r="Q356" s="180"/>
      <c r="R356" s="180"/>
      <c r="AC356" s="32"/>
      <c r="AP356" s="32"/>
      <c r="BC356" s="32"/>
      <c r="BP356" s="32"/>
      <c r="CC356" s="32"/>
      <c r="CE356" s="32"/>
      <c r="CG356" s="32"/>
    </row>
    <row r="357" spans="17:85" s="34" customFormat="1" x14ac:dyDescent="0.3">
      <c r="Q357" s="180"/>
      <c r="R357" s="180"/>
      <c r="AC357" s="32"/>
      <c r="AP357" s="32"/>
      <c r="BC357" s="32"/>
      <c r="BP357" s="32"/>
      <c r="CC357" s="32"/>
      <c r="CE357" s="32"/>
      <c r="CG357" s="32"/>
    </row>
    <row r="358" spans="17:85" s="34" customFormat="1" x14ac:dyDescent="0.3">
      <c r="Q358" s="180"/>
      <c r="R358" s="180"/>
      <c r="AC358" s="32"/>
      <c r="AP358" s="32"/>
      <c r="BC358" s="32"/>
      <c r="BP358" s="32"/>
      <c r="CC358" s="32"/>
      <c r="CE358" s="32"/>
      <c r="CG358" s="32"/>
    </row>
    <row r="359" spans="17:85" s="34" customFormat="1" x14ac:dyDescent="0.3">
      <c r="Q359" s="180"/>
      <c r="R359" s="180"/>
      <c r="AC359" s="32"/>
      <c r="AP359" s="32"/>
      <c r="BC359" s="32"/>
      <c r="BP359" s="32"/>
      <c r="CC359" s="32"/>
      <c r="CE359" s="32"/>
      <c r="CG359" s="32"/>
    </row>
    <row r="360" spans="17:85" s="34" customFormat="1" x14ac:dyDescent="0.3">
      <c r="Q360" s="180"/>
      <c r="R360" s="180"/>
      <c r="AC360" s="32"/>
      <c r="AP360" s="32"/>
      <c r="BC360" s="32"/>
      <c r="BP360" s="32"/>
      <c r="CC360" s="32"/>
      <c r="CE360" s="32"/>
      <c r="CG360" s="32"/>
    </row>
    <row r="361" spans="17:85" s="34" customFormat="1" x14ac:dyDescent="0.3">
      <c r="Q361" s="180"/>
      <c r="R361" s="180"/>
      <c r="AC361" s="32"/>
      <c r="AP361" s="32"/>
      <c r="BC361" s="32"/>
      <c r="BP361" s="32"/>
      <c r="CC361" s="32"/>
      <c r="CE361" s="32"/>
      <c r="CG361" s="32"/>
    </row>
    <row r="362" spans="17:85" s="34" customFormat="1" x14ac:dyDescent="0.3">
      <c r="Q362" s="180"/>
      <c r="R362" s="180"/>
      <c r="AC362" s="32"/>
      <c r="AP362" s="32"/>
      <c r="BC362" s="32"/>
      <c r="BP362" s="32"/>
      <c r="CC362" s="32"/>
      <c r="CE362" s="32"/>
      <c r="CG362" s="32"/>
    </row>
    <row r="363" spans="17:85" s="34" customFormat="1" x14ac:dyDescent="0.3">
      <c r="Q363" s="180"/>
      <c r="R363" s="180"/>
      <c r="AC363" s="32"/>
      <c r="AP363" s="32"/>
      <c r="BC363" s="32"/>
      <c r="BP363" s="32"/>
      <c r="CC363" s="32"/>
      <c r="CE363" s="32"/>
      <c r="CG363" s="32"/>
    </row>
    <row r="364" spans="17:85" s="34" customFormat="1" x14ac:dyDescent="0.3">
      <c r="Q364" s="180"/>
      <c r="R364" s="180"/>
      <c r="AC364" s="32"/>
      <c r="AP364" s="32"/>
      <c r="BC364" s="32"/>
      <c r="BP364" s="32"/>
      <c r="CC364" s="32"/>
      <c r="CE364" s="32"/>
      <c r="CG364" s="32"/>
    </row>
    <row r="365" spans="17:85" s="34" customFormat="1" x14ac:dyDescent="0.3">
      <c r="Q365" s="180"/>
      <c r="R365" s="180"/>
      <c r="AC365" s="32"/>
      <c r="AP365" s="32"/>
      <c r="BC365" s="32"/>
      <c r="BP365" s="32"/>
      <c r="CC365" s="32"/>
      <c r="CE365" s="32"/>
      <c r="CG365" s="32"/>
    </row>
    <row r="366" spans="17:85" s="34" customFormat="1" x14ac:dyDescent="0.3">
      <c r="Q366" s="180"/>
      <c r="R366" s="180"/>
      <c r="AC366" s="32"/>
      <c r="AP366" s="32"/>
      <c r="BC366" s="32"/>
      <c r="BP366" s="32"/>
      <c r="CC366" s="32"/>
      <c r="CE366" s="32"/>
      <c r="CG366" s="32"/>
    </row>
    <row r="367" spans="17:85" s="34" customFormat="1" x14ac:dyDescent="0.3">
      <c r="Q367" s="180"/>
      <c r="R367" s="180"/>
      <c r="AC367" s="32"/>
      <c r="AP367" s="32"/>
      <c r="BC367" s="32"/>
      <c r="BP367" s="32"/>
      <c r="CC367" s="32"/>
      <c r="CE367" s="32"/>
      <c r="CG367" s="32"/>
    </row>
    <row r="368" spans="17:85" s="34" customFormat="1" x14ac:dyDescent="0.3">
      <c r="Q368" s="180"/>
      <c r="R368" s="180"/>
      <c r="AC368" s="32"/>
      <c r="AP368" s="32"/>
      <c r="BC368" s="32"/>
      <c r="BP368" s="32"/>
      <c r="CC368" s="32"/>
      <c r="CE368" s="32"/>
      <c r="CG368" s="32"/>
    </row>
    <row r="369" spans="17:85" s="34" customFormat="1" x14ac:dyDescent="0.3">
      <c r="Q369" s="180"/>
      <c r="R369" s="180"/>
      <c r="AC369" s="32"/>
      <c r="AP369" s="32"/>
      <c r="BC369" s="32"/>
      <c r="BP369" s="32"/>
      <c r="CC369" s="32"/>
      <c r="CE369" s="32"/>
      <c r="CG369" s="32"/>
    </row>
    <row r="370" spans="17:85" s="34" customFormat="1" x14ac:dyDescent="0.3">
      <c r="Q370" s="180"/>
      <c r="R370" s="180"/>
      <c r="AC370" s="32"/>
      <c r="AP370" s="32"/>
      <c r="BC370" s="32"/>
      <c r="BP370" s="32"/>
      <c r="CC370" s="32"/>
      <c r="CE370" s="32"/>
      <c r="CG370" s="32"/>
    </row>
    <row r="371" spans="17:85" s="34" customFormat="1" x14ac:dyDescent="0.3">
      <c r="Q371" s="180"/>
      <c r="R371" s="180"/>
      <c r="AC371" s="32"/>
      <c r="AP371" s="32"/>
      <c r="BC371" s="32"/>
      <c r="BP371" s="32"/>
      <c r="CC371" s="32"/>
      <c r="CE371" s="32"/>
      <c r="CG371" s="32"/>
    </row>
    <row r="372" spans="17:85" s="34" customFormat="1" x14ac:dyDescent="0.3">
      <c r="Q372" s="180"/>
      <c r="R372" s="180"/>
      <c r="AC372" s="32"/>
      <c r="AP372" s="32"/>
      <c r="BC372" s="32"/>
      <c r="BP372" s="32"/>
      <c r="CC372" s="32"/>
      <c r="CE372" s="32"/>
      <c r="CG372" s="32"/>
    </row>
    <row r="373" spans="17:85" s="34" customFormat="1" x14ac:dyDescent="0.3">
      <c r="Q373" s="180"/>
      <c r="R373" s="180"/>
      <c r="AC373" s="32"/>
      <c r="AP373" s="32"/>
      <c r="BC373" s="32"/>
      <c r="BP373" s="32"/>
      <c r="CC373" s="32"/>
      <c r="CE373" s="32"/>
      <c r="CG373" s="32"/>
    </row>
    <row r="374" spans="17:85" s="34" customFormat="1" x14ac:dyDescent="0.3">
      <c r="Q374" s="180"/>
      <c r="R374" s="180"/>
      <c r="AC374" s="32"/>
      <c r="AP374" s="32"/>
      <c r="BC374" s="32"/>
      <c r="BP374" s="32"/>
      <c r="CC374" s="32"/>
      <c r="CE374" s="32"/>
      <c r="CG374" s="32"/>
    </row>
    <row r="375" spans="17:85" s="34" customFormat="1" x14ac:dyDescent="0.3">
      <c r="Q375" s="180"/>
      <c r="R375" s="180"/>
      <c r="AC375" s="32"/>
      <c r="AP375" s="32"/>
      <c r="BC375" s="32"/>
      <c r="BP375" s="32"/>
      <c r="CC375" s="32"/>
      <c r="CE375" s="32"/>
      <c r="CG375" s="32"/>
    </row>
    <row r="376" spans="17:85" s="34" customFormat="1" x14ac:dyDescent="0.3">
      <c r="Q376" s="180"/>
      <c r="R376" s="180"/>
      <c r="AC376" s="32"/>
      <c r="AP376" s="32"/>
      <c r="BC376" s="32"/>
      <c r="BP376" s="32"/>
      <c r="CC376" s="32"/>
      <c r="CE376" s="32"/>
      <c r="CG376" s="32"/>
    </row>
    <row r="377" spans="17:85" s="34" customFormat="1" x14ac:dyDescent="0.3">
      <c r="Q377" s="180"/>
      <c r="R377" s="180"/>
      <c r="AC377" s="32"/>
      <c r="AP377" s="32"/>
      <c r="BC377" s="32"/>
      <c r="BP377" s="32"/>
      <c r="CC377" s="32"/>
      <c r="CE377" s="32"/>
      <c r="CG377" s="32"/>
    </row>
    <row r="378" spans="17:85" s="34" customFormat="1" x14ac:dyDescent="0.3">
      <c r="Q378" s="180"/>
      <c r="R378" s="180"/>
      <c r="AC378" s="32"/>
      <c r="AP378" s="32"/>
      <c r="BC378" s="32"/>
      <c r="BP378" s="32"/>
      <c r="CC378" s="32"/>
      <c r="CE378" s="32"/>
      <c r="CG378" s="32"/>
    </row>
    <row r="379" spans="17:85" s="34" customFormat="1" x14ac:dyDescent="0.3">
      <c r="Q379" s="180"/>
      <c r="R379" s="180"/>
      <c r="AC379" s="32"/>
      <c r="AP379" s="32"/>
      <c r="BC379" s="32"/>
      <c r="BP379" s="32"/>
      <c r="CC379" s="32"/>
      <c r="CE379" s="32"/>
      <c r="CG379" s="32"/>
    </row>
    <row r="380" spans="17:85" s="34" customFormat="1" x14ac:dyDescent="0.3">
      <c r="Q380" s="180"/>
      <c r="R380" s="180"/>
      <c r="AC380" s="32"/>
      <c r="AP380" s="32"/>
      <c r="BC380" s="32"/>
      <c r="BP380" s="32"/>
      <c r="CC380" s="32"/>
      <c r="CE380" s="32"/>
      <c r="CG380" s="32"/>
    </row>
    <row r="381" spans="17:85" s="34" customFormat="1" x14ac:dyDescent="0.3">
      <c r="Q381" s="180"/>
      <c r="R381" s="180"/>
      <c r="AC381" s="32"/>
      <c r="AP381" s="32"/>
      <c r="BC381" s="32"/>
      <c r="BP381" s="32"/>
      <c r="CC381" s="32"/>
      <c r="CE381" s="32"/>
      <c r="CG381" s="32"/>
    </row>
    <row r="382" spans="17:85" s="34" customFormat="1" x14ac:dyDescent="0.3">
      <c r="Q382" s="180"/>
      <c r="R382" s="180"/>
      <c r="AC382" s="32"/>
      <c r="AP382" s="32"/>
      <c r="BC382" s="32"/>
      <c r="BP382" s="32"/>
      <c r="CC382" s="32"/>
      <c r="CE382" s="32"/>
      <c r="CG382" s="32"/>
    </row>
    <row r="383" spans="17:85" s="34" customFormat="1" x14ac:dyDescent="0.3">
      <c r="Q383" s="180"/>
      <c r="R383" s="180"/>
      <c r="AC383" s="32"/>
      <c r="AP383" s="32"/>
      <c r="BC383" s="32"/>
      <c r="BP383" s="32"/>
      <c r="CC383" s="32"/>
      <c r="CE383" s="32"/>
      <c r="CG383" s="32"/>
    </row>
    <row r="384" spans="17:85" s="34" customFormat="1" x14ac:dyDescent="0.3">
      <c r="Q384" s="180"/>
      <c r="R384" s="180"/>
      <c r="AC384" s="32"/>
      <c r="AP384" s="32"/>
      <c r="BC384" s="32"/>
      <c r="BP384" s="32"/>
      <c r="CC384" s="32"/>
      <c r="CE384" s="32"/>
      <c r="CG384" s="32"/>
    </row>
    <row r="385" spans="17:85" s="34" customFormat="1" x14ac:dyDescent="0.3">
      <c r="Q385" s="180"/>
      <c r="R385" s="180"/>
      <c r="AC385" s="32"/>
      <c r="AP385" s="32"/>
      <c r="BC385" s="32"/>
      <c r="BP385" s="32"/>
      <c r="CC385" s="32"/>
      <c r="CE385" s="32"/>
      <c r="CG385" s="32"/>
    </row>
    <row r="386" spans="17:85" s="34" customFormat="1" x14ac:dyDescent="0.3">
      <c r="Q386" s="180"/>
      <c r="R386" s="180"/>
      <c r="AC386" s="32"/>
      <c r="AP386" s="32"/>
      <c r="BC386" s="32"/>
      <c r="BP386" s="32"/>
      <c r="CC386" s="32"/>
      <c r="CE386" s="32"/>
      <c r="CG386" s="32"/>
    </row>
    <row r="387" spans="17:85" s="34" customFormat="1" x14ac:dyDescent="0.3">
      <c r="Q387" s="180"/>
      <c r="R387" s="180"/>
      <c r="AC387" s="32"/>
      <c r="AP387" s="32"/>
      <c r="BC387" s="32"/>
      <c r="BP387" s="32"/>
      <c r="CC387" s="32"/>
      <c r="CE387" s="32"/>
      <c r="CG387" s="32"/>
    </row>
    <row r="388" spans="17:85" s="34" customFormat="1" x14ac:dyDescent="0.3">
      <c r="Q388" s="180"/>
      <c r="R388" s="180"/>
      <c r="AC388" s="32"/>
      <c r="AP388" s="32"/>
      <c r="BC388" s="32"/>
      <c r="BP388" s="32"/>
      <c r="CC388" s="32"/>
      <c r="CE388" s="32"/>
      <c r="CG388" s="32"/>
    </row>
    <row r="389" spans="17:85" s="34" customFormat="1" x14ac:dyDescent="0.3">
      <c r="Q389" s="180"/>
      <c r="R389" s="180"/>
      <c r="AC389" s="32"/>
      <c r="AP389" s="32"/>
      <c r="BC389" s="32"/>
      <c r="BP389" s="32"/>
      <c r="CC389" s="32"/>
      <c r="CE389" s="32"/>
      <c r="CG389" s="32"/>
    </row>
    <row r="390" spans="17:85" s="34" customFormat="1" x14ac:dyDescent="0.3">
      <c r="Q390" s="180"/>
      <c r="R390" s="180"/>
      <c r="AC390" s="32"/>
      <c r="AP390" s="32"/>
      <c r="BC390" s="32"/>
      <c r="BP390" s="32"/>
      <c r="CC390" s="32"/>
      <c r="CE390" s="32"/>
      <c r="CG390" s="32"/>
    </row>
    <row r="391" spans="17:85" s="34" customFormat="1" x14ac:dyDescent="0.3">
      <c r="Q391" s="180"/>
      <c r="R391" s="180"/>
      <c r="AC391" s="32"/>
      <c r="AP391" s="32"/>
      <c r="BC391" s="32"/>
      <c r="BP391" s="32"/>
      <c r="CC391" s="32"/>
      <c r="CE391" s="32"/>
      <c r="CG391" s="32"/>
    </row>
    <row r="392" spans="17:85" s="34" customFormat="1" x14ac:dyDescent="0.3">
      <c r="Q392" s="180"/>
      <c r="R392" s="180"/>
      <c r="AC392" s="32"/>
      <c r="AP392" s="32"/>
      <c r="BC392" s="32"/>
      <c r="BP392" s="32"/>
      <c r="CC392" s="32"/>
      <c r="CE392" s="32"/>
      <c r="CG392" s="32"/>
    </row>
    <row r="393" spans="17:85" s="34" customFormat="1" x14ac:dyDescent="0.3">
      <c r="Q393" s="180"/>
      <c r="R393" s="180"/>
      <c r="AC393" s="32"/>
      <c r="AP393" s="32"/>
      <c r="BC393" s="32"/>
      <c r="BP393" s="32"/>
      <c r="CC393" s="32"/>
      <c r="CE393" s="32"/>
      <c r="CG393" s="32"/>
    </row>
    <row r="394" spans="17:85" s="34" customFormat="1" x14ac:dyDescent="0.3">
      <c r="Q394" s="180"/>
      <c r="R394" s="180"/>
      <c r="AC394" s="32"/>
      <c r="AP394" s="32"/>
      <c r="BC394" s="32"/>
      <c r="BP394" s="32"/>
      <c r="CC394" s="32"/>
      <c r="CE394" s="32"/>
      <c r="CG394" s="32"/>
    </row>
    <row r="395" spans="17:85" s="34" customFormat="1" x14ac:dyDescent="0.3">
      <c r="Q395" s="180"/>
      <c r="R395" s="180"/>
      <c r="AC395" s="32"/>
      <c r="AP395" s="32"/>
      <c r="BC395" s="32"/>
      <c r="BP395" s="32"/>
      <c r="CC395" s="32"/>
      <c r="CE395" s="32"/>
      <c r="CG395" s="32"/>
    </row>
    <row r="396" spans="17:85" s="34" customFormat="1" x14ac:dyDescent="0.3">
      <c r="Q396" s="180"/>
      <c r="R396" s="180"/>
      <c r="AC396" s="32"/>
      <c r="AP396" s="32"/>
      <c r="BC396" s="32"/>
      <c r="BP396" s="32"/>
      <c r="CC396" s="32"/>
      <c r="CE396" s="32"/>
      <c r="CG396" s="32"/>
    </row>
    <row r="397" spans="17:85" s="34" customFormat="1" x14ac:dyDescent="0.3">
      <c r="Q397" s="180"/>
      <c r="R397" s="180"/>
      <c r="AC397" s="32"/>
      <c r="AP397" s="32"/>
      <c r="BC397" s="32"/>
      <c r="BP397" s="32"/>
      <c r="CC397" s="32"/>
      <c r="CE397" s="32"/>
      <c r="CG397" s="32"/>
    </row>
    <row r="398" spans="17:85" s="34" customFormat="1" x14ac:dyDescent="0.3">
      <c r="Q398" s="180"/>
      <c r="R398" s="180"/>
      <c r="AC398" s="32"/>
      <c r="AP398" s="32"/>
      <c r="BC398" s="32"/>
      <c r="BP398" s="32"/>
      <c r="CC398" s="32"/>
      <c r="CE398" s="32"/>
      <c r="CG398" s="32"/>
    </row>
    <row r="399" spans="17:85" s="34" customFormat="1" x14ac:dyDescent="0.3">
      <c r="Q399" s="180"/>
      <c r="R399" s="180"/>
      <c r="AC399" s="32"/>
      <c r="AP399" s="32"/>
      <c r="BC399" s="32"/>
      <c r="BP399" s="32"/>
      <c r="CC399" s="32"/>
      <c r="CE399" s="32"/>
      <c r="CG399" s="32"/>
    </row>
    <row r="400" spans="17:85" s="34" customFormat="1" x14ac:dyDescent="0.3">
      <c r="Q400" s="180"/>
      <c r="R400" s="180"/>
      <c r="AC400" s="32"/>
      <c r="AP400" s="32"/>
      <c r="BC400" s="32"/>
      <c r="BP400" s="32"/>
      <c r="CC400" s="32"/>
      <c r="CE400" s="32"/>
      <c r="CG400" s="32"/>
    </row>
    <row r="401" spans="17:85" s="34" customFormat="1" x14ac:dyDescent="0.3">
      <c r="Q401" s="180"/>
      <c r="R401" s="180"/>
      <c r="AC401" s="32"/>
      <c r="AP401" s="32"/>
      <c r="BC401" s="32"/>
      <c r="BP401" s="32"/>
      <c r="CC401" s="32"/>
      <c r="CE401" s="32"/>
      <c r="CG401" s="32"/>
    </row>
    <row r="402" spans="17:85" s="34" customFormat="1" x14ac:dyDescent="0.3">
      <c r="Q402" s="180"/>
      <c r="R402" s="180"/>
      <c r="AC402" s="32"/>
      <c r="AP402" s="32"/>
      <c r="BC402" s="32"/>
      <c r="BP402" s="32"/>
      <c r="CC402" s="32"/>
      <c r="CE402" s="32"/>
      <c r="CG402" s="32"/>
    </row>
    <row r="403" spans="17:85" s="34" customFormat="1" x14ac:dyDescent="0.3">
      <c r="Q403" s="180"/>
      <c r="R403" s="180"/>
      <c r="AC403" s="32"/>
      <c r="AP403" s="32"/>
      <c r="BC403" s="32"/>
      <c r="BP403" s="32"/>
      <c r="CC403" s="32"/>
      <c r="CE403" s="32"/>
      <c r="CG403" s="32"/>
    </row>
    <row r="404" spans="17:85" s="34" customFormat="1" x14ac:dyDescent="0.3">
      <c r="Q404" s="180"/>
      <c r="R404" s="180"/>
      <c r="AC404" s="32"/>
      <c r="AP404" s="32"/>
      <c r="BC404" s="32"/>
      <c r="BP404" s="32"/>
      <c r="CC404" s="32"/>
      <c r="CE404" s="32"/>
      <c r="CG404" s="32"/>
    </row>
    <row r="405" spans="17:85" s="34" customFormat="1" x14ac:dyDescent="0.3">
      <c r="Q405" s="180"/>
      <c r="R405" s="180"/>
      <c r="AC405" s="32"/>
      <c r="AP405" s="32"/>
      <c r="BC405" s="32"/>
      <c r="BP405" s="32"/>
      <c r="CC405" s="32"/>
      <c r="CE405" s="32"/>
      <c r="CG405" s="32"/>
    </row>
    <row r="406" spans="17:85" s="34" customFormat="1" x14ac:dyDescent="0.3">
      <c r="Q406" s="180"/>
      <c r="R406" s="180"/>
      <c r="AC406" s="32"/>
      <c r="AP406" s="32"/>
      <c r="BC406" s="32"/>
      <c r="BP406" s="32"/>
      <c r="CC406" s="32"/>
      <c r="CE406" s="32"/>
      <c r="CG406" s="32"/>
    </row>
    <row r="407" spans="17:85" s="34" customFormat="1" x14ac:dyDescent="0.3">
      <c r="Q407" s="180"/>
      <c r="R407" s="180"/>
      <c r="AC407" s="32"/>
      <c r="AP407" s="32"/>
      <c r="BC407" s="32"/>
      <c r="BP407" s="32"/>
      <c r="CC407" s="32"/>
      <c r="CE407" s="32"/>
      <c r="CG407" s="32"/>
    </row>
    <row r="408" spans="17:85" s="34" customFormat="1" x14ac:dyDescent="0.3">
      <c r="Q408" s="180"/>
      <c r="R408" s="180"/>
      <c r="AC408" s="32"/>
      <c r="AP408" s="32"/>
      <c r="BC408" s="32"/>
      <c r="BP408" s="32"/>
      <c r="CC408" s="32"/>
      <c r="CE408" s="32"/>
      <c r="CG408" s="32"/>
    </row>
    <row r="409" spans="17:85" s="34" customFormat="1" x14ac:dyDescent="0.3">
      <c r="Q409" s="180"/>
      <c r="R409" s="180"/>
      <c r="AC409" s="32"/>
      <c r="AP409" s="32"/>
      <c r="BC409" s="32"/>
      <c r="BP409" s="32"/>
      <c r="CC409" s="32"/>
      <c r="CE409" s="32"/>
      <c r="CG409" s="32"/>
    </row>
    <row r="410" spans="17:85" s="34" customFormat="1" x14ac:dyDescent="0.3">
      <c r="Q410" s="180"/>
      <c r="R410" s="180"/>
      <c r="AC410" s="32"/>
      <c r="AP410" s="32"/>
      <c r="BC410" s="32"/>
      <c r="BP410" s="32"/>
      <c r="CC410" s="32"/>
      <c r="CE410" s="32"/>
      <c r="CG410" s="32"/>
    </row>
    <row r="411" spans="17:85" s="34" customFormat="1" x14ac:dyDescent="0.3">
      <c r="Q411" s="180"/>
      <c r="R411" s="180"/>
      <c r="AC411" s="32"/>
      <c r="AP411" s="32"/>
      <c r="BC411" s="32"/>
      <c r="BP411" s="32"/>
      <c r="CC411" s="32"/>
      <c r="CE411" s="32"/>
      <c r="CG411" s="32"/>
    </row>
    <row r="412" spans="17:85" s="34" customFormat="1" x14ac:dyDescent="0.3">
      <c r="Q412" s="180"/>
      <c r="R412" s="180"/>
      <c r="AC412" s="32"/>
      <c r="AP412" s="32"/>
      <c r="BC412" s="32"/>
      <c r="BP412" s="32"/>
      <c r="CC412" s="32"/>
      <c r="CE412" s="32"/>
      <c r="CG412" s="32"/>
    </row>
    <row r="413" spans="17:85" s="34" customFormat="1" x14ac:dyDescent="0.3">
      <c r="Q413" s="180"/>
      <c r="R413" s="180"/>
      <c r="AC413" s="32"/>
      <c r="AP413" s="32"/>
      <c r="BC413" s="32"/>
      <c r="BP413" s="32"/>
      <c r="CC413" s="32"/>
      <c r="CE413" s="32"/>
      <c r="CG413" s="32"/>
    </row>
    <row r="414" spans="17:85" s="34" customFormat="1" x14ac:dyDescent="0.3">
      <c r="Q414" s="180"/>
      <c r="R414" s="180"/>
      <c r="AC414" s="32"/>
      <c r="AP414" s="32"/>
      <c r="BC414" s="32"/>
      <c r="BP414" s="32"/>
      <c r="CC414" s="32"/>
      <c r="CE414" s="32"/>
      <c r="CG414" s="32"/>
    </row>
    <row r="415" spans="17:85" s="34" customFormat="1" x14ac:dyDescent="0.3">
      <c r="Q415" s="180"/>
      <c r="R415" s="180"/>
      <c r="AC415" s="32"/>
      <c r="AP415" s="32"/>
      <c r="BC415" s="32"/>
      <c r="BP415" s="32"/>
      <c r="CC415" s="32"/>
      <c r="CE415" s="32"/>
      <c r="CG415" s="32"/>
    </row>
    <row r="416" spans="17:85" s="34" customFormat="1" x14ac:dyDescent="0.3">
      <c r="Q416" s="180"/>
      <c r="R416" s="180"/>
      <c r="AC416" s="32"/>
      <c r="AP416" s="32"/>
      <c r="BC416" s="32"/>
      <c r="BP416" s="32"/>
      <c r="CC416" s="32"/>
      <c r="CE416" s="32"/>
      <c r="CG416" s="32"/>
    </row>
    <row r="417" spans="17:85" s="34" customFormat="1" x14ac:dyDescent="0.3">
      <c r="Q417" s="180"/>
      <c r="R417" s="180"/>
      <c r="AC417" s="32"/>
      <c r="AP417" s="32"/>
      <c r="BC417" s="32"/>
      <c r="BP417" s="32"/>
      <c r="CC417" s="32"/>
      <c r="CE417" s="32"/>
      <c r="CG417" s="32"/>
    </row>
    <row r="418" spans="17:85" s="34" customFormat="1" x14ac:dyDescent="0.3">
      <c r="Q418" s="180"/>
      <c r="R418" s="180"/>
      <c r="AC418" s="32"/>
      <c r="AP418" s="32"/>
      <c r="BC418" s="32"/>
      <c r="BP418" s="32"/>
      <c r="CC418" s="32"/>
      <c r="CE418" s="32"/>
      <c r="CG418" s="32"/>
    </row>
    <row r="419" spans="17:85" s="34" customFormat="1" x14ac:dyDescent="0.3">
      <c r="Q419" s="180"/>
      <c r="R419" s="180"/>
      <c r="AC419" s="32"/>
      <c r="AP419" s="32"/>
      <c r="BC419" s="32"/>
      <c r="BP419" s="32"/>
      <c r="CC419" s="32"/>
      <c r="CE419" s="32"/>
      <c r="CG419" s="32"/>
    </row>
    <row r="420" spans="17:85" s="34" customFormat="1" x14ac:dyDescent="0.3">
      <c r="Q420" s="180"/>
      <c r="R420" s="180"/>
      <c r="AC420" s="32"/>
      <c r="AP420" s="32"/>
      <c r="BC420" s="32"/>
      <c r="BP420" s="32"/>
      <c r="CC420" s="32"/>
      <c r="CE420" s="32"/>
      <c r="CG420" s="32"/>
    </row>
    <row r="421" spans="17:85" s="34" customFormat="1" x14ac:dyDescent="0.3">
      <c r="Q421" s="180"/>
      <c r="R421" s="180"/>
      <c r="AC421" s="32"/>
      <c r="AP421" s="32"/>
      <c r="BC421" s="32"/>
      <c r="BP421" s="32"/>
      <c r="CC421" s="32"/>
      <c r="CE421" s="32"/>
      <c r="CG421" s="32"/>
    </row>
    <row r="422" spans="17:85" s="34" customFormat="1" x14ac:dyDescent="0.3">
      <c r="Q422" s="180"/>
      <c r="R422" s="180"/>
      <c r="AC422" s="32"/>
      <c r="AP422" s="32"/>
      <c r="BC422" s="32"/>
      <c r="BP422" s="32"/>
      <c r="CC422" s="32"/>
      <c r="CE422" s="32"/>
      <c r="CG422" s="32"/>
    </row>
    <row r="423" spans="17:85" s="34" customFormat="1" x14ac:dyDescent="0.3">
      <c r="Q423" s="180"/>
      <c r="R423" s="180"/>
      <c r="AC423" s="32"/>
      <c r="AP423" s="32"/>
      <c r="BC423" s="32"/>
      <c r="BP423" s="32"/>
      <c r="CC423" s="32"/>
      <c r="CE423" s="32"/>
      <c r="CG423" s="32"/>
    </row>
    <row r="424" spans="17:85" s="34" customFormat="1" x14ac:dyDescent="0.3">
      <c r="Q424" s="180"/>
      <c r="R424" s="180"/>
      <c r="AC424" s="32"/>
      <c r="AP424" s="32"/>
      <c r="BC424" s="32"/>
      <c r="BP424" s="32"/>
      <c r="CC424" s="32"/>
      <c r="CE424" s="32"/>
      <c r="CG424" s="32"/>
    </row>
    <row r="425" spans="17:85" s="34" customFormat="1" x14ac:dyDescent="0.3">
      <c r="Q425" s="180"/>
      <c r="R425" s="180"/>
      <c r="AC425" s="32"/>
      <c r="AP425" s="32"/>
      <c r="BC425" s="32"/>
      <c r="BP425" s="32"/>
      <c r="CC425" s="32"/>
      <c r="CE425" s="32"/>
      <c r="CG425" s="32"/>
    </row>
    <row r="426" spans="17:85" s="34" customFormat="1" x14ac:dyDescent="0.3">
      <c r="Q426" s="180"/>
      <c r="R426" s="180"/>
      <c r="AC426" s="32"/>
      <c r="AP426" s="32"/>
      <c r="BC426" s="32"/>
      <c r="BP426" s="32"/>
      <c r="CC426" s="32"/>
      <c r="CE426" s="32"/>
      <c r="CG426" s="32"/>
    </row>
    <row r="427" spans="17:85" s="34" customFormat="1" x14ac:dyDescent="0.3">
      <c r="Q427" s="180"/>
      <c r="R427" s="180"/>
      <c r="AC427" s="32"/>
      <c r="AP427" s="32"/>
      <c r="BC427" s="32"/>
      <c r="BP427" s="32"/>
      <c r="CC427" s="32"/>
      <c r="CE427" s="32"/>
      <c r="CG427" s="32"/>
    </row>
    <row r="428" spans="17:85" s="34" customFormat="1" x14ac:dyDescent="0.3">
      <c r="Q428" s="180"/>
      <c r="R428" s="180"/>
      <c r="AC428" s="32"/>
      <c r="AP428" s="32"/>
      <c r="BC428" s="32"/>
      <c r="BP428" s="32"/>
      <c r="CC428" s="32"/>
      <c r="CE428" s="32"/>
      <c r="CG428" s="32"/>
    </row>
    <row r="429" spans="17:85" s="34" customFormat="1" x14ac:dyDescent="0.3">
      <c r="Q429" s="180"/>
      <c r="R429" s="180"/>
      <c r="AC429" s="32"/>
      <c r="AP429" s="32"/>
      <c r="BC429" s="32"/>
      <c r="BP429" s="32"/>
      <c r="CC429" s="32"/>
      <c r="CE429" s="32"/>
      <c r="CG429" s="32"/>
    </row>
    <row r="430" spans="17:85" s="34" customFormat="1" x14ac:dyDescent="0.3">
      <c r="Q430" s="180"/>
      <c r="R430" s="180"/>
      <c r="AC430" s="32"/>
      <c r="AP430" s="32"/>
      <c r="BC430" s="32"/>
      <c r="BP430" s="32"/>
      <c r="CC430" s="32"/>
      <c r="CE430" s="32"/>
      <c r="CG430" s="32"/>
    </row>
    <row r="431" spans="17:85" s="34" customFormat="1" x14ac:dyDescent="0.3">
      <c r="Q431" s="180"/>
      <c r="R431" s="180"/>
      <c r="AC431" s="32"/>
      <c r="AP431" s="32"/>
      <c r="BC431" s="32"/>
      <c r="BP431" s="32"/>
      <c r="CC431" s="32"/>
      <c r="CE431" s="32"/>
      <c r="CG431" s="32"/>
    </row>
    <row r="432" spans="17:85" s="34" customFormat="1" x14ac:dyDescent="0.3">
      <c r="Q432" s="180"/>
      <c r="R432" s="180"/>
      <c r="AC432" s="32"/>
      <c r="AP432" s="32"/>
      <c r="BC432" s="32"/>
      <c r="BP432" s="32"/>
      <c r="CC432" s="32"/>
      <c r="CE432" s="32"/>
      <c r="CG432" s="32"/>
    </row>
    <row r="433" spans="17:85" s="34" customFormat="1" x14ac:dyDescent="0.3">
      <c r="Q433" s="180"/>
      <c r="R433" s="180"/>
      <c r="AC433" s="32"/>
      <c r="AP433" s="32"/>
      <c r="BC433" s="32"/>
      <c r="BP433" s="32"/>
      <c r="CC433" s="32"/>
      <c r="CE433" s="32"/>
      <c r="CG433" s="32"/>
    </row>
    <row r="434" spans="17:85" s="34" customFormat="1" x14ac:dyDescent="0.3">
      <c r="Q434" s="180"/>
      <c r="R434" s="180"/>
      <c r="AC434" s="32"/>
      <c r="AP434" s="32"/>
      <c r="BC434" s="32"/>
      <c r="BP434" s="32"/>
      <c r="CC434" s="32"/>
      <c r="CE434" s="32"/>
      <c r="CG434" s="32"/>
    </row>
    <row r="435" spans="17:85" s="34" customFormat="1" x14ac:dyDescent="0.3">
      <c r="Q435" s="180"/>
      <c r="R435" s="180"/>
      <c r="AC435" s="32"/>
      <c r="AP435" s="32"/>
      <c r="BC435" s="32"/>
      <c r="BP435" s="32"/>
      <c r="CC435" s="32"/>
      <c r="CE435" s="32"/>
      <c r="CG435" s="32"/>
    </row>
    <row r="436" spans="17:85" s="34" customFormat="1" x14ac:dyDescent="0.3">
      <c r="Q436" s="180"/>
      <c r="R436" s="180"/>
      <c r="AC436" s="32"/>
      <c r="AP436" s="32"/>
      <c r="BC436" s="32"/>
      <c r="BP436" s="32"/>
      <c r="CC436" s="32"/>
      <c r="CE436" s="32"/>
      <c r="CG436" s="32"/>
    </row>
    <row r="437" spans="17:85" s="34" customFormat="1" x14ac:dyDescent="0.3">
      <c r="Q437" s="180"/>
      <c r="R437" s="180"/>
      <c r="AC437" s="32"/>
      <c r="AP437" s="32"/>
      <c r="BC437" s="32"/>
      <c r="BP437" s="32"/>
      <c r="CC437" s="32"/>
      <c r="CE437" s="32"/>
      <c r="CG437" s="32"/>
    </row>
    <row r="438" spans="17:85" s="34" customFormat="1" x14ac:dyDescent="0.3">
      <c r="Q438" s="180"/>
      <c r="R438" s="180"/>
      <c r="AC438" s="32"/>
      <c r="AP438" s="32"/>
      <c r="BC438" s="32"/>
      <c r="BP438" s="32"/>
      <c r="CC438" s="32"/>
      <c r="CE438" s="32"/>
      <c r="CG438" s="32"/>
    </row>
    <row r="439" spans="17:85" s="34" customFormat="1" x14ac:dyDescent="0.3">
      <c r="Q439" s="180"/>
      <c r="R439" s="180"/>
      <c r="AC439" s="32"/>
      <c r="AP439" s="32"/>
      <c r="BC439" s="32"/>
      <c r="BP439" s="32"/>
      <c r="CC439" s="32"/>
      <c r="CE439" s="32"/>
      <c r="CG439" s="32"/>
    </row>
    <row r="440" spans="17:85" s="34" customFormat="1" x14ac:dyDescent="0.3">
      <c r="Q440" s="180"/>
      <c r="R440" s="180"/>
      <c r="AC440" s="32"/>
      <c r="AP440" s="32"/>
      <c r="BC440" s="32"/>
      <c r="BP440" s="32"/>
      <c r="CC440" s="32"/>
      <c r="CE440" s="32"/>
      <c r="CG440" s="32"/>
    </row>
    <row r="441" spans="17:85" s="34" customFormat="1" x14ac:dyDescent="0.3">
      <c r="Q441" s="180"/>
      <c r="R441" s="180"/>
      <c r="AC441" s="32"/>
      <c r="AP441" s="32"/>
      <c r="BC441" s="32"/>
      <c r="BP441" s="32"/>
      <c r="CC441" s="32"/>
      <c r="CE441" s="32"/>
      <c r="CG441" s="32"/>
    </row>
    <row r="442" spans="17:85" s="34" customFormat="1" x14ac:dyDescent="0.3">
      <c r="Q442" s="180"/>
      <c r="R442" s="180"/>
      <c r="AC442" s="32"/>
      <c r="AP442" s="32"/>
      <c r="BC442" s="32"/>
      <c r="BP442" s="32"/>
      <c r="CC442" s="32"/>
      <c r="CE442" s="32"/>
      <c r="CG442" s="32"/>
    </row>
    <row r="443" spans="17:85" s="34" customFormat="1" x14ac:dyDescent="0.3">
      <c r="Q443" s="180"/>
      <c r="R443" s="180"/>
      <c r="AC443" s="32"/>
      <c r="AP443" s="32"/>
      <c r="BC443" s="32"/>
      <c r="BP443" s="32"/>
      <c r="CC443" s="32"/>
      <c r="CE443" s="32"/>
      <c r="CG443" s="32"/>
    </row>
    <row r="444" spans="17:85" s="34" customFormat="1" x14ac:dyDescent="0.3">
      <c r="Q444" s="180"/>
      <c r="R444" s="180"/>
      <c r="AC444" s="32"/>
      <c r="AP444" s="32"/>
      <c r="BC444" s="32"/>
      <c r="BP444" s="32"/>
      <c r="CC444" s="32"/>
      <c r="CE444" s="32"/>
      <c r="CG444" s="32"/>
    </row>
    <row r="445" spans="17:85" s="34" customFormat="1" x14ac:dyDescent="0.3">
      <c r="Q445" s="180"/>
      <c r="R445" s="180"/>
      <c r="AC445" s="32"/>
      <c r="AP445" s="32"/>
      <c r="BC445" s="32"/>
      <c r="BP445" s="32"/>
      <c r="CC445" s="32"/>
      <c r="CE445" s="32"/>
      <c r="CG445" s="32"/>
    </row>
    <row r="446" spans="17:85" s="34" customFormat="1" x14ac:dyDescent="0.3">
      <c r="Q446" s="180"/>
      <c r="R446" s="180"/>
      <c r="AC446" s="32"/>
      <c r="AP446" s="32"/>
      <c r="BC446" s="32"/>
      <c r="BP446" s="32"/>
      <c r="CC446" s="32"/>
      <c r="CE446" s="32"/>
      <c r="CG446" s="32"/>
    </row>
    <row r="447" spans="17:85" s="34" customFormat="1" x14ac:dyDescent="0.3">
      <c r="Q447" s="180"/>
      <c r="R447" s="180"/>
      <c r="AC447" s="32"/>
      <c r="AP447" s="32"/>
      <c r="BC447" s="32"/>
      <c r="BP447" s="32"/>
      <c r="CC447" s="32"/>
      <c r="CE447" s="32"/>
      <c r="CG447" s="32"/>
    </row>
    <row r="448" spans="17:85" s="34" customFormat="1" x14ac:dyDescent="0.3">
      <c r="Q448" s="180"/>
      <c r="R448" s="180"/>
      <c r="AC448" s="32"/>
      <c r="AP448" s="32"/>
      <c r="BC448" s="32"/>
      <c r="BP448" s="32"/>
      <c r="CC448" s="32"/>
      <c r="CE448" s="32"/>
      <c r="CG448" s="32"/>
    </row>
    <row r="449" spans="17:85" s="34" customFormat="1" x14ac:dyDescent="0.3">
      <c r="Q449" s="180"/>
      <c r="R449" s="180"/>
      <c r="AC449" s="32"/>
      <c r="AP449" s="32"/>
      <c r="BC449" s="32"/>
      <c r="BP449" s="32"/>
      <c r="CC449" s="32"/>
      <c r="CE449" s="32"/>
      <c r="CG449" s="32"/>
    </row>
    <row r="450" spans="17:85" s="34" customFormat="1" x14ac:dyDescent="0.3">
      <c r="Q450" s="180"/>
      <c r="R450" s="180"/>
      <c r="AC450" s="32"/>
      <c r="AP450" s="32"/>
      <c r="BC450" s="32"/>
      <c r="BP450" s="32"/>
      <c r="CC450" s="32"/>
      <c r="CE450" s="32"/>
      <c r="CG450" s="32"/>
    </row>
    <row r="451" spans="17:85" s="34" customFormat="1" x14ac:dyDescent="0.3">
      <c r="Q451" s="180"/>
      <c r="R451" s="180"/>
      <c r="AC451" s="32"/>
      <c r="AP451" s="32"/>
      <c r="BC451" s="32"/>
      <c r="BP451" s="32"/>
      <c r="CC451" s="32"/>
      <c r="CE451" s="32"/>
      <c r="CG451" s="32"/>
    </row>
    <row r="452" spans="17:85" s="34" customFormat="1" x14ac:dyDescent="0.3">
      <c r="Q452" s="180"/>
      <c r="R452" s="180"/>
      <c r="AC452" s="32"/>
      <c r="AP452" s="32"/>
      <c r="BC452" s="32"/>
      <c r="BP452" s="32"/>
      <c r="CC452" s="32"/>
      <c r="CE452" s="32"/>
      <c r="CG452" s="32"/>
    </row>
    <row r="453" spans="17:85" s="34" customFormat="1" x14ac:dyDescent="0.3">
      <c r="Q453" s="180"/>
      <c r="R453" s="180"/>
      <c r="AC453" s="32"/>
      <c r="AP453" s="32"/>
      <c r="BC453" s="32"/>
      <c r="BP453" s="32"/>
      <c r="CC453" s="32"/>
      <c r="CE453" s="32"/>
      <c r="CG453" s="32"/>
    </row>
    <row r="454" spans="17:85" s="34" customFormat="1" x14ac:dyDescent="0.3">
      <c r="Q454" s="180"/>
      <c r="R454" s="180"/>
      <c r="AC454" s="32"/>
      <c r="AP454" s="32"/>
      <c r="BC454" s="32"/>
      <c r="BP454" s="32"/>
      <c r="CC454" s="32"/>
      <c r="CE454" s="32"/>
      <c r="CG454" s="32"/>
    </row>
    <row r="455" spans="17:85" s="34" customFormat="1" x14ac:dyDescent="0.3">
      <c r="Q455" s="180"/>
      <c r="R455" s="180"/>
      <c r="AC455" s="32"/>
      <c r="AP455" s="32"/>
      <c r="BC455" s="32"/>
      <c r="BP455" s="32"/>
      <c r="CC455" s="32"/>
      <c r="CE455" s="32"/>
      <c r="CG455" s="32"/>
    </row>
    <row r="456" spans="17:85" s="34" customFormat="1" x14ac:dyDescent="0.3">
      <c r="Q456" s="180"/>
      <c r="R456" s="180"/>
      <c r="AC456" s="32"/>
      <c r="AP456" s="32"/>
      <c r="BC456" s="32"/>
      <c r="BP456" s="32"/>
      <c r="CC456" s="32"/>
      <c r="CE456" s="32"/>
      <c r="CG456" s="32"/>
    </row>
    <row r="457" spans="17:85" s="34" customFormat="1" x14ac:dyDescent="0.3">
      <c r="Q457" s="180"/>
      <c r="R457" s="180"/>
      <c r="AC457" s="32"/>
      <c r="AP457" s="32"/>
      <c r="BC457" s="32"/>
      <c r="BP457" s="32"/>
      <c r="CC457" s="32"/>
      <c r="CE457" s="32"/>
      <c r="CG457" s="32"/>
    </row>
    <row r="458" spans="17:85" s="34" customFormat="1" x14ac:dyDescent="0.3">
      <c r="Q458" s="180"/>
      <c r="R458" s="180"/>
      <c r="AC458" s="32"/>
      <c r="AP458" s="32"/>
      <c r="BC458" s="32"/>
      <c r="BP458" s="32"/>
      <c r="CC458" s="32"/>
      <c r="CE458" s="32"/>
      <c r="CG458" s="32"/>
    </row>
    <row r="459" spans="17:85" s="34" customFormat="1" x14ac:dyDescent="0.3">
      <c r="Q459" s="180"/>
      <c r="R459" s="180"/>
      <c r="AC459" s="32"/>
      <c r="AP459" s="32"/>
      <c r="BC459" s="32"/>
      <c r="BP459" s="32"/>
      <c r="CC459" s="32"/>
      <c r="CE459" s="32"/>
      <c r="CG459" s="32"/>
    </row>
    <row r="460" spans="17:85" s="34" customFormat="1" x14ac:dyDescent="0.3">
      <c r="Q460" s="180"/>
      <c r="R460" s="180"/>
      <c r="AC460" s="32"/>
      <c r="AP460" s="32"/>
      <c r="BC460" s="32"/>
      <c r="BP460" s="32"/>
      <c r="CC460" s="32"/>
      <c r="CE460" s="32"/>
      <c r="CG460" s="32"/>
    </row>
    <row r="461" spans="17:85" s="34" customFormat="1" x14ac:dyDescent="0.3">
      <c r="Q461" s="180"/>
      <c r="R461" s="180"/>
      <c r="AC461" s="32"/>
      <c r="AP461" s="32"/>
      <c r="BC461" s="32"/>
      <c r="BP461" s="32"/>
      <c r="CC461" s="32"/>
      <c r="CE461" s="32"/>
      <c r="CG461" s="32"/>
    </row>
    <row r="462" spans="17:85" s="34" customFormat="1" x14ac:dyDescent="0.3">
      <c r="Q462" s="180"/>
      <c r="R462" s="180"/>
      <c r="AC462" s="32"/>
      <c r="AP462" s="32"/>
      <c r="BC462" s="32"/>
      <c r="BP462" s="32"/>
      <c r="CC462" s="32"/>
      <c r="CE462" s="32"/>
      <c r="CG462" s="32"/>
    </row>
    <row r="463" spans="17:85" s="34" customFormat="1" x14ac:dyDescent="0.3">
      <c r="Q463" s="180"/>
      <c r="R463" s="180"/>
      <c r="AC463" s="32"/>
      <c r="AP463" s="32"/>
      <c r="BC463" s="32"/>
      <c r="BP463" s="32"/>
      <c r="CC463" s="32"/>
      <c r="CE463" s="32"/>
      <c r="CG463" s="32"/>
    </row>
    <row r="464" spans="17:85" s="34" customFormat="1" x14ac:dyDescent="0.3">
      <c r="Q464" s="180"/>
      <c r="R464" s="180"/>
      <c r="AC464" s="32"/>
      <c r="AP464" s="32"/>
      <c r="BC464" s="32"/>
      <c r="BP464" s="32"/>
      <c r="CC464" s="32"/>
      <c r="CE464" s="32"/>
      <c r="CG464" s="32"/>
    </row>
    <row r="465" spans="17:85" s="34" customFormat="1" x14ac:dyDescent="0.3">
      <c r="Q465" s="180"/>
      <c r="R465" s="180"/>
      <c r="AC465" s="32"/>
      <c r="AP465" s="32"/>
      <c r="BC465" s="32"/>
      <c r="BP465" s="32"/>
      <c r="CC465" s="32"/>
      <c r="CE465" s="32"/>
      <c r="CG465" s="32"/>
    </row>
    <row r="466" spans="17:85" s="34" customFormat="1" x14ac:dyDescent="0.3">
      <c r="Q466" s="180"/>
      <c r="R466" s="180"/>
      <c r="AC466" s="32"/>
      <c r="AP466" s="32"/>
      <c r="BC466" s="32"/>
      <c r="BP466" s="32"/>
      <c r="CC466" s="32"/>
      <c r="CE466" s="32"/>
      <c r="CG466" s="32"/>
    </row>
    <row r="467" spans="17:85" s="34" customFormat="1" x14ac:dyDescent="0.3">
      <c r="Q467" s="180"/>
      <c r="R467" s="180"/>
      <c r="AC467" s="32"/>
      <c r="AP467" s="32"/>
      <c r="BC467" s="32"/>
      <c r="BP467" s="32"/>
      <c r="CC467" s="32"/>
      <c r="CE467" s="32"/>
      <c r="CG467" s="32"/>
    </row>
    <row r="468" spans="17:85" s="34" customFormat="1" x14ac:dyDescent="0.3">
      <c r="Q468" s="180"/>
      <c r="R468" s="180"/>
      <c r="AC468" s="32"/>
      <c r="AP468" s="32"/>
      <c r="BC468" s="32"/>
      <c r="BP468" s="32"/>
      <c r="CC468" s="32"/>
      <c r="CE468" s="32"/>
      <c r="CG468" s="32"/>
    </row>
    <row r="469" spans="17:85" s="34" customFormat="1" x14ac:dyDescent="0.3">
      <c r="Q469" s="180"/>
      <c r="R469" s="180"/>
      <c r="AC469" s="32"/>
      <c r="AP469" s="32"/>
      <c r="BC469" s="32"/>
      <c r="BP469" s="32"/>
      <c r="CC469" s="32"/>
      <c r="CE469" s="32"/>
      <c r="CG469" s="32"/>
    </row>
    <row r="470" spans="17:85" s="34" customFormat="1" x14ac:dyDescent="0.3">
      <c r="Q470" s="180"/>
      <c r="R470" s="180"/>
      <c r="AC470" s="32"/>
      <c r="AP470" s="32"/>
      <c r="BC470" s="32"/>
      <c r="BP470" s="32"/>
      <c r="CC470" s="32"/>
      <c r="CE470" s="32"/>
      <c r="CG470" s="32"/>
    </row>
    <row r="471" spans="17:85" s="34" customFormat="1" x14ac:dyDescent="0.3">
      <c r="Q471" s="180"/>
      <c r="R471" s="180"/>
      <c r="AC471" s="32"/>
      <c r="AP471" s="32"/>
      <c r="BC471" s="32"/>
      <c r="BP471" s="32"/>
      <c r="CC471" s="32"/>
      <c r="CE471" s="32"/>
      <c r="CG471" s="32"/>
    </row>
    <row r="472" spans="17:85" s="34" customFormat="1" x14ac:dyDescent="0.3">
      <c r="Q472" s="180"/>
      <c r="R472" s="180"/>
      <c r="AC472" s="32"/>
      <c r="AP472" s="32"/>
      <c r="BC472" s="32"/>
      <c r="BP472" s="32"/>
      <c r="CC472" s="32"/>
      <c r="CE472" s="32"/>
      <c r="CG472" s="32"/>
    </row>
    <row r="473" spans="17:85" s="34" customFormat="1" x14ac:dyDescent="0.3">
      <c r="Q473" s="180"/>
      <c r="R473" s="180"/>
      <c r="AC473" s="32"/>
      <c r="AP473" s="32"/>
      <c r="BC473" s="32"/>
      <c r="BP473" s="32"/>
      <c r="CC473" s="32"/>
      <c r="CE473" s="32"/>
      <c r="CG473" s="32"/>
    </row>
    <row r="474" spans="17:85" s="34" customFormat="1" x14ac:dyDescent="0.3">
      <c r="Q474" s="180"/>
      <c r="R474" s="180"/>
      <c r="AC474" s="32"/>
      <c r="AP474" s="32"/>
      <c r="BC474" s="32"/>
      <c r="BP474" s="32"/>
      <c r="CC474" s="32"/>
      <c r="CE474" s="32"/>
      <c r="CG474" s="32"/>
    </row>
    <row r="475" spans="17:85" s="34" customFormat="1" x14ac:dyDescent="0.3">
      <c r="Q475" s="180"/>
      <c r="R475" s="180"/>
      <c r="AC475" s="32"/>
      <c r="AP475" s="32"/>
      <c r="BC475" s="32"/>
      <c r="BP475" s="32"/>
      <c r="CC475" s="32"/>
      <c r="CE475" s="32"/>
      <c r="CG475" s="32"/>
    </row>
    <row r="476" spans="17:85" s="34" customFormat="1" x14ac:dyDescent="0.3">
      <c r="Q476" s="180"/>
      <c r="R476" s="180"/>
      <c r="AC476" s="32"/>
      <c r="AP476" s="32"/>
      <c r="BC476" s="32"/>
      <c r="BP476" s="32"/>
      <c r="CC476" s="32"/>
      <c r="CE476" s="32"/>
      <c r="CG476" s="32"/>
    </row>
    <row r="477" spans="17:85" s="34" customFormat="1" x14ac:dyDescent="0.3">
      <c r="Q477" s="180"/>
      <c r="R477" s="180"/>
      <c r="AC477" s="32"/>
      <c r="AP477" s="32"/>
      <c r="BC477" s="32"/>
      <c r="BP477" s="32"/>
      <c r="CC477" s="32"/>
      <c r="CE477" s="32"/>
      <c r="CG477" s="32"/>
    </row>
    <row r="478" spans="17:85" s="34" customFormat="1" x14ac:dyDescent="0.3">
      <c r="Q478" s="180"/>
      <c r="R478" s="180"/>
      <c r="AC478" s="32"/>
      <c r="AP478" s="32"/>
      <c r="BC478" s="32"/>
      <c r="BP478" s="32"/>
      <c r="CC478" s="32"/>
      <c r="CE478" s="32"/>
      <c r="CG478" s="32"/>
    </row>
    <row r="479" spans="17:85" s="34" customFormat="1" x14ac:dyDescent="0.3">
      <c r="Q479" s="180"/>
      <c r="R479" s="180"/>
      <c r="AC479" s="32"/>
      <c r="AP479" s="32"/>
      <c r="BC479" s="32"/>
      <c r="BP479" s="32"/>
      <c r="CC479" s="32"/>
      <c r="CE479" s="32"/>
      <c r="CG479" s="32"/>
    </row>
    <row r="480" spans="17:85" s="34" customFormat="1" x14ac:dyDescent="0.3">
      <c r="Q480" s="180"/>
      <c r="R480" s="180"/>
      <c r="AC480" s="32"/>
      <c r="AP480" s="32"/>
      <c r="BC480" s="32"/>
      <c r="BP480" s="32"/>
      <c r="CC480" s="32"/>
      <c r="CE480" s="32"/>
      <c r="CG480" s="32"/>
    </row>
    <row r="481" spans="17:85" s="34" customFormat="1" x14ac:dyDescent="0.3">
      <c r="Q481" s="180"/>
      <c r="R481" s="180"/>
      <c r="AC481" s="32"/>
      <c r="AP481" s="32"/>
      <c r="BC481" s="32"/>
      <c r="BP481" s="32"/>
      <c r="CC481" s="32"/>
      <c r="CE481" s="32"/>
      <c r="CG481" s="32"/>
    </row>
    <row r="482" spans="17:85" s="34" customFormat="1" x14ac:dyDescent="0.3">
      <c r="Q482" s="180"/>
      <c r="R482" s="180"/>
      <c r="AC482" s="32"/>
      <c r="AP482" s="32"/>
      <c r="BC482" s="32"/>
      <c r="BP482" s="32"/>
      <c r="CC482" s="32"/>
      <c r="CE482" s="32"/>
      <c r="CG482" s="32"/>
    </row>
    <row r="483" spans="17:85" s="34" customFormat="1" x14ac:dyDescent="0.3">
      <c r="Q483" s="180"/>
      <c r="R483" s="180"/>
      <c r="AC483" s="32"/>
      <c r="AP483" s="32"/>
      <c r="BC483" s="32"/>
      <c r="BP483" s="32"/>
      <c r="CC483" s="32"/>
      <c r="CE483" s="32"/>
      <c r="CG483" s="32"/>
    </row>
    <row r="484" spans="17:85" s="34" customFormat="1" x14ac:dyDescent="0.3">
      <c r="Q484" s="180"/>
      <c r="R484" s="180"/>
      <c r="AC484" s="32"/>
      <c r="AP484" s="32"/>
      <c r="BC484" s="32"/>
      <c r="BP484" s="32"/>
      <c r="CC484" s="32"/>
      <c r="CE484" s="32"/>
      <c r="CG484" s="32"/>
    </row>
    <row r="485" spans="17:85" s="34" customFormat="1" x14ac:dyDescent="0.3">
      <c r="Q485" s="180"/>
      <c r="R485" s="180"/>
      <c r="AC485" s="32"/>
      <c r="AP485" s="32"/>
      <c r="BC485" s="32"/>
      <c r="BP485" s="32"/>
      <c r="CC485" s="32"/>
      <c r="CE485" s="32"/>
      <c r="CG485" s="32"/>
    </row>
    <row r="486" spans="17:85" s="34" customFormat="1" x14ac:dyDescent="0.3">
      <c r="Q486" s="180"/>
      <c r="R486" s="180"/>
      <c r="AC486" s="32"/>
      <c r="AP486" s="32"/>
      <c r="BC486" s="32"/>
      <c r="BP486" s="32"/>
      <c r="CC486" s="32"/>
      <c r="CE486" s="32"/>
      <c r="CG486" s="32"/>
    </row>
    <row r="487" spans="17:85" s="34" customFormat="1" x14ac:dyDescent="0.3">
      <c r="Q487" s="180"/>
      <c r="R487" s="180"/>
      <c r="AC487" s="32"/>
      <c r="AP487" s="32"/>
      <c r="BC487" s="32"/>
      <c r="BP487" s="32"/>
      <c r="CC487" s="32"/>
      <c r="CE487" s="32"/>
      <c r="CG487" s="32"/>
    </row>
    <row r="488" spans="17:85" s="34" customFormat="1" x14ac:dyDescent="0.3">
      <c r="Q488" s="180"/>
      <c r="R488" s="180"/>
      <c r="AC488" s="32"/>
      <c r="AP488" s="32"/>
      <c r="BC488" s="32"/>
      <c r="BP488" s="32"/>
      <c r="CC488" s="32"/>
      <c r="CE488" s="32"/>
      <c r="CG488" s="32"/>
    </row>
    <row r="489" spans="17:85" s="34" customFormat="1" x14ac:dyDescent="0.3">
      <c r="Q489" s="180"/>
      <c r="R489" s="180"/>
      <c r="AC489" s="32"/>
      <c r="AP489" s="32"/>
      <c r="BC489" s="32"/>
      <c r="BP489" s="32"/>
      <c r="CC489" s="32"/>
      <c r="CE489" s="32"/>
      <c r="CG489" s="32"/>
    </row>
    <row r="490" spans="17:85" s="34" customFormat="1" x14ac:dyDescent="0.3">
      <c r="Q490" s="180"/>
      <c r="R490" s="180"/>
      <c r="AC490" s="32"/>
      <c r="AP490" s="32"/>
      <c r="BC490" s="32"/>
      <c r="BP490" s="32"/>
      <c r="CC490" s="32"/>
      <c r="CE490" s="32"/>
      <c r="CG490" s="32"/>
    </row>
    <row r="491" spans="17:85" s="34" customFormat="1" x14ac:dyDescent="0.3">
      <c r="Q491" s="180"/>
      <c r="R491" s="180"/>
      <c r="AC491" s="32"/>
      <c r="AP491" s="32"/>
      <c r="BC491" s="32"/>
      <c r="BP491" s="32"/>
      <c r="CC491" s="32"/>
      <c r="CE491" s="32"/>
      <c r="CG491" s="32"/>
    </row>
    <row r="492" spans="17:85" s="34" customFormat="1" x14ac:dyDescent="0.3">
      <c r="Q492" s="180"/>
      <c r="R492" s="180"/>
      <c r="AC492" s="32"/>
      <c r="AP492" s="32"/>
      <c r="BC492" s="32"/>
      <c r="BP492" s="32"/>
      <c r="CC492" s="32"/>
      <c r="CE492" s="32"/>
      <c r="CG492" s="32"/>
    </row>
    <row r="493" spans="17:85" s="34" customFormat="1" x14ac:dyDescent="0.3">
      <c r="Q493" s="180"/>
      <c r="R493" s="180"/>
      <c r="AC493" s="32"/>
      <c r="AP493" s="32"/>
      <c r="BC493" s="32"/>
      <c r="BP493" s="32"/>
      <c r="CC493" s="32"/>
      <c r="CE493" s="32"/>
      <c r="CG493" s="32"/>
    </row>
    <row r="494" spans="17:85" s="34" customFormat="1" x14ac:dyDescent="0.3">
      <c r="Q494" s="180"/>
      <c r="R494" s="180"/>
      <c r="AC494" s="32"/>
      <c r="AP494" s="32"/>
      <c r="BC494" s="32"/>
      <c r="BP494" s="32"/>
      <c r="CC494" s="32"/>
      <c r="CE494" s="32"/>
      <c r="CG494" s="32"/>
    </row>
    <row r="495" spans="17:85" s="34" customFormat="1" x14ac:dyDescent="0.3">
      <c r="Q495" s="180"/>
      <c r="R495" s="180"/>
      <c r="AC495" s="32"/>
      <c r="AP495" s="32"/>
      <c r="BC495" s="32"/>
      <c r="BP495" s="32"/>
      <c r="CC495" s="32"/>
      <c r="CE495" s="32"/>
      <c r="CG495" s="32"/>
    </row>
    <row r="496" spans="17:85" s="34" customFormat="1" x14ac:dyDescent="0.3">
      <c r="Q496" s="180"/>
      <c r="R496" s="180"/>
      <c r="AC496" s="32"/>
      <c r="AP496" s="32"/>
      <c r="BC496" s="32"/>
      <c r="BP496" s="32"/>
      <c r="CC496" s="32"/>
      <c r="CE496" s="32"/>
      <c r="CG496" s="32"/>
    </row>
    <row r="497" spans="17:85" s="34" customFormat="1" x14ac:dyDescent="0.3">
      <c r="Q497" s="180"/>
      <c r="R497" s="180"/>
      <c r="AC497" s="32"/>
      <c r="AP497" s="32"/>
      <c r="BC497" s="32"/>
      <c r="BP497" s="32"/>
      <c r="CC497" s="32"/>
      <c r="CE497" s="32"/>
      <c r="CG497" s="32"/>
    </row>
    <row r="498" spans="17:85" s="34" customFormat="1" x14ac:dyDescent="0.3">
      <c r="Q498" s="180"/>
      <c r="R498" s="180"/>
      <c r="AC498" s="32"/>
      <c r="AP498" s="32"/>
      <c r="BC498" s="32"/>
      <c r="BP498" s="32"/>
      <c r="CC498" s="32"/>
      <c r="CE498" s="32"/>
      <c r="CG498" s="32"/>
    </row>
    <row r="499" spans="17:85" s="34" customFormat="1" x14ac:dyDescent="0.3">
      <c r="Q499" s="180"/>
      <c r="R499" s="180"/>
      <c r="AC499" s="32"/>
      <c r="AP499" s="32"/>
      <c r="BC499" s="32"/>
      <c r="BP499" s="32"/>
      <c r="CC499" s="32"/>
      <c r="CE499" s="32"/>
      <c r="CG499" s="32"/>
    </row>
    <row r="500" spans="17:85" s="34" customFormat="1" x14ac:dyDescent="0.3">
      <c r="Q500" s="180"/>
      <c r="R500" s="180"/>
      <c r="AC500" s="32"/>
      <c r="AP500" s="32"/>
      <c r="BC500" s="32"/>
      <c r="BP500" s="32"/>
      <c r="CC500" s="32"/>
      <c r="CE500" s="32"/>
      <c r="CG500" s="32"/>
    </row>
    <row r="501" spans="17:85" s="34" customFormat="1" x14ac:dyDescent="0.3">
      <c r="Q501" s="180"/>
      <c r="R501" s="180"/>
      <c r="AC501" s="32"/>
      <c r="AP501" s="32"/>
      <c r="BC501" s="32"/>
      <c r="BP501" s="32"/>
      <c r="CC501" s="32"/>
      <c r="CE501" s="32"/>
      <c r="CG501" s="32"/>
    </row>
    <row r="502" spans="17:85" s="34" customFormat="1" x14ac:dyDescent="0.3">
      <c r="Q502" s="180"/>
      <c r="R502" s="180"/>
      <c r="AC502" s="32"/>
      <c r="AP502" s="32"/>
      <c r="BC502" s="32"/>
      <c r="BP502" s="32"/>
      <c r="CC502" s="32"/>
      <c r="CE502" s="32"/>
      <c r="CG502" s="32"/>
    </row>
    <row r="503" spans="17:85" s="34" customFormat="1" x14ac:dyDescent="0.3">
      <c r="Q503" s="180"/>
      <c r="R503" s="180"/>
      <c r="AC503" s="32"/>
      <c r="AP503" s="32"/>
      <c r="BC503" s="32"/>
      <c r="BP503" s="32"/>
      <c r="CC503" s="32"/>
      <c r="CE503" s="32"/>
      <c r="CG503" s="32"/>
    </row>
    <row r="504" spans="17:85" s="34" customFormat="1" x14ac:dyDescent="0.3">
      <c r="Q504" s="180"/>
      <c r="R504" s="180"/>
      <c r="AC504" s="32"/>
      <c r="AP504" s="32"/>
      <c r="BC504" s="32"/>
      <c r="BP504" s="32"/>
      <c r="CC504" s="32"/>
      <c r="CE504" s="32"/>
      <c r="CG504" s="32"/>
    </row>
    <row r="505" spans="17:85" s="34" customFormat="1" x14ac:dyDescent="0.3">
      <c r="Q505" s="180"/>
      <c r="R505" s="180"/>
      <c r="AC505" s="32"/>
      <c r="AP505" s="32"/>
      <c r="BC505" s="32"/>
      <c r="BP505" s="32"/>
      <c r="CC505" s="32"/>
      <c r="CE505" s="32"/>
      <c r="CG505" s="32"/>
    </row>
    <row r="506" spans="17:85" s="34" customFormat="1" x14ac:dyDescent="0.3">
      <c r="Q506" s="180"/>
      <c r="R506" s="180"/>
      <c r="AC506" s="32"/>
      <c r="AP506" s="32"/>
      <c r="BC506" s="32"/>
      <c r="BP506" s="32"/>
      <c r="CC506" s="32"/>
      <c r="CE506" s="32"/>
      <c r="CG506" s="32"/>
    </row>
    <row r="507" spans="17:85" s="34" customFormat="1" x14ac:dyDescent="0.3">
      <c r="Q507" s="180"/>
      <c r="R507" s="180"/>
      <c r="AC507" s="32"/>
      <c r="AP507" s="32"/>
      <c r="BC507" s="32"/>
      <c r="BP507" s="32"/>
      <c r="CC507" s="32"/>
      <c r="CE507" s="32"/>
      <c r="CG507" s="32"/>
    </row>
    <row r="508" spans="17:85" s="34" customFormat="1" x14ac:dyDescent="0.3">
      <c r="Q508" s="180"/>
      <c r="R508" s="180"/>
      <c r="AC508" s="32"/>
      <c r="AP508" s="32"/>
      <c r="BC508" s="32"/>
      <c r="BP508" s="32"/>
      <c r="CC508" s="32"/>
      <c r="CE508" s="32"/>
      <c r="CG508" s="32"/>
    </row>
    <row r="509" spans="17:85" s="34" customFormat="1" x14ac:dyDescent="0.3">
      <c r="Q509" s="180"/>
      <c r="R509" s="180"/>
      <c r="AC509" s="32"/>
      <c r="AP509" s="32"/>
      <c r="BC509" s="32"/>
      <c r="BP509" s="32"/>
      <c r="CC509" s="32"/>
      <c r="CE509" s="32"/>
      <c r="CG509" s="32"/>
    </row>
    <row r="510" spans="17:85" s="34" customFormat="1" x14ac:dyDescent="0.3">
      <c r="Q510" s="180"/>
      <c r="R510" s="180"/>
      <c r="AC510" s="32"/>
      <c r="AP510" s="32"/>
      <c r="BC510" s="32"/>
      <c r="BP510" s="32"/>
      <c r="CC510" s="32"/>
      <c r="CE510" s="32"/>
      <c r="CG510" s="32"/>
    </row>
    <row r="511" spans="17:85" s="34" customFormat="1" x14ac:dyDescent="0.3">
      <c r="Q511" s="180"/>
      <c r="R511" s="180"/>
      <c r="AC511" s="32"/>
      <c r="AP511" s="32"/>
      <c r="BC511" s="32"/>
      <c r="BP511" s="32"/>
      <c r="CC511" s="32"/>
      <c r="CE511" s="32"/>
      <c r="CG511" s="32"/>
    </row>
    <row r="512" spans="17:85" s="34" customFormat="1" x14ac:dyDescent="0.3">
      <c r="Q512" s="180"/>
      <c r="R512" s="180"/>
      <c r="AC512" s="32"/>
      <c r="AP512" s="32"/>
      <c r="BC512" s="32"/>
      <c r="BP512" s="32"/>
      <c r="CC512" s="32"/>
      <c r="CE512" s="32"/>
      <c r="CG512" s="32"/>
    </row>
    <row r="513" spans="17:85" s="34" customFormat="1" x14ac:dyDescent="0.3">
      <c r="Q513" s="180"/>
      <c r="R513" s="180"/>
      <c r="AC513" s="32"/>
      <c r="AP513" s="32"/>
      <c r="BC513" s="32"/>
      <c r="BP513" s="32"/>
      <c r="CC513" s="32"/>
      <c r="CE513" s="32"/>
      <c r="CG513" s="32"/>
    </row>
    <row r="514" spans="17:85" s="34" customFormat="1" x14ac:dyDescent="0.3">
      <c r="Q514" s="180"/>
      <c r="R514" s="180"/>
      <c r="AC514" s="32"/>
      <c r="AP514" s="32"/>
      <c r="BC514" s="32"/>
      <c r="BP514" s="32"/>
      <c r="CC514" s="32"/>
      <c r="CE514" s="32"/>
      <c r="CG514" s="32"/>
    </row>
    <row r="515" spans="17:85" s="34" customFormat="1" x14ac:dyDescent="0.3">
      <c r="Q515" s="180"/>
      <c r="R515" s="180"/>
      <c r="AC515" s="32"/>
      <c r="AP515" s="32"/>
      <c r="BC515" s="32"/>
      <c r="BP515" s="32"/>
      <c r="CC515" s="32"/>
      <c r="CE515" s="32"/>
      <c r="CG515" s="32"/>
    </row>
    <row r="516" spans="17:85" s="34" customFormat="1" x14ac:dyDescent="0.3">
      <c r="Q516" s="180"/>
      <c r="R516" s="180"/>
      <c r="AC516" s="32"/>
      <c r="AP516" s="32"/>
      <c r="BC516" s="32"/>
      <c r="BP516" s="32"/>
      <c r="CC516" s="32"/>
      <c r="CE516" s="32"/>
      <c r="CG516" s="32"/>
    </row>
    <row r="517" spans="17:85" s="34" customFormat="1" x14ac:dyDescent="0.3">
      <c r="Q517" s="180"/>
      <c r="R517" s="180"/>
      <c r="AC517" s="32"/>
      <c r="AP517" s="32"/>
      <c r="BC517" s="32"/>
      <c r="BP517" s="32"/>
      <c r="CC517" s="32"/>
      <c r="CE517" s="32"/>
      <c r="CG517" s="32"/>
    </row>
    <row r="518" spans="17:85" s="34" customFormat="1" x14ac:dyDescent="0.3">
      <c r="Q518" s="180"/>
      <c r="R518" s="180"/>
      <c r="AC518" s="32"/>
      <c r="AP518" s="32"/>
      <c r="BC518" s="32"/>
      <c r="BP518" s="32"/>
      <c r="CC518" s="32"/>
      <c r="CE518" s="32"/>
      <c r="CG518" s="32"/>
    </row>
    <row r="519" spans="17:85" s="34" customFormat="1" x14ac:dyDescent="0.3">
      <c r="Q519" s="180"/>
      <c r="R519" s="180"/>
      <c r="AC519" s="32"/>
      <c r="AP519" s="32"/>
      <c r="BC519" s="32"/>
      <c r="BP519" s="32"/>
      <c r="CC519" s="32"/>
      <c r="CE519" s="32"/>
      <c r="CG519" s="32"/>
    </row>
    <row r="520" spans="17:85" s="34" customFormat="1" x14ac:dyDescent="0.3">
      <c r="Q520" s="180"/>
      <c r="R520" s="180"/>
      <c r="AC520" s="32"/>
      <c r="AP520" s="32"/>
      <c r="BC520" s="32"/>
      <c r="BP520" s="32"/>
      <c r="CC520" s="32"/>
      <c r="CE520" s="32"/>
      <c r="CG520" s="32"/>
    </row>
    <row r="521" spans="17:85" s="34" customFormat="1" x14ac:dyDescent="0.3">
      <c r="Q521" s="180"/>
      <c r="R521" s="180"/>
      <c r="AC521" s="32"/>
      <c r="AP521" s="32"/>
      <c r="BC521" s="32"/>
      <c r="BP521" s="32"/>
      <c r="CC521" s="32"/>
      <c r="CE521" s="32"/>
      <c r="CG521" s="32"/>
    </row>
    <row r="522" spans="17:85" s="34" customFormat="1" x14ac:dyDescent="0.3">
      <c r="Q522" s="180"/>
      <c r="R522" s="180"/>
      <c r="AC522" s="32"/>
      <c r="AP522" s="32"/>
      <c r="BC522" s="32"/>
      <c r="BP522" s="32"/>
      <c r="CC522" s="32"/>
      <c r="CE522" s="32"/>
      <c r="CG522" s="32"/>
    </row>
    <row r="523" spans="17:85" s="34" customFormat="1" x14ac:dyDescent="0.3">
      <c r="Q523" s="180"/>
      <c r="R523" s="180"/>
      <c r="AC523" s="32"/>
      <c r="AP523" s="32"/>
      <c r="BC523" s="32"/>
      <c r="BP523" s="32"/>
      <c r="CC523" s="32"/>
      <c r="CE523" s="32"/>
      <c r="CG523" s="32"/>
    </row>
    <row r="524" spans="17:85" s="34" customFormat="1" x14ac:dyDescent="0.3">
      <c r="Q524" s="180"/>
      <c r="R524" s="180"/>
      <c r="AC524" s="32"/>
      <c r="AP524" s="32"/>
      <c r="BC524" s="32"/>
      <c r="BP524" s="32"/>
      <c r="CC524" s="32"/>
      <c r="CE524" s="32"/>
      <c r="CG524" s="32"/>
    </row>
    <row r="525" spans="17:85" s="34" customFormat="1" x14ac:dyDescent="0.3">
      <c r="Q525" s="180"/>
      <c r="R525" s="180"/>
      <c r="AC525" s="32"/>
      <c r="AP525" s="32"/>
      <c r="BC525" s="32"/>
      <c r="BP525" s="32"/>
      <c r="CC525" s="32"/>
      <c r="CE525" s="32"/>
      <c r="CG525" s="32"/>
    </row>
    <row r="526" spans="17:85" s="34" customFormat="1" x14ac:dyDescent="0.3">
      <c r="Q526" s="180"/>
      <c r="R526" s="180"/>
      <c r="AC526" s="32"/>
      <c r="AP526" s="32"/>
      <c r="BC526" s="32"/>
      <c r="BP526" s="32"/>
      <c r="CC526" s="32"/>
      <c r="CE526" s="32"/>
      <c r="CG526" s="32"/>
    </row>
    <row r="527" spans="17:85" s="34" customFormat="1" x14ac:dyDescent="0.3">
      <c r="Q527" s="180"/>
      <c r="R527" s="180"/>
      <c r="AC527" s="32"/>
      <c r="AP527" s="32"/>
      <c r="BC527" s="32"/>
      <c r="BP527" s="32"/>
      <c r="CC527" s="32"/>
      <c r="CE527" s="32"/>
      <c r="CG527" s="32"/>
    </row>
    <row r="528" spans="17:85" s="34" customFormat="1" x14ac:dyDescent="0.3">
      <c r="Q528" s="180"/>
      <c r="R528" s="180"/>
      <c r="AC528" s="32"/>
      <c r="AP528" s="32"/>
      <c r="BC528" s="32"/>
      <c r="BP528" s="32"/>
      <c r="CC528" s="32"/>
      <c r="CE528" s="32"/>
      <c r="CG528" s="32"/>
    </row>
    <row r="529" spans="17:85" s="34" customFormat="1" x14ac:dyDescent="0.3">
      <c r="Q529" s="180"/>
      <c r="R529" s="180"/>
      <c r="AC529" s="32"/>
      <c r="AP529" s="32"/>
      <c r="BC529" s="32"/>
      <c r="BP529" s="32"/>
      <c r="CC529" s="32"/>
      <c r="CE529" s="32"/>
      <c r="CG529" s="32"/>
    </row>
    <row r="530" spans="17:85" s="34" customFormat="1" x14ac:dyDescent="0.3">
      <c r="Q530" s="180"/>
      <c r="R530" s="180"/>
      <c r="AC530" s="32"/>
      <c r="AP530" s="32"/>
      <c r="BC530" s="32"/>
      <c r="BP530" s="32"/>
      <c r="CC530" s="32"/>
      <c r="CE530" s="32"/>
      <c r="CG530" s="32"/>
    </row>
    <row r="531" spans="17:85" s="34" customFormat="1" x14ac:dyDescent="0.3">
      <c r="Q531" s="180"/>
      <c r="R531" s="180"/>
      <c r="AC531" s="32"/>
      <c r="AP531" s="32"/>
      <c r="BC531" s="32"/>
      <c r="BP531" s="32"/>
      <c r="CC531" s="32"/>
      <c r="CE531" s="32"/>
      <c r="CG531" s="32"/>
    </row>
    <row r="532" spans="17:85" s="34" customFormat="1" x14ac:dyDescent="0.3">
      <c r="Q532" s="180"/>
      <c r="R532" s="180"/>
      <c r="AC532" s="32"/>
      <c r="AP532" s="32"/>
      <c r="BC532" s="32"/>
      <c r="BP532" s="32"/>
      <c r="CC532" s="32"/>
      <c r="CE532" s="32"/>
      <c r="CG532" s="32"/>
    </row>
    <row r="533" spans="17:85" s="34" customFormat="1" x14ac:dyDescent="0.3">
      <c r="Q533" s="180"/>
      <c r="R533" s="180"/>
      <c r="AC533" s="32"/>
      <c r="AP533" s="32"/>
      <c r="BC533" s="32"/>
      <c r="BP533" s="32"/>
      <c r="CC533" s="32"/>
      <c r="CE533" s="32"/>
      <c r="CG533" s="32"/>
    </row>
    <row r="534" spans="17:85" s="34" customFormat="1" x14ac:dyDescent="0.3">
      <c r="Q534" s="180"/>
      <c r="R534" s="180"/>
      <c r="AC534" s="32"/>
      <c r="AP534" s="32"/>
      <c r="BC534" s="32"/>
      <c r="BP534" s="32"/>
      <c r="CC534" s="32"/>
      <c r="CE534" s="32"/>
      <c r="CG534" s="32"/>
    </row>
    <row r="535" spans="17:85" s="34" customFormat="1" x14ac:dyDescent="0.3">
      <c r="Q535" s="180"/>
      <c r="R535" s="180"/>
      <c r="AC535" s="32"/>
      <c r="AP535" s="32"/>
      <c r="BC535" s="32"/>
      <c r="BP535" s="32"/>
      <c r="CC535" s="32"/>
      <c r="CE535" s="32"/>
      <c r="CG535" s="32"/>
    </row>
    <row r="536" spans="17:85" s="34" customFormat="1" x14ac:dyDescent="0.3">
      <c r="Q536" s="180"/>
      <c r="R536" s="180"/>
      <c r="AC536" s="32"/>
      <c r="AP536" s="32"/>
      <c r="BC536" s="32"/>
      <c r="BP536" s="32"/>
      <c r="CC536" s="32"/>
      <c r="CE536" s="32"/>
      <c r="CG536" s="32"/>
    </row>
    <row r="537" spans="17:85" s="34" customFormat="1" x14ac:dyDescent="0.3">
      <c r="Q537" s="180"/>
      <c r="R537" s="180"/>
      <c r="AC537" s="32"/>
      <c r="AP537" s="32"/>
      <c r="BC537" s="32"/>
      <c r="BP537" s="32"/>
      <c r="CC537" s="32"/>
      <c r="CE537" s="32"/>
      <c r="CG537" s="32"/>
    </row>
    <row r="538" spans="17:85" s="34" customFormat="1" x14ac:dyDescent="0.3">
      <c r="Q538" s="180"/>
      <c r="R538" s="180"/>
      <c r="AC538" s="32"/>
      <c r="AP538" s="32"/>
      <c r="BC538" s="32"/>
      <c r="BP538" s="32"/>
      <c r="CC538" s="32"/>
      <c r="CE538" s="32"/>
      <c r="CG538" s="32"/>
    </row>
    <row r="539" spans="17:85" s="34" customFormat="1" x14ac:dyDescent="0.3">
      <c r="Q539" s="180"/>
      <c r="R539" s="180"/>
      <c r="AC539" s="32"/>
      <c r="AP539" s="32"/>
      <c r="BC539" s="32"/>
      <c r="BP539" s="32"/>
      <c r="CC539" s="32"/>
      <c r="CE539" s="32"/>
      <c r="CG539" s="32"/>
    </row>
    <row r="540" spans="17:85" s="34" customFormat="1" x14ac:dyDescent="0.3">
      <c r="Q540" s="180"/>
      <c r="R540" s="180"/>
      <c r="AC540" s="32"/>
      <c r="AP540" s="32"/>
      <c r="BC540" s="32"/>
      <c r="BP540" s="32"/>
      <c r="CC540" s="32"/>
      <c r="CE540" s="32"/>
      <c r="CG540" s="32"/>
    </row>
    <row r="541" spans="17:85" s="34" customFormat="1" x14ac:dyDescent="0.3">
      <c r="Q541" s="180"/>
      <c r="R541" s="180"/>
      <c r="AC541" s="32"/>
      <c r="AP541" s="32"/>
      <c r="BC541" s="32"/>
      <c r="BP541" s="32"/>
      <c r="CC541" s="32"/>
      <c r="CE541" s="32"/>
      <c r="CG541" s="32"/>
    </row>
    <row r="542" spans="17:85" s="34" customFormat="1" x14ac:dyDescent="0.3">
      <c r="Q542" s="180"/>
      <c r="R542" s="180"/>
      <c r="AC542" s="32"/>
      <c r="AP542" s="32"/>
      <c r="BC542" s="32"/>
      <c r="BP542" s="32"/>
      <c r="CC542" s="32"/>
      <c r="CE542" s="32"/>
      <c r="CG542" s="32"/>
    </row>
    <row r="543" spans="17:85" s="34" customFormat="1" x14ac:dyDescent="0.3">
      <c r="Q543" s="180"/>
      <c r="R543" s="180"/>
      <c r="AC543" s="32"/>
      <c r="AP543" s="32"/>
      <c r="BC543" s="32"/>
      <c r="BP543" s="32"/>
      <c r="CC543" s="32"/>
      <c r="CE543" s="32"/>
      <c r="CG543" s="32"/>
    </row>
    <row r="544" spans="17:85" s="34" customFormat="1" x14ac:dyDescent="0.3">
      <c r="Q544" s="180"/>
      <c r="R544" s="180"/>
      <c r="AC544" s="32"/>
      <c r="AP544" s="32"/>
      <c r="BC544" s="32"/>
      <c r="BP544" s="32"/>
      <c r="CC544" s="32"/>
      <c r="CE544" s="32"/>
      <c r="CG544" s="32"/>
    </row>
    <row r="545" spans="16:85" s="34" customFormat="1" x14ac:dyDescent="0.3">
      <c r="Q545" s="180"/>
      <c r="R545" s="180"/>
      <c r="AC545" s="32"/>
      <c r="AP545" s="32"/>
      <c r="BC545" s="32"/>
      <c r="BP545" s="32"/>
      <c r="CC545" s="32"/>
      <c r="CE545" s="32"/>
      <c r="CG545" s="32"/>
    </row>
    <row r="546" spans="16:85" s="34" customFormat="1" x14ac:dyDescent="0.3">
      <c r="P546" s="158"/>
      <c r="Q546" s="180"/>
      <c r="R546" s="180"/>
      <c r="AC546" s="32"/>
      <c r="AP546" s="32"/>
      <c r="BC546" s="32"/>
      <c r="BP546" s="32"/>
      <c r="CC546" s="32"/>
      <c r="CE546" s="32"/>
      <c r="CG546" s="32"/>
    </row>
    <row r="547" spans="16:85" s="34" customFormat="1" x14ac:dyDescent="0.3">
      <c r="P547" s="158"/>
      <c r="Q547" s="180"/>
      <c r="R547" s="180"/>
      <c r="AC547" s="32"/>
      <c r="AP547" s="32"/>
      <c r="BC547" s="32"/>
      <c r="BP547" s="32"/>
      <c r="CC547" s="32"/>
      <c r="CE547" s="32"/>
      <c r="CG547" s="32"/>
    </row>
    <row r="548" spans="16:85" s="34" customFormat="1" x14ac:dyDescent="0.3">
      <c r="P548" s="158"/>
      <c r="Q548" s="180"/>
      <c r="R548" s="180"/>
      <c r="AC548" s="32"/>
      <c r="AP548" s="32"/>
      <c r="BC548" s="32"/>
      <c r="BP548" s="32"/>
      <c r="CC548" s="32"/>
      <c r="CE548" s="32"/>
      <c r="CG548" s="32"/>
    </row>
    <row r="549" spans="16:85" s="34" customFormat="1" x14ac:dyDescent="0.3">
      <c r="P549" s="158"/>
      <c r="Q549" s="180"/>
      <c r="R549" s="180"/>
      <c r="AC549" s="32"/>
      <c r="AP549" s="32"/>
      <c r="BC549" s="32"/>
      <c r="BP549" s="32"/>
      <c r="CC549" s="32"/>
      <c r="CE549" s="32"/>
      <c r="CG549" s="32"/>
    </row>
    <row r="550" spans="16:85" s="34" customFormat="1" x14ac:dyDescent="0.3">
      <c r="P550" s="158"/>
      <c r="Q550" s="180"/>
      <c r="R550" s="180"/>
      <c r="AC550" s="32"/>
      <c r="AP550" s="32"/>
      <c r="BC550" s="32"/>
      <c r="BP550" s="32"/>
      <c r="CC550" s="32"/>
      <c r="CE550" s="32"/>
      <c r="CG550" s="32"/>
    </row>
    <row r="551" spans="16:85" s="34" customFormat="1" x14ac:dyDescent="0.3">
      <c r="P551" s="158"/>
      <c r="Q551" s="180"/>
      <c r="R551" s="180"/>
      <c r="AC551" s="32"/>
      <c r="AP551" s="32"/>
      <c r="BC551" s="32"/>
      <c r="BP551" s="32"/>
      <c r="CC551" s="32"/>
      <c r="CE551" s="32"/>
      <c r="CG551" s="32"/>
    </row>
    <row r="552" spans="16:85" s="34" customFormat="1" x14ac:dyDescent="0.3">
      <c r="P552" s="158"/>
      <c r="Q552" s="180"/>
      <c r="R552" s="180"/>
      <c r="AC552" s="32"/>
      <c r="AP552" s="32"/>
      <c r="BC552" s="32"/>
      <c r="BP552" s="32"/>
      <c r="CC552" s="32"/>
      <c r="CE552" s="32"/>
      <c r="CG552" s="32"/>
    </row>
    <row r="553" spans="16:85" s="34" customFormat="1" x14ac:dyDescent="0.3">
      <c r="P553" s="158"/>
      <c r="Q553" s="180"/>
      <c r="R553" s="180"/>
      <c r="AC553" s="32"/>
      <c r="AP553" s="32"/>
      <c r="BC553" s="32"/>
      <c r="BP553" s="32"/>
      <c r="CC553" s="32"/>
      <c r="CE553" s="32"/>
      <c r="CG553" s="32"/>
    </row>
    <row r="554" spans="16:85" s="34" customFormat="1" x14ac:dyDescent="0.3">
      <c r="P554" s="158"/>
      <c r="Q554" s="180"/>
      <c r="R554" s="180"/>
      <c r="AC554" s="32"/>
      <c r="AP554" s="32"/>
      <c r="BC554" s="32"/>
      <c r="BP554" s="32"/>
      <c r="CC554" s="32"/>
      <c r="CE554" s="32"/>
      <c r="CG554" s="32"/>
    </row>
    <row r="555" spans="16:85" s="34" customFormat="1" x14ac:dyDescent="0.3">
      <c r="P555" s="158"/>
      <c r="Q555" s="180"/>
      <c r="R555" s="180"/>
      <c r="AC555" s="32"/>
      <c r="AP555" s="32"/>
      <c r="BC555" s="32"/>
      <c r="BP555" s="32"/>
      <c r="CC555" s="32"/>
      <c r="CE555" s="32"/>
      <c r="CG555" s="32"/>
    </row>
    <row r="556" spans="16:85" s="34" customFormat="1" x14ac:dyDescent="0.3">
      <c r="P556" s="158"/>
      <c r="Q556" s="180"/>
      <c r="R556" s="180"/>
      <c r="AC556" s="32"/>
      <c r="AP556" s="32"/>
      <c r="BC556" s="32"/>
      <c r="BP556" s="32"/>
      <c r="CC556" s="32"/>
      <c r="CE556" s="32"/>
      <c r="CG556" s="32"/>
    </row>
    <row r="557" spans="16:85" s="34" customFormat="1" x14ac:dyDescent="0.3">
      <c r="P557" s="158"/>
      <c r="Q557" s="180"/>
      <c r="R557" s="180"/>
      <c r="AC557" s="32"/>
      <c r="AP557" s="32"/>
      <c r="BC557" s="32"/>
      <c r="BP557" s="32"/>
      <c r="CC557" s="32"/>
      <c r="CE557" s="32"/>
      <c r="CG557" s="32"/>
    </row>
    <row r="558" spans="16:85" s="34" customFormat="1" x14ac:dyDescent="0.3">
      <c r="P558" s="158"/>
      <c r="Q558" s="180"/>
      <c r="R558" s="180"/>
      <c r="AC558" s="32"/>
      <c r="AP558" s="32"/>
      <c r="BC558" s="32"/>
      <c r="BP558" s="32"/>
      <c r="CC558" s="32"/>
      <c r="CE558" s="32"/>
      <c r="CG558" s="32"/>
    </row>
    <row r="559" spans="16:85" s="34" customFormat="1" x14ac:dyDescent="0.3">
      <c r="P559" s="158"/>
      <c r="Q559" s="180"/>
      <c r="R559" s="180"/>
      <c r="AC559" s="32"/>
      <c r="AP559" s="32"/>
      <c r="BC559" s="32"/>
      <c r="BP559" s="32"/>
      <c r="CC559" s="32"/>
      <c r="CE559" s="32"/>
      <c r="CG559" s="32"/>
    </row>
    <row r="560" spans="16:85" s="34" customFormat="1" x14ac:dyDescent="0.3">
      <c r="P560" s="158"/>
      <c r="Q560" s="180"/>
      <c r="R560" s="180"/>
      <c r="AC560" s="32"/>
      <c r="AP560" s="32"/>
      <c r="BC560" s="32"/>
      <c r="BP560" s="32"/>
      <c r="CC560" s="32"/>
      <c r="CE560" s="32"/>
      <c r="CG560" s="32"/>
    </row>
    <row r="561" spans="17:85" s="34" customFormat="1" x14ac:dyDescent="0.3">
      <c r="Q561" s="180"/>
      <c r="R561" s="180"/>
      <c r="AC561" s="32"/>
      <c r="AP561" s="32"/>
      <c r="BC561" s="32"/>
      <c r="BP561" s="32"/>
      <c r="CC561" s="32"/>
      <c r="CE561" s="32"/>
      <c r="CG561" s="32"/>
    </row>
    <row r="562" spans="17:85" s="34" customFormat="1" x14ac:dyDescent="0.3">
      <c r="Q562" s="180"/>
      <c r="R562" s="180"/>
      <c r="AC562" s="32"/>
      <c r="AP562" s="32"/>
      <c r="BC562" s="32"/>
      <c r="BP562" s="32"/>
      <c r="CC562" s="32"/>
      <c r="CE562" s="32"/>
      <c r="CG562" s="32"/>
    </row>
    <row r="563" spans="17:85" s="34" customFormat="1" x14ac:dyDescent="0.3">
      <c r="Q563" s="180"/>
      <c r="R563" s="180"/>
      <c r="AC563" s="32"/>
      <c r="AP563" s="32"/>
      <c r="BC563" s="32"/>
      <c r="BP563" s="32"/>
      <c r="CC563" s="32"/>
      <c r="CE563" s="32"/>
      <c r="CG563" s="32"/>
    </row>
    <row r="564" spans="17:85" s="34" customFormat="1" x14ac:dyDescent="0.3">
      <c r="Q564" s="180"/>
      <c r="R564" s="180"/>
      <c r="AC564" s="32"/>
      <c r="AP564" s="32"/>
      <c r="BC564" s="32"/>
      <c r="BP564" s="32"/>
      <c r="CC564" s="32"/>
      <c r="CE564" s="32"/>
      <c r="CG564" s="32"/>
    </row>
    <row r="565" spans="17:85" s="34" customFormat="1" x14ac:dyDescent="0.3">
      <c r="Q565" s="180"/>
      <c r="R565" s="180"/>
      <c r="AC565" s="32"/>
      <c r="AP565" s="32"/>
      <c r="BC565" s="32"/>
      <c r="BP565" s="32"/>
      <c r="CC565" s="32"/>
      <c r="CE565" s="32"/>
      <c r="CG565" s="32"/>
    </row>
    <row r="566" spans="17:85" s="34" customFormat="1" x14ac:dyDescent="0.3">
      <c r="Q566" s="180"/>
      <c r="R566" s="180"/>
      <c r="AC566" s="32"/>
      <c r="AP566" s="32"/>
      <c r="BC566" s="32"/>
      <c r="BP566" s="32"/>
      <c r="CC566" s="32"/>
      <c r="CE566" s="32"/>
      <c r="CG566" s="32"/>
    </row>
    <row r="567" spans="17:85" s="34" customFormat="1" x14ac:dyDescent="0.3">
      <c r="Q567" s="180"/>
      <c r="R567" s="180"/>
      <c r="AC567" s="32"/>
      <c r="AP567" s="32"/>
      <c r="BC567" s="32"/>
      <c r="BP567" s="32"/>
      <c r="CC567" s="32"/>
      <c r="CE567" s="32"/>
      <c r="CG567" s="32"/>
    </row>
    <row r="568" spans="17:85" s="34" customFormat="1" x14ac:dyDescent="0.3">
      <c r="Q568" s="180"/>
      <c r="R568" s="180"/>
      <c r="AC568" s="32"/>
      <c r="AP568" s="32"/>
      <c r="BC568" s="32"/>
      <c r="BP568" s="32"/>
      <c r="CC568" s="32"/>
      <c r="CE568" s="32"/>
      <c r="CG568" s="32"/>
    </row>
    <row r="569" spans="17:85" s="34" customFormat="1" x14ac:dyDescent="0.3">
      <c r="Q569" s="180"/>
      <c r="R569" s="180"/>
      <c r="AC569" s="32"/>
      <c r="AP569" s="32"/>
      <c r="BC569" s="32"/>
      <c r="BP569" s="32"/>
      <c r="CC569" s="32"/>
      <c r="CE569" s="32"/>
      <c r="CG569" s="32"/>
    </row>
    <row r="570" spans="17:85" s="34" customFormat="1" x14ac:dyDescent="0.3">
      <c r="Q570" s="180"/>
      <c r="R570" s="180"/>
      <c r="AC570" s="32"/>
      <c r="AP570" s="32"/>
      <c r="BC570" s="32"/>
      <c r="BP570" s="32"/>
      <c r="CC570" s="32"/>
      <c r="CE570" s="32"/>
      <c r="CG570" s="32"/>
    </row>
    <row r="571" spans="17:85" s="34" customFormat="1" x14ac:dyDescent="0.3">
      <c r="Q571" s="180"/>
      <c r="R571" s="180"/>
      <c r="AC571" s="32"/>
      <c r="AP571" s="32"/>
      <c r="BC571" s="32"/>
      <c r="BP571" s="32"/>
      <c r="CC571" s="32"/>
      <c r="CE571" s="32"/>
      <c r="CG571" s="32"/>
    </row>
    <row r="572" spans="17:85" s="34" customFormat="1" x14ac:dyDescent="0.3">
      <c r="Q572" s="180"/>
      <c r="R572" s="180"/>
      <c r="AC572" s="32"/>
      <c r="AP572" s="32"/>
      <c r="BC572" s="32"/>
      <c r="BP572" s="32"/>
      <c r="CC572" s="32"/>
      <c r="CE572" s="32"/>
      <c r="CG572" s="32"/>
    </row>
    <row r="573" spans="17:85" s="34" customFormat="1" x14ac:dyDescent="0.3">
      <c r="Q573" s="180"/>
      <c r="R573" s="180"/>
      <c r="AC573" s="32"/>
      <c r="AP573" s="32"/>
      <c r="BC573" s="32"/>
      <c r="BP573" s="32"/>
      <c r="CC573" s="32"/>
      <c r="CE573" s="32"/>
      <c r="CG573" s="32"/>
    </row>
    <row r="574" spans="17:85" s="34" customFormat="1" x14ac:dyDescent="0.3">
      <c r="Q574" s="180"/>
      <c r="R574" s="180"/>
      <c r="AC574" s="32"/>
      <c r="AP574" s="32"/>
      <c r="BC574" s="32"/>
      <c r="BP574" s="32"/>
      <c r="CC574" s="32"/>
      <c r="CE574" s="32"/>
      <c r="CG574" s="32"/>
    </row>
    <row r="575" spans="17:85" s="34" customFormat="1" x14ac:dyDescent="0.3">
      <c r="Q575" s="180"/>
      <c r="R575" s="180"/>
      <c r="AC575" s="32"/>
      <c r="AP575" s="32"/>
      <c r="BC575" s="32"/>
      <c r="BP575" s="32"/>
      <c r="CC575" s="32"/>
      <c r="CE575" s="32"/>
      <c r="CG575" s="32"/>
    </row>
    <row r="576" spans="17:85" s="34" customFormat="1" x14ac:dyDescent="0.3">
      <c r="Q576" s="180"/>
      <c r="R576" s="180"/>
      <c r="AC576" s="32"/>
      <c r="AP576" s="32"/>
      <c r="BC576" s="32"/>
      <c r="BP576" s="32"/>
      <c r="CC576" s="32"/>
      <c r="CE576" s="32"/>
      <c r="CG576" s="32"/>
    </row>
    <row r="577" spans="17:85" s="34" customFormat="1" x14ac:dyDescent="0.3">
      <c r="Q577" s="180"/>
      <c r="R577" s="180"/>
      <c r="AC577" s="32"/>
      <c r="AP577" s="32"/>
      <c r="BC577" s="32"/>
      <c r="BP577" s="32"/>
      <c r="CC577" s="32"/>
      <c r="CE577" s="32"/>
      <c r="CG577" s="32"/>
    </row>
    <row r="578" spans="17:85" s="34" customFormat="1" x14ac:dyDescent="0.3">
      <c r="Q578" s="180"/>
      <c r="R578" s="180"/>
      <c r="AC578" s="32"/>
      <c r="AP578" s="32"/>
      <c r="BC578" s="32"/>
      <c r="BP578" s="32"/>
      <c r="CC578" s="32"/>
      <c r="CE578" s="32"/>
      <c r="CG578" s="32"/>
    </row>
    <row r="579" spans="17:85" s="34" customFormat="1" x14ac:dyDescent="0.3">
      <c r="Q579" s="180"/>
      <c r="R579" s="180"/>
      <c r="AC579" s="32"/>
      <c r="AP579" s="32"/>
      <c r="BC579" s="32"/>
      <c r="BP579" s="32"/>
      <c r="CC579" s="32"/>
      <c r="CE579" s="32"/>
      <c r="CG579" s="32"/>
    </row>
    <row r="580" spans="17:85" s="34" customFormat="1" x14ac:dyDescent="0.3">
      <c r="Q580" s="180"/>
      <c r="R580" s="180"/>
      <c r="AC580" s="32"/>
      <c r="AP580" s="32"/>
      <c r="BC580" s="32"/>
      <c r="BP580" s="32"/>
      <c r="CC580" s="32"/>
      <c r="CE580" s="32"/>
      <c r="CG580" s="32"/>
    </row>
    <row r="581" spans="17:85" s="34" customFormat="1" x14ac:dyDescent="0.3">
      <c r="Q581" s="180"/>
      <c r="R581" s="180"/>
      <c r="AC581" s="32"/>
      <c r="AP581" s="32"/>
      <c r="BC581" s="32"/>
      <c r="BP581" s="32"/>
      <c r="CC581" s="32"/>
      <c r="CE581" s="32"/>
      <c r="CG581" s="32"/>
    </row>
    <row r="582" spans="17:85" s="34" customFormat="1" x14ac:dyDescent="0.3">
      <c r="Q582" s="180"/>
      <c r="R582" s="180"/>
      <c r="AC582" s="32"/>
      <c r="AP582" s="32"/>
      <c r="BC582" s="32"/>
      <c r="BP582" s="32"/>
      <c r="CC582" s="32"/>
      <c r="CE582" s="32"/>
      <c r="CG582" s="32"/>
    </row>
    <row r="583" spans="17:85" s="34" customFormat="1" x14ac:dyDescent="0.3">
      <c r="Q583" s="180"/>
      <c r="R583" s="180"/>
      <c r="AC583" s="32"/>
      <c r="AP583" s="32"/>
      <c r="BC583" s="32"/>
      <c r="BP583" s="32"/>
      <c r="CC583" s="32"/>
      <c r="CE583" s="32"/>
      <c r="CG583" s="32"/>
    </row>
    <row r="584" spans="17:85" s="34" customFormat="1" x14ac:dyDescent="0.3">
      <c r="Q584" s="180"/>
      <c r="R584" s="180"/>
      <c r="AC584" s="32"/>
      <c r="AP584" s="32"/>
      <c r="BC584" s="32"/>
      <c r="BP584" s="32"/>
      <c r="CC584" s="32"/>
      <c r="CE584" s="32"/>
      <c r="CG584" s="32"/>
    </row>
    <row r="585" spans="17:85" s="34" customFormat="1" x14ac:dyDescent="0.3">
      <c r="Q585" s="180"/>
      <c r="R585" s="180"/>
      <c r="AC585" s="32"/>
      <c r="AP585" s="32"/>
      <c r="BC585" s="32"/>
      <c r="BP585" s="32"/>
      <c r="CC585" s="32"/>
      <c r="CE585" s="32"/>
      <c r="CG585" s="32"/>
    </row>
    <row r="586" spans="17:85" s="34" customFormat="1" x14ac:dyDescent="0.3">
      <c r="Q586" s="180"/>
      <c r="R586" s="180"/>
      <c r="AC586" s="32"/>
      <c r="AP586" s="32"/>
      <c r="BC586" s="32"/>
      <c r="BP586" s="32"/>
      <c r="CC586" s="32"/>
      <c r="CE586" s="32"/>
      <c r="CG586" s="32"/>
    </row>
    <row r="587" spans="17:85" s="34" customFormat="1" x14ac:dyDescent="0.3">
      <c r="Q587" s="180"/>
      <c r="R587" s="180"/>
      <c r="AC587" s="32"/>
      <c r="AP587" s="32"/>
      <c r="BC587" s="32"/>
      <c r="BP587" s="32"/>
      <c r="CC587" s="32"/>
      <c r="CE587" s="32"/>
      <c r="CG587" s="32"/>
    </row>
    <row r="588" spans="17:85" s="34" customFormat="1" x14ac:dyDescent="0.3">
      <c r="Q588" s="180"/>
      <c r="R588" s="180"/>
      <c r="AC588" s="32"/>
      <c r="AP588" s="32"/>
      <c r="BC588" s="32"/>
      <c r="BP588" s="32"/>
      <c r="CC588" s="32"/>
      <c r="CE588" s="32"/>
      <c r="CG588" s="32"/>
    </row>
    <row r="589" spans="17:85" s="34" customFormat="1" x14ac:dyDescent="0.3">
      <c r="Q589" s="180"/>
      <c r="R589" s="180"/>
      <c r="AC589" s="32"/>
      <c r="AP589" s="32"/>
      <c r="BC589" s="32"/>
      <c r="BP589" s="32"/>
      <c r="CC589" s="32"/>
      <c r="CE589" s="32"/>
      <c r="CG589" s="32"/>
    </row>
    <row r="590" spans="17:85" s="34" customFormat="1" x14ac:dyDescent="0.3">
      <c r="Q590" s="180"/>
      <c r="R590" s="180"/>
      <c r="AC590" s="32"/>
      <c r="AP590" s="32"/>
      <c r="BC590" s="32"/>
      <c r="BP590" s="32"/>
      <c r="CC590" s="32"/>
      <c r="CE590" s="32"/>
      <c r="CG590" s="32"/>
    </row>
    <row r="591" spans="17:85" s="34" customFormat="1" x14ac:dyDescent="0.3">
      <c r="Q591" s="180"/>
      <c r="R591" s="180"/>
      <c r="AC591" s="32"/>
      <c r="AP591" s="32"/>
      <c r="BC591" s="32"/>
      <c r="BP591" s="32"/>
      <c r="CC591" s="32"/>
      <c r="CE591" s="32"/>
      <c r="CG591" s="32"/>
    </row>
    <row r="592" spans="17:85" s="34" customFormat="1" x14ac:dyDescent="0.3">
      <c r="Q592" s="180"/>
      <c r="R592" s="180"/>
      <c r="AC592" s="32"/>
      <c r="AP592" s="32"/>
      <c r="BC592" s="32"/>
      <c r="BP592" s="32"/>
      <c r="CC592" s="32"/>
      <c r="CE592" s="32"/>
      <c r="CG592" s="32"/>
    </row>
    <row r="593" spans="17:85" s="34" customFormat="1" x14ac:dyDescent="0.3">
      <c r="Q593" s="180"/>
      <c r="R593" s="180"/>
      <c r="AC593" s="32"/>
      <c r="AP593" s="32"/>
      <c r="BC593" s="32"/>
      <c r="BP593" s="32"/>
      <c r="CC593" s="32"/>
      <c r="CE593" s="32"/>
      <c r="CG593" s="32"/>
    </row>
    <row r="594" spans="17:85" s="34" customFormat="1" x14ac:dyDescent="0.3">
      <c r="Q594" s="180"/>
      <c r="R594" s="180"/>
      <c r="AC594" s="32"/>
      <c r="AP594" s="32"/>
      <c r="BC594" s="32"/>
      <c r="BP594" s="32"/>
      <c r="CC594" s="32"/>
      <c r="CE594" s="32"/>
      <c r="CG594" s="32"/>
    </row>
    <row r="595" spans="17:85" s="34" customFormat="1" x14ac:dyDescent="0.3">
      <c r="Q595" s="180"/>
      <c r="R595" s="180"/>
      <c r="AC595" s="32"/>
      <c r="AP595" s="32"/>
      <c r="BC595" s="32"/>
      <c r="BP595" s="32"/>
      <c r="CC595" s="32"/>
      <c r="CE595" s="32"/>
      <c r="CG595" s="32"/>
    </row>
    <row r="596" spans="17:85" s="34" customFormat="1" x14ac:dyDescent="0.3">
      <c r="Q596" s="180"/>
      <c r="R596" s="180"/>
      <c r="AC596" s="32"/>
      <c r="AP596" s="32"/>
      <c r="BC596" s="32"/>
      <c r="BP596" s="32"/>
      <c r="CC596" s="32"/>
      <c r="CE596" s="32"/>
      <c r="CG596" s="32"/>
    </row>
    <row r="597" spans="17:85" s="34" customFormat="1" x14ac:dyDescent="0.3">
      <c r="Q597" s="180"/>
      <c r="R597" s="180"/>
      <c r="AC597" s="32"/>
      <c r="AP597" s="32"/>
      <c r="BC597" s="32"/>
      <c r="BP597" s="32"/>
      <c r="CC597" s="32"/>
      <c r="CE597" s="32"/>
      <c r="CG597" s="32"/>
    </row>
    <row r="598" spans="17:85" s="34" customFormat="1" x14ac:dyDescent="0.3">
      <c r="Q598" s="180"/>
      <c r="R598" s="180"/>
      <c r="AC598" s="32"/>
      <c r="AP598" s="32"/>
      <c r="BC598" s="32"/>
      <c r="BP598" s="32"/>
      <c r="CC598" s="32"/>
      <c r="CE598" s="32"/>
      <c r="CG598" s="32"/>
    </row>
    <row r="599" spans="17:85" s="34" customFormat="1" x14ac:dyDescent="0.3">
      <c r="Q599" s="180"/>
      <c r="R599" s="180"/>
      <c r="AC599" s="32"/>
      <c r="AP599" s="32"/>
      <c r="BC599" s="32"/>
      <c r="BP599" s="32"/>
      <c r="CC599" s="32"/>
      <c r="CE599" s="32"/>
      <c r="CG599" s="32"/>
    </row>
    <row r="600" spans="17:85" s="34" customFormat="1" x14ac:dyDescent="0.3">
      <c r="Q600" s="180"/>
      <c r="R600" s="180"/>
      <c r="AC600" s="32"/>
      <c r="AP600" s="32"/>
      <c r="BC600" s="32"/>
      <c r="BP600" s="32"/>
      <c r="CC600" s="32"/>
      <c r="CE600" s="32"/>
      <c r="CG600" s="32"/>
    </row>
    <row r="601" spans="17:85" s="34" customFormat="1" x14ac:dyDescent="0.3">
      <c r="Q601" s="180"/>
      <c r="R601" s="180"/>
      <c r="AC601" s="32"/>
      <c r="AP601" s="32"/>
      <c r="BC601" s="32"/>
      <c r="BP601" s="32"/>
      <c r="CC601" s="32"/>
      <c r="CE601" s="32"/>
      <c r="CG601" s="32"/>
    </row>
    <row r="602" spans="17:85" s="34" customFormat="1" x14ac:dyDescent="0.3">
      <c r="Q602" s="180"/>
      <c r="R602" s="180"/>
      <c r="AC602" s="32"/>
      <c r="AP602" s="32"/>
      <c r="BC602" s="32"/>
      <c r="BP602" s="32"/>
      <c r="CC602" s="32"/>
      <c r="CE602" s="32"/>
      <c r="CG602" s="32"/>
    </row>
    <row r="603" spans="17:85" s="34" customFormat="1" x14ac:dyDescent="0.3">
      <c r="Q603" s="180"/>
      <c r="R603" s="180"/>
      <c r="AC603" s="32"/>
      <c r="AP603" s="32"/>
      <c r="BC603" s="32"/>
      <c r="BP603" s="32"/>
      <c r="CC603" s="32"/>
      <c r="CE603" s="32"/>
      <c r="CG603" s="32"/>
    </row>
    <row r="604" spans="17:85" s="34" customFormat="1" x14ac:dyDescent="0.3">
      <c r="Q604" s="180"/>
      <c r="R604" s="180"/>
      <c r="AC604" s="32"/>
      <c r="AP604" s="32"/>
      <c r="BC604" s="32"/>
      <c r="BP604" s="32"/>
      <c r="CC604" s="32"/>
      <c r="CE604" s="32"/>
      <c r="CG604" s="32"/>
    </row>
    <row r="605" spans="17:85" s="34" customFormat="1" x14ac:dyDescent="0.3">
      <c r="Q605" s="180"/>
      <c r="R605" s="180"/>
      <c r="AC605" s="32"/>
      <c r="AP605" s="32"/>
      <c r="BC605" s="32"/>
      <c r="BP605" s="32"/>
      <c r="CC605" s="32"/>
      <c r="CE605" s="32"/>
      <c r="CG605" s="32"/>
    </row>
    <row r="606" spans="17:85" s="34" customFormat="1" x14ac:dyDescent="0.3">
      <c r="Q606" s="180"/>
      <c r="R606" s="180"/>
      <c r="AC606" s="32"/>
      <c r="AP606" s="32"/>
      <c r="BC606" s="32"/>
      <c r="BP606" s="32"/>
      <c r="CC606" s="32"/>
      <c r="CE606" s="32"/>
      <c r="CG606" s="32"/>
    </row>
    <row r="607" spans="17:85" s="34" customFormat="1" x14ac:dyDescent="0.3">
      <c r="Q607" s="180"/>
      <c r="R607" s="180"/>
      <c r="AC607" s="32"/>
      <c r="AP607" s="32"/>
      <c r="BC607" s="32"/>
      <c r="BP607" s="32"/>
      <c r="CC607" s="32"/>
      <c r="CE607" s="32"/>
      <c r="CG607" s="32"/>
    </row>
    <row r="608" spans="17:85" s="34" customFormat="1" x14ac:dyDescent="0.3">
      <c r="Q608" s="180"/>
      <c r="R608" s="180"/>
      <c r="AC608" s="32"/>
      <c r="AP608" s="32"/>
      <c r="BC608" s="32"/>
      <c r="BP608" s="32"/>
      <c r="CC608" s="32"/>
      <c r="CE608" s="32"/>
      <c r="CG608" s="32"/>
    </row>
    <row r="609" spans="17:85" s="34" customFormat="1" x14ac:dyDescent="0.3">
      <c r="Q609" s="180"/>
      <c r="R609" s="180"/>
      <c r="AC609" s="32"/>
      <c r="AP609" s="32"/>
      <c r="BC609" s="32"/>
      <c r="BP609" s="32"/>
      <c r="CC609" s="32"/>
      <c r="CE609" s="32"/>
      <c r="CG609" s="32"/>
    </row>
    <row r="610" spans="17:85" s="34" customFormat="1" x14ac:dyDescent="0.3">
      <c r="Q610" s="180"/>
      <c r="R610" s="180"/>
      <c r="AC610" s="32"/>
      <c r="AP610" s="32"/>
      <c r="BC610" s="32"/>
      <c r="BP610" s="32"/>
      <c r="CC610" s="32"/>
      <c r="CE610" s="32"/>
      <c r="CG610" s="32"/>
    </row>
    <row r="611" spans="17:85" s="34" customFormat="1" x14ac:dyDescent="0.3">
      <c r="Q611" s="180"/>
      <c r="R611" s="180"/>
      <c r="AC611" s="32"/>
      <c r="AP611" s="32"/>
      <c r="BC611" s="32"/>
      <c r="BP611" s="32"/>
      <c r="CC611" s="32"/>
      <c r="CE611" s="32"/>
      <c r="CG611" s="32"/>
    </row>
    <row r="612" spans="17:85" s="34" customFormat="1" x14ac:dyDescent="0.3">
      <c r="Q612" s="180"/>
      <c r="R612" s="180"/>
      <c r="AC612" s="32"/>
      <c r="AP612" s="32"/>
      <c r="BC612" s="32"/>
      <c r="BP612" s="32"/>
      <c r="CC612" s="32"/>
      <c r="CE612" s="32"/>
      <c r="CG612" s="32"/>
    </row>
    <row r="613" spans="17:85" s="34" customFormat="1" x14ac:dyDescent="0.3">
      <c r="Q613" s="180"/>
      <c r="R613" s="180"/>
      <c r="AC613" s="32"/>
      <c r="AP613" s="32"/>
      <c r="BC613" s="32"/>
      <c r="BP613" s="32"/>
      <c r="CC613" s="32"/>
      <c r="CE613" s="32"/>
      <c r="CG613" s="32"/>
    </row>
    <row r="614" spans="17:85" s="34" customFormat="1" x14ac:dyDescent="0.3">
      <c r="Q614" s="180"/>
      <c r="R614" s="180"/>
      <c r="AC614" s="32"/>
      <c r="AP614" s="32"/>
      <c r="BC614" s="32"/>
      <c r="BP614" s="32"/>
      <c r="CC614" s="32"/>
      <c r="CE614" s="32"/>
      <c r="CG614" s="32"/>
    </row>
    <row r="615" spans="17:85" s="34" customFormat="1" x14ac:dyDescent="0.3">
      <c r="Q615" s="180"/>
      <c r="R615" s="180"/>
      <c r="AC615" s="32"/>
      <c r="AP615" s="32"/>
      <c r="BC615" s="32"/>
      <c r="BP615" s="32"/>
      <c r="CC615" s="32"/>
      <c r="CE615" s="32"/>
      <c r="CG615" s="32"/>
    </row>
  </sheetData>
  <mergeCells count="6">
    <mergeCell ref="K9:O9"/>
    <mergeCell ref="BQ6:CB6"/>
    <mergeCell ref="Q6:AB6"/>
    <mergeCell ref="AD6:AO6"/>
    <mergeCell ref="AQ6:BB6"/>
    <mergeCell ref="BD6:BO6"/>
  </mergeCells>
  <conditionalFormatting sqref="CH12:CH21 CH39 CH61:CH69 CH41:CH44 CH49:CH53 CH55">
    <cfRule type="containsText" dxfId="44" priority="48" stopIfTrue="1" operator="containsText" text="V">
      <formula>NOT(ISERROR(SEARCH("V",CH12)))</formula>
    </cfRule>
  </conditionalFormatting>
  <conditionalFormatting sqref="CH12:CH21 CH39 CH61:CH69 CH41:CH44 CH49:CH53 CH55">
    <cfRule type="containsText" dxfId="43" priority="47" stopIfTrue="1" operator="containsText" text="P">
      <formula>NOT(ISERROR(SEARCH("P",CH12)))</formula>
    </cfRule>
  </conditionalFormatting>
  <conditionalFormatting sqref="CG6:CG21 CG39 CG61:CG69 CG41:CG44 CG49:CG53 CG55">
    <cfRule type="cellIs" dxfId="42" priority="46" operator="notEqual">
      <formula>0</formula>
    </cfRule>
  </conditionalFormatting>
  <conditionalFormatting sqref="CH40">
    <cfRule type="containsText" dxfId="41" priority="42" stopIfTrue="1" operator="containsText" text="V">
      <formula>NOT(ISERROR(SEARCH("V",CH40)))</formula>
    </cfRule>
  </conditionalFormatting>
  <conditionalFormatting sqref="CH40">
    <cfRule type="containsText" dxfId="40" priority="41" stopIfTrue="1" operator="containsText" text="P">
      <formula>NOT(ISERROR(SEARCH("P",CH40)))</formula>
    </cfRule>
  </conditionalFormatting>
  <conditionalFormatting sqref="CG40">
    <cfRule type="cellIs" dxfId="39" priority="40" operator="notEqual">
      <formula>0</formula>
    </cfRule>
  </conditionalFormatting>
  <conditionalFormatting sqref="CH31 CH33:CH34">
    <cfRule type="containsText" dxfId="38" priority="39" stopIfTrue="1" operator="containsText" text="V">
      <formula>NOT(ISERROR(SEARCH("V",CH31)))</formula>
    </cfRule>
  </conditionalFormatting>
  <conditionalFormatting sqref="CH31 CH33:CH34">
    <cfRule type="containsText" dxfId="37" priority="38" stopIfTrue="1" operator="containsText" text="P">
      <formula>NOT(ISERROR(SEARCH("P",CH31)))</formula>
    </cfRule>
  </conditionalFormatting>
  <conditionalFormatting sqref="CG31 CG33:CG34">
    <cfRule type="cellIs" dxfId="36" priority="37" operator="notEqual">
      <formula>0</formula>
    </cfRule>
  </conditionalFormatting>
  <conditionalFormatting sqref="CH32">
    <cfRule type="containsText" dxfId="35" priority="36" stopIfTrue="1" operator="containsText" text="V">
      <formula>NOT(ISERROR(SEARCH("V",CH32)))</formula>
    </cfRule>
  </conditionalFormatting>
  <conditionalFormatting sqref="CH32">
    <cfRule type="containsText" dxfId="34" priority="35" stopIfTrue="1" operator="containsText" text="P">
      <formula>NOT(ISERROR(SEARCH("P",CH32)))</formula>
    </cfRule>
  </conditionalFormatting>
  <conditionalFormatting sqref="CG32">
    <cfRule type="cellIs" dxfId="33" priority="34" operator="notEqual">
      <formula>0</formula>
    </cfRule>
  </conditionalFormatting>
  <conditionalFormatting sqref="CH27 CH29:CH30">
    <cfRule type="containsText" dxfId="32" priority="33" stopIfTrue="1" operator="containsText" text="V">
      <formula>NOT(ISERROR(SEARCH("V",CH27)))</formula>
    </cfRule>
  </conditionalFormatting>
  <conditionalFormatting sqref="CH27 CH29:CH30">
    <cfRule type="containsText" dxfId="31" priority="32" stopIfTrue="1" operator="containsText" text="P">
      <formula>NOT(ISERROR(SEARCH("P",CH27)))</formula>
    </cfRule>
  </conditionalFormatting>
  <conditionalFormatting sqref="CG27 CG29:CG30">
    <cfRule type="cellIs" dxfId="30" priority="31" operator="notEqual">
      <formula>0</formula>
    </cfRule>
  </conditionalFormatting>
  <conditionalFormatting sqref="CH28">
    <cfRule type="containsText" dxfId="29" priority="30" stopIfTrue="1" operator="containsText" text="V">
      <formula>NOT(ISERROR(SEARCH("V",CH28)))</formula>
    </cfRule>
  </conditionalFormatting>
  <conditionalFormatting sqref="CH28">
    <cfRule type="containsText" dxfId="28" priority="29" stopIfTrue="1" operator="containsText" text="P">
      <formula>NOT(ISERROR(SEARCH("P",CH28)))</formula>
    </cfRule>
  </conditionalFormatting>
  <conditionalFormatting sqref="CG28">
    <cfRule type="cellIs" dxfId="27" priority="28" operator="notEqual">
      <formula>0</formula>
    </cfRule>
  </conditionalFormatting>
  <conditionalFormatting sqref="CH23 CH25:CH26">
    <cfRule type="containsText" dxfId="26" priority="27" stopIfTrue="1" operator="containsText" text="V">
      <formula>NOT(ISERROR(SEARCH("V",CH23)))</formula>
    </cfRule>
  </conditionalFormatting>
  <conditionalFormatting sqref="CH23 CH25:CH26">
    <cfRule type="containsText" dxfId="25" priority="26" stopIfTrue="1" operator="containsText" text="P">
      <formula>NOT(ISERROR(SEARCH("P",CH23)))</formula>
    </cfRule>
  </conditionalFormatting>
  <conditionalFormatting sqref="CG23 CG25:CG26">
    <cfRule type="cellIs" dxfId="24" priority="25" operator="notEqual">
      <formula>0</formula>
    </cfRule>
  </conditionalFormatting>
  <conditionalFormatting sqref="CH24">
    <cfRule type="containsText" dxfId="23" priority="24" stopIfTrue="1" operator="containsText" text="V">
      <formula>NOT(ISERROR(SEARCH("V",CH24)))</formula>
    </cfRule>
  </conditionalFormatting>
  <conditionalFormatting sqref="CH24">
    <cfRule type="containsText" dxfId="22" priority="23" stopIfTrue="1" operator="containsText" text="P">
      <formula>NOT(ISERROR(SEARCH("P",CH24)))</formula>
    </cfRule>
  </conditionalFormatting>
  <conditionalFormatting sqref="CG24">
    <cfRule type="cellIs" dxfId="21" priority="22" operator="notEqual">
      <formula>0</formula>
    </cfRule>
  </conditionalFormatting>
  <conditionalFormatting sqref="CH35 CH37:CH38">
    <cfRule type="containsText" dxfId="20" priority="21" stopIfTrue="1" operator="containsText" text="V">
      <formula>NOT(ISERROR(SEARCH("V",CH35)))</formula>
    </cfRule>
  </conditionalFormatting>
  <conditionalFormatting sqref="CH35 CH37:CH38">
    <cfRule type="containsText" dxfId="19" priority="20" stopIfTrue="1" operator="containsText" text="P">
      <formula>NOT(ISERROR(SEARCH("P",CH35)))</formula>
    </cfRule>
  </conditionalFormatting>
  <conditionalFormatting sqref="CG35 CG37:CG38">
    <cfRule type="cellIs" dxfId="18" priority="19" operator="notEqual">
      <formula>0</formula>
    </cfRule>
  </conditionalFormatting>
  <conditionalFormatting sqref="CH36">
    <cfRule type="containsText" dxfId="17" priority="18" stopIfTrue="1" operator="containsText" text="V">
      <formula>NOT(ISERROR(SEARCH("V",CH36)))</formula>
    </cfRule>
  </conditionalFormatting>
  <conditionalFormatting sqref="CH36">
    <cfRule type="containsText" dxfId="16" priority="17" stopIfTrue="1" operator="containsText" text="P">
      <formula>NOT(ISERROR(SEARCH("P",CH36)))</formula>
    </cfRule>
  </conditionalFormatting>
  <conditionalFormatting sqref="CG36">
    <cfRule type="cellIs" dxfId="15" priority="16" operator="notEqual">
      <formula>0</formula>
    </cfRule>
  </conditionalFormatting>
  <conditionalFormatting sqref="CH56:CH60">
    <cfRule type="containsText" dxfId="14" priority="15" stopIfTrue="1" operator="containsText" text="V">
      <formula>NOT(ISERROR(SEARCH("V",CH56)))</formula>
    </cfRule>
  </conditionalFormatting>
  <conditionalFormatting sqref="CH56:CH60">
    <cfRule type="containsText" dxfId="13" priority="14" stopIfTrue="1" operator="containsText" text="P">
      <formula>NOT(ISERROR(SEARCH("P",CH56)))</formula>
    </cfRule>
  </conditionalFormatting>
  <conditionalFormatting sqref="CG56:CG60">
    <cfRule type="cellIs" dxfId="12" priority="13" operator="notEqual">
      <formula>0</formula>
    </cfRule>
  </conditionalFormatting>
  <conditionalFormatting sqref="CH45 CH47:CH48">
    <cfRule type="containsText" dxfId="11" priority="12" stopIfTrue="1" operator="containsText" text="V">
      <formula>NOT(ISERROR(SEARCH("V",CH45)))</formula>
    </cfRule>
  </conditionalFormatting>
  <conditionalFormatting sqref="CH45 CH47:CH48">
    <cfRule type="containsText" dxfId="10" priority="11" stopIfTrue="1" operator="containsText" text="P">
      <formula>NOT(ISERROR(SEARCH("P",CH45)))</formula>
    </cfRule>
  </conditionalFormatting>
  <conditionalFormatting sqref="CG45 CG47:CG48">
    <cfRule type="cellIs" dxfId="9" priority="10" operator="notEqual">
      <formula>0</formula>
    </cfRule>
  </conditionalFormatting>
  <conditionalFormatting sqref="CH46">
    <cfRule type="containsText" dxfId="8" priority="9" stopIfTrue="1" operator="containsText" text="V">
      <formula>NOT(ISERROR(SEARCH("V",CH46)))</formula>
    </cfRule>
  </conditionalFormatting>
  <conditionalFormatting sqref="CH46">
    <cfRule type="containsText" dxfId="7" priority="8" stopIfTrue="1" operator="containsText" text="P">
      <formula>NOT(ISERROR(SEARCH("P",CH46)))</formula>
    </cfRule>
  </conditionalFormatting>
  <conditionalFormatting sqref="CG46">
    <cfRule type="cellIs" dxfId="6" priority="7" operator="notEqual">
      <formula>0</formula>
    </cfRule>
  </conditionalFormatting>
  <conditionalFormatting sqref="CH54">
    <cfRule type="containsText" dxfId="5" priority="6" stopIfTrue="1" operator="containsText" text="V">
      <formula>NOT(ISERROR(SEARCH("V",CH54)))</formula>
    </cfRule>
  </conditionalFormatting>
  <conditionalFormatting sqref="CH54">
    <cfRule type="containsText" dxfId="4" priority="5" stopIfTrue="1" operator="containsText" text="P">
      <formula>NOT(ISERROR(SEARCH("P",CH54)))</formula>
    </cfRule>
  </conditionalFormatting>
  <conditionalFormatting sqref="CG54">
    <cfRule type="cellIs" dxfId="3" priority="4" operator="notEqual">
      <formula>0</formula>
    </cfRule>
  </conditionalFormatting>
  <conditionalFormatting sqref="CH22">
    <cfRule type="containsText" dxfId="2" priority="3" stopIfTrue="1" operator="containsText" text="V">
      <formula>NOT(ISERROR(SEARCH("V",CH22)))</formula>
    </cfRule>
  </conditionalFormatting>
  <conditionalFormatting sqref="CH22">
    <cfRule type="containsText" dxfId="1" priority="2" stopIfTrue="1" operator="containsText" text="P">
      <formula>NOT(ISERROR(SEARCH("P",CH22)))</formula>
    </cfRule>
  </conditionalFormatting>
  <conditionalFormatting sqref="CG22">
    <cfRule type="cellIs" dxfId="0" priority="1" operator="notEqual">
      <formula>0</formula>
    </cfRule>
  </conditionalFormatting>
  <dataValidations count="3">
    <dataValidation type="list" allowBlank="1" showInputMessage="1" showErrorMessage="1" sqref="C12:C60">
      <formula1>ADCATEGORIA</formula1>
    </dataValidation>
    <dataValidation type="list" allowBlank="1" showInputMessage="1" showErrorMessage="1" sqref="D12:D15">
      <formula1>"ADMETODO"</formula1>
    </dataValidation>
    <dataValidation type="list" allowBlank="1" showInputMessage="1" showErrorMessage="1" sqref="D16:D60">
      <formula1>ADMETODO</formula1>
    </dataValidation>
  </dataValidations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/>
  </sheetViews>
  <sheetFormatPr defaultColWidth="11.42578125" defaultRowHeight="12.75" x14ac:dyDescent="0.2"/>
  <cols>
    <col min="2" max="2" width="25" bestFit="1" customWidth="1"/>
  </cols>
  <sheetData>
    <row r="1" spans="2:3" x14ac:dyDescent="0.2">
      <c r="B1" t="s">
        <v>185</v>
      </c>
      <c r="C1" t="s">
        <v>186</v>
      </c>
    </row>
    <row r="2" spans="2:3" x14ac:dyDescent="0.2">
      <c r="B2" t="s">
        <v>164</v>
      </c>
      <c r="C2" t="s">
        <v>175</v>
      </c>
    </row>
    <row r="3" spans="2:3" x14ac:dyDescent="0.2">
      <c r="B3" t="s">
        <v>165</v>
      </c>
      <c r="C3" t="s">
        <v>176</v>
      </c>
    </row>
    <row r="4" spans="2:3" x14ac:dyDescent="0.2">
      <c r="B4" t="s">
        <v>189</v>
      </c>
      <c r="C4" t="s">
        <v>177</v>
      </c>
    </row>
    <row r="5" spans="2:3" x14ac:dyDescent="0.2">
      <c r="B5" t="s">
        <v>166</v>
      </c>
      <c r="C5" t="s">
        <v>178</v>
      </c>
    </row>
    <row r="6" spans="2:3" x14ac:dyDescent="0.2">
      <c r="B6" t="s">
        <v>167</v>
      </c>
      <c r="C6" t="s">
        <v>179</v>
      </c>
    </row>
    <row r="7" spans="2:3" x14ac:dyDescent="0.2">
      <c r="B7" t="s">
        <v>168</v>
      </c>
      <c r="C7" t="s">
        <v>180</v>
      </c>
    </row>
    <row r="8" spans="2:3" x14ac:dyDescent="0.2">
      <c r="B8" t="s">
        <v>169</v>
      </c>
      <c r="C8" t="s">
        <v>181</v>
      </c>
    </row>
    <row r="9" spans="2:3" x14ac:dyDescent="0.2">
      <c r="B9" t="s">
        <v>170</v>
      </c>
      <c r="C9" t="s">
        <v>182</v>
      </c>
    </row>
    <row r="10" spans="2:3" x14ac:dyDescent="0.2">
      <c r="B10" t="s">
        <v>171</v>
      </c>
      <c r="C10" t="s">
        <v>183</v>
      </c>
    </row>
    <row r="11" spans="2:3" x14ac:dyDescent="0.2">
      <c r="B11" t="s">
        <v>172</v>
      </c>
      <c r="C11" t="s">
        <v>184</v>
      </c>
    </row>
    <row r="12" spans="2:3" x14ac:dyDescent="0.2">
      <c r="B12" t="s">
        <v>173</v>
      </c>
    </row>
    <row r="13" spans="2:3" x14ac:dyDescent="0.2">
      <c r="B13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C4" sqref="C4"/>
    </sheetView>
  </sheetViews>
  <sheetFormatPr defaultColWidth="11.42578125" defaultRowHeight="14.25" x14ac:dyDescent="0.2"/>
  <cols>
    <col min="1" max="1" width="7.5703125" style="231" customWidth="1"/>
    <col min="2" max="2" width="38.5703125" style="231" customWidth="1"/>
    <col min="3" max="3" width="25.140625" style="231" bestFit="1" customWidth="1"/>
    <col min="4" max="4" width="25.140625" style="231" customWidth="1"/>
    <col min="5" max="5" width="27.85546875" style="231" bestFit="1" customWidth="1"/>
    <col min="6" max="258" width="38.5703125" style="231" customWidth="1"/>
    <col min="259" max="16384" width="11.42578125" style="231"/>
  </cols>
  <sheetData>
    <row r="1" spans="2:5" s="229" customFormat="1" ht="15.75" x14ac:dyDescent="0.25">
      <c r="B1" s="228" t="s">
        <v>190</v>
      </c>
    </row>
    <row r="2" spans="2:5" s="229" customFormat="1" ht="11.25" x14ac:dyDescent="0.2">
      <c r="B2" s="333" t="s">
        <v>390</v>
      </c>
      <c r="C2" s="338" t="s">
        <v>396</v>
      </c>
      <c r="D2" s="339"/>
      <c r="E2" s="340"/>
    </row>
    <row r="3" spans="2:5" s="229" customFormat="1" ht="11.25" x14ac:dyDescent="0.2">
      <c r="B3" s="333" t="s">
        <v>295</v>
      </c>
      <c r="C3" s="341">
        <v>41404</v>
      </c>
      <c r="D3" s="342"/>
      <c r="E3" s="343"/>
    </row>
    <row r="4" spans="2:5" s="229" customFormat="1" ht="11.25" x14ac:dyDescent="0.2">
      <c r="B4" s="230"/>
    </row>
    <row r="5" spans="2:5" ht="15" x14ac:dyDescent="0.2">
      <c r="B5" s="345" t="s">
        <v>191</v>
      </c>
      <c r="C5" s="345"/>
      <c r="D5" s="345"/>
      <c r="E5" s="345"/>
    </row>
    <row r="6" spans="2:5" x14ac:dyDescent="0.2">
      <c r="B6" s="232" t="s">
        <v>192</v>
      </c>
      <c r="C6" s="232" t="s">
        <v>193</v>
      </c>
      <c r="D6" s="232"/>
      <c r="E6" s="232" t="s">
        <v>194</v>
      </c>
    </row>
    <row r="7" spans="2:5" x14ac:dyDescent="0.2">
      <c r="B7" s="233" t="s">
        <v>195</v>
      </c>
      <c r="C7" s="234">
        <v>41548</v>
      </c>
      <c r="D7" s="234"/>
      <c r="E7" s="234">
        <v>43009</v>
      </c>
    </row>
    <row r="8" spans="2:5" x14ac:dyDescent="0.2">
      <c r="B8" s="346"/>
      <c r="C8" s="346"/>
      <c r="D8" s="346"/>
      <c r="E8" s="346"/>
    </row>
    <row r="9" spans="2:5" ht="15" x14ac:dyDescent="0.2">
      <c r="B9" s="345" t="s">
        <v>196</v>
      </c>
      <c r="C9" s="345"/>
      <c r="D9" s="345"/>
      <c r="E9" s="345"/>
    </row>
    <row r="10" spans="2:5" x14ac:dyDescent="0.2">
      <c r="B10" s="235" t="s">
        <v>388</v>
      </c>
      <c r="C10" s="347" t="s">
        <v>296</v>
      </c>
      <c r="D10" s="347"/>
      <c r="E10" s="347"/>
    </row>
    <row r="11" spans="2:5" x14ac:dyDescent="0.2">
      <c r="B11" s="346"/>
      <c r="C11" s="346"/>
      <c r="D11" s="346"/>
      <c r="E11" s="346"/>
    </row>
    <row r="12" spans="2:5" ht="15" x14ac:dyDescent="0.2">
      <c r="B12" s="345" t="s">
        <v>197</v>
      </c>
      <c r="C12" s="345"/>
      <c r="D12" s="345"/>
      <c r="E12" s="345"/>
    </row>
    <row r="13" spans="2:5" ht="25.5" x14ac:dyDescent="0.2">
      <c r="B13" s="232" t="s">
        <v>198</v>
      </c>
      <c r="C13" s="232" t="s">
        <v>199</v>
      </c>
      <c r="D13" s="232" t="s">
        <v>294</v>
      </c>
      <c r="E13" s="232" t="s">
        <v>200</v>
      </c>
    </row>
    <row r="14" spans="2:5" x14ac:dyDescent="0.2">
      <c r="B14" s="236" t="s">
        <v>164</v>
      </c>
      <c r="C14" s="237">
        <f>'Plan de Adquisiciones detalle'!D44</f>
        <v>12722686.619999999</v>
      </c>
      <c r="D14" s="237">
        <f>'Plan de Adquisiciones detalle'!E44</f>
        <v>720000</v>
      </c>
      <c r="E14" s="237">
        <f t="shared" ref="E14:E21" si="0">SUM(C14:D14)</f>
        <v>13442686.619999999</v>
      </c>
    </row>
    <row r="15" spans="2:5" x14ac:dyDescent="0.2">
      <c r="B15" s="236" t="s">
        <v>165</v>
      </c>
      <c r="C15" s="237">
        <f>'Plan de Adquisiciones detalle'!D11</f>
        <v>504402.06</v>
      </c>
      <c r="D15" s="237">
        <f>'Plan de Adquisiciones detalle'!E11</f>
        <v>319089</v>
      </c>
      <c r="E15" s="237">
        <f t="shared" si="0"/>
        <v>823491.06</v>
      </c>
    </row>
    <row r="16" spans="2:5" x14ac:dyDescent="0.2">
      <c r="B16" s="236" t="s">
        <v>189</v>
      </c>
      <c r="C16" s="237"/>
      <c r="D16" s="237">
        <f>'Plan de Adquisiciones detalle'!E50</f>
        <v>300000</v>
      </c>
      <c r="E16" s="237">
        <f t="shared" si="0"/>
        <v>300000</v>
      </c>
    </row>
    <row r="17" spans="2:5" x14ac:dyDescent="0.2">
      <c r="B17" s="236" t="s">
        <v>168</v>
      </c>
      <c r="C17" s="237">
        <f>'Plan de Adquisiciones detalle'!D13</f>
        <v>100000</v>
      </c>
      <c r="D17" s="237">
        <f>'Plan de Adquisiciones detalle'!E13</f>
        <v>0</v>
      </c>
      <c r="E17" s="237">
        <f t="shared" si="0"/>
        <v>100000</v>
      </c>
    </row>
    <row r="18" spans="2:5" x14ac:dyDescent="0.2">
      <c r="B18" s="236" t="s">
        <v>169</v>
      </c>
      <c r="C18" s="237">
        <f>'Plan de Adquisiciones detalle'!D18</f>
        <v>0</v>
      </c>
      <c r="D18" s="237">
        <f>'Plan de Adquisiciones detalle'!E18</f>
        <v>1380911</v>
      </c>
      <c r="E18" s="237">
        <f t="shared" si="0"/>
        <v>1380911</v>
      </c>
    </row>
    <row r="19" spans="2:5" x14ac:dyDescent="0.2">
      <c r="B19" s="236" t="s">
        <v>201</v>
      </c>
      <c r="C19" s="237">
        <f>'Plan de Adquisiciones detalle'!D16+'Plan de Adquisiciones detalle'!D50</f>
        <v>1172911.32</v>
      </c>
      <c r="D19" s="237">
        <f>'Plan de Adquisiciones detalle'!E16</f>
        <v>0</v>
      </c>
      <c r="E19" s="237">
        <f t="shared" si="0"/>
        <v>1172911.32</v>
      </c>
    </row>
    <row r="20" spans="2:5" x14ac:dyDescent="0.2">
      <c r="B20" s="238" t="s">
        <v>202</v>
      </c>
      <c r="C20" s="237" t="s">
        <v>386</v>
      </c>
      <c r="D20" s="237" t="s">
        <v>386</v>
      </c>
      <c r="E20" s="237">
        <f t="shared" si="0"/>
        <v>0</v>
      </c>
    </row>
    <row r="21" spans="2:5" x14ac:dyDescent="0.2">
      <c r="B21" s="238" t="s">
        <v>174</v>
      </c>
      <c r="C21" s="237">
        <f>'Plan de Adquisiciones detalle'!D21</f>
        <v>500000</v>
      </c>
      <c r="D21" s="237">
        <f>'Plan de Adquisiciones detalle'!E21</f>
        <v>1080000</v>
      </c>
      <c r="E21" s="237">
        <f t="shared" si="0"/>
        <v>1580000</v>
      </c>
    </row>
    <row r="22" spans="2:5" x14ac:dyDescent="0.2">
      <c r="B22" s="232" t="s">
        <v>203</v>
      </c>
      <c r="C22" s="239">
        <f t="shared" ref="C22:D22" si="1">SUM(C14:C21)</f>
        <v>15000000</v>
      </c>
      <c r="D22" s="239">
        <f t="shared" si="1"/>
        <v>3800000</v>
      </c>
      <c r="E22" s="239">
        <f>SUM(E14:E21)</f>
        <v>18800000</v>
      </c>
    </row>
    <row r="23" spans="2:5" ht="15" x14ac:dyDescent="0.25">
      <c r="B23" s="344"/>
      <c r="C23" s="344"/>
      <c r="D23" s="344"/>
      <c r="E23" s="344"/>
    </row>
  </sheetData>
  <mergeCells count="9">
    <mergeCell ref="C2:E2"/>
    <mergeCell ref="C3:E3"/>
    <mergeCell ref="B23:E23"/>
    <mergeCell ref="B5:E5"/>
    <mergeCell ref="B8:E8"/>
    <mergeCell ref="B9:E9"/>
    <mergeCell ref="C10:E10"/>
    <mergeCell ref="B11:E11"/>
    <mergeCell ref="B12:E12"/>
  </mergeCells>
  <pageMargins left="0.7" right="0.7" top="0.75" bottom="0.75" header="0.3" footer="0.3"/>
  <pageSetup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4"/>
  <sheetViews>
    <sheetView topLeftCell="A34" zoomScale="78" zoomScaleNormal="78" workbookViewId="0">
      <selection activeCell="O20" sqref="O20"/>
    </sheetView>
  </sheetViews>
  <sheetFormatPr defaultColWidth="11.42578125" defaultRowHeight="16.5" outlineLevelRow="2" x14ac:dyDescent="0.3"/>
  <cols>
    <col min="1" max="1" width="17.5703125" style="34" customWidth="1"/>
    <col min="2" max="2" width="81" style="51" customWidth="1"/>
    <col min="3" max="3" width="21.85546875" style="51" customWidth="1"/>
    <col min="4" max="4" width="24.42578125" style="51" customWidth="1"/>
    <col min="5" max="5" width="32.140625" style="51" customWidth="1"/>
    <col min="6" max="6" width="25.140625" style="269" customWidth="1"/>
    <col min="7" max="7" width="29.42578125" style="254" customWidth="1"/>
    <col min="8" max="8" width="11.42578125" style="253" customWidth="1"/>
    <col min="9" max="9" width="10.5703125" style="255" customWidth="1"/>
    <col min="10" max="10" width="11.85546875" style="252" customWidth="1"/>
    <col min="11" max="11" width="6.28515625" style="34" customWidth="1"/>
    <col min="12" max="12" width="15" style="34" customWidth="1"/>
    <col min="13" max="13" width="15.140625" style="34" customWidth="1"/>
    <col min="14" max="14" width="14.28515625" style="34" customWidth="1"/>
    <col min="15" max="15" width="65.140625" style="286" customWidth="1"/>
    <col min="16" max="16384" width="11.42578125" style="34"/>
  </cols>
  <sheetData>
    <row r="1" spans="1:15" s="32" customFormat="1" ht="25.5" x14ac:dyDescent="0.5">
      <c r="B1" s="240" t="s">
        <v>190</v>
      </c>
      <c r="C1" s="241"/>
      <c r="D1" s="241"/>
      <c r="E1" s="241"/>
      <c r="F1" s="266"/>
      <c r="G1" s="243"/>
      <c r="H1" s="242"/>
      <c r="I1" s="244"/>
      <c r="J1" s="244"/>
      <c r="O1" s="285"/>
    </row>
    <row r="2" spans="1:15" s="32" customFormat="1" x14ac:dyDescent="0.3">
      <c r="B2" s="245" t="s">
        <v>389</v>
      </c>
      <c r="C2" s="338" t="s">
        <v>396</v>
      </c>
      <c r="D2" s="339"/>
      <c r="E2" s="340"/>
      <c r="F2" s="267"/>
      <c r="G2" s="247"/>
      <c r="H2" s="246"/>
      <c r="I2" s="244"/>
      <c r="J2" s="244"/>
      <c r="O2" s="285"/>
    </row>
    <row r="3" spans="1:15" s="32" customFormat="1" x14ac:dyDescent="0.3">
      <c r="B3" s="245" t="s">
        <v>204</v>
      </c>
      <c r="C3" s="248" t="s">
        <v>408</v>
      </c>
      <c r="D3" s="245"/>
      <c r="E3" s="245"/>
      <c r="F3" s="270"/>
      <c r="G3" s="247"/>
      <c r="H3" s="246"/>
      <c r="I3" s="244"/>
      <c r="J3" s="244"/>
      <c r="O3" s="285"/>
    </row>
    <row r="4" spans="1:15" s="32" customFormat="1" x14ac:dyDescent="0.3">
      <c r="B4" s="245" t="s">
        <v>293</v>
      </c>
      <c r="C4" s="265">
        <v>41404</v>
      </c>
      <c r="D4" s="245"/>
      <c r="E4" s="245"/>
      <c r="F4" s="267"/>
      <c r="G4" s="247"/>
      <c r="H4" s="246"/>
      <c r="I4" s="244"/>
      <c r="J4" s="244"/>
      <c r="O4" s="285"/>
    </row>
    <row r="5" spans="1:15" ht="9.75" customHeight="1" x14ac:dyDescent="0.3">
      <c r="B5" s="249"/>
      <c r="C5" s="249"/>
      <c r="D5" s="249"/>
      <c r="E5" s="249"/>
      <c r="F5" s="268"/>
      <c r="G5" s="251"/>
      <c r="H5" s="250"/>
      <c r="I5" s="252"/>
    </row>
    <row r="6" spans="1:15" s="290" customFormat="1" ht="46.5" customHeight="1" x14ac:dyDescent="0.3">
      <c r="A6" s="348" t="s">
        <v>6</v>
      </c>
      <c r="B6" s="348" t="s">
        <v>205</v>
      </c>
      <c r="C6" s="348" t="s">
        <v>206</v>
      </c>
      <c r="D6" s="350" t="s">
        <v>78</v>
      </c>
      <c r="E6" s="350" t="s">
        <v>79</v>
      </c>
      <c r="F6" s="348" t="s">
        <v>207</v>
      </c>
      <c r="G6" s="348" t="s">
        <v>208</v>
      </c>
      <c r="H6" s="348" t="s">
        <v>209</v>
      </c>
      <c r="I6" s="348" t="s">
        <v>210</v>
      </c>
      <c r="J6" s="348"/>
      <c r="K6" s="348" t="s">
        <v>211</v>
      </c>
      <c r="L6" s="348" t="s">
        <v>212</v>
      </c>
      <c r="M6" s="348"/>
      <c r="N6" s="348" t="s">
        <v>213</v>
      </c>
      <c r="O6" s="349" t="s">
        <v>214</v>
      </c>
    </row>
    <row r="7" spans="1:15" s="290" customFormat="1" ht="69.75" customHeight="1" x14ac:dyDescent="0.3">
      <c r="A7" s="348"/>
      <c r="B7" s="348"/>
      <c r="C7" s="348"/>
      <c r="D7" s="351"/>
      <c r="E7" s="351"/>
      <c r="F7" s="348"/>
      <c r="G7" s="348"/>
      <c r="H7" s="348"/>
      <c r="I7" s="291" t="s">
        <v>215</v>
      </c>
      <c r="J7" s="291" t="s">
        <v>292</v>
      </c>
      <c r="K7" s="348"/>
      <c r="L7" s="292" t="s">
        <v>216</v>
      </c>
      <c r="M7" s="292" t="s">
        <v>217</v>
      </c>
      <c r="N7" s="348"/>
      <c r="O7" s="349"/>
    </row>
    <row r="8" spans="1:15" s="290" customFormat="1" ht="69.75" hidden="1" customHeight="1" x14ac:dyDescent="0.3">
      <c r="A8" s="275" t="s">
        <v>324</v>
      </c>
      <c r="B8" s="276" t="s">
        <v>325</v>
      </c>
      <c r="C8" s="276" t="s">
        <v>328</v>
      </c>
      <c r="D8" s="276" t="s">
        <v>326</v>
      </c>
      <c r="E8" s="276" t="s">
        <v>327</v>
      </c>
      <c r="F8" s="276" t="s">
        <v>368</v>
      </c>
      <c r="G8" s="276" t="s">
        <v>369</v>
      </c>
      <c r="H8" s="276" t="s">
        <v>370</v>
      </c>
      <c r="I8" s="276" t="s">
        <v>371</v>
      </c>
      <c r="J8" s="276" t="s">
        <v>372</v>
      </c>
      <c r="K8" s="276" t="s">
        <v>373</v>
      </c>
      <c r="L8" s="276" t="s">
        <v>374</v>
      </c>
      <c r="M8" s="276" t="s">
        <v>375</v>
      </c>
      <c r="N8" s="276" t="s">
        <v>376</v>
      </c>
      <c r="O8" s="276" t="s">
        <v>377</v>
      </c>
    </row>
    <row r="9" spans="1:15" s="252" customFormat="1" ht="103.5" outlineLevel="2" x14ac:dyDescent="0.3">
      <c r="A9" s="277" t="s">
        <v>365</v>
      </c>
      <c r="B9" s="278" t="s">
        <v>321</v>
      </c>
      <c r="C9" s="279">
        <v>751491.06</v>
      </c>
      <c r="D9" s="279">
        <v>432402.06</v>
      </c>
      <c r="E9" s="279">
        <v>319089</v>
      </c>
      <c r="F9" s="279" t="s">
        <v>165</v>
      </c>
      <c r="G9" s="279" t="s">
        <v>228</v>
      </c>
      <c r="H9" s="279" t="s">
        <v>378</v>
      </c>
      <c r="I9" s="280">
        <f>D9/C9</f>
        <v>0.57539215436574853</v>
      </c>
      <c r="J9" s="280">
        <f>E9/C9</f>
        <v>0.42460784563425141</v>
      </c>
      <c r="K9" s="279"/>
      <c r="L9" s="278" t="s">
        <v>319</v>
      </c>
      <c r="M9" s="278" t="s">
        <v>318</v>
      </c>
      <c r="N9" s="279" t="s">
        <v>218</v>
      </c>
      <c r="O9" s="287" t="s">
        <v>392</v>
      </c>
    </row>
    <row r="10" spans="1:15" s="252" customFormat="1" ht="138.75" outlineLevel="2" thickBot="1" x14ac:dyDescent="0.35">
      <c r="A10" s="281" t="s">
        <v>367</v>
      </c>
      <c r="B10" s="282" t="s">
        <v>315</v>
      </c>
      <c r="C10" s="283">
        <v>72000</v>
      </c>
      <c r="D10" s="283">
        <v>72000</v>
      </c>
      <c r="E10" s="283">
        <v>0</v>
      </c>
      <c r="F10" s="283" t="s">
        <v>165</v>
      </c>
      <c r="G10" s="283" t="s">
        <v>228</v>
      </c>
      <c r="H10" s="283" t="s">
        <v>378</v>
      </c>
      <c r="I10" s="284">
        <f>D10/C10</f>
        <v>1</v>
      </c>
      <c r="J10" s="284">
        <f>E10/C10</f>
        <v>0</v>
      </c>
      <c r="K10" s="283"/>
      <c r="L10" s="282" t="s">
        <v>403</v>
      </c>
      <c r="M10" s="282" t="s">
        <v>404</v>
      </c>
      <c r="N10" s="283" t="s">
        <v>218</v>
      </c>
      <c r="O10" s="288" t="s">
        <v>393</v>
      </c>
    </row>
    <row r="11" spans="1:15" s="252" customFormat="1" ht="30" customHeight="1" outlineLevel="1" thickBot="1" x14ac:dyDescent="0.35">
      <c r="A11" s="303"/>
      <c r="B11" s="304"/>
      <c r="C11" s="305">
        <f>SUBTOTAL(9,C9:C10)</f>
        <v>823491.06</v>
      </c>
      <c r="D11" s="305">
        <f>SUBTOTAL(9,D9:D10)</f>
        <v>504402.06</v>
      </c>
      <c r="E11" s="305">
        <f>SUBTOTAL(9,E9:E10)</f>
        <v>319089</v>
      </c>
      <c r="F11" s="308" t="s">
        <v>219</v>
      </c>
      <c r="G11" s="305"/>
      <c r="H11" s="305"/>
      <c r="I11" s="306"/>
      <c r="J11" s="306"/>
      <c r="K11" s="305"/>
      <c r="L11" s="304"/>
      <c r="M11" s="304"/>
      <c r="N11" s="305"/>
      <c r="O11" s="307"/>
    </row>
    <row r="12" spans="1:15" s="252" customFormat="1" ht="35.25" outlineLevel="2" thickBot="1" x14ac:dyDescent="0.35">
      <c r="A12" s="293" t="s">
        <v>366</v>
      </c>
      <c r="B12" s="294" t="s">
        <v>405</v>
      </c>
      <c r="C12" s="295">
        <v>100000</v>
      </c>
      <c r="D12" s="295">
        <v>100000</v>
      </c>
      <c r="E12" s="295">
        <v>0</v>
      </c>
      <c r="F12" s="295" t="s">
        <v>166</v>
      </c>
      <c r="G12" s="295" t="s">
        <v>240</v>
      </c>
      <c r="H12" s="295" t="s">
        <v>378</v>
      </c>
      <c r="I12" s="296">
        <f>D12/C12</f>
        <v>1</v>
      </c>
      <c r="J12" s="296">
        <f>E12/C12</f>
        <v>0</v>
      </c>
      <c r="K12" s="295"/>
      <c r="L12" s="294" t="s">
        <v>319</v>
      </c>
      <c r="M12" s="294" t="s">
        <v>318</v>
      </c>
      <c r="N12" s="295" t="s">
        <v>218</v>
      </c>
      <c r="O12" s="297" t="s">
        <v>379</v>
      </c>
    </row>
    <row r="13" spans="1:15" s="252" customFormat="1" ht="30" customHeight="1" outlineLevel="1" thickBot="1" x14ac:dyDescent="0.35">
      <c r="A13" s="303"/>
      <c r="B13" s="304"/>
      <c r="C13" s="305">
        <f>SUBTOTAL(9,C12:C12)</f>
        <v>100000</v>
      </c>
      <c r="D13" s="305">
        <f>SUBTOTAL(9,D12:D12)</f>
        <v>100000</v>
      </c>
      <c r="E13" s="305">
        <f>SUBTOTAL(9,E12:E12)</f>
        <v>0</v>
      </c>
      <c r="F13" s="308" t="s">
        <v>382</v>
      </c>
      <c r="G13" s="305"/>
      <c r="H13" s="305"/>
      <c r="I13" s="306"/>
      <c r="J13" s="306"/>
      <c r="K13" s="305"/>
      <c r="L13" s="304"/>
      <c r="M13" s="304"/>
      <c r="N13" s="305"/>
      <c r="O13" s="307"/>
    </row>
    <row r="14" spans="1:15" s="252" customFormat="1" ht="34.5" outlineLevel="2" x14ac:dyDescent="0.3">
      <c r="A14" s="298" t="s">
        <v>322</v>
      </c>
      <c r="B14" s="299" t="s">
        <v>317</v>
      </c>
      <c r="C14" s="300">
        <v>108000</v>
      </c>
      <c r="D14" s="300">
        <v>108000</v>
      </c>
      <c r="E14" s="300">
        <v>0</v>
      </c>
      <c r="F14" s="300" t="s">
        <v>167</v>
      </c>
      <c r="G14" s="300" t="s">
        <v>241</v>
      </c>
      <c r="H14" s="300" t="s">
        <v>378</v>
      </c>
      <c r="I14" s="301">
        <f>D14/C14</f>
        <v>1</v>
      </c>
      <c r="J14" s="301">
        <f>E14/C14</f>
        <v>0</v>
      </c>
      <c r="K14" s="300"/>
      <c r="L14" s="299" t="s">
        <v>151</v>
      </c>
      <c r="M14" s="299" t="s">
        <v>406</v>
      </c>
      <c r="N14" s="300" t="s">
        <v>218</v>
      </c>
      <c r="O14" s="302" t="s">
        <v>394</v>
      </c>
    </row>
    <row r="15" spans="1:15" s="252" customFormat="1" ht="35.25" outlineLevel="2" thickBot="1" x14ac:dyDescent="0.35">
      <c r="A15" s="271" t="s">
        <v>320</v>
      </c>
      <c r="B15" s="272" t="s">
        <v>316</v>
      </c>
      <c r="C15" s="273">
        <v>110000</v>
      </c>
      <c r="D15" s="273">
        <v>110000</v>
      </c>
      <c r="E15" s="273">
        <v>0</v>
      </c>
      <c r="F15" s="273" t="s">
        <v>167</v>
      </c>
      <c r="G15" s="273" t="s">
        <v>241</v>
      </c>
      <c r="H15" s="273" t="s">
        <v>378</v>
      </c>
      <c r="I15" s="274">
        <f>D15/C15</f>
        <v>1</v>
      </c>
      <c r="J15" s="274">
        <f>E15/C15</f>
        <v>0</v>
      </c>
      <c r="K15" s="273"/>
      <c r="L15" s="272" t="s">
        <v>403</v>
      </c>
      <c r="M15" s="272" t="s">
        <v>407</v>
      </c>
      <c r="N15" s="273" t="s">
        <v>218</v>
      </c>
      <c r="O15" s="289" t="s">
        <v>395</v>
      </c>
    </row>
    <row r="16" spans="1:15" s="252" customFormat="1" ht="30" customHeight="1" outlineLevel="1" thickBot="1" x14ac:dyDescent="0.35">
      <c r="A16" s="303"/>
      <c r="B16" s="304"/>
      <c r="C16" s="305">
        <f>SUBTOTAL(9,C14:C15)</f>
        <v>218000</v>
      </c>
      <c r="D16" s="305">
        <f>SUBTOTAL(9,D14:D15)</f>
        <v>218000</v>
      </c>
      <c r="E16" s="305">
        <f>SUBTOTAL(9,E14:E15)</f>
        <v>0</v>
      </c>
      <c r="F16" s="309" t="s">
        <v>297</v>
      </c>
      <c r="G16" s="305"/>
      <c r="H16" s="305"/>
      <c r="I16" s="306"/>
      <c r="J16" s="306"/>
      <c r="K16" s="305"/>
      <c r="L16" s="304"/>
      <c r="M16" s="304"/>
      <c r="N16" s="305"/>
      <c r="O16" s="307"/>
    </row>
    <row r="17" spans="1:15" s="252" customFormat="1" ht="18" outlineLevel="2" thickBot="1" x14ac:dyDescent="0.35">
      <c r="A17" s="271" t="s">
        <v>65</v>
      </c>
      <c r="B17" s="272" t="s">
        <v>306</v>
      </c>
      <c r="C17" s="273">
        <v>1380911</v>
      </c>
      <c r="D17" s="273">
        <v>0</v>
      </c>
      <c r="E17" s="273">
        <v>1380911</v>
      </c>
      <c r="F17" s="273" t="s">
        <v>169</v>
      </c>
      <c r="G17" s="273" t="s">
        <v>236</v>
      </c>
      <c r="H17" s="273" t="s">
        <v>378</v>
      </c>
      <c r="I17" s="274">
        <f>D17/C17</f>
        <v>0</v>
      </c>
      <c r="J17" s="274">
        <f>E17/C17</f>
        <v>1</v>
      </c>
      <c r="K17" s="273"/>
      <c r="L17" s="272" t="s">
        <v>160</v>
      </c>
      <c r="M17" s="272" t="s">
        <v>409</v>
      </c>
      <c r="N17" s="273" t="s">
        <v>218</v>
      </c>
      <c r="O17" s="289"/>
    </row>
    <row r="18" spans="1:15" s="252" customFormat="1" ht="30" customHeight="1" outlineLevel="1" thickBot="1" x14ac:dyDescent="0.35">
      <c r="A18" s="303"/>
      <c r="B18" s="304"/>
      <c r="C18" s="305">
        <f>SUBTOTAL(9,C17:C17)</f>
        <v>1380911</v>
      </c>
      <c r="D18" s="305">
        <f>SUBTOTAL(9,D17:D17)</f>
        <v>0</v>
      </c>
      <c r="E18" s="305">
        <f>SUBTOTAL(9,E17:E17)</f>
        <v>1380911</v>
      </c>
      <c r="F18" s="309" t="s">
        <v>220</v>
      </c>
      <c r="G18" s="305"/>
      <c r="H18" s="305"/>
      <c r="I18" s="306"/>
      <c r="J18" s="306"/>
      <c r="K18" s="305"/>
      <c r="L18" s="304"/>
      <c r="M18" s="304"/>
      <c r="N18" s="305"/>
      <c r="O18" s="307"/>
    </row>
    <row r="19" spans="1:15" s="252" customFormat="1" ht="17.25" outlineLevel="2" x14ac:dyDescent="0.3">
      <c r="A19" s="271" t="s">
        <v>401</v>
      </c>
      <c r="B19" s="272" t="s">
        <v>400</v>
      </c>
      <c r="C19" s="273">
        <v>277757.98</v>
      </c>
      <c r="D19" s="273">
        <v>0</v>
      </c>
      <c r="E19" s="273">
        <v>277757.98</v>
      </c>
      <c r="F19" s="273" t="s">
        <v>174</v>
      </c>
      <c r="G19" s="273" t="s">
        <v>236</v>
      </c>
      <c r="H19" s="273" t="s">
        <v>378</v>
      </c>
      <c r="I19" s="274">
        <f>D19/C19</f>
        <v>0</v>
      </c>
      <c r="J19" s="274">
        <f>E19/C19</f>
        <v>1</v>
      </c>
      <c r="K19" s="273"/>
      <c r="L19" s="272" t="s">
        <v>160</v>
      </c>
      <c r="M19" s="272" t="s">
        <v>410</v>
      </c>
      <c r="N19" s="273" t="s">
        <v>218</v>
      </c>
      <c r="O19" s="289"/>
    </row>
    <row r="20" spans="1:15" s="252" customFormat="1" ht="18" outlineLevel="2" thickBot="1" x14ac:dyDescent="0.35">
      <c r="A20" s="271">
        <v>4</v>
      </c>
      <c r="B20" s="272" t="s">
        <v>304</v>
      </c>
      <c r="C20" s="273">
        <v>1302242.02</v>
      </c>
      <c r="D20" s="273">
        <v>500000</v>
      </c>
      <c r="E20" s="273">
        <v>802242.02</v>
      </c>
      <c r="F20" s="273" t="s">
        <v>174</v>
      </c>
      <c r="G20" s="273" t="s">
        <v>236</v>
      </c>
      <c r="H20" s="273" t="s">
        <v>378</v>
      </c>
      <c r="I20" s="274">
        <f>D20/C20</f>
        <v>0.38395320710047431</v>
      </c>
      <c r="J20" s="274">
        <f>E20/C20</f>
        <v>0.61604679289952569</v>
      </c>
      <c r="K20" s="273"/>
      <c r="L20" s="272" t="s">
        <v>153</v>
      </c>
      <c r="M20" s="272" t="s">
        <v>411</v>
      </c>
      <c r="N20" s="273" t="s">
        <v>218</v>
      </c>
      <c r="O20" s="289"/>
    </row>
    <row r="21" spans="1:15" s="252" customFormat="1" ht="30" customHeight="1" outlineLevel="1" x14ac:dyDescent="0.3">
      <c r="A21" s="310"/>
      <c r="B21" s="311"/>
      <c r="C21" s="312">
        <f>SUBTOTAL(9,C19:C20)</f>
        <v>1580000</v>
      </c>
      <c r="D21" s="312">
        <f>SUBTOTAL(9,D19:D20)</f>
        <v>500000</v>
      </c>
      <c r="E21" s="312">
        <f>SUBTOTAL(9,E19:E20)</f>
        <v>1080000</v>
      </c>
      <c r="F21" s="313" t="s">
        <v>383</v>
      </c>
      <c r="G21" s="312"/>
      <c r="H21" s="312"/>
      <c r="I21" s="314"/>
      <c r="J21" s="314"/>
      <c r="K21" s="312"/>
      <c r="L21" s="311"/>
      <c r="M21" s="311"/>
      <c r="N21" s="312"/>
      <c r="O21" s="315"/>
    </row>
    <row r="22" spans="1:15" s="252" customFormat="1" ht="17.25" outlineLevel="2" x14ac:dyDescent="0.3">
      <c r="A22" s="322" t="s">
        <v>329</v>
      </c>
      <c r="B22" s="323" t="s">
        <v>330</v>
      </c>
      <c r="C22" s="324">
        <v>1158665.8700000001</v>
      </c>
      <c r="D22" s="324">
        <v>1158665.8700000001</v>
      </c>
      <c r="E22" s="324">
        <v>0</v>
      </c>
      <c r="F22" s="324" t="s">
        <v>164</v>
      </c>
      <c r="G22" s="324" t="s">
        <v>229</v>
      </c>
      <c r="H22" s="324" t="s">
        <v>311</v>
      </c>
      <c r="I22" s="325">
        <f t="shared" ref="I22:I41" si="0">D22/C22</f>
        <v>1</v>
      </c>
      <c r="J22" s="325">
        <f t="shared" ref="J22:J41" si="1">E22/C22</f>
        <v>0</v>
      </c>
      <c r="K22" s="324"/>
      <c r="L22" s="323" t="s">
        <v>160</v>
      </c>
      <c r="M22" s="323" t="s">
        <v>415</v>
      </c>
      <c r="N22" s="324" t="s">
        <v>218</v>
      </c>
      <c r="O22" s="326"/>
    </row>
    <row r="23" spans="1:15" s="252" customFormat="1" ht="17.25" outlineLevel="2" x14ac:dyDescent="0.3">
      <c r="A23" s="322" t="s">
        <v>331</v>
      </c>
      <c r="B23" s="323" t="s">
        <v>332</v>
      </c>
      <c r="C23" s="324">
        <v>434902.58</v>
      </c>
      <c r="D23" s="324">
        <v>434902.58</v>
      </c>
      <c r="E23" s="324">
        <v>0</v>
      </c>
      <c r="F23" s="324" t="s">
        <v>164</v>
      </c>
      <c r="G23" s="324" t="s">
        <v>228</v>
      </c>
      <c r="H23" s="324" t="s">
        <v>311</v>
      </c>
      <c r="I23" s="325">
        <f t="shared" si="0"/>
        <v>1</v>
      </c>
      <c r="J23" s="325">
        <f t="shared" si="1"/>
        <v>0</v>
      </c>
      <c r="K23" s="324"/>
      <c r="L23" s="323" t="s">
        <v>412</v>
      </c>
      <c r="M23" s="323" t="s">
        <v>416</v>
      </c>
      <c r="N23" s="324" t="s">
        <v>218</v>
      </c>
      <c r="O23" s="326"/>
    </row>
    <row r="24" spans="1:15" s="252" customFormat="1" ht="17.25" outlineLevel="2" x14ac:dyDescent="0.3">
      <c r="A24" s="322" t="s">
        <v>333</v>
      </c>
      <c r="B24" s="323" t="s">
        <v>334</v>
      </c>
      <c r="C24" s="324">
        <v>322054.27</v>
      </c>
      <c r="D24" s="324">
        <v>322054.27</v>
      </c>
      <c r="E24" s="324">
        <v>0</v>
      </c>
      <c r="F24" s="324" t="s">
        <v>164</v>
      </c>
      <c r="G24" s="324" t="s">
        <v>228</v>
      </c>
      <c r="H24" s="324" t="s">
        <v>311</v>
      </c>
      <c r="I24" s="325">
        <f t="shared" si="0"/>
        <v>1</v>
      </c>
      <c r="J24" s="325">
        <f t="shared" si="1"/>
        <v>0</v>
      </c>
      <c r="K24" s="324"/>
      <c r="L24" s="323" t="s">
        <v>412</v>
      </c>
      <c r="M24" s="323" t="s">
        <v>417</v>
      </c>
      <c r="N24" s="324" t="s">
        <v>218</v>
      </c>
      <c r="O24" s="326"/>
    </row>
    <row r="25" spans="1:15" s="252" customFormat="1" ht="17.25" outlineLevel="2" x14ac:dyDescent="0.3">
      <c r="A25" s="322" t="s">
        <v>335</v>
      </c>
      <c r="B25" s="323" t="s">
        <v>336</v>
      </c>
      <c r="C25" s="324">
        <v>302720.63</v>
      </c>
      <c r="D25" s="324">
        <v>302720.63</v>
      </c>
      <c r="E25" s="324">
        <v>0</v>
      </c>
      <c r="F25" s="324" t="s">
        <v>164</v>
      </c>
      <c r="G25" s="324" t="s">
        <v>228</v>
      </c>
      <c r="H25" s="324" t="s">
        <v>311</v>
      </c>
      <c r="I25" s="325">
        <f t="shared" si="0"/>
        <v>1</v>
      </c>
      <c r="J25" s="325">
        <f t="shared" si="1"/>
        <v>0</v>
      </c>
      <c r="K25" s="324"/>
      <c r="L25" s="323" t="s">
        <v>412</v>
      </c>
      <c r="M25" s="323" t="s">
        <v>418</v>
      </c>
      <c r="N25" s="324" t="s">
        <v>218</v>
      </c>
      <c r="O25" s="326"/>
    </row>
    <row r="26" spans="1:15" s="252" customFormat="1" ht="17.25" outlineLevel="2" x14ac:dyDescent="0.3">
      <c r="A26" s="322" t="s">
        <v>337</v>
      </c>
      <c r="B26" s="323" t="s">
        <v>338</v>
      </c>
      <c r="C26" s="324">
        <v>178987.87</v>
      </c>
      <c r="D26" s="324">
        <v>178987.87</v>
      </c>
      <c r="E26" s="324">
        <v>0</v>
      </c>
      <c r="F26" s="324" t="s">
        <v>164</v>
      </c>
      <c r="G26" s="324" t="s">
        <v>228</v>
      </c>
      <c r="H26" s="324" t="s">
        <v>378</v>
      </c>
      <c r="I26" s="325">
        <f t="shared" si="0"/>
        <v>1</v>
      </c>
      <c r="J26" s="325">
        <f t="shared" si="1"/>
        <v>0</v>
      </c>
      <c r="K26" s="324"/>
      <c r="L26" s="323" t="s">
        <v>412</v>
      </c>
      <c r="M26" s="323" t="s">
        <v>419</v>
      </c>
      <c r="N26" s="324" t="s">
        <v>218</v>
      </c>
      <c r="O26" s="326"/>
    </row>
    <row r="27" spans="1:15" s="252" customFormat="1" ht="17.25" outlineLevel="2" x14ac:dyDescent="0.3">
      <c r="A27" s="322" t="s">
        <v>339</v>
      </c>
      <c r="B27" s="323" t="s">
        <v>340</v>
      </c>
      <c r="C27" s="324">
        <v>129768.94</v>
      </c>
      <c r="D27" s="324">
        <v>129768.94</v>
      </c>
      <c r="E27" s="324">
        <v>0</v>
      </c>
      <c r="F27" s="324" t="s">
        <v>164</v>
      </c>
      <c r="G27" s="324" t="s">
        <v>228</v>
      </c>
      <c r="H27" s="324" t="s">
        <v>378</v>
      </c>
      <c r="I27" s="325">
        <f t="shared" si="0"/>
        <v>1</v>
      </c>
      <c r="J27" s="325">
        <f t="shared" si="1"/>
        <v>0</v>
      </c>
      <c r="K27" s="324"/>
      <c r="L27" s="323" t="s">
        <v>412</v>
      </c>
      <c r="M27" s="323" t="s">
        <v>419</v>
      </c>
      <c r="N27" s="324" t="s">
        <v>218</v>
      </c>
      <c r="O27" s="326"/>
    </row>
    <row r="28" spans="1:15" s="252" customFormat="1" ht="17.25" outlineLevel="2" x14ac:dyDescent="0.3">
      <c r="A28" s="322" t="s">
        <v>341</v>
      </c>
      <c r="B28" s="323" t="s">
        <v>342</v>
      </c>
      <c r="C28" s="324">
        <v>82493.75</v>
      </c>
      <c r="D28" s="324">
        <v>82493.75</v>
      </c>
      <c r="E28" s="324">
        <v>0</v>
      </c>
      <c r="F28" s="324" t="s">
        <v>164</v>
      </c>
      <c r="G28" s="324" t="s">
        <v>228</v>
      </c>
      <c r="H28" s="324" t="s">
        <v>378</v>
      </c>
      <c r="I28" s="325">
        <f t="shared" si="0"/>
        <v>1</v>
      </c>
      <c r="J28" s="325">
        <f t="shared" si="1"/>
        <v>0</v>
      </c>
      <c r="K28" s="324"/>
      <c r="L28" s="323" t="s">
        <v>412</v>
      </c>
      <c r="M28" s="323" t="s">
        <v>419</v>
      </c>
      <c r="N28" s="324" t="s">
        <v>218</v>
      </c>
      <c r="O28" s="326"/>
    </row>
    <row r="29" spans="1:15" s="252" customFormat="1" ht="17.25" outlineLevel="2" x14ac:dyDescent="0.3">
      <c r="A29" s="322" t="s">
        <v>343</v>
      </c>
      <c r="B29" s="323" t="s">
        <v>344</v>
      </c>
      <c r="C29" s="324">
        <v>118105.66</v>
      </c>
      <c r="D29" s="324">
        <v>118105.66</v>
      </c>
      <c r="E29" s="324">
        <v>0</v>
      </c>
      <c r="F29" s="324" t="s">
        <v>164</v>
      </c>
      <c r="G29" s="324" t="s">
        <v>228</v>
      </c>
      <c r="H29" s="324" t="s">
        <v>378</v>
      </c>
      <c r="I29" s="325">
        <f t="shared" si="0"/>
        <v>1</v>
      </c>
      <c r="J29" s="325">
        <f t="shared" si="1"/>
        <v>0</v>
      </c>
      <c r="K29" s="324"/>
      <c r="L29" s="323" t="s">
        <v>412</v>
      </c>
      <c r="M29" s="323" t="s">
        <v>419</v>
      </c>
      <c r="N29" s="324" t="s">
        <v>218</v>
      </c>
      <c r="O29" s="326"/>
    </row>
    <row r="30" spans="1:15" s="252" customFormat="1" ht="17.25" outlineLevel="2" x14ac:dyDescent="0.3">
      <c r="A30" s="322" t="s">
        <v>345</v>
      </c>
      <c r="B30" s="323" t="s">
        <v>346</v>
      </c>
      <c r="C30" s="324">
        <v>39130</v>
      </c>
      <c r="D30" s="324">
        <v>39130</v>
      </c>
      <c r="E30" s="324">
        <v>0</v>
      </c>
      <c r="F30" s="324" t="s">
        <v>164</v>
      </c>
      <c r="G30" s="324" t="s">
        <v>228</v>
      </c>
      <c r="H30" s="324" t="s">
        <v>311</v>
      </c>
      <c r="I30" s="325">
        <f t="shared" si="0"/>
        <v>1</v>
      </c>
      <c r="J30" s="325">
        <f t="shared" si="1"/>
        <v>0</v>
      </c>
      <c r="K30" s="324"/>
      <c r="L30" s="323" t="s">
        <v>412</v>
      </c>
      <c r="M30" s="323" t="s">
        <v>420</v>
      </c>
      <c r="N30" s="324" t="s">
        <v>218</v>
      </c>
      <c r="O30" s="326"/>
    </row>
    <row r="31" spans="1:15" s="252" customFormat="1" ht="17.25" outlineLevel="2" x14ac:dyDescent="0.3">
      <c r="A31" s="322" t="s">
        <v>347</v>
      </c>
      <c r="B31" s="323" t="s">
        <v>348</v>
      </c>
      <c r="C31" s="324">
        <v>374670.35</v>
      </c>
      <c r="D31" s="324">
        <v>374670.35</v>
      </c>
      <c r="E31" s="324">
        <v>0</v>
      </c>
      <c r="F31" s="324" t="s">
        <v>164</v>
      </c>
      <c r="G31" s="324" t="s">
        <v>228</v>
      </c>
      <c r="H31" s="324" t="s">
        <v>378</v>
      </c>
      <c r="I31" s="325">
        <f t="shared" si="0"/>
        <v>1</v>
      </c>
      <c r="J31" s="325">
        <f t="shared" si="1"/>
        <v>0</v>
      </c>
      <c r="K31" s="324"/>
      <c r="L31" s="323" t="s">
        <v>412</v>
      </c>
      <c r="M31" s="323" t="s">
        <v>420</v>
      </c>
      <c r="N31" s="324" t="s">
        <v>218</v>
      </c>
      <c r="O31" s="326"/>
    </row>
    <row r="32" spans="1:15" s="252" customFormat="1" ht="17.25" outlineLevel="2" x14ac:dyDescent="0.3">
      <c r="A32" s="322" t="s">
        <v>349</v>
      </c>
      <c r="B32" s="323" t="s">
        <v>350</v>
      </c>
      <c r="C32" s="324">
        <v>148046.35</v>
      </c>
      <c r="D32" s="324">
        <v>148046.35</v>
      </c>
      <c r="E32" s="324">
        <v>0</v>
      </c>
      <c r="F32" s="324" t="s">
        <v>164</v>
      </c>
      <c r="G32" s="324" t="s">
        <v>228</v>
      </c>
      <c r="H32" s="324" t="s">
        <v>378</v>
      </c>
      <c r="I32" s="325">
        <f t="shared" si="0"/>
        <v>1</v>
      </c>
      <c r="J32" s="325">
        <f t="shared" si="1"/>
        <v>0</v>
      </c>
      <c r="K32" s="324"/>
      <c r="L32" s="323" t="s">
        <v>412</v>
      </c>
      <c r="M32" s="323" t="s">
        <v>421</v>
      </c>
      <c r="N32" s="324" t="s">
        <v>218</v>
      </c>
      <c r="O32" s="326"/>
    </row>
    <row r="33" spans="1:15" s="252" customFormat="1" ht="17.25" outlineLevel="2" x14ac:dyDescent="0.3">
      <c r="A33" s="322" t="s">
        <v>351</v>
      </c>
      <c r="B33" s="323" t="s">
        <v>352</v>
      </c>
      <c r="C33" s="324">
        <v>402754.97</v>
      </c>
      <c r="D33" s="324">
        <v>402754.97</v>
      </c>
      <c r="E33" s="324">
        <v>0</v>
      </c>
      <c r="F33" s="324" t="s">
        <v>164</v>
      </c>
      <c r="G33" s="324" t="s">
        <v>228</v>
      </c>
      <c r="H33" s="324" t="s">
        <v>378</v>
      </c>
      <c r="I33" s="325">
        <f t="shared" si="0"/>
        <v>1</v>
      </c>
      <c r="J33" s="325">
        <f t="shared" si="1"/>
        <v>0</v>
      </c>
      <c r="K33" s="324"/>
      <c r="L33" s="323" t="s">
        <v>413</v>
      </c>
      <c r="M33" s="323" t="s">
        <v>422</v>
      </c>
      <c r="N33" s="324" t="s">
        <v>218</v>
      </c>
      <c r="O33" s="326"/>
    </row>
    <row r="34" spans="1:15" s="252" customFormat="1" ht="17.25" outlineLevel="2" x14ac:dyDescent="0.3">
      <c r="A34" s="322" t="s">
        <v>353</v>
      </c>
      <c r="B34" s="323" t="s">
        <v>354</v>
      </c>
      <c r="C34" s="324">
        <v>468278.72</v>
      </c>
      <c r="D34" s="324">
        <v>468278.72</v>
      </c>
      <c r="E34" s="324">
        <v>0</v>
      </c>
      <c r="F34" s="324" t="s">
        <v>164</v>
      </c>
      <c r="G34" s="324" t="s">
        <v>228</v>
      </c>
      <c r="H34" s="324" t="s">
        <v>378</v>
      </c>
      <c r="I34" s="325">
        <f t="shared" si="0"/>
        <v>1</v>
      </c>
      <c r="J34" s="325">
        <f t="shared" si="1"/>
        <v>0</v>
      </c>
      <c r="K34" s="324"/>
      <c r="L34" s="323" t="s">
        <v>413</v>
      </c>
      <c r="M34" s="323" t="s">
        <v>422</v>
      </c>
      <c r="N34" s="324" t="s">
        <v>218</v>
      </c>
      <c r="O34" s="326"/>
    </row>
    <row r="35" spans="1:15" s="252" customFormat="1" ht="17.25" outlineLevel="2" x14ac:dyDescent="0.3">
      <c r="A35" s="322" t="s">
        <v>355</v>
      </c>
      <c r="B35" s="323" t="s">
        <v>356</v>
      </c>
      <c r="C35" s="324">
        <v>206961.06</v>
      </c>
      <c r="D35" s="324">
        <v>206961.06</v>
      </c>
      <c r="E35" s="324">
        <v>0</v>
      </c>
      <c r="F35" s="324" t="s">
        <v>164</v>
      </c>
      <c r="G35" s="324" t="s">
        <v>228</v>
      </c>
      <c r="H35" s="324" t="s">
        <v>378</v>
      </c>
      <c r="I35" s="325">
        <f t="shared" si="0"/>
        <v>1</v>
      </c>
      <c r="J35" s="325">
        <f t="shared" si="1"/>
        <v>0</v>
      </c>
      <c r="K35" s="324"/>
      <c r="L35" s="323" t="s">
        <v>413</v>
      </c>
      <c r="M35" s="323" t="s">
        <v>423</v>
      </c>
      <c r="N35" s="324" t="s">
        <v>218</v>
      </c>
      <c r="O35" s="326"/>
    </row>
    <row r="36" spans="1:15" s="252" customFormat="1" ht="17.25" outlineLevel="2" x14ac:dyDescent="0.3">
      <c r="A36" s="322" t="s">
        <v>357</v>
      </c>
      <c r="B36" s="323" t="s">
        <v>358</v>
      </c>
      <c r="C36" s="324">
        <v>331841.09999999998</v>
      </c>
      <c r="D36" s="324">
        <v>331841.09999999998</v>
      </c>
      <c r="E36" s="324">
        <v>0</v>
      </c>
      <c r="F36" s="324" t="s">
        <v>164</v>
      </c>
      <c r="G36" s="324" t="s">
        <v>228</v>
      </c>
      <c r="H36" s="324" t="s">
        <v>378</v>
      </c>
      <c r="I36" s="325">
        <f t="shared" si="0"/>
        <v>1</v>
      </c>
      <c r="J36" s="325">
        <f t="shared" si="1"/>
        <v>0</v>
      </c>
      <c r="K36" s="324"/>
      <c r="L36" s="323" t="s">
        <v>414</v>
      </c>
      <c r="M36" s="323" t="s">
        <v>424</v>
      </c>
      <c r="N36" s="324" t="s">
        <v>218</v>
      </c>
      <c r="O36" s="326"/>
    </row>
    <row r="37" spans="1:15" s="252" customFormat="1" ht="17.25" outlineLevel="2" x14ac:dyDescent="0.3">
      <c r="A37" s="322" t="s">
        <v>359</v>
      </c>
      <c r="B37" s="323" t="s">
        <v>399</v>
      </c>
      <c r="C37" s="324">
        <v>354149.37</v>
      </c>
      <c r="D37" s="324">
        <v>354149.37</v>
      </c>
      <c r="E37" s="324">
        <v>0</v>
      </c>
      <c r="F37" s="324" t="s">
        <v>164</v>
      </c>
      <c r="G37" s="324" t="s">
        <v>228</v>
      </c>
      <c r="H37" s="324" t="s">
        <v>378</v>
      </c>
      <c r="I37" s="325">
        <f t="shared" si="0"/>
        <v>1</v>
      </c>
      <c r="J37" s="325">
        <f t="shared" si="1"/>
        <v>0</v>
      </c>
      <c r="K37" s="324"/>
      <c r="L37" s="323" t="s">
        <v>414</v>
      </c>
      <c r="M37" s="323" t="s">
        <v>424</v>
      </c>
      <c r="N37" s="324" t="s">
        <v>218</v>
      </c>
      <c r="O37" s="326"/>
    </row>
    <row r="38" spans="1:15" s="252" customFormat="1" ht="17.25" outlineLevel="2" x14ac:dyDescent="0.3">
      <c r="A38" s="322" t="s">
        <v>360</v>
      </c>
      <c r="B38" s="323" t="s">
        <v>361</v>
      </c>
      <c r="C38" s="324">
        <v>206176.84</v>
      </c>
      <c r="D38" s="324">
        <v>206176.84</v>
      </c>
      <c r="E38" s="324">
        <v>0</v>
      </c>
      <c r="F38" s="324" t="s">
        <v>164</v>
      </c>
      <c r="G38" s="324" t="s">
        <v>228</v>
      </c>
      <c r="H38" s="324" t="s">
        <v>378</v>
      </c>
      <c r="I38" s="325">
        <f t="shared" si="0"/>
        <v>1</v>
      </c>
      <c r="J38" s="325">
        <f t="shared" si="1"/>
        <v>0</v>
      </c>
      <c r="K38" s="324"/>
      <c r="L38" s="323" t="s">
        <v>414</v>
      </c>
      <c r="M38" s="323" t="s">
        <v>425</v>
      </c>
      <c r="N38" s="324" t="s">
        <v>218</v>
      </c>
      <c r="O38" s="326"/>
    </row>
    <row r="39" spans="1:15" s="252" customFormat="1" ht="17.25" outlineLevel="2" x14ac:dyDescent="0.3">
      <c r="A39" s="322" t="s">
        <v>362</v>
      </c>
      <c r="B39" s="323" t="s">
        <v>363</v>
      </c>
      <c r="C39" s="324">
        <v>172083.79</v>
      </c>
      <c r="D39" s="324">
        <v>172083.79</v>
      </c>
      <c r="E39" s="324">
        <v>0</v>
      </c>
      <c r="F39" s="324" t="s">
        <v>164</v>
      </c>
      <c r="G39" s="324" t="s">
        <v>228</v>
      </c>
      <c r="H39" s="324" t="s">
        <v>378</v>
      </c>
      <c r="I39" s="325">
        <f t="shared" ref="I39" si="2">D39/C39</f>
        <v>1</v>
      </c>
      <c r="J39" s="325">
        <f t="shared" ref="J39" si="3">E39/C39</f>
        <v>0</v>
      </c>
      <c r="K39" s="324"/>
      <c r="L39" s="323" t="s">
        <v>414</v>
      </c>
      <c r="M39" s="323" t="s">
        <v>425</v>
      </c>
      <c r="N39" s="324" t="s">
        <v>218</v>
      </c>
      <c r="O39" s="326"/>
    </row>
    <row r="40" spans="1:15" s="252" customFormat="1" ht="17.25" outlineLevel="2" x14ac:dyDescent="0.3">
      <c r="A40" s="322" t="s">
        <v>397</v>
      </c>
      <c r="B40" s="323" t="s">
        <v>398</v>
      </c>
      <c r="C40" s="324">
        <v>123367.5</v>
      </c>
      <c r="D40" s="324">
        <v>123367.5</v>
      </c>
      <c r="E40" s="324">
        <v>0</v>
      </c>
      <c r="F40" s="324" t="s">
        <v>164</v>
      </c>
      <c r="G40" s="324" t="s">
        <v>228</v>
      </c>
      <c r="H40" s="324" t="s">
        <v>378</v>
      </c>
      <c r="I40" s="325">
        <f t="shared" si="0"/>
        <v>1</v>
      </c>
      <c r="J40" s="325">
        <f t="shared" si="1"/>
        <v>0</v>
      </c>
      <c r="K40" s="324"/>
      <c r="L40" s="323" t="s">
        <v>414</v>
      </c>
      <c r="M40" s="323" t="s">
        <v>425</v>
      </c>
      <c r="N40" s="324" t="s">
        <v>218</v>
      </c>
      <c r="O40" s="326"/>
    </row>
    <row r="41" spans="1:15" s="252" customFormat="1" ht="34.5" outlineLevel="2" x14ac:dyDescent="0.3">
      <c r="A41" s="322" t="s">
        <v>52</v>
      </c>
      <c r="B41" s="323" t="s">
        <v>314</v>
      </c>
      <c r="C41" s="324">
        <v>5137830</v>
      </c>
      <c r="D41" s="324">
        <v>5137830</v>
      </c>
      <c r="E41" s="324">
        <v>0</v>
      </c>
      <c r="F41" s="324" t="s">
        <v>164</v>
      </c>
      <c r="G41" s="324" t="s">
        <v>232</v>
      </c>
      <c r="H41" s="324" t="s">
        <v>311</v>
      </c>
      <c r="I41" s="325">
        <f t="shared" si="0"/>
        <v>1</v>
      </c>
      <c r="J41" s="325">
        <f t="shared" si="1"/>
        <v>0</v>
      </c>
      <c r="K41" s="324"/>
      <c r="L41" s="323" t="s">
        <v>426</v>
      </c>
      <c r="M41" s="323" t="s">
        <v>303</v>
      </c>
      <c r="N41" s="324" t="s">
        <v>218</v>
      </c>
      <c r="O41" s="326"/>
    </row>
    <row r="42" spans="1:15" s="252" customFormat="1" ht="72" customHeight="1" outlineLevel="2" x14ac:dyDescent="0.3">
      <c r="A42" s="322" t="s">
        <v>89</v>
      </c>
      <c r="B42" s="323" t="s">
        <v>313</v>
      </c>
      <c r="C42" s="324">
        <v>720000</v>
      </c>
      <c r="D42" s="324">
        <v>0</v>
      </c>
      <c r="E42" s="324">
        <v>720000</v>
      </c>
      <c r="F42" s="324" t="s">
        <v>164</v>
      </c>
      <c r="G42" s="324" t="s">
        <v>236</v>
      </c>
      <c r="H42" s="324" t="s">
        <v>386</v>
      </c>
      <c r="I42" s="325">
        <v>0</v>
      </c>
      <c r="J42" s="325">
        <v>1</v>
      </c>
      <c r="K42" s="324"/>
      <c r="L42" s="323" t="s">
        <v>427</v>
      </c>
      <c r="M42" s="323" t="s">
        <v>427</v>
      </c>
      <c r="N42" s="324" t="s">
        <v>218</v>
      </c>
      <c r="O42" s="326" t="s">
        <v>387</v>
      </c>
    </row>
    <row r="43" spans="1:15" s="252" customFormat="1" ht="17.25" outlineLevel="2" x14ac:dyDescent="0.3">
      <c r="A43" s="322" t="s">
        <v>310</v>
      </c>
      <c r="B43" s="323" t="s">
        <v>309</v>
      </c>
      <c r="C43" s="324">
        <v>2029697</v>
      </c>
      <c r="D43" s="324">
        <v>2029697</v>
      </c>
      <c r="E43" s="324">
        <v>0</v>
      </c>
      <c r="F43" s="324" t="s">
        <v>164</v>
      </c>
      <c r="G43" s="324" t="s">
        <v>229</v>
      </c>
      <c r="H43" s="324" t="s">
        <v>311</v>
      </c>
      <c r="I43" s="325">
        <f>D43/C43</f>
        <v>1</v>
      </c>
      <c r="J43" s="325">
        <f>E43/C43</f>
        <v>0</v>
      </c>
      <c r="K43" s="324"/>
      <c r="L43" s="323" t="s">
        <v>428</v>
      </c>
      <c r="M43" s="323" t="s">
        <v>429</v>
      </c>
      <c r="N43" s="324" t="s">
        <v>218</v>
      </c>
      <c r="O43" s="326" t="s">
        <v>380</v>
      </c>
    </row>
    <row r="44" spans="1:15" s="252" customFormat="1" ht="30" customHeight="1" outlineLevel="1" x14ac:dyDescent="0.3">
      <c r="A44" s="327"/>
      <c r="B44" s="328"/>
      <c r="C44" s="329">
        <f>SUBTOTAL(9,C22:C43)</f>
        <v>13442686.619999999</v>
      </c>
      <c r="D44" s="329">
        <f>SUBTOTAL(9,D22:D43)</f>
        <v>12722686.619999999</v>
      </c>
      <c r="E44" s="329">
        <f>SUBTOTAL(9,E22:E43)</f>
        <v>720000</v>
      </c>
      <c r="F44" s="330" t="s">
        <v>384</v>
      </c>
      <c r="G44" s="329"/>
      <c r="H44" s="329"/>
      <c r="I44" s="331"/>
      <c r="J44" s="331"/>
      <c r="K44" s="329"/>
      <c r="L44" s="328"/>
      <c r="M44" s="328"/>
      <c r="N44" s="329"/>
      <c r="O44" s="332"/>
    </row>
    <row r="45" spans="1:15" s="252" customFormat="1" ht="103.5" outlineLevel="2" x14ac:dyDescent="0.3">
      <c r="A45" s="322" t="s">
        <v>3</v>
      </c>
      <c r="B45" s="323" t="s">
        <v>364</v>
      </c>
      <c r="C45" s="324">
        <v>312832.53000000003</v>
      </c>
      <c r="D45" s="324">
        <v>312832.53000000003</v>
      </c>
      <c r="E45" s="324">
        <v>0</v>
      </c>
      <c r="F45" s="324" t="s">
        <v>167</v>
      </c>
      <c r="G45" s="324" t="s">
        <v>228</v>
      </c>
      <c r="H45" s="324" t="s">
        <v>311</v>
      </c>
      <c r="I45" s="325">
        <f>D45/C45</f>
        <v>1</v>
      </c>
      <c r="J45" s="325">
        <f>E45/C45</f>
        <v>0</v>
      </c>
      <c r="K45" s="324"/>
      <c r="L45" s="323" t="s">
        <v>141</v>
      </c>
      <c r="M45" s="323" t="s">
        <v>410</v>
      </c>
      <c r="N45" s="324" t="s">
        <v>218</v>
      </c>
      <c r="O45" s="326" t="s">
        <v>391</v>
      </c>
    </row>
    <row r="46" spans="1:15" s="252" customFormat="1" ht="34.5" outlineLevel="2" x14ac:dyDescent="0.3">
      <c r="A46" s="322" t="s">
        <v>54</v>
      </c>
      <c r="B46" s="323" t="s">
        <v>312</v>
      </c>
      <c r="C46" s="324">
        <v>350000</v>
      </c>
      <c r="D46" s="324">
        <v>350000</v>
      </c>
      <c r="E46" s="324">
        <v>0</v>
      </c>
      <c r="F46" s="324" t="s">
        <v>166</v>
      </c>
      <c r="G46" s="324" t="s">
        <v>229</v>
      </c>
      <c r="H46" s="324" t="s">
        <v>311</v>
      </c>
      <c r="I46" s="325">
        <f>D46/C46</f>
        <v>1</v>
      </c>
      <c r="J46" s="325">
        <f>E46/C46</f>
        <v>0</v>
      </c>
      <c r="K46" s="324"/>
      <c r="L46" s="323" t="s">
        <v>323</v>
      </c>
      <c r="M46" s="323" t="s">
        <v>305</v>
      </c>
      <c r="N46" s="324"/>
      <c r="O46" s="326" t="s">
        <v>380</v>
      </c>
    </row>
    <row r="47" spans="1:15" s="252" customFormat="1" ht="17.25" outlineLevel="2" x14ac:dyDescent="0.3">
      <c r="A47" s="322" t="s">
        <v>308</v>
      </c>
      <c r="B47" s="323" t="s">
        <v>307</v>
      </c>
      <c r="C47" s="324">
        <v>142078.79</v>
      </c>
      <c r="D47" s="324">
        <v>142078.79</v>
      </c>
      <c r="E47" s="324">
        <v>0</v>
      </c>
      <c r="F47" s="324" t="s">
        <v>166</v>
      </c>
      <c r="G47" s="324" t="s">
        <v>229</v>
      </c>
      <c r="H47" s="324" t="s">
        <v>311</v>
      </c>
      <c r="I47" s="325">
        <f>D47/C47</f>
        <v>1</v>
      </c>
      <c r="J47" s="325">
        <f>E47/C47</f>
        <v>0</v>
      </c>
      <c r="K47" s="324"/>
      <c r="L47" s="323" t="s">
        <v>151</v>
      </c>
      <c r="M47" s="323" t="s">
        <v>430</v>
      </c>
      <c r="N47" s="324" t="s">
        <v>218</v>
      </c>
      <c r="O47" s="326" t="s">
        <v>380</v>
      </c>
    </row>
    <row r="48" spans="1:15" s="252" customFormat="1" ht="86.25" outlineLevel="2" x14ac:dyDescent="0.3">
      <c r="A48" s="322" t="s">
        <v>67</v>
      </c>
      <c r="B48" s="323" t="s">
        <v>302</v>
      </c>
      <c r="C48" s="324">
        <v>250000</v>
      </c>
      <c r="D48" s="324">
        <v>150000</v>
      </c>
      <c r="E48" s="324">
        <v>100000</v>
      </c>
      <c r="F48" s="324" t="s">
        <v>166</v>
      </c>
      <c r="G48" s="324" t="s">
        <v>229</v>
      </c>
      <c r="H48" s="324" t="s">
        <v>378</v>
      </c>
      <c r="I48" s="325">
        <f>D48/C48</f>
        <v>0.6</v>
      </c>
      <c r="J48" s="325">
        <f>E48/C48</f>
        <v>0.4</v>
      </c>
      <c r="K48" s="324"/>
      <c r="L48" s="323" t="s">
        <v>301</v>
      </c>
      <c r="M48" s="323" t="s">
        <v>298</v>
      </c>
      <c r="N48" s="324" t="s">
        <v>218</v>
      </c>
      <c r="O48" s="326" t="s">
        <v>402</v>
      </c>
    </row>
    <row r="49" spans="1:15" s="252" customFormat="1" ht="34.5" outlineLevel="2" x14ac:dyDescent="0.3">
      <c r="A49" s="322" t="s">
        <v>118</v>
      </c>
      <c r="B49" s="323" t="s">
        <v>300</v>
      </c>
      <c r="C49" s="324">
        <v>200000</v>
      </c>
      <c r="D49" s="324">
        <v>0</v>
      </c>
      <c r="E49" s="324">
        <v>200000</v>
      </c>
      <c r="F49" s="324" t="s">
        <v>224</v>
      </c>
      <c r="G49" s="324" t="s">
        <v>236</v>
      </c>
      <c r="H49" s="324" t="s">
        <v>378</v>
      </c>
      <c r="I49" s="325">
        <f>D49/C49</f>
        <v>0</v>
      </c>
      <c r="J49" s="325">
        <f>E49/C49</f>
        <v>1</v>
      </c>
      <c r="K49" s="324"/>
      <c r="L49" s="323" t="s">
        <v>299</v>
      </c>
      <c r="M49" s="323" t="s">
        <v>298</v>
      </c>
      <c r="N49" s="324" t="s">
        <v>218</v>
      </c>
      <c r="O49" s="326" t="s">
        <v>381</v>
      </c>
    </row>
    <row r="50" spans="1:15" s="252" customFormat="1" ht="30" customHeight="1" outlineLevel="1" thickBot="1" x14ac:dyDescent="0.35">
      <c r="A50" s="316"/>
      <c r="B50" s="317"/>
      <c r="C50" s="318">
        <f>SUBTOTAL(9,C45:C49)</f>
        <v>1254911.32</v>
      </c>
      <c r="D50" s="318">
        <f>SUBTOTAL(9,D45:D49)</f>
        <v>954911.32000000007</v>
      </c>
      <c r="E50" s="318">
        <f>SUBTOTAL(9,E45:E49)</f>
        <v>300000</v>
      </c>
      <c r="F50" s="319" t="s">
        <v>385</v>
      </c>
      <c r="G50" s="318"/>
      <c r="H50" s="318"/>
      <c r="I50" s="320"/>
      <c r="J50" s="320"/>
      <c r="K50" s="318"/>
      <c r="L50" s="317"/>
      <c r="M50" s="317"/>
      <c r="N50" s="318"/>
      <c r="O50" s="321"/>
    </row>
    <row r="51" spans="1:15" s="252" customFormat="1" ht="30" customHeight="1" outlineLevel="1" thickBot="1" x14ac:dyDescent="0.35">
      <c r="A51" s="303"/>
      <c r="B51" s="304"/>
      <c r="C51" s="305">
        <f>SUBTOTAL(9,C9:C49)</f>
        <v>18799999.999999996</v>
      </c>
      <c r="D51" s="305">
        <f>SUBTOTAL(9,D9:D49)</f>
        <v>14999999.999999998</v>
      </c>
      <c r="E51" s="305">
        <f>SUBTOTAL(9,E9:E49)</f>
        <v>3800000</v>
      </c>
      <c r="F51" s="309" t="s">
        <v>221</v>
      </c>
      <c r="G51" s="305"/>
      <c r="H51" s="305"/>
      <c r="I51" s="306"/>
      <c r="J51" s="306"/>
      <c r="K51" s="305"/>
      <c r="L51" s="304"/>
      <c r="M51" s="304"/>
      <c r="N51" s="305"/>
      <c r="O51" s="307"/>
    </row>
    <row r="52" spans="1:15" s="252" customFormat="1" x14ac:dyDescent="0.3">
      <c r="A52" s="34"/>
      <c r="B52" s="51"/>
      <c r="C52" s="51"/>
      <c r="D52" s="51"/>
      <c r="E52" s="51"/>
      <c r="F52" s="269"/>
      <c r="G52" s="254"/>
      <c r="H52" s="253"/>
      <c r="K52" s="34"/>
      <c r="L52" s="34"/>
      <c r="M52" s="34"/>
      <c r="N52" s="34"/>
      <c r="O52" s="286"/>
    </row>
    <row r="53" spans="1:15" s="252" customFormat="1" x14ac:dyDescent="0.3">
      <c r="A53" s="34"/>
      <c r="B53" s="51"/>
      <c r="C53" s="51"/>
      <c r="D53" s="51"/>
      <c r="E53" s="51"/>
      <c r="F53" s="269"/>
      <c r="G53" s="254"/>
      <c r="H53" s="253"/>
      <c r="K53" s="34"/>
      <c r="L53" s="34"/>
      <c r="M53" s="34"/>
      <c r="N53" s="34"/>
      <c r="O53" s="286"/>
    </row>
    <row r="54" spans="1:15" s="252" customFormat="1" x14ac:dyDescent="0.3">
      <c r="A54" s="34"/>
      <c r="B54" s="51"/>
      <c r="C54" s="51"/>
      <c r="D54" s="51"/>
      <c r="E54" s="51"/>
      <c r="F54" s="269"/>
      <c r="G54" s="254"/>
      <c r="H54" s="253"/>
      <c r="K54" s="34"/>
      <c r="L54" s="34"/>
      <c r="M54" s="34"/>
      <c r="N54" s="34"/>
      <c r="O54" s="286"/>
    </row>
    <row r="55" spans="1:15" s="252" customFormat="1" x14ac:dyDescent="0.3">
      <c r="A55" s="34"/>
      <c r="B55" s="51"/>
      <c r="C55" s="51"/>
      <c r="D55" s="51"/>
      <c r="E55" s="51"/>
      <c r="F55" s="269"/>
      <c r="G55" s="254"/>
      <c r="H55" s="253"/>
      <c r="K55" s="34"/>
      <c r="L55" s="34"/>
      <c r="M55" s="34"/>
      <c r="N55" s="34"/>
      <c r="O55" s="286"/>
    </row>
    <row r="56" spans="1:15" s="252" customFormat="1" x14ac:dyDescent="0.3">
      <c r="A56" s="34"/>
      <c r="B56" s="51"/>
      <c r="C56" s="51"/>
      <c r="D56" s="51"/>
      <c r="E56" s="51"/>
      <c r="F56" s="269"/>
      <c r="G56" s="254"/>
      <c r="H56" s="253"/>
      <c r="K56" s="34"/>
      <c r="L56" s="34"/>
      <c r="M56" s="34"/>
      <c r="N56" s="34"/>
      <c r="O56" s="286"/>
    </row>
    <row r="57" spans="1:15" s="252" customFormat="1" x14ac:dyDescent="0.3">
      <c r="A57" s="34"/>
      <c r="B57" s="51"/>
      <c r="C57" s="51"/>
      <c r="D57" s="51"/>
      <c r="E57" s="51"/>
      <c r="F57" s="269"/>
      <c r="G57" s="254"/>
      <c r="H57" s="253"/>
      <c r="K57" s="34"/>
      <c r="L57" s="34"/>
      <c r="M57" s="34"/>
      <c r="N57" s="34"/>
      <c r="O57" s="286"/>
    </row>
    <row r="58" spans="1:15" s="252" customFormat="1" x14ac:dyDescent="0.3">
      <c r="A58" s="34"/>
      <c r="B58" s="51"/>
      <c r="C58" s="51"/>
      <c r="D58" s="51"/>
      <c r="E58" s="51"/>
      <c r="F58" s="269"/>
      <c r="G58" s="254"/>
      <c r="H58" s="253"/>
      <c r="K58" s="34"/>
      <c r="L58" s="34"/>
      <c r="M58" s="34"/>
      <c r="N58" s="34"/>
      <c r="O58" s="286"/>
    </row>
    <row r="59" spans="1:15" s="252" customFormat="1" x14ac:dyDescent="0.3">
      <c r="A59" s="34"/>
      <c r="B59" s="51"/>
      <c r="C59" s="51"/>
      <c r="D59" s="51"/>
      <c r="E59" s="51"/>
      <c r="F59" s="269"/>
      <c r="G59" s="254"/>
      <c r="H59" s="253"/>
      <c r="K59" s="34"/>
      <c r="L59" s="34"/>
      <c r="M59" s="34"/>
      <c r="N59" s="34"/>
      <c r="O59" s="286"/>
    </row>
    <row r="60" spans="1:15" s="252" customFormat="1" x14ac:dyDescent="0.3">
      <c r="A60" s="34"/>
      <c r="B60" s="51"/>
      <c r="C60" s="51"/>
      <c r="D60" s="51"/>
      <c r="E60" s="51"/>
      <c r="F60" s="269"/>
      <c r="G60" s="254"/>
      <c r="H60" s="253"/>
      <c r="K60" s="34"/>
      <c r="L60" s="34"/>
      <c r="M60" s="34"/>
      <c r="N60" s="34"/>
      <c r="O60" s="286"/>
    </row>
    <row r="61" spans="1:15" s="252" customFormat="1" x14ac:dyDescent="0.3">
      <c r="A61" s="34"/>
      <c r="B61" s="51"/>
      <c r="C61" s="51"/>
      <c r="D61" s="51"/>
      <c r="E61" s="51"/>
      <c r="F61" s="269"/>
      <c r="G61" s="254"/>
      <c r="H61" s="253"/>
      <c r="K61" s="34"/>
      <c r="L61" s="34"/>
      <c r="M61" s="34"/>
      <c r="N61" s="34"/>
      <c r="O61" s="286"/>
    </row>
    <row r="62" spans="1:15" s="252" customFormat="1" x14ac:dyDescent="0.3">
      <c r="A62" s="34"/>
      <c r="B62" s="51"/>
      <c r="C62" s="51"/>
      <c r="D62" s="51"/>
      <c r="E62" s="51"/>
      <c r="F62" s="269"/>
      <c r="G62" s="254"/>
      <c r="H62" s="253"/>
      <c r="K62" s="34"/>
      <c r="L62" s="34"/>
      <c r="M62" s="34"/>
      <c r="N62" s="34"/>
      <c r="O62" s="286"/>
    </row>
    <row r="63" spans="1:15" s="252" customFormat="1" x14ac:dyDescent="0.3">
      <c r="A63" s="34"/>
      <c r="B63" s="51"/>
      <c r="C63" s="51"/>
      <c r="D63" s="51"/>
      <c r="E63" s="51"/>
      <c r="F63" s="269"/>
      <c r="G63" s="254"/>
      <c r="H63" s="253"/>
      <c r="K63" s="34"/>
      <c r="L63" s="34"/>
      <c r="M63" s="34"/>
      <c r="N63" s="34"/>
      <c r="O63" s="286"/>
    </row>
    <row r="64" spans="1:15" s="252" customFormat="1" x14ac:dyDescent="0.3">
      <c r="A64" s="34"/>
      <c r="B64" s="51"/>
      <c r="C64" s="51"/>
      <c r="D64" s="51"/>
      <c r="E64" s="51"/>
      <c r="F64" s="269"/>
      <c r="G64" s="254"/>
      <c r="H64" s="253"/>
      <c r="K64" s="34"/>
      <c r="L64" s="34"/>
      <c r="M64" s="34"/>
      <c r="N64" s="34"/>
      <c r="O64" s="286"/>
    </row>
    <row r="65" spans="1:15" s="252" customFormat="1" x14ac:dyDescent="0.3">
      <c r="A65" s="34"/>
      <c r="B65" s="51"/>
      <c r="C65" s="51"/>
      <c r="D65" s="51"/>
      <c r="E65" s="51"/>
      <c r="F65" s="269"/>
      <c r="G65" s="254"/>
      <c r="H65" s="253"/>
      <c r="K65" s="34"/>
      <c r="L65" s="34"/>
      <c r="M65" s="34"/>
      <c r="N65" s="34"/>
      <c r="O65" s="286"/>
    </row>
    <row r="66" spans="1:15" s="252" customFormat="1" x14ac:dyDescent="0.3">
      <c r="A66" s="34"/>
      <c r="B66" s="51"/>
      <c r="C66" s="51"/>
      <c r="D66" s="51"/>
      <c r="E66" s="51"/>
      <c r="F66" s="269"/>
      <c r="G66" s="254"/>
      <c r="H66" s="253"/>
      <c r="K66" s="34"/>
      <c r="L66" s="34"/>
      <c r="M66" s="34"/>
      <c r="N66" s="34"/>
      <c r="O66" s="286"/>
    </row>
    <row r="67" spans="1:15" s="252" customFormat="1" x14ac:dyDescent="0.3">
      <c r="A67" s="34"/>
      <c r="B67" s="51"/>
      <c r="C67" s="51"/>
      <c r="D67" s="51"/>
      <c r="E67" s="51"/>
      <c r="F67" s="269"/>
      <c r="G67" s="254"/>
      <c r="H67" s="253"/>
      <c r="K67" s="34"/>
      <c r="L67" s="34"/>
      <c r="M67" s="34"/>
      <c r="N67" s="34"/>
      <c r="O67" s="286"/>
    </row>
    <row r="68" spans="1:15" s="252" customFormat="1" x14ac:dyDescent="0.3">
      <c r="A68" s="34"/>
      <c r="B68" s="51"/>
      <c r="C68" s="51"/>
      <c r="D68" s="51"/>
      <c r="E68" s="51"/>
      <c r="F68" s="269"/>
      <c r="G68" s="254"/>
      <c r="H68" s="253"/>
      <c r="K68" s="34"/>
      <c r="L68" s="34"/>
      <c r="M68" s="34"/>
      <c r="N68" s="34"/>
      <c r="O68" s="286"/>
    </row>
    <row r="69" spans="1:15" s="252" customFormat="1" x14ac:dyDescent="0.3">
      <c r="A69" s="34"/>
      <c r="B69" s="51"/>
      <c r="C69" s="51"/>
      <c r="D69" s="51"/>
      <c r="E69" s="51"/>
      <c r="F69" s="269"/>
      <c r="G69" s="254"/>
      <c r="H69" s="253"/>
      <c r="K69" s="34"/>
      <c r="L69" s="34"/>
      <c r="M69" s="34"/>
      <c r="N69" s="34"/>
      <c r="O69" s="286"/>
    </row>
    <row r="70" spans="1:15" s="252" customFormat="1" x14ac:dyDescent="0.3">
      <c r="A70" s="34"/>
      <c r="B70" s="51"/>
      <c r="C70" s="51"/>
      <c r="D70" s="51"/>
      <c r="E70" s="51"/>
      <c r="F70" s="269"/>
      <c r="G70" s="254"/>
      <c r="H70" s="253"/>
      <c r="K70" s="34"/>
      <c r="L70" s="34"/>
      <c r="M70" s="34"/>
      <c r="N70" s="34"/>
      <c r="O70" s="286"/>
    </row>
    <row r="71" spans="1:15" s="252" customFormat="1" x14ac:dyDescent="0.3">
      <c r="A71" s="34"/>
      <c r="B71" s="51"/>
      <c r="C71" s="51"/>
      <c r="D71" s="51"/>
      <c r="E71" s="51"/>
      <c r="F71" s="269"/>
      <c r="G71" s="254"/>
      <c r="H71" s="253"/>
      <c r="K71" s="34"/>
      <c r="L71" s="34"/>
      <c r="M71" s="34"/>
      <c r="N71" s="34"/>
      <c r="O71" s="286"/>
    </row>
    <row r="72" spans="1:15" s="252" customFormat="1" x14ac:dyDescent="0.3">
      <c r="A72" s="34"/>
      <c r="B72" s="51"/>
      <c r="C72" s="51"/>
      <c r="D72" s="51"/>
      <c r="E72" s="51"/>
      <c r="F72" s="269"/>
      <c r="G72" s="254"/>
      <c r="H72" s="253"/>
      <c r="K72" s="34"/>
      <c r="L72" s="34"/>
      <c r="M72" s="34"/>
      <c r="N72" s="34"/>
      <c r="O72" s="286"/>
    </row>
    <row r="73" spans="1:15" s="252" customFormat="1" x14ac:dyDescent="0.3">
      <c r="A73" s="34"/>
      <c r="B73" s="51"/>
      <c r="C73" s="51"/>
      <c r="D73" s="51"/>
      <c r="E73" s="51"/>
      <c r="F73" s="269"/>
      <c r="G73" s="254"/>
      <c r="H73" s="253"/>
      <c r="K73" s="34"/>
      <c r="L73" s="34"/>
      <c r="M73" s="34"/>
      <c r="N73" s="34"/>
      <c r="O73" s="286"/>
    </row>
    <row r="74" spans="1:15" s="252" customFormat="1" x14ac:dyDescent="0.3">
      <c r="A74" s="34"/>
      <c r="B74" s="51"/>
      <c r="C74" s="51"/>
      <c r="D74" s="51"/>
      <c r="E74" s="51"/>
      <c r="F74" s="269"/>
      <c r="G74" s="254"/>
      <c r="H74" s="253"/>
      <c r="K74" s="34"/>
      <c r="L74" s="34"/>
      <c r="M74" s="34"/>
      <c r="N74" s="34"/>
      <c r="O74" s="286"/>
    </row>
    <row r="75" spans="1:15" s="252" customFormat="1" x14ac:dyDescent="0.3">
      <c r="A75" s="34"/>
      <c r="B75" s="51"/>
      <c r="C75" s="51"/>
      <c r="D75" s="51"/>
      <c r="E75" s="51"/>
      <c r="F75" s="269"/>
      <c r="G75" s="254"/>
      <c r="H75" s="253"/>
      <c r="K75" s="34"/>
      <c r="L75" s="34"/>
      <c r="M75" s="34"/>
      <c r="N75" s="34"/>
      <c r="O75" s="286"/>
    </row>
    <row r="76" spans="1:15" s="252" customFormat="1" x14ac:dyDescent="0.3">
      <c r="A76" s="34"/>
      <c r="B76" s="51"/>
      <c r="C76" s="51"/>
      <c r="D76" s="51"/>
      <c r="E76" s="51"/>
      <c r="F76" s="269"/>
      <c r="G76" s="254"/>
      <c r="H76" s="253"/>
      <c r="K76" s="34"/>
      <c r="L76" s="34"/>
      <c r="M76" s="34"/>
      <c r="N76" s="34"/>
      <c r="O76" s="286"/>
    </row>
    <row r="77" spans="1:15" s="252" customFormat="1" x14ac:dyDescent="0.3">
      <c r="A77" s="34"/>
      <c r="B77" s="51"/>
      <c r="C77" s="51"/>
      <c r="D77" s="51"/>
      <c r="E77" s="51"/>
      <c r="F77" s="269"/>
      <c r="G77" s="254"/>
      <c r="H77" s="253"/>
      <c r="K77" s="34"/>
      <c r="L77" s="34"/>
      <c r="M77" s="34"/>
      <c r="N77" s="34"/>
      <c r="O77" s="286"/>
    </row>
    <row r="78" spans="1:15" s="252" customFormat="1" x14ac:dyDescent="0.3">
      <c r="A78" s="34"/>
      <c r="B78" s="51"/>
      <c r="C78" s="51"/>
      <c r="D78" s="51"/>
      <c r="E78" s="51"/>
      <c r="F78" s="269"/>
      <c r="G78" s="254"/>
      <c r="H78" s="253"/>
      <c r="K78" s="34"/>
      <c r="L78" s="34"/>
      <c r="M78" s="34"/>
      <c r="N78" s="34"/>
      <c r="O78" s="286"/>
    </row>
    <row r="79" spans="1:15" s="252" customFormat="1" x14ac:dyDescent="0.3">
      <c r="A79" s="34"/>
      <c r="B79" s="51"/>
      <c r="C79" s="51"/>
      <c r="D79" s="51"/>
      <c r="E79" s="51"/>
      <c r="F79" s="269"/>
      <c r="G79" s="254"/>
      <c r="H79" s="253"/>
      <c r="K79" s="34"/>
      <c r="L79" s="34"/>
      <c r="M79" s="34"/>
      <c r="N79" s="34"/>
      <c r="O79" s="286"/>
    </row>
    <row r="80" spans="1:15" s="252" customFormat="1" x14ac:dyDescent="0.3">
      <c r="A80" s="34"/>
      <c r="B80" s="51"/>
      <c r="C80" s="51"/>
      <c r="D80" s="51"/>
      <c r="E80" s="51"/>
      <c r="F80" s="269"/>
      <c r="G80" s="254"/>
      <c r="H80" s="253"/>
      <c r="K80" s="34"/>
      <c r="L80" s="34"/>
      <c r="M80" s="34"/>
      <c r="N80" s="34"/>
      <c r="O80" s="286"/>
    </row>
    <row r="81" spans="1:15" s="252" customFormat="1" x14ac:dyDescent="0.3">
      <c r="A81" s="34"/>
      <c r="B81" s="51"/>
      <c r="C81" s="51"/>
      <c r="D81" s="51"/>
      <c r="E81" s="51"/>
      <c r="F81" s="269"/>
      <c r="G81" s="254"/>
      <c r="H81" s="253"/>
      <c r="K81" s="34"/>
      <c r="L81" s="34"/>
      <c r="M81" s="34"/>
      <c r="N81" s="34"/>
      <c r="O81" s="286"/>
    </row>
    <row r="82" spans="1:15" s="252" customFormat="1" x14ac:dyDescent="0.3">
      <c r="A82" s="34"/>
      <c r="B82" s="51"/>
      <c r="C82" s="51"/>
      <c r="D82" s="51"/>
      <c r="E82" s="51"/>
      <c r="F82" s="269"/>
      <c r="G82" s="254"/>
      <c r="H82" s="253"/>
      <c r="K82" s="34"/>
      <c r="L82" s="34"/>
      <c r="M82" s="34"/>
      <c r="N82" s="34"/>
      <c r="O82" s="286"/>
    </row>
    <row r="83" spans="1:15" s="252" customFormat="1" x14ac:dyDescent="0.3">
      <c r="A83" s="34"/>
      <c r="B83" s="51"/>
      <c r="C83" s="51"/>
      <c r="D83" s="51"/>
      <c r="E83" s="51"/>
      <c r="F83" s="269"/>
      <c r="G83" s="254"/>
      <c r="H83" s="253"/>
      <c r="K83" s="34"/>
      <c r="L83" s="34"/>
      <c r="M83" s="34"/>
      <c r="N83" s="34"/>
      <c r="O83" s="286"/>
    </row>
    <row r="84" spans="1:15" s="252" customFormat="1" x14ac:dyDescent="0.3">
      <c r="A84" s="34"/>
      <c r="B84" s="51"/>
      <c r="C84" s="51"/>
      <c r="D84" s="51"/>
      <c r="E84" s="51"/>
      <c r="F84" s="269"/>
      <c r="G84" s="254"/>
      <c r="H84" s="253"/>
      <c r="K84" s="34"/>
      <c r="L84" s="34"/>
      <c r="M84" s="34"/>
      <c r="N84" s="34"/>
      <c r="O84" s="286"/>
    </row>
    <row r="85" spans="1:15" s="252" customFormat="1" x14ac:dyDescent="0.3">
      <c r="A85" s="34"/>
      <c r="B85" s="51"/>
      <c r="C85" s="51"/>
      <c r="D85" s="51"/>
      <c r="E85" s="51"/>
      <c r="F85" s="269"/>
      <c r="G85" s="254"/>
      <c r="H85" s="253"/>
      <c r="K85" s="34"/>
      <c r="L85" s="34"/>
      <c r="M85" s="34"/>
      <c r="N85" s="34"/>
      <c r="O85" s="286"/>
    </row>
    <row r="86" spans="1:15" s="252" customFormat="1" x14ac:dyDescent="0.3">
      <c r="A86" s="34"/>
      <c r="B86" s="51"/>
      <c r="C86" s="51"/>
      <c r="D86" s="51"/>
      <c r="E86" s="51"/>
      <c r="F86" s="269"/>
      <c r="G86" s="254"/>
      <c r="H86" s="253"/>
      <c r="K86" s="34"/>
      <c r="L86" s="34"/>
      <c r="M86" s="34"/>
      <c r="N86" s="34"/>
      <c r="O86" s="286"/>
    </row>
    <row r="87" spans="1:15" s="252" customFormat="1" x14ac:dyDescent="0.3">
      <c r="A87" s="34"/>
      <c r="B87" s="51"/>
      <c r="C87" s="51"/>
      <c r="D87" s="51"/>
      <c r="E87" s="51"/>
      <c r="F87" s="269"/>
      <c r="G87" s="254"/>
      <c r="H87" s="253"/>
      <c r="K87" s="34"/>
      <c r="L87" s="34"/>
      <c r="M87" s="34"/>
      <c r="N87" s="34"/>
      <c r="O87" s="286"/>
    </row>
    <row r="88" spans="1:15" s="252" customFormat="1" x14ac:dyDescent="0.3">
      <c r="A88" s="34"/>
      <c r="B88" s="51"/>
      <c r="C88" s="51"/>
      <c r="D88" s="51"/>
      <c r="E88" s="51"/>
      <c r="F88" s="269"/>
      <c r="G88" s="254"/>
      <c r="H88" s="253"/>
      <c r="K88" s="34"/>
      <c r="L88" s="34"/>
      <c r="M88" s="34"/>
      <c r="N88" s="34"/>
      <c r="O88" s="286"/>
    </row>
    <row r="89" spans="1:15" s="252" customFormat="1" x14ac:dyDescent="0.3">
      <c r="A89" s="34"/>
      <c r="B89" s="51"/>
      <c r="C89" s="51"/>
      <c r="D89" s="51"/>
      <c r="E89" s="51"/>
      <c r="F89" s="269"/>
      <c r="G89" s="254"/>
      <c r="H89" s="253"/>
      <c r="K89" s="34"/>
      <c r="L89" s="34"/>
      <c r="M89" s="34"/>
      <c r="N89" s="34"/>
      <c r="O89" s="286"/>
    </row>
    <row r="90" spans="1:15" s="252" customFormat="1" x14ac:dyDescent="0.3">
      <c r="A90" s="34"/>
      <c r="B90" s="51"/>
      <c r="C90" s="51"/>
      <c r="D90" s="51"/>
      <c r="E90" s="51"/>
      <c r="F90" s="269"/>
      <c r="G90" s="254"/>
      <c r="H90" s="253"/>
      <c r="K90" s="34"/>
      <c r="L90" s="34"/>
      <c r="M90" s="34"/>
      <c r="N90" s="34"/>
      <c r="O90" s="286"/>
    </row>
    <row r="91" spans="1:15" s="252" customFormat="1" x14ac:dyDescent="0.3">
      <c r="A91" s="34"/>
      <c r="B91" s="51"/>
      <c r="C91" s="51"/>
      <c r="D91" s="51"/>
      <c r="E91" s="51"/>
      <c r="F91" s="269"/>
      <c r="G91" s="254"/>
      <c r="H91" s="253"/>
      <c r="K91" s="34"/>
      <c r="L91" s="34"/>
      <c r="M91" s="34"/>
      <c r="N91" s="34"/>
      <c r="O91" s="286"/>
    </row>
    <row r="92" spans="1:15" s="252" customFormat="1" x14ac:dyDescent="0.3">
      <c r="A92" s="34"/>
      <c r="B92" s="51"/>
      <c r="C92" s="51"/>
      <c r="D92" s="51"/>
      <c r="E92" s="51"/>
      <c r="F92" s="269"/>
      <c r="G92" s="254"/>
      <c r="H92" s="253"/>
      <c r="K92" s="34"/>
      <c r="L92" s="34"/>
      <c r="M92" s="34"/>
      <c r="N92" s="34"/>
      <c r="O92" s="286"/>
    </row>
    <row r="93" spans="1:15" s="252" customFormat="1" x14ac:dyDescent="0.3">
      <c r="A93" s="34"/>
      <c r="B93" s="51"/>
      <c r="C93" s="51"/>
      <c r="D93" s="51"/>
      <c r="E93" s="51"/>
      <c r="F93" s="269"/>
      <c r="G93" s="254"/>
      <c r="H93" s="253"/>
      <c r="K93" s="34"/>
      <c r="L93" s="34"/>
      <c r="M93" s="34"/>
      <c r="N93" s="34"/>
      <c r="O93" s="286"/>
    </row>
    <row r="94" spans="1:15" s="252" customFormat="1" x14ac:dyDescent="0.3">
      <c r="A94" s="34"/>
      <c r="B94" s="51"/>
      <c r="C94" s="51"/>
      <c r="D94" s="51"/>
      <c r="E94" s="51"/>
      <c r="F94" s="269"/>
      <c r="G94" s="254"/>
      <c r="H94" s="253"/>
      <c r="K94" s="34"/>
      <c r="L94" s="34"/>
      <c r="M94" s="34"/>
      <c r="N94" s="34"/>
      <c r="O94" s="286"/>
    </row>
    <row r="95" spans="1:15" s="252" customFormat="1" x14ac:dyDescent="0.3">
      <c r="A95" s="34"/>
      <c r="B95" s="51"/>
      <c r="C95" s="51"/>
      <c r="D95" s="51"/>
      <c r="E95" s="51"/>
      <c r="F95" s="269"/>
      <c r="G95" s="254"/>
      <c r="H95" s="253"/>
      <c r="K95" s="34"/>
      <c r="L95" s="34"/>
      <c r="M95" s="34"/>
      <c r="N95" s="34"/>
      <c r="O95" s="286"/>
    </row>
    <row r="96" spans="1:15" s="252" customFormat="1" x14ac:dyDescent="0.3">
      <c r="A96" s="34"/>
      <c r="B96" s="51"/>
      <c r="C96" s="51"/>
      <c r="D96" s="51"/>
      <c r="E96" s="51"/>
      <c r="F96" s="269"/>
      <c r="G96" s="254"/>
      <c r="H96" s="253"/>
      <c r="K96" s="34"/>
      <c r="L96" s="34"/>
      <c r="M96" s="34"/>
      <c r="N96" s="34"/>
      <c r="O96" s="286"/>
    </row>
    <row r="97" spans="1:15" s="252" customFormat="1" x14ac:dyDescent="0.3">
      <c r="A97" s="34"/>
      <c r="B97" s="51"/>
      <c r="C97" s="51"/>
      <c r="D97" s="51"/>
      <c r="E97" s="51"/>
      <c r="F97" s="269"/>
      <c r="G97" s="254"/>
      <c r="H97" s="253"/>
      <c r="K97" s="34"/>
      <c r="L97" s="34"/>
      <c r="M97" s="34"/>
      <c r="N97" s="34"/>
      <c r="O97" s="286"/>
    </row>
    <row r="98" spans="1:15" s="252" customFormat="1" x14ac:dyDescent="0.3">
      <c r="A98" s="34"/>
      <c r="B98" s="51"/>
      <c r="C98" s="51"/>
      <c r="D98" s="51"/>
      <c r="E98" s="51"/>
      <c r="F98" s="269"/>
      <c r="G98" s="254"/>
      <c r="H98" s="253"/>
      <c r="K98" s="34"/>
      <c r="L98" s="34"/>
      <c r="M98" s="34"/>
      <c r="N98" s="34"/>
      <c r="O98" s="286"/>
    </row>
    <row r="99" spans="1:15" s="252" customFormat="1" x14ac:dyDescent="0.3">
      <c r="A99" s="34"/>
      <c r="B99" s="51"/>
      <c r="C99" s="51"/>
      <c r="D99" s="51"/>
      <c r="E99" s="51"/>
      <c r="F99" s="269"/>
      <c r="G99" s="254"/>
      <c r="H99" s="253"/>
      <c r="K99" s="34"/>
      <c r="L99" s="34"/>
      <c r="M99" s="34"/>
      <c r="N99" s="34"/>
      <c r="O99" s="286"/>
    </row>
    <row r="100" spans="1:15" s="252" customFormat="1" x14ac:dyDescent="0.3">
      <c r="A100" s="34"/>
      <c r="B100" s="51"/>
      <c r="C100" s="51"/>
      <c r="D100" s="51"/>
      <c r="E100" s="51"/>
      <c r="F100" s="269"/>
      <c r="G100" s="254"/>
      <c r="H100" s="253"/>
      <c r="K100" s="34"/>
      <c r="L100" s="34"/>
      <c r="M100" s="34"/>
      <c r="N100" s="34"/>
      <c r="O100" s="286"/>
    </row>
    <row r="101" spans="1:15" s="252" customFormat="1" x14ac:dyDescent="0.3">
      <c r="A101" s="34"/>
      <c r="B101" s="51"/>
      <c r="C101" s="51"/>
      <c r="D101" s="51"/>
      <c r="E101" s="51"/>
      <c r="F101" s="269"/>
      <c r="G101" s="254"/>
      <c r="H101" s="253"/>
      <c r="K101" s="34"/>
      <c r="L101" s="34"/>
      <c r="M101" s="34"/>
      <c r="N101" s="34"/>
      <c r="O101" s="286"/>
    </row>
    <row r="102" spans="1:15" s="252" customFormat="1" x14ac:dyDescent="0.3">
      <c r="A102" s="34"/>
      <c r="B102" s="51"/>
      <c r="C102" s="51"/>
      <c r="D102" s="51"/>
      <c r="E102" s="51"/>
      <c r="F102" s="269"/>
      <c r="G102" s="254"/>
      <c r="H102" s="253"/>
      <c r="K102" s="34"/>
      <c r="L102" s="34"/>
      <c r="M102" s="34"/>
      <c r="N102" s="34"/>
      <c r="O102" s="286"/>
    </row>
    <row r="103" spans="1:15" s="252" customFormat="1" x14ac:dyDescent="0.3">
      <c r="A103" s="34"/>
      <c r="B103" s="51"/>
      <c r="C103" s="51"/>
      <c r="D103" s="51"/>
      <c r="E103" s="51"/>
      <c r="F103" s="269"/>
      <c r="G103" s="254"/>
      <c r="H103" s="253"/>
      <c r="K103" s="34"/>
      <c r="L103" s="34"/>
      <c r="M103" s="34"/>
      <c r="N103" s="34"/>
      <c r="O103" s="286"/>
    </row>
    <row r="104" spans="1:15" s="252" customFormat="1" x14ac:dyDescent="0.3">
      <c r="A104" s="34"/>
      <c r="B104" s="51"/>
      <c r="C104" s="51"/>
      <c r="D104" s="51"/>
      <c r="E104" s="51"/>
      <c r="F104" s="269"/>
      <c r="G104" s="254"/>
      <c r="H104" s="253"/>
      <c r="K104" s="34"/>
      <c r="L104" s="34"/>
      <c r="M104" s="34"/>
      <c r="N104" s="34"/>
      <c r="O104" s="286"/>
    </row>
    <row r="105" spans="1:15" s="252" customFormat="1" x14ac:dyDescent="0.3">
      <c r="A105" s="34"/>
      <c r="B105" s="51"/>
      <c r="C105" s="51"/>
      <c r="D105" s="51"/>
      <c r="E105" s="51"/>
      <c r="F105" s="269"/>
      <c r="G105" s="254"/>
      <c r="H105" s="253"/>
      <c r="K105" s="34"/>
      <c r="L105" s="34"/>
      <c r="M105" s="34"/>
      <c r="N105" s="34"/>
      <c r="O105" s="286"/>
    </row>
    <row r="106" spans="1:15" s="252" customFormat="1" x14ac:dyDescent="0.3">
      <c r="A106" s="34"/>
      <c r="B106" s="51"/>
      <c r="C106" s="51"/>
      <c r="D106" s="51"/>
      <c r="E106" s="51"/>
      <c r="F106" s="269"/>
      <c r="G106" s="254"/>
      <c r="H106" s="253"/>
      <c r="K106" s="34"/>
      <c r="L106" s="34"/>
      <c r="M106" s="34"/>
      <c r="N106" s="34"/>
      <c r="O106" s="286"/>
    </row>
    <row r="107" spans="1:15" s="252" customFormat="1" x14ac:dyDescent="0.3">
      <c r="A107" s="34"/>
      <c r="B107" s="51"/>
      <c r="C107" s="51"/>
      <c r="D107" s="51"/>
      <c r="E107" s="51"/>
      <c r="F107" s="269"/>
      <c r="G107" s="254"/>
      <c r="H107" s="253"/>
      <c r="K107" s="34"/>
      <c r="L107" s="34"/>
      <c r="M107" s="34"/>
      <c r="N107" s="34"/>
      <c r="O107" s="286"/>
    </row>
    <row r="108" spans="1:15" s="252" customFormat="1" x14ac:dyDescent="0.3">
      <c r="A108" s="34"/>
      <c r="B108" s="51"/>
      <c r="C108" s="51"/>
      <c r="D108" s="51"/>
      <c r="E108" s="51"/>
      <c r="F108" s="269"/>
      <c r="G108" s="254"/>
      <c r="H108" s="253"/>
      <c r="K108" s="34"/>
      <c r="L108" s="34"/>
      <c r="M108" s="34"/>
      <c r="N108" s="34"/>
      <c r="O108" s="286"/>
    </row>
    <row r="109" spans="1:15" s="252" customFormat="1" x14ac:dyDescent="0.3">
      <c r="A109" s="34"/>
      <c r="B109" s="51"/>
      <c r="C109" s="51"/>
      <c r="D109" s="51"/>
      <c r="E109" s="51"/>
      <c r="F109" s="269"/>
      <c r="G109" s="254"/>
      <c r="H109" s="253"/>
      <c r="K109" s="34"/>
      <c r="L109" s="34"/>
      <c r="M109" s="34"/>
      <c r="N109" s="34"/>
      <c r="O109" s="286"/>
    </row>
    <row r="110" spans="1:15" s="252" customFormat="1" x14ac:dyDescent="0.3">
      <c r="A110" s="34"/>
      <c r="B110" s="51"/>
      <c r="C110" s="51"/>
      <c r="D110" s="51"/>
      <c r="E110" s="51"/>
      <c r="F110" s="269"/>
      <c r="G110" s="254"/>
      <c r="H110" s="253"/>
      <c r="K110" s="34"/>
      <c r="L110" s="34"/>
      <c r="M110" s="34"/>
      <c r="N110" s="34"/>
      <c r="O110" s="286"/>
    </row>
    <row r="111" spans="1:15" s="252" customFormat="1" x14ac:dyDescent="0.3">
      <c r="A111" s="34"/>
      <c r="B111" s="51"/>
      <c r="C111" s="51"/>
      <c r="D111" s="51"/>
      <c r="E111" s="51"/>
      <c r="F111" s="269"/>
      <c r="G111" s="254"/>
      <c r="H111" s="253"/>
      <c r="K111" s="34"/>
      <c r="L111" s="34"/>
      <c r="M111" s="34"/>
      <c r="N111" s="34"/>
      <c r="O111" s="286"/>
    </row>
    <row r="112" spans="1:15" s="252" customFormat="1" x14ac:dyDescent="0.3">
      <c r="A112" s="34"/>
      <c r="B112" s="51"/>
      <c r="C112" s="51"/>
      <c r="D112" s="51"/>
      <c r="E112" s="51"/>
      <c r="F112" s="269"/>
      <c r="G112" s="254"/>
      <c r="H112" s="253"/>
      <c r="K112" s="34"/>
      <c r="L112" s="34"/>
      <c r="M112" s="34"/>
      <c r="N112" s="34"/>
      <c r="O112" s="286"/>
    </row>
    <row r="113" spans="1:15" s="252" customFormat="1" x14ac:dyDescent="0.3">
      <c r="A113" s="34"/>
      <c r="B113" s="51"/>
      <c r="C113" s="51"/>
      <c r="D113" s="51"/>
      <c r="E113" s="51"/>
      <c r="F113" s="269"/>
      <c r="G113" s="254"/>
      <c r="H113" s="253"/>
      <c r="K113" s="34"/>
      <c r="L113" s="34"/>
      <c r="M113" s="34"/>
      <c r="N113" s="34"/>
      <c r="O113" s="286"/>
    </row>
    <row r="114" spans="1:15" s="252" customFormat="1" x14ac:dyDescent="0.3">
      <c r="A114" s="34"/>
      <c r="B114" s="51"/>
      <c r="C114" s="51"/>
      <c r="D114" s="51"/>
      <c r="E114" s="51"/>
      <c r="F114" s="269"/>
      <c r="G114" s="254"/>
      <c r="H114" s="253"/>
      <c r="K114" s="34"/>
      <c r="L114" s="34"/>
      <c r="M114" s="34"/>
      <c r="N114" s="34"/>
      <c r="O114" s="286"/>
    </row>
    <row r="115" spans="1:15" s="252" customFormat="1" x14ac:dyDescent="0.3">
      <c r="A115" s="34"/>
      <c r="B115" s="51"/>
      <c r="C115" s="51"/>
      <c r="D115" s="51"/>
      <c r="E115" s="51"/>
      <c r="F115" s="269"/>
      <c r="G115" s="254"/>
      <c r="H115" s="253"/>
      <c r="K115" s="34"/>
      <c r="L115" s="34"/>
      <c r="M115" s="34"/>
      <c r="N115" s="34"/>
      <c r="O115" s="286"/>
    </row>
    <row r="116" spans="1:15" s="252" customFormat="1" x14ac:dyDescent="0.3">
      <c r="A116" s="34"/>
      <c r="B116" s="51"/>
      <c r="C116" s="51"/>
      <c r="D116" s="51"/>
      <c r="E116" s="51"/>
      <c r="F116" s="269"/>
      <c r="G116" s="254"/>
      <c r="H116" s="253"/>
      <c r="K116" s="34"/>
      <c r="L116" s="34"/>
      <c r="M116" s="34"/>
      <c r="N116" s="34"/>
      <c r="O116" s="286"/>
    </row>
    <row r="117" spans="1:15" s="252" customFormat="1" x14ac:dyDescent="0.3">
      <c r="A117" s="34"/>
      <c r="B117" s="51"/>
      <c r="C117" s="51"/>
      <c r="D117" s="51"/>
      <c r="E117" s="51"/>
      <c r="F117" s="269"/>
      <c r="G117" s="254"/>
      <c r="H117" s="253"/>
      <c r="K117" s="34"/>
      <c r="L117" s="34"/>
      <c r="M117" s="34"/>
      <c r="N117" s="34"/>
      <c r="O117" s="286"/>
    </row>
    <row r="118" spans="1:15" s="252" customFormat="1" x14ac:dyDescent="0.3">
      <c r="A118" s="34"/>
      <c r="B118" s="51"/>
      <c r="C118" s="51"/>
      <c r="D118" s="51"/>
      <c r="E118" s="51"/>
      <c r="F118" s="269"/>
      <c r="G118" s="254"/>
      <c r="H118" s="253"/>
      <c r="K118" s="34"/>
      <c r="L118" s="34"/>
      <c r="M118" s="34"/>
      <c r="N118" s="34"/>
      <c r="O118" s="286"/>
    </row>
    <row r="119" spans="1:15" s="252" customFormat="1" x14ac:dyDescent="0.3">
      <c r="A119" s="34"/>
      <c r="B119" s="51"/>
      <c r="C119" s="51"/>
      <c r="D119" s="51"/>
      <c r="E119" s="51"/>
      <c r="F119" s="269"/>
      <c r="G119" s="254"/>
      <c r="H119" s="253"/>
      <c r="K119" s="34"/>
      <c r="L119" s="34"/>
      <c r="M119" s="34"/>
      <c r="N119" s="34"/>
      <c r="O119" s="286"/>
    </row>
    <row r="120" spans="1:15" s="252" customFormat="1" x14ac:dyDescent="0.3">
      <c r="A120" s="34"/>
      <c r="B120" s="51"/>
      <c r="C120" s="51"/>
      <c r="D120" s="51"/>
      <c r="E120" s="51"/>
      <c r="F120" s="269"/>
      <c r="G120" s="254"/>
      <c r="H120" s="253"/>
      <c r="K120" s="34"/>
      <c r="L120" s="34"/>
      <c r="M120" s="34"/>
      <c r="N120" s="34"/>
      <c r="O120" s="286"/>
    </row>
    <row r="121" spans="1:15" s="252" customFormat="1" x14ac:dyDescent="0.3">
      <c r="A121" s="34"/>
      <c r="B121" s="51"/>
      <c r="C121" s="51"/>
      <c r="D121" s="51"/>
      <c r="E121" s="51"/>
      <c r="F121" s="269"/>
      <c r="G121" s="254"/>
      <c r="H121" s="253"/>
      <c r="K121" s="34"/>
      <c r="L121" s="34"/>
      <c r="M121" s="34"/>
      <c r="N121" s="34"/>
      <c r="O121" s="286"/>
    </row>
    <row r="122" spans="1:15" s="252" customFormat="1" x14ac:dyDescent="0.3">
      <c r="A122" s="34"/>
      <c r="B122" s="51"/>
      <c r="C122" s="51"/>
      <c r="D122" s="51"/>
      <c r="E122" s="51"/>
      <c r="F122" s="269"/>
      <c r="G122" s="254"/>
      <c r="H122" s="253"/>
      <c r="K122" s="34"/>
      <c r="L122" s="34"/>
      <c r="M122" s="34"/>
      <c r="N122" s="34"/>
      <c r="O122" s="286"/>
    </row>
    <row r="123" spans="1:15" s="252" customFormat="1" x14ac:dyDescent="0.3">
      <c r="A123" s="34"/>
      <c r="B123" s="51"/>
      <c r="C123" s="51"/>
      <c r="D123" s="51"/>
      <c r="E123" s="51"/>
      <c r="F123" s="269"/>
      <c r="G123" s="254"/>
      <c r="H123" s="253"/>
      <c r="K123" s="34"/>
      <c r="L123" s="34"/>
      <c r="M123" s="34"/>
      <c r="N123" s="34"/>
      <c r="O123" s="286"/>
    </row>
    <row r="124" spans="1:15" s="252" customFormat="1" x14ac:dyDescent="0.3">
      <c r="A124" s="34"/>
      <c r="B124" s="51"/>
      <c r="C124" s="51"/>
      <c r="D124" s="51"/>
      <c r="E124" s="51"/>
      <c r="F124" s="269"/>
      <c r="G124" s="254"/>
      <c r="H124" s="253"/>
      <c r="K124" s="34"/>
      <c r="L124" s="34"/>
      <c r="M124" s="34"/>
      <c r="N124" s="34"/>
      <c r="O124" s="286"/>
    </row>
    <row r="125" spans="1:15" s="252" customFormat="1" x14ac:dyDescent="0.3">
      <c r="A125" s="34"/>
      <c r="B125" s="51"/>
      <c r="C125" s="51"/>
      <c r="D125" s="51"/>
      <c r="E125" s="51"/>
      <c r="F125" s="269"/>
      <c r="G125" s="254"/>
      <c r="H125" s="253"/>
      <c r="K125" s="34"/>
      <c r="L125" s="34"/>
      <c r="M125" s="34"/>
      <c r="N125" s="34"/>
      <c r="O125" s="286"/>
    </row>
    <row r="126" spans="1:15" s="252" customFormat="1" x14ac:dyDescent="0.3">
      <c r="A126" s="34"/>
      <c r="B126" s="51"/>
      <c r="C126" s="51"/>
      <c r="D126" s="51"/>
      <c r="E126" s="51"/>
      <c r="F126" s="269"/>
      <c r="G126" s="254"/>
      <c r="H126" s="253"/>
      <c r="K126" s="34"/>
      <c r="L126" s="34"/>
      <c r="M126" s="34"/>
      <c r="N126" s="34"/>
      <c r="O126" s="286"/>
    </row>
    <row r="127" spans="1:15" s="252" customFormat="1" x14ac:dyDescent="0.3">
      <c r="A127" s="34"/>
      <c r="B127" s="51"/>
      <c r="C127" s="51"/>
      <c r="D127" s="51"/>
      <c r="E127" s="51"/>
      <c r="F127" s="269"/>
      <c r="G127" s="254"/>
      <c r="H127" s="253"/>
      <c r="K127" s="34"/>
      <c r="L127" s="34"/>
      <c r="M127" s="34"/>
      <c r="N127" s="34"/>
      <c r="O127" s="286"/>
    </row>
    <row r="128" spans="1:15" s="252" customFormat="1" x14ac:dyDescent="0.3">
      <c r="A128" s="34"/>
      <c r="B128" s="51"/>
      <c r="C128" s="51"/>
      <c r="D128" s="51"/>
      <c r="E128" s="51"/>
      <c r="F128" s="269"/>
      <c r="G128" s="254"/>
      <c r="H128" s="253"/>
      <c r="K128" s="34"/>
      <c r="L128" s="34"/>
      <c r="M128" s="34"/>
      <c r="N128" s="34"/>
      <c r="O128" s="286"/>
    </row>
    <row r="129" spans="1:15" s="252" customFormat="1" x14ac:dyDescent="0.3">
      <c r="A129" s="34"/>
      <c r="B129" s="51"/>
      <c r="C129" s="51"/>
      <c r="D129" s="51"/>
      <c r="E129" s="51"/>
      <c r="F129" s="269"/>
      <c r="G129" s="254"/>
      <c r="H129" s="253"/>
      <c r="K129" s="34"/>
      <c r="L129" s="34"/>
      <c r="M129" s="34"/>
      <c r="N129" s="34"/>
      <c r="O129" s="286"/>
    </row>
    <row r="130" spans="1:15" s="252" customFormat="1" x14ac:dyDescent="0.3">
      <c r="A130" s="34"/>
      <c r="B130" s="51"/>
      <c r="C130" s="51"/>
      <c r="D130" s="51"/>
      <c r="E130" s="51"/>
      <c r="F130" s="269"/>
      <c r="G130" s="254"/>
      <c r="H130" s="253"/>
      <c r="K130" s="34"/>
      <c r="L130" s="34"/>
      <c r="M130" s="34"/>
      <c r="N130" s="34"/>
      <c r="O130" s="286"/>
    </row>
    <row r="131" spans="1:15" s="252" customFormat="1" x14ac:dyDescent="0.3">
      <c r="A131" s="34"/>
      <c r="B131" s="51"/>
      <c r="C131" s="51"/>
      <c r="D131" s="51"/>
      <c r="E131" s="51"/>
      <c r="F131" s="269"/>
      <c r="G131" s="254"/>
      <c r="H131" s="253"/>
      <c r="K131" s="34"/>
      <c r="L131" s="34"/>
      <c r="M131" s="34"/>
      <c r="N131" s="34"/>
      <c r="O131" s="286"/>
    </row>
    <row r="132" spans="1:15" s="252" customFormat="1" x14ac:dyDescent="0.3">
      <c r="A132" s="34"/>
      <c r="B132" s="51"/>
      <c r="C132" s="51"/>
      <c r="D132" s="51"/>
      <c r="E132" s="51"/>
      <c r="F132" s="269"/>
      <c r="G132" s="254"/>
      <c r="H132" s="253"/>
      <c r="K132" s="34"/>
      <c r="L132" s="34"/>
      <c r="M132" s="34"/>
      <c r="N132" s="34"/>
      <c r="O132" s="286"/>
    </row>
    <row r="133" spans="1:15" s="252" customFormat="1" x14ac:dyDescent="0.3">
      <c r="A133" s="34"/>
      <c r="B133" s="51"/>
      <c r="C133" s="51"/>
      <c r="D133" s="51"/>
      <c r="E133" s="51"/>
      <c r="F133" s="269"/>
      <c r="G133" s="254"/>
      <c r="H133" s="253"/>
      <c r="K133" s="34"/>
      <c r="L133" s="34"/>
      <c r="M133" s="34"/>
      <c r="N133" s="34"/>
      <c r="O133" s="286"/>
    </row>
    <row r="134" spans="1:15" s="252" customFormat="1" x14ac:dyDescent="0.3">
      <c r="A134" s="34"/>
      <c r="B134" s="51"/>
      <c r="C134" s="51"/>
      <c r="D134" s="51"/>
      <c r="E134" s="51"/>
      <c r="F134" s="269"/>
      <c r="G134" s="254"/>
      <c r="H134" s="253"/>
      <c r="K134" s="34"/>
      <c r="L134" s="34"/>
      <c r="M134" s="34"/>
      <c r="N134" s="34"/>
      <c r="O134" s="286"/>
    </row>
    <row r="135" spans="1:15" s="252" customFormat="1" x14ac:dyDescent="0.3">
      <c r="A135" s="34"/>
      <c r="B135" s="51"/>
      <c r="C135" s="51"/>
      <c r="D135" s="51"/>
      <c r="E135" s="51"/>
      <c r="F135" s="269"/>
      <c r="G135" s="254"/>
      <c r="H135" s="253"/>
      <c r="K135" s="34"/>
      <c r="L135" s="34"/>
      <c r="M135" s="34"/>
      <c r="N135" s="34"/>
      <c r="O135" s="286"/>
    </row>
    <row r="136" spans="1:15" s="252" customFormat="1" x14ac:dyDescent="0.3">
      <c r="A136" s="34"/>
      <c r="B136" s="51"/>
      <c r="C136" s="51"/>
      <c r="D136" s="51"/>
      <c r="E136" s="51"/>
      <c r="F136" s="269"/>
      <c r="G136" s="254"/>
      <c r="H136" s="253"/>
      <c r="K136" s="34"/>
      <c r="L136" s="34"/>
      <c r="M136" s="34"/>
      <c r="N136" s="34"/>
      <c r="O136" s="286"/>
    </row>
    <row r="137" spans="1:15" s="252" customFormat="1" x14ac:dyDescent="0.3">
      <c r="A137" s="34"/>
      <c r="B137" s="51"/>
      <c r="C137" s="51"/>
      <c r="D137" s="51"/>
      <c r="E137" s="51"/>
      <c r="F137" s="269"/>
      <c r="G137" s="254"/>
      <c r="H137" s="253"/>
      <c r="K137" s="34"/>
      <c r="L137" s="34"/>
      <c r="M137" s="34"/>
      <c r="N137" s="34"/>
      <c r="O137" s="286"/>
    </row>
    <row r="138" spans="1:15" s="252" customFormat="1" x14ac:dyDescent="0.3">
      <c r="A138" s="34"/>
      <c r="B138" s="51"/>
      <c r="C138" s="51"/>
      <c r="D138" s="51"/>
      <c r="E138" s="51"/>
      <c r="F138" s="269"/>
      <c r="G138" s="254"/>
      <c r="H138" s="253"/>
      <c r="K138" s="34"/>
      <c r="L138" s="34"/>
      <c r="M138" s="34"/>
      <c r="N138" s="34"/>
      <c r="O138" s="286"/>
    </row>
    <row r="139" spans="1:15" s="252" customFormat="1" x14ac:dyDescent="0.3">
      <c r="A139" s="34"/>
      <c r="B139" s="51"/>
      <c r="C139" s="51"/>
      <c r="D139" s="51"/>
      <c r="E139" s="51"/>
      <c r="F139" s="269"/>
      <c r="G139" s="254"/>
      <c r="H139" s="253"/>
      <c r="K139" s="34"/>
      <c r="L139" s="34"/>
      <c r="M139" s="34"/>
      <c r="N139" s="34"/>
      <c r="O139" s="286"/>
    </row>
    <row r="140" spans="1:15" s="252" customFormat="1" x14ac:dyDescent="0.3">
      <c r="A140" s="34"/>
      <c r="B140" s="51"/>
      <c r="C140" s="51"/>
      <c r="D140" s="51"/>
      <c r="E140" s="51"/>
      <c r="F140" s="269"/>
      <c r="G140" s="254"/>
      <c r="H140" s="253"/>
      <c r="K140" s="34"/>
      <c r="L140" s="34"/>
      <c r="M140" s="34"/>
      <c r="N140" s="34"/>
      <c r="O140" s="286"/>
    </row>
    <row r="141" spans="1:15" s="252" customFormat="1" x14ac:dyDescent="0.3">
      <c r="A141" s="34"/>
      <c r="B141" s="51"/>
      <c r="C141" s="51"/>
      <c r="D141" s="51"/>
      <c r="E141" s="51"/>
      <c r="F141" s="269"/>
      <c r="G141" s="254"/>
      <c r="H141" s="253"/>
      <c r="K141" s="34"/>
      <c r="L141" s="34"/>
      <c r="M141" s="34"/>
      <c r="N141" s="34"/>
      <c r="O141" s="286"/>
    </row>
    <row r="142" spans="1:15" s="252" customFormat="1" x14ac:dyDescent="0.3">
      <c r="A142" s="34"/>
      <c r="B142" s="51"/>
      <c r="C142" s="51"/>
      <c r="D142" s="51"/>
      <c r="E142" s="51"/>
      <c r="F142" s="269"/>
      <c r="G142" s="254"/>
      <c r="H142" s="253"/>
      <c r="K142" s="34"/>
      <c r="L142" s="34"/>
      <c r="M142" s="34"/>
      <c r="N142" s="34"/>
      <c r="O142" s="286"/>
    </row>
    <row r="143" spans="1:15" s="252" customFormat="1" x14ac:dyDescent="0.3">
      <c r="A143" s="34"/>
      <c r="B143" s="51"/>
      <c r="C143" s="51"/>
      <c r="D143" s="51"/>
      <c r="E143" s="51"/>
      <c r="F143" s="269"/>
      <c r="G143" s="254"/>
      <c r="H143" s="253"/>
      <c r="K143" s="34"/>
      <c r="L143" s="34"/>
      <c r="M143" s="34"/>
      <c r="N143" s="34"/>
      <c r="O143" s="286"/>
    </row>
    <row r="144" spans="1:15" s="252" customFormat="1" x14ac:dyDescent="0.3">
      <c r="A144" s="34"/>
      <c r="B144" s="51"/>
      <c r="C144" s="51"/>
      <c r="D144" s="51"/>
      <c r="E144" s="51"/>
      <c r="F144" s="269"/>
      <c r="G144" s="254"/>
      <c r="H144" s="253"/>
      <c r="K144" s="34"/>
      <c r="L144" s="34"/>
      <c r="M144" s="34"/>
      <c r="N144" s="34"/>
      <c r="O144" s="286"/>
    </row>
    <row r="145" spans="1:15" s="252" customFormat="1" x14ac:dyDescent="0.3">
      <c r="A145" s="34"/>
      <c r="B145" s="51"/>
      <c r="C145" s="51"/>
      <c r="D145" s="51"/>
      <c r="E145" s="51"/>
      <c r="F145" s="269"/>
      <c r="G145" s="254"/>
      <c r="H145" s="253"/>
      <c r="K145" s="34"/>
      <c r="L145" s="34"/>
      <c r="M145" s="34"/>
      <c r="N145" s="34"/>
      <c r="O145" s="286"/>
    </row>
    <row r="146" spans="1:15" s="252" customFormat="1" x14ac:dyDescent="0.3">
      <c r="A146" s="34"/>
      <c r="B146" s="51"/>
      <c r="C146" s="51"/>
      <c r="D146" s="51"/>
      <c r="E146" s="51"/>
      <c r="F146" s="269"/>
      <c r="G146" s="254"/>
      <c r="H146" s="253"/>
      <c r="K146" s="34"/>
      <c r="L146" s="34"/>
      <c r="M146" s="34"/>
      <c r="N146" s="34"/>
      <c r="O146" s="286"/>
    </row>
    <row r="147" spans="1:15" s="252" customFormat="1" x14ac:dyDescent="0.3">
      <c r="A147" s="34"/>
      <c r="B147" s="51"/>
      <c r="C147" s="51"/>
      <c r="D147" s="51"/>
      <c r="E147" s="51"/>
      <c r="F147" s="269"/>
      <c r="G147" s="254"/>
      <c r="H147" s="253"/>
      <c r="K147" s="34"/>
      <c r="L147" s="34"/>
      <c r="M147" s="34"/>
      <c r="N147" s="34"/>
      <c r="O147" s="286"/>
    </row>
    <row r="148" spans="1:15" s="252" customFormat="1" x14ac:dyDescent="0.3">
      <c r="A148" s="34"/>
      <c r="B148" s="51"/>
      <c r="C148" s="51"/>
      <c r="D148" s="51"/>
      <c r="E148" s="51"/>
      <c r="F148" s="269"/>
      <c r="G148" s="254"/>
      <c r="H148" s="253"/>
      <c r="K148" s="34"/>
      <c r="L148" s="34"/>
      <c r="M148" s="34"/>
      <c r="N148" s="34"/>
      <c r="O148" s="286"/>
    </row>
    <row r="149" spans="1:15" s="252" customFormat="1" x14ac:dyDescent="0.3">
      <c r="A149" s="34"/>
      <c r="B149" s="51"/>
      <c r="C149" s="51"/>
      <c r="D149" s="51"/>
      <c r="E149" s="51"/>
      <c r="F149" s="269"/>
      <c r="G149" s="254"/>
      <c r="H149" s="253"/>
      <c r="K149" s="34"/>
      <c r="L149" s="34"/>
      <c r="M149" s="34"/>
      <c r="N149" s="34"/>
      <c r="O149" s="286"/>
    </row>
    <row r="150" spans="1:15" s="252" customFormat="1" x14ac:dyDescent="0.3">
      <c r="A150" s="34"/>
      <c r="B150" s="51"/>
      <c r="C150" s="51"/>
      <c r="D150" s="51"/>
      <c r="E150" s="51"/>
      <c r="F150" s="269"/>
      <c r="G150" s="254"/>
      <c r="H150" s="253"/>
      <c r="K150" s="34"/>
      <c r="L150" s="34"/>
      <c r="M150" s="34"/>
      <c r="N150" s="34"/>
      <c r="O150" s="286"/>
    </row>
    <row r="151" spans="1:15" s="252" customFormat="1" x14ac:dyDescent="0.3">
      <c r="A151" s="34"/>
      <c r="B151" s="51"/>
      <c r="C151" s="51"/>
      <c r="D151" s="51"/>
      <c r="E151" s="51"/>
      <c r="F151" s="269"/>
      <c r="G151" s="254"/>
      <c r="H151" s="253"/>
      <c r="K151" s="34"/>
      <c r="L151" s="34"/>
      <c r="M151" s="34"/>
      <c r="N151" s="34"/>
      <c r="O151" s="286"/>
    </row>
    <row r="152" spans="1:15" s="252" customFormat="1" x14ac:dyDescent="0.3">
      <c r="A152" s="34"/>
      <c r="B152" s="51"/>
      <c r="C152" s="51"/>
      <c r="D152" s="51"/>
      <c r="E152" s="51"/>
      <c r="F152" s="269"/>
      <c r="G152" s="254"/>
      <c r="H152" s="253"/>
      <c r="K152" s="34"/>
      <c r="L152" s="34"/>
      <c r="M152" s="34"/>
      <c r="N152" s="34"/>
      <c r="O152" s="286"/>
    </row>
    <row r="153" spans="1:15" s="252" customFormat="1" x14ac:dyDescent="0.3">
      <c r="A153" s="34"/>
      <c r="B153" s="51"/>
      <c r="C153" s="51"/>
      <c r="D153" s="51"/>
      <c r="E153" s="51"/>
      <c r="F153" s="269"/>
      <c r="G153" s="254"/>
      <c r="H153" s="253"/>
      <c r="K153" s="34"/>
      <c r="L153" s="34"/>
      <c r="M153" s="34"/>
      <c r="N153" s="34"/>
      <c r="O153" s="286"/>
    </row>
    <row r="154" spans="1:15" s="252" customFormat="1" x14ac:dyDescent="0.3">
      <c r="A154" s="34"/>
      <c r="B154" s="51"/>
      <c r="C154" s="51"/>
      <c r="D154" s="51"/>
      <c r="E154" s="51"/>
      <c r="F154" s="269"/>
      <c r="G154" s="254"/>
      <c r="H154" s="253"/>
      <c r="K154" s="34"/>
      <c r="L154" s="34"/>
      <c r="M154" s="34"/>
      <c r="N154" s="34"/>
      <c r="O154" s="286"/>
    </row>
    <row r="155" spans="1:15" s="252" customFormat="1" x14ac:dyDescent="0.3">
      <c r="A155" s="34"/>
      <c r="B155" s="51"/>
      <c r="C155" s="51"/>
      <c r="D155" s="51"/>
      <c r="E155" s="51"/>
      <c r="F155" s="269"/>
      <c r="G155" s="254"/>
      <c r="H155" s="253"/>
      <c r="K155" s="34"/>
      <c r="L155" s="34"/>
      <c r="M155" s="34"/>
      <c r="N155" s="34"/>
      <c r="O155" s="286"/>
    </row>
    <row r="156" spans="1:15" s="252" customFormat="1" x14ac:dyDescent="0.3">
      <c r="A156" s="34"/>
      <c r="B156" s="51"/>
      <c r="C156" s="51"/>
      <c r="D156" s="51"/>
      <c r="E156" s="51"/>
      <c r="F156" s="269"/>
      <c r="G156" s="254"/>
      <c r="H156" s="253"/>
      <c r="K156" s="34"/>
      <c r="L156" s="34"/>
      <c r="M156" s="34"/>
      <c r="N156" s="34"/>
      <c r="O156" s="286"/>
    </row>
    <row r="157" spans="1:15" s="252" customFormat="1" x14ac:dyDescent="0.3">
      <c r="A157" s="34"/>
      <c r="B157" s="51"/>
      <c r="C157" s="51"/>
      <c r="D157" s="51"/>
      <c r="E157" s="51"/>
      <c r="F157" s="269"/>
      <c r="G157" s="254"/>
      <c r="H157" s="253"/>
      <c r="K157" s="34"/>
      <c r="L157" s="34"/>
      <c r="M157" s="34"/>
      <c r="N157" s="34"/>
      <c r="O157" s="286"/>
    </row>
    <row r="158" spans="1:15" s="252" customFormat="1" x14ac:dyDescent="0.3">
      <c r="A158" s="34"/>
      <c r="B158" s="51"/>
      <c r="C158" s="51"/>
      <c r="D158" s="51"/>
      <c r="E158" s="51"/>
      <c r="F158" s="269"/>
      <c r="G158" s="254"/>
      <c r="H158" s="253"/>
      <c r="K158" s="34"/>
      <c r="L158" s="34"/>
      <c r="M158" s="34"/>
      <c r="N158" s="34"/>
      <c r="O158" s="286"/>
    </row>
    <row r="159" spans="1:15" s="252" customFormat="1" x14ac:dyDescent="0.3">
      <c r="A159" s="34"/>
      <c r="B159" s="51"/>
      <c r="C159" s="51"/>
      <c r="D159" s="51"/>
      <c r="E159" s="51"/>
      <c r="F159" s="269"/>
      <c r="G159" s="254"/>
      <c r="H159" s="253"/>
      <c r="K159" s="34"/>
      <c r="L159" s="34"/>
      <c r="M159" s="34"/>
      <c r="N159" s="34"/>
      <c r="O159" s="286"/>
    </row>
    <row r="160" spans="1:15" s="252" customFormat="1" x14ac:dyDescent="0.3">
      <c r="A160" s="34"/>
      <c r="B160" s="51"/>
      <c r="C160" s="51"/>
      <c r="D160" s="51"/>
      <c r="E160" s="51"/>
      <c r="F160" s="269"/>
      <c r="G160" s="254"/>
      <c r="H160" s="253"/>
      <c r="K160" s="34"/>
      <c r="L160" s="34"/>
      <c r="M160" s="34"/>
      <c r="N160" s="34"/>
      <c r="O160" s="286"/>
    </row>
    <row r="161" spans="1:15" s="252" customFormat="1" x14ac:dyDescent="0.3">
      <c r="A161" s="34"/>
      <c r="B161" s="51"/>
      <c r="C161" s="51"/>
      <c r="D161" s="51"/>
      <c r="E161" s="51"/>
      <c r="F161" s="269"/>
      <c r="G161" s="254"/>
      <c r="H161" s="253"/>
      <c r="K161" s="34"/>
      <c r="L161" s="34"/>
      <c r="M161" s="34"/>
      <c r="N161" s="34"/>
      <c r="O161" s="286"/>
    </row>
    <row r="162" spans="1:15" s="252" customFormat="1" x14ac:dyDescent="0.3">
      <c r="A162" s="34"/>
      <c r="B162" s="51"/>
      <c r="C162" s="51"/>
      <c r="D162" s="51"/>
      <c r="E162" s="51"/>
      <c r="F162" s="269"/>
      <c r="G162" s="254"/>
      <c r="H162" s="253"/>
      <c r="K162" s="34"/>
      <c r="L162" s="34"/>
      <c r="M162" s="34"/>
      <c r="N162" s="34"/>
      <c r="O162" s="286"/>
    </row>
    <row r="163" spans="1:15" s="252" customFormat="1" x14ac:dyDescent="0.3">
      <c r="A163" s="34"/>
      <c r="B163" s="51"/>
      <c r="C163" s="51"/>
      <c r="D163" s="51"/>
      <c r="E163" s="51"/>
      <c r="F163" s="269"/>
      <c r="G163" s="254"/>
      <c r="H163" s="253"/>
      <c r="K163" s="34"/>
      <c r="L163" s="34"/>
      <c r="M163" s="34"/>
      <c r="N163" s="34"/>
      <c r="O163" s="286"/>
    </row>
    <row r="164" spans="1:15" s="252" customFormat="1" x14ac:dyDescent="0.3">
      <c r="A164" s="34"/>
      <c r="B164" s="51"/>
      <c r="C164" s="51"/>
      <c r="D164" s="51"/>
      <c r="E164" s="51"/>
      <c r="F164" s="269"/>
      <c r="G164" s="254"/>
      <c r="H164" s="253"/>
      <c r="K164" s="34"/>
      <c r="L164" s="34"/>
      <c r="M164" s="34"/>
      <c r="N164" s="34"/>
      <c r="O164" s="286"/>
    </row>
    <row r="165" spans="1:15" s="252" customFormat="1" x14ac:dyDescent="0.3">
      <c r="A165" s="34"/>
      <c r="B165" s="51"/>
      <c r="C165" s="51"/>
      <c r="D165" s="51"/>
      <c r="E165" s="51"/>
      <c r="F165" s="269"/>
      <c r="G165" s="254"/>
      <c r="H165" s="253"/>
      <c r="K165" s="34"/>
      <c r="L165" s="34"/>
      <c r="M165" s="34"/>
      <c r="N165" s="34"/>
      <c r="O165" s="286"/>
    </row>
    <row r="166" spans="1:15" s="252" customFormat="1" x14ac:dyDescent="0.3">
      <c r="A166" s="34"/>
      <c r="B166" s="51"/>
      <c r="C166" s="51"/>
      <c r="D166" s="51"/>
      <c r="E166" s="51"/>
      <c r="F166" s="269"/>
      <c r="G166" s="254"/>
      <c r="H166" s="253"/>
      <c r="K166" s="34"/>
      <c r="L166" s="34"/>
      <c r="M166" s="34"/>
      <c r="N166" s="34"/>
      <c r="O166" s="286"/>
    </row>
    <row r="167" spans="1:15" s="252" customFormat="1" x14ac:dyDescent="0.3">
      <c r="A167" s="34"/>
      <c r="B167" s="51"/>
      <c r="C167" s="51"/>
      <c r="D167" s="51"/>
      <c r="E167" s="51"/>
      <c r="F167" s="269"/>
      <c r="G167" s="254"/>
      <c r="H167" s="253"/>
      <c r="K167" s="34"/>
      <c r="L167" s="34"/>
      <c r="M167" s="34"/>
      <c r="N167" s="34"/>
      <c r="O167" s="286"/>
    </row>
    <row r="168" spans="1:15" s="252" customFormat="1" x14ac:dyDescent="0.3">
      <c r="A168" s="34"/>
      <c r="B168" s="51"/>
      <c r="C168" s="51"/>
      <c r="D168" s="51"/>
      <c r="E168" s="51"/>
      <c r="F168" s="269"/>
      <c r="G168" s="254"/>
      <c r="H168" s="253"/>
      <c r="K168" s="34"/>
      <c r="L168" s="34"/>
      <c r="M168" s="34"/>
      <c r="N168" s="34"/>
      <c r="O168" s="286"/>
    </row>
    <row r="169" spans="1:15" s="252" customFormat="1" x14ac:dyDescent="0.3">
      <c r="A169" s="34"/>
      <c r="B169" s="51"/>
      <c r="C169" s="51"/>
      <c r="D169" s="51"/>
      <c r="E169" s="51"/>
      <c r="F169" s="269"/>
      <c r="G169" s="254"/>
      <c r="H169" s="253"/>
      <c r="K169" s="34"/>
      <c r="L169" s="34"/>
      <c r="M169" s="34"/>
      <c r="N169" s="34"/>
      <c r="O169" s="286"/>
    </row>
    <row r="170" spans="1:15" s="252" customFormat="1" x14ac:dyDescent="0.3">
      <c r="A170" s="34"/>
      <c r="B170" s="51"/>
      <c r="C170" s="51"/>
      <c r="D170" s="51"/>
      <c r="E170" s="51"/>
      <c r="F170" s="269"/>
      <c r="G170" s="254"/>
      <c r="H170" s="253"/>
      <c r="K170" s="34"/>
      <c r="L170" s="34"/>
      <c r="M170" s="34"/>
      <c r="N170" s="34"/>
      <c r="O170" s="286"/>
    </row>
    <row r="171" spans="1:15" s="252" customFormat="1" x14ac:dyDescent="0.3">
      <c r="A171" s="34"/>
      <c r="B171" s="51"/>
      <c r="C171" s="51"/>
      <c r="D171" s="51"/>
      <c r="E171" s="51"/>
      <c r="F171" s="269"/>
      <c r="G171" s="254"/>
      <c r="H171" s="253"/>
      <c r="K171" s="34"/>
      <c r="L171" s="34"/>
      <c r="M171" s="34"/>
      <c r="N171" s="34"/>
      <c r="O171" s="286"/>
    </row>
    <row r="172" spans="1:15" s="252" customFormat="1" x14ac:dyDescent="0.3">
      <c r="A172" s="34"/>
      <c r="B172" s="51"/>
      <c r="C172" s="51"/>
      <c r="D172" s="51"/>
      <c r="E172" s="51"/>
      <c r="F172" s="269"/>
      <c r="G172" s="254"/>
      <c r="H172" s="253"/>
      <c r="K172" s="34"/>
      <c r="L172" s="34"/>
      <c r="M172" s="34"/>
      <c r="N172" s="34"/>
      <c r="O172" s="286"/>
    </row>
    <row r="173" spans="1:15" s="252" customFormat="1" x14ac:dyDescent="0.3">
      <c r="A173" s="34"/>
      <c r="B173" s="51"/>
      <c r="C173" s="51"/>
      <c r="D173" s="51"/>
      <c r="E173" s="51"/>
      <c r="F173" s="269"/>
      <c r="G173" s="254"/>
      <c r="H173" s="253"/>
      <c r="K173" s="34"/>
      <c r="L173" s="34"/>
      <c r="M173" s="34"/>
      <c r="N173" s="34"/>
      <c r="O173" s="286"/>
    </row>
    <row r="174" spans="1:15" s="252" customFormat="1" x14ac:dyDescent="0.3">
      <c r="A174" s="34"/>
      <c r="B174" s="51"/>
      <c r="C174" s="51"/>
      <c r="D174" s="51"/>
      <c r="E174" s="51"/>
      <c r="F174" s="269"/>
      <c r="G174" s="254"/>
      <c r="H174" s="253"/>
      <c r="K174" s="34"/>
      <c r="L174" s="34"/>
      <c r="M174" s="34"/>
      <c r="N174" s="34"/>
      <c r="O174" s="286"/>
    </row>
    <row r="175" spans="1:15" s="252" customFormat="1" x14ac:dyDescent="0.3">
      <c r="A175" s="34"/>
      <c r="B175" s="51"/>
      <c r="C175" s="51"/>
      <c r="D175" s="51"/>
      <c r="E175" s="51"/>
      <c r="F175" s="269"/>
      <c r="G175" s="254"/>
      <c r="H175" s="253"/>
      <c r="K175" s="34"/>
      <c r="L175" s="34"/>
      <c r="M175" s="34"/>
      <c r="N175" s="34"/>
      <c r="O175" s="286"/>
    </row>
    <row r="176" spans="1:15" s="252" customFormat="1" x14ac:dyDescent="0.3">
      <c r="A176" s="34"/>
      <c r="B176" s="51"/>
      <c r="C176" s="51"/>
      <c r="D176" s="51"/>
      <c r="E176" s="51"/>
      <c r="F176" s="269"/>
      <c r="G176" s="254"/>
      <c r="H176" s="253"/>
      <c r="K176" s="34"/>
      <c r="L176" s="34"/>
      <c r="M176" s="34"/>
      <c r="N176" s="34"/>
      <c r="O176" s="286"/>
    </row>
    <row r="177" spans="1:15" s="252" customFormat="1" x14ac:dyDescent="0.3">
      <c r="A177" s="34"/>
      <c r="B177" s="51"/>
      <c r="C177" s="51"/>
      <c r="D177" s="51"/>
      <c r="E177" s="51"/>
      <c r="F177" s="269"/>
      <c r="G177" s="254"/>
      <c r="H177" s="253"/>
      <c r="K177" s="34"/>
      <c r="L177" s="34"/>
      <c r="M177" s="34"/>
      <c r="N177" s="34"/>
      <c r="O177" s="286"/>
    </row>
    <row r="178" spans="1:15" s="252" customFormat="1" x14ac:dyDescent="0.3">
      <c r="A178" s="34"/>
      <c r="B178" s="51"/>
      <c r="C178" s="51"/>
      <c r="D178" s="51"/>
      <c r="E178" s="51"/>
      <c r="F178" s="269"/>
      <c r="G178" s="254"/>
      <c r="H178" s="253"/>
      <c r="K178" s="34"/>
      <c r="L178" s="34"/>
      <c r="M178" s="34"/>
      <c r="N178" s="34"/>
      <c r="O178" s="286"/>
    </row>
    <row r="179" spans="1:15" s="252" customFormat="1" x14ac:dyDescent="0.3">
      <c r="A179" s="34"/>
      <c r="B179" s="51"/>
      <c r="C179" s="51"/>
      <c r="D179" s="51"/>
      <c r="E179" s="51"/>
      <c r="F179" s="269"/>
      <c r="G179" s="254"/>
      <c r="H179" s="253"/>
      <c r="K179" s="34"/>
      <c r="L179" s="34"/>
      <c r="M179" s="34"/>
      <c r="N179" s="34"/>
      <c r="O179" s="286"/>
    </row>
    <row r="180" spans="1:15" s="252" customFormat="1" x14ac:dyDescent="0.3">
      <c r="A180" s="34"/>
      <c r="B180" s="51"/>
      <c r="C180" s="51"/>
      <c r="D180" s="51"/>
      <c r="E180" s="51"/>
      <c r="F180" s="269"/>
      <c r="G180" s="254"/>
      <c r="H180" s="253"/>
      <c r="K180" s="34"/>
      <c r="L180" s="34"/>
      <c r="M180" s="34"/>
      <c r="N180" s="34"/>
      <c r="O180" s="286"/>
    </row>
    <row r="181" spans="1:15" s="252" customFormat="1" x14ac:dyDescent="0.3">
      <c r="A181" s="34"/>
      <c r="B181" s="51"/>
      <c r="C181" s="51"/>
      <c r="D181" s="51"/>
      <c r="E181" s="51"/>
      <c r="F181" s="269"/>
      <c r="G181" s="254"/>
      <c r="H181" s="253"/>
      <c r="K181" s="34"/>
      <c r="L181" s="34"/>
      <c r="M181" s="34"/>
      <c r="N181" s="34"/>
      <c r="O181" s="286"/>
    </row>
    <row r="182" spans="1:15" s="252" customFormat="1" x14ac:dyDescent="0.3">
      <c r="A182" s="34"/>
      <c r="B182" s="51"/>
      <c r="C182" s="51"/>
      <c r="D182" s="51"/>
      <c r="E182" s="51"/>
      <c r="F182" s="269"/>
      <c r="G182" s="254"/>
      <c r="H182" s="253"/>
      <c r="K182" s="34"/>
      <c r="L182" s="34"/>
      <c r="M182" s="34"/>
      <c r="N182" s="34"/>
      <c r="O182" s="286"/>
    </row>
    <row r="183" spans="1:15" s="252" customFormat="1" x14ac:dyDescent="0.3">
      <c r="A183" s="34"/>
      <c r="B183" s="51"/>
      <c r="C183" s="51"/>
      <c r="D183" s="51"/>
      <c r="E183" s="51"/>
      <c r="F183" s="269"/>
      <c r="G183" s="254"/>
      <c r="H183" s="253"/>
      <c r="K183" s="34"/>
      <c r="L183" s="34"/>
      <c r="M183" s="34"/>
      <c r="N183" s="34"/>
      <c r="O183" s="286"/>
    </row>
    <row r="184" spans="1:15" s="252" customFormat="1" x14ac:dyDescent="0.3">
      <c r="A184" s="34"/>
      <c r="B184" s="51"/>
      <c r="C184" s="51"/>
      <c r="D184" s="51"/>
      <c r="E184" s="51"/>
      <c r="F184" s="269"/>
      <c r="G184" s="254"/>
      <c r="H184" s="253"/>
      <c r="K184" s="34"/>
      <c r="L184" s="34"/>
      <c r="M184" s="34"/>
      <c r="N184" s="34"/>
      <c r="O184" s="286"/>
    </row>
    <row r="185" spans="1:15" s="252" customFormat="1" x14ac:dyDescent="0.3">
      <c r="A185" s="34"/>
      <c r="B185" s="51"/>
      <c r="C185" s="51"/>
      <c r="D185" s="51"/>
      <c r="E185" s="51"/>
      <c r="F185" s="269"/>
      <c r="G185" s="254"/>
      <c r="H185" s="253"/>
      <c r="K185" s="34"/>
      <c r="L185" s="34"/>
      <c r="M185" s="34"/>
      <c r="N185" s="34"/>
      <c r="O185" s="286"/>
    </row>
    <row r="186" spans="1:15" s="252" customFormat="1" x14ac:dyDescent="0.3">
      <c r="A186" s="34"/>
      <c r="B186" s="51"/>
      <c r="C186" s="51"/>
      <c r="D186" s="51"/>
      <c r="E186" s="51"/>
      <c r="F186" s="269"/>
      <c r="G186" s="254"/>
      <c r="H186" s="253"/>
      <c r="K186" s="34"/>
      <c r="L186" s="34"/>
      <c r="M186" s="34"/>
      <c r="N186" s="34"/>
      <c r="O186" s="286"/>
    </row>
    <row r="187" spans="1:15" s="252" customFormat="1" x14ac:dyDescent="0.3">
      <c r="A187" s="34"/>
      <c r="B187" s="51"/>
      <c r="C187" s="51"/>
      <c r="D187" s="51"/>
      <c r="E187" s="51"/>
      <c r="F187" s="269"/>
      <c r="G187" s="254"/>
      <c r="H187" s="253"/>
      <c r="K187" s="34"/>
      <c r="L187" s="34"/>
      <c r="M187" s="34"/>
      <c r="N187" s="34"/>
      <c r="O187" s="286"/>
    </row>
    <row r="188" spans="1:15" s="252" customFormat="1" x14ac:dyDescent="0.3">
      <c r="A188" s="34"/>
      <c r="B188" s="51"/>
      <c r="C188" s="51"/>
      <c r="D188" s="51"/>
      <c r="E188" s="51"/>
      <c r="F188" s="269"/>
      <c r="G188" s="254"/>
      <c r="H188" s="253"/>
      <c r="K188" s="34"/>
      <c r="L188" s="34"/>
      <c r="M188" s="34"/>
      <c r="N188" s="34"/>
      <c r="O188" s="286"/>
    </row>
    <row r="189" spans="1:15" s="252" customFormat="1" x14ac:dyDescent="0.3">
      <c r="A189" s="34"/>
      <c r="B189" s="51"/>
      <c r="C189" s="51"/>
      <c r="D189" s="51"/>
      <c r="E189" s="51"/>
      <c r="F189" s="269"/>
      <c r="G189" s="254"/>
      <c r="H189" s="253"/>
      <c r="K189" s="34"/>
      <c r="L189" s="34"/>
      <c r="M189" s="34"/>
      <c r="N189" s="34"/>
      <c r="O189" s="286"/>
    </row>
    <row r="190" spans="1:15" s="252" customFormat="1" x14ac:dyDescent="0.3">
      <c r="A190" s="34"/>
      <c r="B190" s="51"/>
      <c r="C190" s="51"/>
      <c r="D190" s="51"/>
      <c r="E190" s="51"/>
      <c r="F190" s="269"/>
      <c r="G190" s="254"/>
      <c r="H190" s="253"/>
      <c r="K190" s="34"/>
      <c r="L190" s="34"/>
      <c r="M190" s="34"/>
      <c r="N190" s="34"/>
      <c r="O190" s="286"/>
    </row>
    <row r="191" spans="1:15" s="252" customFormat="1" x14ac:dyDescent="0.3">
      <c r="A191" s="34"/>
      <c r="B191" s="51"/>
      <c r="C191" s="51"/>
      <c r="D191" s="51"/>
      <c r="E191" s="51"/>
      <c r="F191" s="269"/>
      <c r="G191" s="254"/>
      <c r="H191" s="253"/>
      <c r="K191" s="34"/>
      <c r="L191" s="34"/>
      <c r="M191" s="34"/>
      <c r="N191" s="34"/>
      <c r="O191" s="286"/>
    </row>
    <row r="192" spans="1:15" s="252" customFormat="1" x14ac:dyDescent="0.3">
      <c r="A192" s="34"/>
      <c r="B192" s="51"/>
      <c r="C192" s="51"/>
      <c r="D192" s="51"/>
      <c r="E192" s="51"/>
      <c r="F192" s="269"/>
      <c r="G192" s="254"/>
      <c r="H192" s="253"/>
      <c r="K192" s="34"/>
      <c r="L192" s="34"/>
      <c r="M192" s="34"/>
      <c r="N192" s="34"/>
      <c r="O192" s="286"/>
    </row>
    <row r="193" spans="1:15" s="252" customFormat="1" x14ac:dyDescent="0.3">
      <c r="A193" s="34"/>
      <c r="B193" s="51"/>
      <c r="C193" s="51"/>
      <c r="D193" s="51"/>
      <c r="E193" s="51"/>
      <c r="F193" s="269"/>
      <c r="G193" s="254"/>
      <c r="H193" s="253"/>
      <c r="K193" s="34"/>
      <c r="L193" s="34"/>
      <c r="M193" s="34"/>
      <c r="N193" s="34"/>
      <c r="O193" s="286"/>
    </row>
    <row r="194" spans="1:15" s="252" customFormat="1" x14ac:dyDescent="0.3">
      <c r="A194" s="34"/>
      <c r="B194" s="51"/>
      <c r="C194" s="51"/>
      <c r="D194" s="51"/>
      <c r="E194" s="51"/>
      <c r="F194" s="269"/>
      <c r="G194" s="254"/>
      <c r="H194" s="253"/>
      <c r="K194" s="34"/>
      <c r="L194" s="34"/>
      <c r="M194" s="34"/>
      <c r="N194" s="34"/>
      <c r="O194" s="286"/>
    </row>
    <row r="195" spans="1:15" s="252" customFormat="1" x14ac:dyDescent="0.3">
      <c r="A195" s="34"/>
      <c r="B195" s="51"/>
      <c r="C195" s="51"/>
      <c r="D195" s="51"/>
      <c r="E195" s="51"/>
      <c r="F195" s="269"/>
      <c r="G195" s="254"/>
      <c r="H195" s="253"/>
      <c r="K195" s="34"/>
      <c r="L195" s="34"/>
      <c r="M195" s="34"/>
      <c r="N195" s="34"/>
      <c r="O195" s="286"/>
    </row>
    <row r="196" spans="1:15" s="252" customFormat="1" x14ac:dyDescent="0.3">
      <c r="A196" s="34"/>
      <c r="B196" s="51"/>
      <c r="C196" s="51"/>
      <c r="D196" s="51"/>
      <c r="E196" s="51"/>
      <c r="F196" s="269"/>
      <c r="G196" s="254"/>
      <c r="H196" s="253"/>
      <c r="K196" s="34"/>
      <c r="L196" s="34"/>
      <c r="M196" s="34"/>
      <c r="N196" s="34"/>
      <c r="O196" s="286"/>
    </row>
    <row r="197" spans="1:15" s="252" customFormat="1" x14ac:dyDescent="0.3">
      <c r="A197" s="34"/>
      <c r="B197" s="51"/>
      <c r="C197" s="51"/>
      <c r="D197" s="51"/>
      <c r="E197" s="51"/>
      <c r="F197" s="269"/>
      <c r="G197" s="254"/>
      <c r="H197" s="253"/>
      <c r="K197" s="34"/>
      <c r="L197" s="34"/>
      <c r="M197" s="34"/>
      <c r="N197" s="34"/>
      <c r="O197" s="286"/>
    </row>
    <row r="198" spans="1:15" s="252" customFormat="1" x14ac:dyDescent="0.3">
      <c r="A198" s="34"/>
      <c r="B198" s="51"/>
      <c r="C198" s="51"/>
      <c r="D198" s="51"/>
      <c r="E198" s="51"/>
      <c r="F198" s="269"/>
      <c r="G198" s="254"/>
      <c r="H198" s="253"/>
      <c r="K198" s="34"/>
      <c r="L198" s="34"/>
      <c r="M198" s="34"/>
      <c r="N198" s="34"/>
      <c r="O198" s="286"/>
    </row>
    <row r="199" spans="1:15" s="252" customFormat="1" x14ac:dyDescent="0.3">
      <c r="A199" s="34"/>
      <c r="B199" s="51"/>
      <c r="C199" s="51"/>
      <c r="D199" s="51"/>
      <c r="E199" s="51"/>
      <c r="F199" s="269"/>
      <c r="G199" s="254"/>
      <c r="H199" s="253"/>
      <c r="K199" s="34"/>
      <c r="L199" s="34"/>
      <c r="M199" s="34"/>
      <c r="N199" s="34"/>
      <c r="O199" s="286"/>
    </row>
    <row r="200" spans="1:15" s="252" customFormat="1" x14ac:dyDescent="0.3">
      <c r="A200" s="34"/>
      <c r="B200" s="51"/>
      <c r="C200" s="51"/>
      <c r="D200" s="51"/>
      <c r="E200" s="51"/>
      <c r="F200" s="269"/>
      <c r="G200" s="254"/>
      <c r="H200" s="253"/>
      <c r="K200" s="34"/>
      <c r="L200" s="34"/>
      <c r="M200" s="34"/>
      <c r="N200" s="34"/>
      <c r="O200" s="286"/>
    </row>
    <row r="201" spans="1:15" s="252" customFormat="1" x14ac:dyDescent="0.3">
      <c r="A201" s="34"/>
      <c r="B201" s="51"/>
      <c r="C201" s="51"/>
      <c r="D201" s="51"/>
      <c r="E201" s="51"/>
      <c r="F201" s="269"/>
      <c r="G201" s="254"/>
      <c r="H201" s="253"/>
      <c r="K201" s="34"/>
      <c r="L201" s="34"/>
      <c r="M201" s="34"/>
      <c r="N201" s="34"/>
      <c r="O201" s="286"/>
    </row>
    <row r="202" spans="1:15" s="252" customFormat="1" x14ac:dyDescent="0.3">
      <c r="A202" s="34"/>
      <c r="B202" s="51"/>
      <c r="C202" s="51"/>
      <c r="D202" s="51"/>
      <c r="E202" s="51"/>
      <c r="F202" s="269"/>
      <c r="G202" s="254"/>
      <c r="H202" s="253"/>
      <c r="K202" s="34"/>
      <c r="L202" s="34"/>
      <c r="M202" s="34"/>
      <c r="N202" s="34"/>
      <c r="O202" s="286"/>
    </row>
    <row r="203" spans="1:15" s="252" customFormat="1" x14ac:dyDescent="0.3">
      <c r="A203" s="34"/>
      <c r="B203" s="51"/>
      <c r="C203" s="51"/>
      <c r="D203" s="51"/>
      <c r="E203" s="51"/>
      <c r="F203" s="269"/>
      <c r="G203" s="254"/>
      <c r="H203" s="253"/>
      <c r="K203" s="34"/>
      <c r="L203" s="34"/>
      <c r="M203" s="34"/>
      <c r="N203" s="34"/>
      <c r="O203" s="286"/>
    </row>
    <row r="204" spans="1:15" s="252" customFormat="1" x14ac:dyDescent="0.3">
      <c r="A204" s="34"/>
      <c r="B204" s="51"/>
      <c r="C204" s="51"/>
      <c r="D204" s="51"/>
      <c r="E204" s="51"/>
      <c r="F204" s="269"/>
      <c r="G204" s="254"/>
      <c r="H204" s="253"/>
      <c r="K204" s="34"/>
      <c r="L204" s="34"/>
      <c r="M204" s="34"/>
      <c r="N204" s="34"/>
      <c r="O204" s="286"/>
    </row>
    <row r="205" spans="1:15" s="252" customFormat="1" x14ac:dyDescent="0.3">
      <c r="A205" s="34"/>
      <c r="B205" s="51"/>
      <c r="C205" s="51"/>
      <c r="D205" s="51"/>
      <c r="E205" s="51"/>
      <c r="F205" s="269"/>
      <c r="G205" s="254"/>
      <c r="H205" s="253"/>
      <c r="K205" s="34"/>
      <c r="L205" s="34"/>
      <c r="M205" s="34"/>
      <c r="N205" s="34"/>
      <c r="O205" s="286"/>
    </row>
    <row r="206" spans="1:15" s="252" customFormat="1" x14ac:dyDescent="0.3">
      <c r="A206" s="34"/>
      <c r="B206" s="51"/>
      <c r="C206" s="51"/>
      <c r="D206" s="51"/>
      <c r="E206" s="51"/>
      <c r="F206" s="269"/>
      <c r="G206" s="254"/>
      <c r="H206" s="253"/>
      <c r="K206" s="34"/>
      <c r="L206" s="34"/>
      <c r="M206" s="34"/>
      <c r="N206" s="34"/>
      <c r="O206" s="286"/>
    </row>
    <row r="207" spans="1:15" s="252" customFormat="1" x14ac:dyDescent="0.3">
      <c r="A207" s="34"/>
      <c r="B207" s="51"/>
      <c r="C207" s="51"/>
      <c r="D207" s="51"/>
      <c r="E207" s="51"/>
      <c r="F207" s="269"/>
      <c r="G207" s="254"/>
      <c r="H207" s="253"/>
      <c r="K207" s="34"/>
      <c r="L207" s="34"/>
      <c r="M207" s="34"/>
      <c r="N207" s="34"/>
      <c r="O207" s="286"/>
    </row>
    <row r="208" spans="1:15" s="252" customFormat="1" x14ac:dyDescent="0.3">
      <c r="A208" s="34"/>
      <c r="B208" s="51"/>
      <c r="C208" s="51"/>
      <c r="D208" s="51"/>
      <c r="E208" s="51"/>
      <c r="F208" s="269"/>
      <c r="G208" s="254"/>
      <c r="H208" s="253"/>
      <c r="K208" s="34"/>
      <c r="L208" s="34"/>
      <c r="M208" s="34"/>
      <c r="N208" s="34"/>
      <c r="O208" s="286"/>
    </row>
    <row r="209" spans="1:15" s="252" customFormat="1" x14ac:dyDescent="0.3">
      <c r="A209" s="34"/>
      <c r="B209" s="51"/>
      <c r="C209" s="51"/>
      <c r="D209" s="51"/>
      <c r="E209" s="51"/>
      <c r="F209" s="269"/>
      <c r="G209" s="254"/>
      <c r="H209" s="253"/>
      <c r="K209" s="34"/>
      <c r="L209" s="34"/>
      <c r="M209" s="34"/>
      <c r="N209" s="34"/>
      <c r="O209" s="286"/>
    </row>
    <row r="210" spans="1:15" s="252" customFormat="1" x14ac:dyDescent="0.3">
      <c r="A210" s="34"/>
      <c r="B210" s="51"/>
      <c r="C210" s="51"/>
      <c r="D210" s="51"/>
      <c r="E210" s="51"/>
      <c r="F210" s="269"/>
      <c r="G210" s="254"/>
      <c r="H210" s="253"/>
      <c r="K210" s="34"/>
      <c r="L210" s="34"/>
      <c r="M210" s="34"/>
      <c r="N210" s="34"/>
      <c r="O210" s="286"/>
    </row>
    <row r="211" spans="1:15" s="252" customFormat="1" x14ac:dyDescent="0.3">
      <c r="A211" s="34"/>
      <c r="B211" s="51"/>
      <c r="C211" s="51"/>
      <c r="D211" s="51"/>
      <c r="E211" s="51"/>
      <c r="F211" s="269"/>
      <c r="G211" s="254"/>
      <c r="H211" s="253"/>
      <c r="K211" s="34"/>
      <c r="L211" s="34"/>
      <c r="M211" s="34"/>
      <c r="N211" s="34"/>
      <c r="O211" s="286"/>
    </row>
    <row r="212" spans="1:15" s="252" customFormat="1" x14ac:dyDescent="0.3">
      <c r="A212" s="34"/>
      <c r="B212" s="51"/>
      <c r="C212" s="51"/>
      <c r="D212" s="51"/>
      <c r="E212" s="51"/>
      <c r="F212" s="269"/>
      <c r="G212" s="254"/>
      <c r="H212" s="253"/>
      <c r="K212" s="34"/>
      <c r="L212" s="34"/>
      <c r="M212" s="34"/>
      <c r="N212" s="34"/>
      <c r="O212" s="286"/>
    </row>
    <row r="213" spans="1:15" s="252" customFormat="1" x14ac:dyDescent="0.3">
      <c r="A213" s="34"/>
      <c r="B213" s="51"/>
      <c r="C213" s="51"/>
      <c r="D213" s="51"/>
      <c r="E213" s="51"/>
      <c r="F213" s="269"/>
      <c r="G213" s="254"/>
      <c r="H213" s="253"/>
      <c r="K213" s="34"/>
      <c r="L213" s="34"/>
      <c r="M213" s="34"/>
      <c r="N213" s="34"/>
      <c r="O213" s="286"/>
    </row>
    <row r="214" spans="1:15" s="252" customFormat="1" x14ac:dyDescent="0.3">
      <c r="A214" s="34"/>
      <c r="B214" s="51"/>
      <c r="C214" s="51"/>
      <c r="D214" s="51"/>
      <c r="E214" s="51"/>
      <c r="F214" s="269"/>
      <c r="G214" s="254"/>
      <c r="H214" s="253"/>
      <c r="K214" s="34"/>
      <c r="L214" s="34"/>
      <c r="M214" s="34"/>
      <c r="N214" s="34"/>
      <c r="O214" s="286"/>
    </row>
    <row r="215" spans="1:15" s="252" customFormat="1" x14ac:dyDescent="0.3">
      <c r="A215" s="34"/>
      <c r="B215" s="51"/>
      <c r="C215" s="51"/>
      <c r="D215" s="51"/>
      <c r="E215" s="51"/>
      <c r="F215" s="269"/>
      <c r="G215" s="254"/>
      <c r="H215" s="253"/>
      <c r="K215" s="34"/>
      <c r="L215" s="34"/>
      <c r="M215" s="34"/>
      <c r="N215" s="34"/>
      <c r="O215" s="286"/>
    </row>
    <row r="216" spans="1:15" s="252" customFormat="1" x14ac:dyDescent="0.3">
      <c r="A216" s="34"/>
      <c r="B216" s="51"/>
      <c r="C216" s="51"/>
      <c r="D216" s="51"/>
      <c r="E216" s="51"/>
      <c r="F216" s="269"/>
      <c r="G216" s="254"/>
      <c r="H216" s="253"/>
      <c r="K216" s="34"/>
      <c r="L216" s="34"/>
      <c r="M216" s="34"/>
      <c r="N216" s="34"/>
      <c r="O216" s="286"/>
    </row>
    <row r="217" spans="1:15" s="252" customFormat="1" x14ac:dyDescent="0.3">
      <c r="A217" s="34"/>
      <c r="B217" s="51"/>
      <c r="C217" s="51"/>
      <c r="D217" s="51"/>
      <c r="E217" s="51"/>
      <c r="F217" s="269"/>
      <c r="G217" s="254"/>
      <c r="H217" s="253"/>
      <c r="K217" s="34"/>
      <c r="L217" s="34"/>
      <c r="M217" s="34"/>
      <c r="N217" s="34"/>
      <c r="O217" s="286"/>
    </row>
    <row r="218" spans="1:15" s="252" customFormat="1" x14ac:dyDescent="0.3">
      <c r="A218" s="34"/>
      <c r="B218" s="51"/>
      <c r="C218" s="51"/>
      <c r="D218" s="51"/>
      <c r="E218" s="51"/>
      <c r="F218" s="269"/>
      <c r="G218" s="254"/>
      <c r="H218" s="253"/>
      <c r="K218" s="34"/>
      <c r="L218" s="34"/>
      <c r="M218" s="34"/>
      <c r="N218" s="34"/>
      <c r="O218" s="286"/>
    </row>
    <row r="219" spans="1:15" s="252" customFormat="1" x14ac:dyDescent="0.3">
      <c r="A219" s="34"/>
      <c r="B219" s="51"/>
      <c r="C219" s="51"/>
      <c r="D219" s="51"/>
      <c r="E219" s="51"/>
      <c r="F219" s="269"/>
      <c r="G219" s="254"/>
      <c r="H219" s="253"/>
      <c r="K219" s="34"/>
      <c r="L219" s="34"/>
      <c r="M219" s="34"/>
      <c r="N219" s="34"/>
      <c r="O219" s="286"/>
    </row>
    <row r="220" spans="1:15" s="252" customFormat="1" x14ac:dyDescent="0.3">
      <c r="A220" s="34"/>
      <c r="B220" s="51"/>
      <c r="C220" s="51"/>
      <c r="D220" s="51"/>
      <c r="E220" s="51"/>
      <c r="F220" s="269"/>
      <c r="G220" s="254"/>
      <c r="H220" s="253"/>
      <c r="K220" s="34"/>
      <c r="L220" s="34"/>
      <c r="M220" s="34"/>
      <c r="N220" s="34"/>
      <c r="O220" s="286"/>
    </row>
    <row r="221" spans="1:15" s="252" customFormat="1" x14ac:dyDescent="0.3">
      <c r="A221" s="34"/>
      <c r="B221" s="51"/>
      <c r="C221" s="51"/>
      <c r="D221" s="51"/>
      <c r="E221" s="51"/>
      <c r="F221" s="269"/>
      <c r="G221" s="254"/>
      <c r="H221" s="253"/>
      <c r="K221" s="34"/>
      <c r="L221" s="34"/>
      <c r="M221" s="34"/>
      <c r="N221" s="34"/>
      <c r="O221" s="286"/>
    </row>
    <row r="222" spans="1:15" s="252" customFormat="1" x14ac:dyDescent="0.3">
      <c r="A222" s="34"/>
      <c r="B222" s="51"/>
      <c r="C222" s="51"/>
      <c r="D222" s="51"/>
      <c r="E222" s="51"/>
      <c r="F222" s="269"/>
      <c r="G222" s="254"/>
      <c r="H222" s="253"/>
      <c r="K222" s="34"/>
      <c r="L222" s="34"/>
      <c r="M222" s="34"/>
      <c r="N222" s="34"/>
      <c r="O222" s="286"/>
    </row>
    <row r="223" spans="1:15" s="252" customFormat="1" x14ac:dyDescent="0.3">
      <c r="A223" s="34"/>
      <c r="B223" s="51"/>
      <c r="C223" s="51"/>
      <c r="D223" s="51"/>
      <c r="E223" s="51"/>
      <c r="F223" s="269"/>
      <c r="G223" s="254"/>
      <c r="H223" s="253"/>
      <c r="K223" s="34"/>
      <c r="L223" s="34"/>
      <c r="M223" s="34"/>
      <c r="N223" s="34"/>
      <c r="O223" s="286"/>
    </row>
    <row r="224" spans="1:15" s="252" customFormat="1" x14ac:dyDescent="0.3">
      <c r="A224" s="34"/>
      <c r="B224" s="51"/>
      <c r="C224" s="51"/>
      <c r="D224" s="51"/>
      <c r="E224" s="51"/>
      <c r="F224" s="269"/>
      <c r="G224" s="254"/>
      <c r="H224" s="253"/>
      <c r="K224" s="34"/>
      <c r="L224" s="34"/>
      <c r="M224" s="34"/>
      <c r="N224" s="34"/>
      <c r="O224" s="286"/>
    </row>
    <row r="225" spans="1:15" s="252" customFormat="1" x14ac:dyDescent="0.3">
      <c r="A225" s="34"/>
      <c r="B225" s="51"/>
      <c r="C225" s="51"/>
      <c r="D225" s="51"/>
      <c r="E225" s="51"/>
      <c r="F225" s="269"/>
      <c r="G225" s="254"/>
      <c r="H225" s="253"/>
      <c r="K225" s="34"/>
      <c r="L225" s="34"/>
      <c r="M225" s="34"/>
      <c r="N225" s="34"/>
      <c r="O225" s="286"/>
    </row>
    <row r="226" spans="1:15" s="252" customFormat="1" x14ac:dyDescent="0.3">
      <c r="A226" s="34"/>
      <c r="B226" s="51"/>
      <c r="C226" s="51"/>
      <c r="D226" s="51"/>
      <c r="E226" s="51"/>
      <c r="F226" s="269"/>
      <c r="G226" s="254"/>
      <c r="H226" s="253"/>
      <c r="K226" s="34"/>
      <c r="L226" s="34"/>
      <c r="M226" s="34"/>
      <c r="N226" s="34"/>
      <c r="O226" s="286"/>
    </row>
    <row r="227" spans="1:15" s="252" customFormat="1" x14ac:dyDescent="0.3">
      <c r="A227" s="34"/>
      <c r="B227" s="51"/>
      <c r="C227" s="51"/>
      <c r="D227" s="51"/>
      <c r="E227" s="51"/>
      <c r="F227" s="269"/>
      <c r="G227" s="254"/>
      <c r="H227" s="253"/>
      <c r="K227" s="34"/>
      <c r="L227" s="34"/>
      <c r="M227" s="34"/>
      <c r="N227" s="34"/>
      <c r="O227" s="286"/>
    </row>
    <row r="228" spans="1:15" s="252" customFormat="1" x14ac:dyDescent="0.3">
      <c r="A228" s="34"/>
      <c r="B228" s="51"/>
      <c r="C228" s="51"/>
      <c r="D228" s="51"/>
      <c r="E228" s="51"/>
      <c r="F228" s="269"/>
      <c r="G228" s="254"/>
      <c r="H228" s="253"/>
      <c r="K228" s="34"/>
      <c r="L228" s="34"/>
      <c r="M228" s="34"/>
      <c r="N228" s="34"/>
      <c r="O228" s="286"/>
    </row>
    <row r="229" spans="1:15" s="252" customFormat="1" x14ac:dyDescent="0.3">
      <c r="A229" s="34"/>
      <c r="B229" s="51"/>
      <c r="C229" s="51"/>
      <c r="D229" s="51"/>
      <c r="E229" s="51"/>
      <c r="F229" s="269"/>
      <c r="G229" s="254"/>
      <c r="H229" s="253"/>
      <c r="K229" s="34"/>
      <c r="L229" s="34"/>
      <c r="M229" s="34"/>
      <c r="N229" s="34"/>
      <c r="O229" s="286"/>
    </row>
    <row r="230" spans="1:15" s="252" customFormat="1" x14ac:dyDescent="0.3">
      <c r="A230" s="34"/>
      <c r="B230" s="51"/>
      <c r="C230" s="51"/>
      <c r="D230" s="51"/>
      <c r="E230" s="51"/>
      <c r="F230" s="269"/>
      <c r="G230" s="254"/>
      <c r="H230" s="253"/>
      <c r="K230" s="34"/>
      <c r="L230" s="34"/>
      <c r="M230" s="34"/>
      <c r="N230" s="34"/>
      <c r="O230" s="286"/>
    </row>
    <row r="231" spans="1:15" s="252" customFormat="1" x14ac:dyDescent="0.3">
      <c r="A231" s="34"/>
      <c r="B231" s="51"/>
      <c r="C231" s="51"/>
      <c r="D231" s="51"/>
      <c r="E231" s="51"/>
      <c r="F231" s="269"/>
      <c r="G231" s="254"/>
      <c r="H231" s="253"/>
      <c r="K231" s="34"/>
      <c r="L231" s="34"/>
      <c r="M231" s="34"/>
      <c r="N231" s="34"/>
      <c r="O231" s="286"/>
    </row>
    <row r="232" spans="1:15" s="252" customFormat="1" x14ac:dyDescent="0.3">
      <c r="A232" s="34"/>
      <c r="B232" s="51"/>
      <c r="C232" s="51"/>
      <c r="D232" s="51"/>
      <c r="E232" s="51"/>
      <c r="F232" s="269"/>
      <c r="G232" s="254"/>
      <c r="H232" s="253"/>
      <c r="K232" s="34"/>
      <c r="L232" s="34"/>
      <c r="M232" s="34"/>
      <c r="N232" s="34"/>
      <c r="O232" s="286"/>
    </row>
    <row r="233" spans="1:15" s="252" customFormat="1" x14ac:dyDescent="0.3">
      <c r="A233" s="34"/>
      <c r="B233" s="51"/>
      <c r="C233" s="51"/>
      <c r="D233" s="51"/>
      <c r="E233" s="51"/>
      <c r="F233" s="269"/>
      <c r="G233" s="254"/>
      <c r="H233" s="253"/>
      <c r="K233" s="34"/>
      <c r="L233" s="34"/>
      <c r="M233" s="34"/>
      <c r="N233" s="34"/>
      <c r="O233" s="286"/>
    </row>
    <row r="234" spans="1:15" s="252" customFormat="1" x14ac:dyDescent="0.3">
      <c r="A234" s="34"/>
      <c r="B234" s="51"/>
      <c r="C234" s="51"/>
      <c r="D234" s="51"/>
      <c r="E234" s="51"/>
      <c r="F234" s="269"/>
      <c r="G234" s="254"/>
      <c r="H234" s="253"/>
      <c r="K234" s="34"/>
      <c r="L234" s="34"/>
      <c r="M234" s="34"/>
      <c r="N234" s="34"/>
      <c r="O234" s="286"/>
    </row>
    <row r="235" spans="1:15" s="252" customFormat="1" x14ac:dyDescent="0.3">
      <c r="A235" s="34"/>
      <c r="B235" s="51"/>
      <c r="C235" s="51"/>
      <c r="D235" s="51"/>
      <c r="E235" s="51"/>
      <c r="F235" s="269"/>
      <c r="G235" s="254"/>
      <c r="H235" s="253"/>
      <c r="K235" s="34"/>
      <c r="L235" s="34"/>
      <c r="M235" s="34"/>
      <c r="N235" s="34"/>
      <c r="O235" s="286"/>
    </row>
    <row r="236" spans="1:15" s="252" customFormat="1" x14ac:dyDescent="0.3">
      <c r="A236" s="34"/>
      <c r="B236" s="51"/>
      <c r="C236" s="51"/>
      <c r="D236" s="51"/>
      <c r="E236" s="51"/>
      <c r="F236" s="269"/>
      <c r="G236" s="254"/>
      <c r="H236" s="253"/>
      <c r="K236" s="34"/>
      <c r="L236" s="34"/>
      <c r="M236" s="34"/>
      <c r="N236" s="34"/>
      <c r="O236" s="286"/>
    </row>
    <row r="237" spans="1:15" s="252" customFormat="1" x14ac:dyDescent="0.3">
      <c r="A237" s="34"/>
      <c r="B237" s="51"/>
      <c r="C237" s="51"/>
      <c r="D237" s="51"/>
      <c r="E237" s="51"/>
      <c r="F237" s="269"/>
      <c r="G237" s="254"/>
      <c r="H237" s="253"/>
      <c r="K237" s="34"/>
      <c r="L237" s="34"/>
      <c r="M237" s="34"/>
      <c r="N237" s="34"/>
      <c r="O237" s="286"/>
    </row>
    <row r="238" spans="1:15" s="252" customFormat="1" x14ac:dyDescent="0.3">
      <c r="A238" s="34"/>
      <c r="B238" s="51"/>
      <c r="C238" s="51"/>
      <c r="D238" s="51"/>
      <c r="E238" s="51"/>
      <c r="F238" s="269"/>
      <c r="G238" s="254"/>
      <c r="H238" s="253"/>
      <c r="K238" s="34"/>
      <c r="L238" s="34"/>
      <c r="M238" s="34"/>
      <c r="N238" s="34"/>
      <c r="O238" s="286"/>
    </row>
    <row r="239" spans="1:15" s="252" customFormat="1" x14ac:dyDescent="0.3">
      <c r="A239" s="34"/>
      <c r="B239" s="51"/>
      <c r="C239" s="51"/>
      <c r="D239" s="51"/>
      <c r="E239" s="51"/>
      <c r="F239" s="269"/>
      <c r="G239" s="254"/>
      <c r="H239" s="253"/>
      <c r="K239" s="34"/>
      <c r="L239" s="34"/>
      <c r="M239" s="34"/>
      <c r="N239" s="34"/>
      <c r="O239" s="286"/>
    </row>
    <row r="240" spans="1:15" s="252" customFormat="1" x14ac:dyDescent="0.3">
      <c r="A240" s="34"/>
      <c r="B240" s="51"/>
      <c r="C240" s="51"/>
      <c r="D240" s="51"/>
      <c r="E240" s="51"/>
      <c r="F240" s="269"/>
      <c r="G240" s="254"/>
      <c r="H240" s="253"/>
      <c r="K240" s="34"/>
      <c r="L240" s="34"/>
      <c r="M240" s="34"/>
      <c r="N240" s="34"/>
      <c r="O240" s="286"/>
    </row>
    <row r="241" spans="1:15" s="252" customFormat="1" x14ac:dyDescent="0.3">
      <c r="A241" s="34"/>
      <c r="B241" s="51"/>
      <c r="C241" s="51"/>
      <c r="D241" s="51"/>
      <c r="E241" s="51"/>
      <c r="F241" s="269"/>
      <c r="G241" s="254"/>
      <c r="H241" s="253"/>
      <c r="K241" s="34"/>
      <c r="L241" s="34"/>
      <c r="M241" s="34"/>
      <c r="N241" s="34"/>
      <c r="O241" s="286"/>
    </row>
    <row r="242" spans="1:15" s="252" customFormat="1" x14ac:dyDescent="0.3">
      <c r="A242" s="34"/>
      <c r="B242" s="51"/>
      <c r="C242" s="51"/>
      <c r="D242" s="51"/>
      <c r="E242" s="51"/>
      <c r="F242" s="269"/>
      <c r="G242" s="254"/>
      <c r="H242" s="253"/>
      <c r="K242" s="34"/>
      <c r="L242" s="34"/>
      <c r="M242" s="34"/>
      <c r="N242" s="34"/>
      <c r="O242" s="286"/>
    </row>
    <row r="243" spans="1:15" s="252" customFormat="1" x14ac:dyDescent="0.3">
      <c r="A243" s="34"/>
      <c r="B243" s="51"/>
      <c r="C243" s="51"/>
      <c r="D243" s="51"/>
      <c r="E243" s="51"/>
      <c r="F243" s="269"/>
      <c r="G243" s="254"/>
      <c r="H243" s="253"/>
      <c r="K243" s="34"/>
      <c r="L243" s="34"/>
      <c r="M243" s="34"/>
      <c r="N243" s="34"/>
      <c r="O243" s="286"/>
    </row>
    <row r="244" spans="1:15" s="252" customFormat="1" x14ac:dyDescent="0.3">
      <c r="A244" s="34"/>
      <c r="B244" s="51"/>
      <c r="C244" s="51"/>
      <c r="D244" s="51"/>
      <c r="E244" s="51"/>
      <c r="F244" s="269"/>
      <c r="G244" s="254"/>
      <c r="H244" s="253"/>
      <c r="K244" s="34"/>
      <c r="L244" s="34"/>
      <c r="M244" s="34"/>
      <c r="N244" s="34"/>
      <c r="O244" s="286"/>
    </row>
    <row r="245" spans="1:15" s="252" customFormat="1" x14ac:dyDescent="0.3">
      <c r="A245" s="34"/>
      <c r="B245" s="51"/>
      <c r="C245" s="51"/>
      <c r="D245" s="51"/>
      <c r="E245" s="51"/>
      <c r="F245" s="269"/>
      <c r="G245" s="254"/>
      <c r="H245" s="253"/>
      <c r="K245" s="34"/>
      <c r="L245" s="34"/>
      <c r="M245" s="34"/>
      <c r="N245" s="34"/>
      <c r="O245" s="286"/>
    </row>
    <row r="246" spans="1:15" s="252" customFormat="1" x14ac:dyDescent="0.3">
      <c r="A246" s="34"/>
      <c r="B246" s="51"/>
      <c r="C246" s="51"/>
      <c r="D246" s="51"/>
      <c r="E246" s="51"/>
      <c r="F246" s="269"/>
      <c r="G246" s="254"/>
      <c r="H246" s="253"/>
      <c r="K246" s="34"/>
      <c r="L246" s="34"/>
      <c r="M246" s="34"/>
      <c r="N246" s="34"/>
      <c r="O246" s="286"/>
    </row>
    <row r="247" spans="1:15" s="252" customFormat="1" x14ac:dyDescent="0.3">
      <c r="A247" s="34"/>
      <c r="B247" s="51"/>
      <c r="C247" s="51"/>
      <c r="D247" s="51"/>
      <c r="E247" s="51"/>
      <c r="F247" s="269"/>
      <c r="G247" s="254"/>
      <c r="H247" s="253"/>
      <c r="K247" s="34"/>
      <c r="L247" s="34"/>
      <c r="M247" s="34"/>
      <c r="N247" s="34"/>
      <c r="O247" s="286"/>
    </row>
    <row r="248" spans="1:15" s="252" customFormat="1" x14ac:dyDescent="0.3">
      <c r="A248" s="34"/>
      <c r="B248" s="51"/>
      <c r="C248" s="51"/>
      <c r="D248" s="51"/>
      <c r="E248" s="51"/>
      <c r="F248" s="269"/>
      <c r="G248" s="254"/>
      <c r="H248" s="253"/>
      <c r="K248" s="34"/>
      <c r="L248" s="34"/>
      <c r="M248" s="34"/>
      <c r="N248" s="34"/>
      <c r="O248" s="286"/>
    </row>
    <row r="249" spans="1:15" s="252" customFormat="1" x14ac:dyDescent="0.3">
      <c r="A249" s="34"/>
      <c r="B249" s="51"/>
      <c r="C249" s="51"/>
      <c r="D249" s="51"/>
      <c r="E249" s="51"/>
      <c r="F249" s="269"/>
      <c r="G249" s="254"/>
      <c r="H249" s="253"/>
      <c r="K249" s="34"/>
      <c r="L249" s="34"/>
      <c r="M249" s="34"/>
      <c r="N249" s="34"/>
      <c r="O249" s="286"/>
    </row>
    <row r="250" spans="1:15" s="252" customFormat="1" x14ac:dyDescent="0.3">
      <c r="A250" s="34"/>
      <c r="B250" s="51"/>
      <c r="C250" s="51"/>
      <c r="D250" s="51"/>
      <c r="E250" s="51"/>
      <c r="F250" s="269"/>
      <c r="G250" s="254"/>
      <c r="H250" s="253"/>
      <c r="K250" s="34"/>
      <c r="L250" s="34"/>
      <c r="M250" s="34"/>
      <c r="N250" s="34"/>
      <c r="O250" s="286"/>
    </row>
    <row r="251" spans="1:15" s="252" customFormat="1" x14ac:dyDescent="0.3">
      <c r="A251" s="34"/>
      <c r="B251" s="51"/>
      <c r="C251" s="51"/>
      <c r="D251" s="51"/>
      <c r="E251" s="51"/>
      <c r="F251" s="269"/>
      <c r="G251" s="254"/>
      <c r="H251" s="253"/>
      <c r="K251" s="34"/>
      <c r="L251" s="34"/>
      <c r="M251" s="34"/>
      <c r="N251" s="34"/>
      <c r="O251" s="286"/>
    </row>
    <row r="252" spans="1:15" s="252" customFormat="1" x14ac:dyDescent="0.3">
      <c r="A252" s="34"/>
      <c r="B252" s="51"/>
      <c r="C252" s="51"/>
      <c r="D252" s="51"/>
      <c r="E252" s="51"/>
      <c r="F252" s="269"/>
      <c r="G252" s="254"/>
      <c r="H252" s="253"/>
      <c r="K252" s="34"/>
      <c r="L252" s="34"/>
      <c r="M252" s="34"/>
      <c r="N252" s="34"/>
      <c r="O252" s="286"/>
    </row>
    <row r="253" spans="1:15" s="252" customFormat="1" x14ac:dyDescent="0.3">
      <c r="A253" s="34"/>
      <c r="B253" s="51"/>
      <c r="C253" s="51"/>
      <c r="D253" s="51"/>
      <c r="E253" s="51"/>
      <c r="F253" s="269"/>
      <c r="G253" s="254"/>
      <c r="H253" s="253"/>
      <c r="K253" s="34"/>
      <c r="L253" s="34"/>
      <c r="M253" s="34"/>
      <c r="N253" s="34"/>
      <c r="O253" s="286"/>
    </row>
    <row r="254" spans="1:15" s="252" customFormat="1" x14ac:dyDescent="0.3">
      <c r="A254" s="34"/>
      <c r="B254" s="51"/>
      <c r="C254" s="51"/>
      <c r="D254" s="51"/>
      <c r="E254" s="51"/>
      <c r="F254" s="269"/>
      <c r="G254" s="254"/>
      <c r="H254" s="253"/>
      <c r="K254" s="34"/>
      <c r="L254" s="34"/>
      <c r="M254" s="34"/>
      <c r="N254" s="34"/>
      <c r="O254" s="286"/>
    </row>
    <row r="255" spans="1:15" s="252" customFormat="1" x14ac:dyDescent="0.3">
      <c r="A255" s="34"/>
      <c r="B255" s="51"/>
      <c r="C255" s="51"/>
      <c r="D255" s="51"/>
      <c r="E255" s="51"/>
      <c r="F255" s="269"/>
      <c r="G255" s="254"/>
      <c r="H255" s="253"/>
      <c r="K255" s="34"/>
      <c r="L255" s="34"/>
      <c r="M255" s="34"/>
      <c r="N255" s="34"/>
      <c r="O255" s="286"/>
    </row>
    <row r="256" spans="1:15" s="252" customFormat="1" x14ac:dyDescent="0.3">
      <c r="A256" s="34"/>
      <c r="B256" s="51"/>
      <c r="C256" s="51"/>
      <c r="D256" s="51"/>
      <c r="E256" s="51"/>
      <c r="F256" s="269"/>
      <c r="G256" s="254"/>
      <c r="H256" s="253"/>
      <c r="K256" s="34"/>
      <c r="L256" s="34"/>
      <c r="M256" s="34"/>
      <c r="N256" s="34"/>
      <c r="O256" s="286"/>
    </row>
    <row r="257" spans="1:15" s="252" customFormat="1" x14ac:dyDescent="0.3">
      <c r="A257" s="34"/>
      <c r="B257" s="51"/>
      <c r="C257" s="51"/>
      <c r="D257" s="51"/>
      <c r="E257" s="51"/>
      <c r="F257" s="269"/>
      <c r="G257" s="254"/>
      <c r="H257" s="253"/>
      <c r="K257" s="34"/>
      <c r="L257" s="34"/>
      <c r="M257" s="34"/>
      <c r="N257" s="34"/>
      <c r="O257" s="286"/>
    </row>
    <row r="258" spans="1:15" s="252" customFormat="1" x14ac:dyDescent="0.3">
      <c r="A258" s="34"/>
      <c r="B258" s="51"/>
      <c r="C258" s="51"/>
      <c r="D258" s="51"/>
      <c r="E258" s="51"/>
      <c r="F258" s="269"/>
      <c r="G258" s="254"/>
      <c r="H258" s="253"/>
      <c r="K258" s="34"/>
      <c r="L258" s="34"/>
      <c r="M258" s="34"/>
      <c r="N258" s="34"/>
      <c r="O258" s="286"/>
    </row>
    <row r="259" spans="1:15" s="252" customFormat="1" x14ac:dyDescent="0.3">
      <c r="A259" s="34"/>
      <c r="B259" s="51"/>
      <c r="C259" s="51"/>
      <c r="D259" s="51"/>
      <c r="E259" s="51"/>
      <c r="F259" s="269"/>
      <c r="G259" s="254"/>
      <c r="H259" s="253"/>
      <c r="K259" s="34"/>
      <c r="L259" s="34"/>
      <c r="M259" s="34"/>
      <c r="N259" s="34"/>
      <c r="O259" s="286"/>
    </row>
    <row r="260" spans="1:15" s="252" customFormat="1" x14ac:dyDescent="0.3">
      <c r="A260" s="34"/>
      <c r="B260" s="51"/>
      <c r="C260" s="51"/>
      <c r="D260" s="51"/>
      <c r="E260" s="51"/>
      <c r="F260" s="269"/>
      <c r="G260" s="254"/>
      <c r="H260" s="253"/>
      <c r="K260" s="34"/>
      <c r="L260" s="34"/>
      <c r="M260" s="34"/>
      <c r="N260" s="34"/>
      <c r="O260" s="286"/>
    </row>
    <row r="261" spans="1:15" s="252" customFormat="1" x14ac:dyDescent="0.3">
      <c r="A261" s="34"/>
      <c r="B261" s="51"/>
      <c r="C261" s="51"/>
      <c r="D261" s="51"/>
      <c r="E261" s="51"/>
      <c r="F261" s="269"/>
      <c r="G261" s="254"/>
      <c r="H261" s="253"/>
      <c r="K261" s="34"/>
      <c r="L261" s="34"/>
      <c r="M261" s="34"/>
      <c r="N261" s="34"/>
      <c r="O261" s="286"/>
    </row>
    <row r="262" spans="1:15" s="252" customFormat="1" x14ac:dyDescent="0.3">
      <c r="A262" s="34"/>
      <c r="B262" s="51"/>
      <c r="C262" s="51"/>
      <c r="D262" s="51"/>
      <c r="E262" s="51"/>
      <c r="F262" s="269"/>
      <c r="G262" s="254"/>
      <c r="H262" s="253"/>
      <c r="K262" s="34"/>
      <c r="L262" s="34"/>
      <c r="M262" s="34"/>
      <c r="N262" s="34"/>
      <c r="O262" s="286"/>
    </row>
    <row r="263" spans="1:15" s="252" customFormat="1" x14ac:dyDescent="0.3">
      <c r="A263" s="34"/>
      <c r="B263" s="51"/>
      <c r="C263" s="51"/>
      <c r="D263" s="51"/>
      <c r="E263" s="51"/>
      <c r="F263" s="269"/>
      <c r="G263" s="254"/>
      <c r="H263" s="253"/>
      <c r="K263" s="34"/>
      <c r="L263" s="34"/>
      <c r="M263" s="34"/>
      <c r="N263" s="34"/>
      <c r="O263" s="286"/>
    </row>
    <row r="264" spans="1:15" s="252" customFormat="1" x14ac:dyDescent="0.3">
      <c r="A264" s="34"/>
      <c r="B264" s="51"/>
      <c r="C264" s="51"/>
      <c r="D264" s="51"/>
      <c r="E264" s="51"/>
      <c r="F264" s="269"/>
      <c r="G264" s="254"/>
      <c r="H264" s="253"/>
      <c r="K264" s="34"/>
      <c r="L264" s="34"/>
      <c r="M264" s="34"/>
      <c r="N264" s="34"/>
      <c r="O264" s="286"/>
    </row>
    <row r="265" spans="1:15" s="252" customFormat="1" x14ac:dyDescent="0.3">
      <c r="A265" s="34"/>
      <c r="B265" s="51"/>
      <c r="C265" s="51"/>
      <c r="D265" s="51"/>
      <c r="E265" s="51"/>
      <c r="F265" s="269"/>
      <c r="G265" s="254"/>
      <c r="H265" s="253"/>
      <c r="K265" s="34"/>
      <c r="L265" s="34"/>
      <c r="M265" s="34"/>
      <c r="N265" s="34"/>
      <c r="O265" s="286"/>
    </row>
    <row r="266" spans="1:15" s="252" customFormat="1" x14ac:dyDescent="0.3">
      <c r="A266" s="34"/>
      <c r="B266" s="51"/>
      <c r="C266" s="51"/>
      <c r="D266" s="51"/>
      <c r="E266" s="51"/>
      <c r="F266" s="269"/>
      <c r="G266" s="254"/>
      <c r="H266" s="253"/>
      <c r="K266" s="34"/>
      <c r="L266" s="34"/>
      <c r="M266" s="34"/>
      <c r="N266" s="34"/>
      <c r="O266" s="286"/>
    </row>
    <row r="267" spans="1:15" s="252" customFormat="1" x14ac:dyDescent="0.3">
      <c r="A267" s="34"/>
      <c r="B267" s="51"/>
      <c r="C267" s="51"/>
      <c r="D267" s="51"/>
      <c r="E267" s="51"/>
      <c r="F267" s="269"/>
      <c r="G267" s="254"/>
      <c r="H267" s="253"/>
      <c r="K267" s="34"/>
      <c r="L267" s="34"/>
      <c r="M267" s="34"/>
      <c r="N267" s="34"/>
      <c r="O267" s="286"/>
    </row>
    <row r="268" spans="1:15" s="252" customFormat="1" x14ac:dyDescent="0.3">
      <c r="A268" s="34"/>
      <c r="B268" s="51"/>
      <c r="C268" s="51"/>
      <c r="D268" s="51"/>
      <c r="E268" s="51"/>
      <c r="F268" s="269"/>
      <c r="G268" s="254"/>
      <c r="H268" s="253"/>
      <c r="K268" s="34"/>
      <c r="L268" s="34"/>
      <c r="M268" s="34"/>
      <c r="N268" s="34"/>
      <c r="O268" s="286"/>
    </row>
    <row r="269" spans="1:15" s="252" customFormat="1" x14ac:dyDescent="0.3">
      <c r="A269" s="34"/>
      <c r="B269" s="51"/>
      <c r="C269" s="51"/>
      <c r="D269" s="51"/>
      <c r="E269" s="51"/>
      <c r="F269" s="269"/>
      <c r="G269" s="254"/>
      <c r="H269" s="253"/>
      <c r="K269" s="34"/>
      <c r="L269" s="34"/>
      <c r="M269" s="34"/>
      <c r="N269" s="34"/>
      <c r="O269" s="286"/>
    </row>
    <row r="270" spans="1:15" s="252" customFormat="1" x14ac:dyDescent="0.3">
      <c r="A270" s="34"/>
      <c r="B270" s="51"/>
      <c r="C270" s="51"/>
      <c r="D270" s="51"/>
      <c r="E270" s="51"/>
      <c r="F270" s="269"/>
      <c r="G270" s="254"/>
      <c r="H270" s="253"/>
      <c r="K270" s="34"/>
      <c r="L270" s="34"/>
      <c r="M270" s="34"/>
      <c r="N270" s="34"/>
      <c r="O270" s="286"/>
    </row>
    <row r="271" spans="1:15" s="252" customFormat="1" x14ac:dyDescent="0.3">
      <c r="A271" s="34"/>
      <c r="B271" s="51"/>
      <c r="C271" s="51"/>
      <c r="D271" s="51"/>
      <c r="E271" s="51"/>
      <c r="F271" s="269"/>
      <c r="G271" s="254"/>
      <c r="H271" s="253"/>
      <c r="K271" s="34"/>
      <c r="L271" s="34"/>
      <c r="M271" s="34"/>
      <c r="N271" s="34"/>
      <c r="O271" s="286"/>
    </row>
    <row r="272" spans="1:15" s="252" customFormat="1" x14ac:dyDescent="0.3">
      <c r="A272" s="34"/>
      <c r="B272" s="51"/>
      <c r="C272" s="51"/>
      <c r="D272" s="51"/>
      <c r="E272" s="51"/>
      <c r="F272" s="269"/>
      <c r="G272" s="254"/>
      <c r="H272" s="253"/>
      <c r="K272" s="34"/>
      <c r="L272" s="34"/>
      <c r="M272" s="34"/>
      <c r="N272" s="34"/>
      <c r="O272" s="286"/>
    </row>
    <row r="273" spans="1:15" s="252" customFormat="1" x14ac:dyDescent="0.3">
      <c r="A273" s="34"/>
      <c r="B273" s="51"/>
      <c r="C273" s="51"/>
      <c r="D273" s="51"/>
      <c r="E273" s="51"/>
      <c r="F273" s="269"/>
      <c r="G273" s="254"/>
      <c r="H273" s="253"/>
      <c r="K273" s="34"/>
      <c r="L273" s="34"/>
      <c r="M273" s="34"/>
      <c r="N273" s="34"/>
      <c r="O273" s="286"/>
    </row>
    <row r="274" spans="1:15" s="252" customFormat="1" x14ac:dyDescent="0.3">
      <c r="A274" s="34"/>
      <c r="B274" s="51"/>
      <c r="C274" s="51"/>
      <c r="D274" s="51"/>
      <c r="E274" s="51"/>
      <c r="F274" s="269"/>
      <c r="G274" s="254"/>
      <c r="H274" s="253"/>
      <c r="K274" s="34"/>
      <c r="L274" s="34"/>
      <c r="M274" s="34"/>
      <c r="N274" s="34"/>
      <c r="O274" s="286"/>
    </row>
    <row r="275" spans="1:15" s="252" customFormat="1" x14ac:dyDescent="0.3">
      <c r="A275" s="34"/>
      <c r="B275" s="51"/>
      <c r="C275" s="51"/>
      <c r="D275" s="51"/>
      <c r="E275" s="51"/>
      <c r="F275" s="269"/>
      <c r="G275" s="254"/>
      <c r="H275" s="253"/>
      <c r="K275" s="34"/>
      <c r="L275" s="34"/>
      <c r="M275" s="34"/>
      <c r="N275" s="34"/>
      <c r="O275" s="286"/>
    </row>
    <row r="276" spans="1:15" s="252" customFormat="1" x14ac:dyDescent="0.3">
      <c r="A276" s="34"/>
      <c r="B276" s="51"/>
      <c r="C276" s="51"/>
      <c r="D276" s="51"/>
      <c r="E276" s="51"/>
      <c r="F276" s="269"/>
      <c r="G276" s="254"/>
      <c r="H276" s="253"/>
      <c r="K276" s="34"/>
      <c r="L276" s="34"/>
      <c r="M276" s="34"/>
      <c r="N276" s="34"/>
      <c r="O276" s="286"/>
    </row>
    <row r="277" spans="1:15" s="252" customFormat="1" x14ac:dyDescent="0.3">
      <c r="A277" s="34"/>
      <c r="B277" s="51"/>
      <c r="C277" s="51"/>
      <c r="D277" s="51"/>
      <c r="E277" s="51"/>
      <c r="F277" s="269"/>
      <c r="G277" s="254"/>
      <c r="H277" s="253"/>
      <c r="K277" s="34"/>
      <c r="L277" s="34"/>
      <c r="M277" s="34"/>
      <c r="N277" s="34"/>
      <c r="O277" s="286"/>
    </row>
    <row r="278" spans="1:15" s="252" customFormat="1" x14ac:dyDescent="0.3">
      <c r="A278" s="34"/>
      <c r="B278" s="51"/>
      <c r="C278" s="51"/>
      <c r="D278" s="51"/>
      <c r="E278" s="51"/>
      <c r="F278" s="269"/>
      <c r="G278" s="254"/>
      <c r="H278" s="253"/>
      <c r="K278" s="34"/>
      <c r="L278" s="34"/>
      <c r="M278" s="34"/>
      <c r="N278" s="34"/>
      <c r="O278" s="286"/>
    </row>
    <row r="279" spans="1:15" s="252" customFormat="1" x14ac:dyDescent="0.3">
      <c r="A279" s="34"/>
      <c r="B279" s="51"/>
      <c r="C279" s="51"/>
      <c r="D279" s="51"/>
      <c r="E279" s="51"/>
      <c r="F279" s="269"/>
      <c r="G279" s="254"/>
      <c r="H279" s="253"/>
      <c r="K279" s="34"/>
      <c r="L279" s="34"/>
      <c r="M279" s="34"/>
      <c r="N279" s="34"/>
      <c r="O279" s="286"/>
    </row>
    <row r="280" spans="1:15" s="252" customFormat="1" x14ac:dyDescent="0.3">
      <c r="A280" s="34"/>
      <c r="B280" s="51"/>
      <c r="C280" s="51"/>
      <c r="D280" s="51"/>
      <c r="E280" s="51"/>
      <c r="F280" s="269"/>
      <c r="G280" s="254"/>
      <c r="H280" s="253"/>
      <c r="K280" s="34"/>
      <c r="L280" s="34"/>
      <c r="M280" s="34"/>
      <c r="N280" s="34"/>
      <c r="O280" s="286"/>
    </row>
    <row r="281" spans="1:15" s="252" customFormat="1" x14ac:dyDescent="0.3">
      <c r="A281" s="34"/>
      <c r="B281" s="51"/>
      <c r="C281" s="51"/>
      <c r="D281" s="51"/>
      <c r="E281" s="51"/>
      <c r="F281" s="269"/>
      <c r="G281" s="254"/>
      <c r="H281" s="253"/>
      <c r="K281" s="34"/>
      <c r="L281" s="34"/>
      <c r="M281" s="34"/>
      <c r="N281" s="34"/>
      <c r="O281" s="286"/>
    </row>
    <row r="282" spans="1:15" s="252" customFormat="1" x14ac:dyDescent="0.3">
      <c r="A282" s="34"/>
      <c r="B282" s="51"/>
      <c r="C282" s="51"/>
      <c r="D282" s="51"/>
      <c r="E282" s="51"/>
      <c r="F282" s="269"/>
      <c r="G282" s="254"/>
      <c r="H282" s="253"/>
      <c r="K282" s="34"/>
      <c r="L282" s="34"/>
      <c r="M282" s="34"/>
      <c r="N282" s="34"/>
      <c r="O282" s="286"/>
    </row>
    <row r="283" spans="1:15" s="252" customFormat="1" x14ac:dyDescent="0.3">
      <c r="A283" s="34"/>
      <c r="B283" s="51"/>
      <c r="C283" s="51"/>
      <c r="D283" s="51"/>
      <c r="E283" s="51"/>
      <c r="F283" s="269"/>
      <c r="G283" s="254"/>
      <c r="H283" s="253"/>
      <c r="K283" s="34"/>
      <c r="L283" s="34"/>
      <c r="M283" s="34"/>
      <c r="N283" s="34"/>
      <c r="O283" s="286"/>
    </row>
    <row r="284" spans="1:15" s="252" customFormat="1" x14ac:dyDescent="0.3">
      <c r="A284" s="34"/>
      <c r="B284" s="51"/>
      <c r="C284" s="51"/>
      <c r="D284" s="51"/>
      <c r="E284" s="51"/>
      <c r="F284" s="269"/>
      <c r="G284" s="254"/>
      <c r="H284" s="253"/>
      <c r="K284" s="34"/>
      <c r="L284" s="34"/>
      <c r="M284" s="34"/>
      <c r="N284" s="34"/>
      <c r="O284" s="286"/>
    </row>
    <row r="285" spans="1:15" s="252" customFormat="1" x14ac:dyDescent="0.3">
      <c r="A285" s="34"/>
      <c r="B285" s="51"/>
      <c r="C285" s="51"/>
      <c r="D285" s="51"/>
      <c r="E285" s="51"/>
      <c r="F285" s="269"/>
      <c r="G285" s="254"/>
      <c r="H285" s="253"/>
      <c r="K285" s="34"/>
      <c r="L285" s="34"/>
      <c r="M285" s="34"/>
      <c r="N285" s="34"/>
      <c r="O285" s="286"/>
    </row>
    <row r="286" spans="1:15" s="252" customFormat="1" x14ac:dyDescent="0.3">
      <c r="A286" s="34"/>
      <c r="B286" s="51"/>
      <c r="C286" s="51"/>
      <c r="D286" s="51"/>
      <c r="E286" s="51"/>
      <c r="F286" s="269"/>
      <c r="G286" s="254"/>
      <c r="H286" s="253"/>
      <c r="K286" s="34"/>
      <c r="L286" s="34"/>
      <c r="M286" s="34"/>
      <c r="N286" s="34"/>
      <c r="O286" s="286"/>
    </row>
    <row r="287" spans="1:15" s="252" customFormat="1" x14ac:dyDescent="0.3">
      <c r="A287" s="34"/>
      <c r="B287" s="51"/>
      <c r="C287" s="51"/>
      <c r="D287" s="51"/>
      <c r="E287" s="51"/>
      <c r="F287" s="269"/>
      <c r="G287" s="254"/>
      <c r="H287" s="253"/>
      <c r="K287" s="34"/>
      <c r="L287" s="34"/>
      <c r="M287" s="34"/>
      <c r="N287" s="34"/>
      <c r="O287" s="286"/>
    </row>
    <row r="288" spans="1:15" s="252" customFormat="1" x14ac:dyDescent="0.3">
      <c r="A288" s="34"/>
      <c r="B288" s="51"/>
      <c r="C288" s="51"/>
      <c r="D288" s="51"/>
      <c r="E288" s="51"/>
      <c r="F288" s="269"/>
      <c r="G288" s="254"/>
      <c r="H288" s="253"/>
      <c r="K288" s="34"/>
      <c r="L288" s="34"/>
      <c r="M288" s="34"/>
      <c r="N288" s="34"/>
      <c r="O288" s="286"/>
    </row>
    <row r="289" spans="1:15" s="252" customFormat="1" x14ac:dyDescent="0.3">
      <c r="A289" s="34"/>
      <c r="B289" s="51"/>
      <c r="C289" s="51"/>
      <c r="D289" s="51"/>
      <c r="E289" s="51"/>
      <c r="F289" s="269"/>
      <c r="G289" s="254"/>
      <c r="H289" s="253"/>
      <c r="K289" s="34"/>
      <c r="L289" s="34"/>
      <c r="M289" s="34"/>
      <c r="N289" s="34"/>
      <c r="O289" s="286"/>
    </row>
    <row r="290" spans="1:15" s="252" customFormat="1" x14ac:dyDescent="0.3">
      <c r="A290" s="34"/>
      <c r="B290" s="51"/>
      <c r="C290" s="51"/>
      <c r="D290" s="51"/>
      <c r="E290" s="51"/>
      <c r="F290" s="269"/>
      <c r="G290" s="254"/>
      <c r="H290" s="253"/>
      <c r="K290" s="34"/>
      <c r="L290" s="34"/>
      <c r="M290" s="34"/>
      <c r="N290" s="34"/>
      <c r="O290" s="286"/>
    </row>
    <row r="291" spans="1:15" s="252" customFormat="1" x14ac:dyDescent="0.3">
      <c r="A291" s="34"/>
      <c r="B291" s="51"/>
      <c r="C291" s="51"/>
      <c r="D291" s="51"/>
      <c r="E291" s="51"/>
      <c r="F291" s="269"/>
      <c r="G291" s="254"/>
      <c r="H291" s="253"/>
      <c r="K291" s="34"/>
      <c r="L291" s="34"/>
      <c r="M291" s="34"/>
      <c r="N291" s="34"/>
      <c r="O291" s="286"/>
    </row>
    <row r="292" spans="1:15" s="252" customFormat="1" x14ac:dyDescent="0.3">
      <c r="A292" s="34"/>
      <c r="B292" s="51"/>
      <c r="C292" s="51"/>
      <c r="D292" s="51"/>
      <c r="E292" s="51"/>
      <c r="F292" s="269"/>
      <c r="G292" s="254"/>
      <c r="H292" s="253"/>
      <c r="K292" s="34"/>
      <c r="L292" s="34"/>
      <c r="M292" s="34"/>
      <c r="N292" s="34"/>
      <c r="O292" s="286"/>
    </row>
    <row r="293" spans="1:15" s="252" customFormat="1" x14ac:dyDescent="0.3">
      <c r="A293" s="34"/>
      <c r="B293" s="51"/>
      <c r="C293" s="51"/>
      <c r="D293" s="51"/>
      <c r="E293" s="51"/>
      <c r="F293" s="269"/>
      <c r="G293" s="254"/>
      <c r="H293" s="253"/>
      <c r="K293" s="34"/>
      <c r="L293" s="34"/>
      <c r="M293" s="34"/>
      <c r="N293" s="34"/>
      <c r="O293" s="286"/>
    </row>
    <row r="294" spans="1:15" s="252" customFormat="1" x14ac:dyDescent="0.3">
      <c r="A294" s="34"/>
      <c r="B294" s="51"/>
      <c r="C294" s="51"/>
      <c r="D294" s="51"/>
      <c r="E294" s="51"/>
      <c r="F294" s="269"/>
      <c r="G294" s="254"/>
      <c r="H294" s="253"/>
      <c r="K294" s="34"/>
      <c r="L294" s="34"/>
      <c r="M294" s="34"/>
      <c r="N294" s="34"/>
      <c r="O294" s="286"/>
    </row>
    <row r="295" spans="1:15" s="252" customFormat="1" x14ac:dyDescent="0.3">
      <c r="A295" s="34"/>
      <c r="B295" s="51"/>
      <c r="C295" s="51"/>
      <c r="D295" s="51"/>
      <c r="E295" s="51"/>
      <c r="F295" s="269"/>
      <c r="G295" s="254"/>
      <c r="H295" s="253"/>
      <c r="K295" s="34"/>
      <c r="L295" s="34"/>
      <c r="M295" s="34"/>
      <c r="N295" s="34"/>
      <c r="O295" s="286"/>
    </row>
    <row r="296" spans="1:15" s="252" customFormat="1" x14ac:dyDescent="0.3">
      <c r="A296" s="34"/>
      <c r="B296" s="51"/>
      <c r="C296" s="51"/>
      <c r="D296" s="51"/>
      <c r="E296" s="51"/>
      <c r="F296" s="269"/>
      <c r="G296" s="254"/>
      <c r="H296" s="253"/>
      <c r="K296" s="34"/>
      <c r="L296" s="34"/>
      <c r="M296" s="34"/>
      <c r="N296" s="34"/>
      <c r="O296" s="286"/>
    </row>
    <row r="297" spans="1:15" s="252" customFormat="1" x14ac:dyDescent="0.3">
      <c r="A297" s="34"/>
      <c r="B297" s="51"/>
      <c r="C297" s="51"/>
      <c r="D297" s="51"/>
      <c r="E297" s="51"/>
      <c r="F297" s="269"/>
      <c r="G297" s="254"/>
      <c r="H297" s="253"/>
      <c r="K297" s="34"/>
      <c r="L297" s="34"/>
      <c r="M297" s="34"/>
      <c r="N297" s="34"/>
      <c r="O297" s="286"/>
    </row>
    <row r="298" spans="1:15" s="252" customFormat="1" x14ac:dyDescent="0.3">
      <c r="A298" s="34"/>
      <c r="B298" s="51"/>
      <c r="C298" s="51"/>
      <c r="D298" s="51"/>
      <c r="E298" s="51"/>
      <c r="F298" s="269"/>
      <c r="G298" s="254"/>
      <c r="H298" s="253"/>
      <c r="K298" s="34"/>
      <c r="L298" s="34"/>
      <c r="M298" s="34"/>
      <c r="N298" s="34"/>
      <c r="O298" s="286"/>
    </row>
    <row r="299" spans="1:15" s="252" customFormat="1" x14ac:dyDescent="0.3">
      <c r="A299" s="34"/>
      <c r="B299" s="51"/>
      <c r="C299" s="51"/>
      <c r="D299" s="51"/>
      <c r="E299" s="51"/>
      <c r="F299" s="269"/>
      <c r="G299" s="254"/>
      <c r="H299" s="253"/>
      <c r="K299" s="34"/>
      <c r="L299" s="34"/>
      <c r="M299" s="34"/>
      <c r="N299" s="34"/>
      <c r="O299" s="286"/>
    </row>
    <row r="300" spans="1:15" s="252" customFormat="1" x14ac:dyDescent="0.3">
      <c r="A300" s="34"/>
      <c r="B300" s="51"/>
      <c r="C300" s="51"/>
      <c r="D300" s="51"/>
      <c r="E300" s="51"/>
      <c r="F300" s="269"/>
      <c r="G300" s="254"/>
      <c r="H300" s="253"/>
      <c r="K300" s="34"/>
      <c r="L300" s="34"/>
      <c r="M300" s="34"/>
      <c r="N300" s="34"/>
      <c r="O300" s="286"/>
    </row>
    <row r="301" spans="1:15" s="252" customFormat="1" x14ac:dyDescent="0.3">
      <c r="A301" s="34"/>
      <c r="B301" s="51"/>
      <c r="C301" s="51"/>
      <c r="D301" s="51"/>
      <c r="E301" s="51"/>
      <c r="F301" s="269"/>
      <c r="G301" s="254"/>
      <c r="H301" s="253"/>
      <c r="K301" s="34"/>
      <c r="L301" s="34"/>
      <c r="M301" s="34"/>
      <c r="N301" s="34"/>
      <c r="O301" s="286"/>
    </row>
    <row r="302" spans="1:15" s="252" customFormat="1" x14ac:dyDescent="0.3">
      <c r="A302" s="34"/>
      <c r="B302" s="51"/>
      <c r="C302" s="51"/>
      <c r="D302" s="51"/>
      <c r="E302" s="51"/>
      <c r="F302" s="269"/>
      <c r="G302" s="254"/>
      <c r="H302" s="253"/>
      <c r="K302" s="34"/>
      <c r="L302" s="34"/>
      <c r="M302" s="34"/>
      <c r="N302" s="34"/>
      <c r="O302" s="286"/>
    </row>
    <row r="303" spans="1:15" s="252" customFormat="1" x14ac:dyDescent="0.3">
      <c r="A303" s="34"/>
      <c r="B303" s="51"/>
      <c r="C303" s="51"/>
      <c r="D303" s="51"/>
      <c r="E303" s="51"/>
      <c r="F303" s="269"/>
      <c r="G303" s="254"/>
      <c r="H303" s="253"/>
      <c r="K303" s="34"/>
      <c r="L303" s="34"/>
      <c r="M303" s="34"/>
      <c r="N303" s="34"/>
      <c r="O303" s="286"/>
    </row>
    <row r="304" spans="1:15" s="252" customFormat="1" x14ac:dyDescent="0.3">
      <c r="A304" s="34"/>
      <c r="B304" s="51"/>
      <c r="C304" s="51"/>
      <c r="D304" s="51"/>
      <c r="E304" s="51"/>
      <c r="F304" s="269"/>
      <c r="G304" s="254"/>
      <c r="H304" s="253"/>
      <c r="K304" s="34"/>
      <c r="L304" s="34"/>
      <c r="M304" s="34"/>
      <c r="N304" s="34"/>
      <c r="O304" s="286"/>
    </row>
    <row r="305" spans="1:15" s="252" customFormat="1" x14ac:dyDescent="0.3">
      <c r="A305" s="34"/>
      <c r="B305" s="51"/>
      <c r="C305" s="51"/>
      <c r="D305" s="51"/>
      <c r="E305" s="51"/>
      <c r="F305" s="269"/>
      <c r="G305" s="254"/>
      <c r="H305" s="253"/>
      <c r="K305" s="34"/>
      <c r="L305" s="34"/>
      <c r="M305" s="34"/>
      <c r="N305" s="34"/>
      <c r="O305" s="286"/>
    </row>
    <row r="306" spans="1:15" s="252" customFormat="1" x14ac:dyDescent="0.3">
      <c r="A306" s="34"/>
      <c r="B306" s="51"/>
      <c r="C306" s="51"/>
      <c r="D306" s="51"/>
      <c r="E306" s="51"/>
      <c r="F306" s="269"/>
      <c r="G306" s="254"/>
      <c r="H306" s="253"/>
      <c r="K306" s="34"/>
      <c r="L306" s="34"/>
      <c r="M306" s="34"/>
      <c r="N306" s="34"/>
      <c r="O306" s="286"/>
    </row>
    <row r="307" spans="1:15" s="252" customFormat="1" x14ac:dyDescent="0.3">
      <c r="A307" s="34"/>
      <c r="B307" s="51"/>
      <c r="C307" s="51"/>
      <c r="D307" s="51"/>
      <c r="E307" s="51"/>
      <c r="F307" s="269"/>
      <c r="G307" s="254"/>
      <c r="H307" s="253"/>
      <c r="K307" s="34"/>
      <c r="L307" s="34"/>
      <c r="M307" s="34"/>
      <c r="N307" s="34"/>
      <c r="O307" s="286"/>
    </row>
    <row r="308" spans="1:15" s="252" customFormat="1" x14ac:dyDescent="0.3">
      <c r="A308" s="34"/>
      <c r="B308" s="51"/>
      <c r="C308" s="51"/>
      <c r="D308" s="51"/>
      <c r="E308" s="51"/>
      <c r="F308" s="269"/>
      <c r="G308" s="254"/>
      <c r="H308" s="253"/>
      <c r="K308" s="34"/>
      <c r="L308" s="34"/>
      <c r="M308" s="34"/>
      <c r="N308" s="34"/>
      <c r="O308" s="286"/>
    </row>
    <row r="309" spans="1:15" s="252" customFormat="1" x14ac:dyDescent="0.3">
      <c r="A309" s="34"/>
      <c r="B309" s="51"/>
      <c r="C309" s="51"/>
      <c r="D309" s="51"/>
      <c r="E309" s="51"/>
      <c r="F309" s="269"/>
      <c r="G309" s="254"/>
      <c r="H309" s="253"/>
      <c r="K309" s="34"/>
      <c r="L309" s="34"/>
      <c r="M309" s="34"/>
      <c r="N309" s="34"/>
      <c r="O309" s="286"/>
    </row>
    <row r="310" spans="1:15" s="252" customFormat="1" x14ac:dyDescent="0.3">
      <c r="A310" s="34"/>
      <c r="B310" s="51"/>
      <c r="C310" s="51"/>
      <c r="D310" s="51"/>
      <c r="E310" s="51"/>
      <c r="F310" s="269"/>
      <c r="G310" s="254"/>
      <c r="H310" s="253"/>
      <c r="K310" s="34"/>
      <c r="L310" s="34"/>
      <c r="M310" s="34"/>
      <c r="N310" s="34"/>
      <c r="O310" s="286"/>
    </row>
    <row r="311" spans="1:15" s="252" customFormat="1" x14ac:dyDescent="0.3">
      <c r="A311" s="34"/>
      <c r="B311" s="51"/>
      <c r="C311" s="51"/>
      <c r="D311" s="51"/>
      <c r="E311" s="51"/>
      <c r="F311" s="269"/>
      <c r="G311" s="254"/>
      <c r="H311" s="253"/>
      <c r="K311" s="34"/>
      <c r="L311" s="34"/>
      <c r="M311" s="34"/>
      <c r="N311" s="34"/>
      <c r="O311" s="286"/>
    </row>
    <row r="312" spans="1:15" s="252" customFormat="1" x14ac:dyDescent="0.3">
      <c r="A312" s="34"/>
      <c r="B312" s="51"/>
      <c r="C312" s="51"/>
      <c r="D312" s="51"/>
      <c r="E312" s="51"/>
      <c r="F312" s="269"/>
      <c r="G312" s="254"/>
      <c r="H312" s="253"/>
      <c r="K312" s="34"/>
      <c r="L312" s="34"/>
      <c r="M312" s="34"/>
      <c r="N312" s="34"/>
      <c r="O312" s="286"/>
    </row>
    <row r="313" spans="1:15" s="252" customFormat="1" x14ac:dyDescent="0.3">
      <c r="A313" s="34"/>
      <c r="B313" s="51"/>
      <c r="C313" s="51"/>
      <c r="D313" s="51"/>
      <c r="E313" s="51"/>
      <c r="F313" s="269"/>
      <c r="G313" s="254"/>
      <c r="H313" s="253"/>
      <c r="K313" s="34"/>
      <c r="L313" s="34"/>
      <c r="M313" s="34"/>
      <c r="N313" s="34"/>
      <c r="O313" s="286"/>
    </row>
    <row r="314" spans="1:15" s="252" customFormat="1" x14ac:dyDescent="0.3">
      <c r="A314" s="34"/>
      <c r="B314" s="51"/>
      <c r="C314" s="51"/>
      <c r="D314" s="51"/>
      <c r="E314" s="51"/>
      <c r="F314" s="269"/>
      <c r="G314" s="254"/>
      <c r="H314" s="253"/>
      <c r="K314" s="34"/>
      <c r="L314" s="34"/>
      <c r="M314" s="34"/>
      <c r="N314" s="34"/>
      <c r="O314" s="286"/>
    </row>
    <row r="315" spans="1:15" s="252" customFormat="1" x14ac:dyDescent="0.3">
      <c r="A315" s="34"/>
      <c r="B315" s="51"/>
      <c r="C315" s="51"/>
      <c r="D315" s="51"/>
      <c r="E315" s="51"/>
      <c r="F315" s="269"/>
      <c r="G315" s="254"/>
      <c r="H315" s="253"/>
      <c r="K315" s="34"/>
      <c r="L315" s="34"/>
      <c r="M315" s="34"/>
      <c r="N315" s="34"/>
      <c r="O315" s="286"/>
    </row>
    <row r="316" spans="1:15" s="252" customFormat="1" x14ac:dyDescent="0.3">
      <c r="A316" s="34"/>
      <c r="B316" s="51"/>
      <c r="C316" s="51"/>
      <c r="D316" s="51"/>
      <c r="E316" s="51"/>
      <c r="F316" s="269"/>
      <c r="G316" s="254"/>
      <c r="H316" s="253"/>
      <c r="K316" s="34"/>
      <c r="L316" s="34"/>
      <c r="M316" s="34"/>
      <c r="N316" s="34"/>
      <c r="O316" s="286"/>
    </row>
    <row r="317" spans="1:15" s="252" customFormat="1" x14ac:dyDescent="0.3">
      <c r="A317" s="34"/>
      <c r="B317" s="51"/>
      <c r="C317" s="51"/>
      <c r="D317" s="51"/>
      <c r="E317" s="51"/>
      <c r="F317" s="269"/>
      <c r="G317" s="254"/>
      <c r="H317" s="253"/>
      <c r="K317" s="34"/>
      <c r="L317" s="34"/>
      <c r="M317" s="34"/>
      <c r="N317" s="34"/>
      <c r="O317" s="286"/>
    </row>
    <row r="318" spans="1:15" s="252" customFormat="1" x14ac:dyDescent="0.3">
      <c r="A318" s="34"/>
      <c r="B318" s="51"/>
      <c r="C318" s="51"/>
      <c r="D318" s="51"/>
      <c r="E318" s="51"/>
      <c r="F318" s="269"/>
      <c r="G318" s="254"/>
      <c r="H318" s="253"/>
      <c r="K318" s="34"/>
      <c r="L318" s="34"/>
      <c r="M318" s="34"/>
      <c r="N318" s="34"/>
      <c r="O318" s="286"/>
    </row>
    <row r="319" spans="1:15" s="252" customFormat="1" x14ac:dyDescent="0.3">
      <c r="A319" s="34"/>
      <c r="B319" s="51"/>
      <c r="C319" s="51"/>
      <c r="D319" s="51"/>
      <c r="E319" s="51"/>
      <c r="F319" s="269"/>
      <c r="G319" s="254"/>
      <c r="H319" s="253"/>
      <c r="K319" s="34"/>
      <c r="L319" s="34"/>
      <c r="M319" s="34"/>
      <c r="N319" s="34"/>
      <c r="O319" s="286"/>
    </row>
    <row r="320" spans="1:15" s="252" customFormat="1" x14ac:dyDescent="0.3">
      <c r="A320" s="34"/>
      <c r="B320" s="51"/>
      <c r="C320" s="51"/>
      <c r="D320" s="51"/>
      <c r="E320" s="51"/>
      <c r="F320" s="269"/>
      <c r="G320" s="254"/>
      <c r="H320" s="253"/>
      <c r="K320" s="34"/>
      <c r="L320" s="34"/>
      <c r="M320" s="34"/>
      <c r="N320" s="34"/>
      <c r="O320" s="286"/>
    </row>
    <row r="321" spans="1:15" s="252" customFormat="1" x14ac:dyDescent="0.3">
      <c r="A321" s="34"/>
      <c r="B321" s="51"/>
      <c r="C321" s="51"/>
      <c r="D321" s="51"/>
      <c r="E321" s="51"/>
      <c r="F321" s="269"/>
      <c r="G321" s="254"/>
      <c r="H321" s="253"/>
      <c r="K321" s="34"/>
      <c r="L321" s="34"/>
      <c r="M321" s="34"/>
      <c r="N321" s="34"/>
      <c r="O321" s="286"/>
    </row>
    <row r="322" spans="1:15" s="252" customFormat="1" x14ac:dyDescent="0.3">
      <c r="A322" s="34"/>
      <c r="B322" s="51"/>
      <c r="C322" s="51"/>
      <c r="D322" s="51"/>
      <c r="E322" s="51"/>
      <c r="F322" s="269"/>
      <c r="G322" s="254"/>
      <c r="H322" s="253"/>
      <c r="K322" s="34"/>
      <c r="L322" s="34"/>
      <c r="M322" s="34"/>
      <c r="N322" s="34"/>
      <c r="O322" s="286"/>
    </row>
    <row r="323" spans="1:15" s="252" customFormat="1" x14ac:dyDescent="0.3">
      <c r="A323" s="34"/>
      <c r="B323" s="51"/>
      <c r="C323" s="51"/>
      <c r="D323" s="51"/>
      <c r="E323" s="51"/>
      <c r="F323" s="269"/>
      <c r="G323" s="254"/>
      <c r="H323" s="253"/>
      <c r="K323" s="34"/>
      <c r="L323" s="34"/>
      <c r="M323" s="34"/>
      <c r="N323" s="34"/>
      <c r="O323" s="286"/>
    </row>
    <row r="324" spans="1:15" s="252" customFormat="1" x14ac:dyDescent="0.3">
      <c r="A324" s="34"/>
      <c r="B324" s="51"/>
      <c r="C324" s="51"/>
      <c r="D324" s="51"/>
      <c r="E324" s="51"/>
      <c r="F324" s="269"/>
      <c r="G324" s="254"/>
      <c r="H324" s="253"/>
      <c r="K324" s="34"/>
      <c r="L324" s="34"/>
      <c r="M324" s="34"/>
      <c r="N324" s="34"/>
      <c r="O324" s="286"/>
    </row>
    <row r="325" spans="1:15" s="252" customFormat="1" x14ac:dyDescent="0.3">
      <c r="A325" s="34"/>
      <c r="B325" s="51"/>
      <c r="C325" s="51"/>
      <c r="D325" s="51"/>
      <c r="E325" s="51"/>
      <c r="F325" s="269"/>
      <c r="G325" s="254"/>
      <c r="H325" s="253"/>
      <c r="K325" s="34"/>
      <c r="L325" s="34"/>
      <c r="M325" s="34"/>
      <c r="N325" s="34"/>
      <c r="O325" s="286"/>
    </row>
    <row r="326" spans="1:15" s="252" customFormat="1" x14ac:dyDescent="0.3">
      <c r="A326" s="34"/>
      <c r="B326" s="51"/>
      <c r="C326" s="51"/>
      <c r="D326" s="51"/>
      <c r="E326" s="51"/>
      <c r="F326" s="269"/>
      <c r="G326" s="254"/>
      <c r="H326" s="253"/>
      <c r="K326" s="34"/>
      <c r="L326" s="34"/>
      <c r="M326" s="34"/>
      <c r="N326" s="34"/>
      <c r="O326" s="286"/>
    </row>
    <row r="327" spans="1:15" s="252" customFormat="1" x14ac:dyDescent="0.3">
      <c r="A327" s="34"/>
      <c r="B327" s="51"/>
      <c r="C327" s="51"/>
      <c r="D327" s="51"/>
      <c r="E327" s="51"/>
      <c r="F327" s="269"/>
      <c r="G327" s="254"/>
      <c r="H327" s="253"/>
      <c r="K327" s="34"/>
      <c r="L327" s="34"/>
      <c r="M327" s="34"/>
      <c r="N327" s="34"/>
      <c r="O327" s="286"/>
    </row>
    <row r="328" spans="1:15" s="252" customFormat="1" x14ac:dyDescent="0.3">
      <c r="A328" s="34"/>
      <c r="B328" s="51"/>
      <c r="C328" s="51"/>
      <c r="D328" s="51"/>
      <c r="E328" s="51"/>
      <c r="F328" s="269"/>
      <c r="G328" s="254"/>
      <c r="H328" s="253"/>
      <c r="K328" s="34"/>
      <c r="L328" s="34"/>
      <c r="M328" s="34"/>
      <c r="N328" s="34"/>
      <c r="O328" s="286"/>
    </row>
    <row r="329" spans="1:15" s="252" customFormat="1" x14ac:dyDescent="0.3">
      <c r="A329" s="34"/>
      <c r="B329" s="51"/>
      <c r="C329" s="51"/>
      <c r="D329" s="51"/>
      <c r="E329" s="51"/>
      <c r="F329" s="269"/>
      <c r="G329" s="254"/>
      <c r="H329" s="253"/>
      <c r="K329" s="34"/>
      <c r="L329" s="34"/>
      <c r="M329" s="34"/>
      <c r="N329" s="34"/>
      <c r="O329" s="286"/>
    </row>
    <row r="330" spans="1:15" s="252" customFormat="1" x14ac:dyDescent="0.3">
      <c r="A330" s="34"/>
      <c r="B330" s="51"/>
      <c r="C330" s="51"/>
      <c r="D330" s="51"/>
      <c r="E330" s="51"/>
      <c r="F330" s="269"/>
      <c r="G330" s="254"/>
      <c r="H330" s="253"/>
      <c r="K330" s="34"/>
      <c r="L330" s="34"/>
      <c r="M330" s="34"/>
      <c r="N330" s="34"/>
      <c r="O330" s="286"/>
    </row>
    <row r="331" spans="1:15" s="252" customFormat="1" x14ac:dyDescent="0.3">
      <c r="A331" s="34"/>
      <c r="B331" s="51"/>
      <c r="C331" s="51"/>
      <c r="D331" s="51"/>
      <c r="E331" s="51"/>
      <c r="F331" s="269"/>
      <c r="G331" s="254"/>
      <c r="H331" s="253"/>
      <c r="K331" s="34"/>
      <c r="L331" s="34"/>
      <c r="M331" s="34"/>
      <c r="N331" s="34"/>
      <c r="O331" s="286"/>
    </row>
    <row r="332" spans="1:15" s="252" customFormat="1" x14ac:dyDescent="0.3">
      <c r="A332" s="34"/>
      <c r="B332" s="51"/>
      <c r="C332" s="51"/>
      <c r="D332" s="51"/>
      <c r="E332" s="51"/>
      <c r="F332" s="269"/>
      <c r="G332" s="254"/>
      <c r="H332" s="253"/>
      <c r="K332" s="34"/>
      <c r="L332" s="34"/>
      <c r="M332" s="34"/>
      <c r="N332" s="34"/>
      <c r="O332" s="286"/>
    </row>
    <row r="333" spans="1:15" s="252" customFormat="1" x14ac:dyDescent="0.3">
      <c r="A333" s="34"/>
      <c r="B333" s="51"/>
      <c r="C333" s="51"/>
      <c r="D333" s="51"/>
      <c r="E333" s="51"/>
      <c r="F333" s="269"/>
      <c r="G333" s="254"/>
      <c r="H333" s="253"/>
      <c r="K333" s="34"/>
      <c r="L333" s="34"/>
      <c r="M333" s="34"/>
      <c r="N333" s="34"/>
      <c r="O333" s="286"/>
    </row>
    <row r="334" spans="1:15" s="252" customFormat="1" x14ac:dyDescent="0.3">
      <c r="A334" s="34"/>
      <c r="B334" s="51"/>
      <c r="C334" s="51"/>
      <c r="D334" s="51"/>
      <c r="E334" s="51"/>
      <c r="F334" s="269"/>
      <c r="G334" s="254"/>
      <c r="H334" s="253"/>
      <c r="K334" s="34"/>
      <c r="L334" s="34"/>
      <c r="M334" s="34"/>
      <c r="N334" s="34"/>
      <c r="O334" s="286"/>
    </row>
    <row r="335" spans="1:15" s="252" customFormat="1" x14ac:dyDescent="0.3">
      <c r="A335" s="34"/>
      <c r="B335" s="51"/>
      <c r="C335" s="51"/>
      <c r="D335" s="51"/>
      <c r="E335" s="51"/>
      <c r="F335" s="269"/>
      <c r="G335" s="254"/>
      <c r="H335" s="253"/>
      <c r="K335" s="34"/>
      <c r="L335" s="34"/>
      <c r="M335" s="34"/>
      <c r="N335" s="34"/>
      <c r="O335" s="286"/>
    </row>
    <row r="336" spans="1:15" s="252" customFormat="1" x14ac:dyDescent="0.3">
      <c r="A336" s="34"/>
      <c r="B336" s="51"/>
      <c r="C336" s="51"/>
      <c r="D336" s="51"/>
      <c r="E336" s="51"/>
      <c r="F336" s="269"/>
      <c r="G336" s="254"/>
      <c r="H336" s="253"/>
      <c r="K336" s="34"/>
      <c r="L336" s="34"/>
      <c r="M336" s="34"/>
      <c r="N336" s="34"/>
      <c r="O336" s="286"/>
    </row>
    <row r="337" spans="1:15" s="252" customFormat="1" x14ac:dyDescent="0.3">
      <c r="A337" s="34"/>
      <c r="B337" s="51"/>
      <c r="C337" s="51"/>
      <c r="D337" s="51"/>
      <c r="E337" s="51"/>
      <c r="F337" s="269"/>
      <c r="G337" s="254"/>
      <c r="H337" s="253"/>
      <c r="K337" s="34"/>
      <c r="L337" s="34"/>
      <c r="M337" s="34"/>
      <c r="N337" s="34"/>
      <c r="O337" s="286"/>
    </row>
    <row r="338" spans="1:15" s="252" customFormat="1" x14ac:dyDescent="0.3">
      <c r="A338" s="34"/>
      <c r="B338" s="51"/>
      <c r="C338" s="51"/>
      <c r="D338" s="51"/>
      <c r="E338" s="51"/>
      <c r="F338" s="269"/>
      <c r="G338" s="254"/>
      <c r="H338" s="253"/>
      <c r="K338" s="34"/>
      <c r="L338" s="34"/>
      <c r="M338" s="34"/>
      <c r="N338" s="34"/>
      <c r="O338" s="286"/>
    </row>
    <row r="339" spans="1:15" s="252" customFormat="1" x14ac:dyDescent="0.3">
      <c r="A339" s="34"/>
      <c r="B339" s="51"/>
      <c r="C339" s="51"/>
      <c r="D339" s="51"/>
      <c r="E339" s="51"/>
      <c r="F339" s="269"/>
      <c r="G339" s="254"/>
      <c r="H339" s="253"/>
      <c r="K339" s="34"/>
      <c r="L339" s="34"/>
      <c r="M339" s="34"/>
      <c r="N339" s="34"/>
      <c r="O339" s="286"/>
    </row>
    <row r="340" spans="1:15" s="252" customFormat="1" x14ac:dyDescent="0.3">
      <c r="A340" s="34"/>
      <c r="B340" s="51"/>
      <c r="C340" s="51"/>
      <c r="D340" s="51"/>
      <c r="E340" s="51"/>
      <c r="F340" s="269"/>
      <c r="G340" s="254"/>
      <c r="H340" s="253"/>
      <c r="K340" s="34"/>
      <c r="L340" s="34"/>
      <c r="M340" s="34"/>
      <c r="N340" s="34"/>
      <c r="O340" s="286"/>
    </row>
    <row r="341" spans="1:15" s="252" customFormat="1" x14ac:dyDescent="0.3">
      <c r="A341" s="34"/>
      <c r="B341" s="51"/>
      <c r="C341" s="51"/>
      <c r="D341" s="51"/>
      <c r="E341" s="51"/>
      <c r="F341" s="269"/>
      <c r="G341" s="254"/>
      <c r="H341" s="253"/>
      <c r="K341" s="34"/>
      <c r="L341" s="34"/>
      <c r="M341" s="34"/>
      <c r="N341" s="34"/>
      <c r="O341" s="286"/>
    </row>
    <row r="342" spans="1:15" s="252" customFormat="1" x14ac:dyDescent="0.3">
      <c r="A342" s="34"/>
      <c r="B342" s="51"/>
      <c r="C342" s="51"/>
      <c r="D342" s="51"/>
      <c r="E342" s="51"/>
      <c r="F342" s="269"/>
      <c r="G342" s="254"/>
      <c r="H342" s="253"/>
      <c r="K342" s="34"/>
      <c r="L342" s="34"/>
      <c r="M342" s="34"/>
      <c r="N342" s="34"/>
      <c r="O342" s="286"/>
    </row>
    <row r="343" spans="1:15" s="252" customFormat="1" x14ac:dyDescent="0.3">
      <c r="A343" s="34"/>
      <c r="B343" s="51"/>
      <c r="C343" s="51"/>
      <c r="D343" s="51"/>
      <c r="E343" s="51"/>
      <c r="F343" s="269"/>
      <c r="G343" s="254"/>
      <c r="H343" s="253"/>
      <c r="K343" s="34"/>
      <c r="L343" s="34"/>
      <c r="M343" s="34"/>
      <c r="N343" s="34"/>
      <c r="O343" s="286"/>
    </row>
    <row r="344" spans="1:15" s="252" customFormat="1" x14ac:dyDescent="0.3">
      <c r="A344" s="34"/>
      <c r="B344" s="51"/>
      <c r="C344" s="51"/>
      <c r="D344" s="51"/>
      <c r="E344" s="51"/>
      <c r="F344" s="269"/>
      <c r="G344" s="254"/>
      <c r="H344" s="253"/>
      <c r="K344" s="34"/>
      <c r="L344" s="34"/>
      <c r="M344" s="34"/>
      <c r="N344" s="34"/>
      <c r="O344" s="286"/>
    </row>
    <row r="345" spans="1:15" s="252" customFormat="1" x14ac:dyDescent="0.3">
      <c r="A345" s="34"/>
      <c r="B345" s="51"/>
      <c r="C345" s="51"/>
      <c r="D345" s="51"/>
      <c r="E345" s="51"/>
      <c r="F345" s="269"/>
      <c r="G345" s="254"/>
      <c r="H345" s="253"/>
      <c r="K345" s="34"/>
      <c r="L345" s="34"/>
      <c r="M345" s="34"/>
      <c r="N345" s="34"/>
      <c r="O345" s="286"/>
    </row>
    <row r="346" spans="1:15" s="252" customFormat="1" x14ac:dyDescent="0.3">
      <c r="A346" s="34"/>
      <c r="B346" s="51"/>
      <c r="C346" s="51"/>
      <c r="D346" s="51"/>
      <c r="E346" s="51"/>
      <c r="F346" s="269"/>
      <c r="G346" s="254"/>
      <c r="H346" s="253"/>
      <c r="K346" s="34"/>
      <c r="L346" s="34"/>
      <c r="M346" s="34"/>
      <c r="N346" s="34"/>
      <c r="O346" s="286"/>
    </row>
    <row r="347" spans="1:15" s="252" customFormat="1" x14ac:dyDescent="0.3">
      <c r="A347" s="34"/>
      <c r="B347" s="51"/>
      <c r="C347" s="51"/>
      <c r="D347" s="51"/>
      <c r="E347" s="51"/>
      <c r="F347" s="269"/>
      <c r="G347" s="254"/>
      <c r="H347" s="253"/>
      <c r="K347" s="34"/>
      <c r="L347" s="34"/>
      <c r="M347" s="34"/>
      <c r="N347" s="34"/>
      <c r="O347" s="286"/>
    </row>
    <row r="348" spans="1:15" s="252" customFormat="1" x14ac:dyDescent="0.3">
      <c r="A348" s="34"/>
      <c r="B348" s="51"/>
      <c r="C348" s="51"/>
      <c r="D348" s="51"/>
      <c r="E348" s="51"/>
      <c r="F348" s="269"/>
      <c r="G348" s="254"/>
      <c r="H348" s="253"/>
      <c r="K348" s="34"/>
      <c r="L348" s="34"/>
      <c r="M348" s="34"/>
      <c r="N348" s="34"/>
      <c r="O348" s="286"/>
    </row>
    <row r="349" spans="1:15" s="252" customFormat="1" x14ac:dyDescent="0.3">
      <c r="A349" s="34"/>
      <c r="B349" s="51"/>
      <c r="C349" s="51"/>
      <c r="D349" s="51"/>
      <c r="E349" s="51"/>
      <c r="F349" s="269"/>
      <c r="G349" s="254"/>
      <c r="H349" s="253"/>
      <c r="K349" s="34"/>
      <c r="L349" s="34"/>
      <c r="M349" s="34"/>
      <c r="N349" s="34"/>
      <c r="O349" s="286"/>
    </row>
    <row r="350" spans="1:15" s="252" customFormat="1" x14ac:dyDescent="0.3">
      <c r="A350" s="34"/>
      <c r="B350" s="51"/>
      <c r="C350" s="51"/>
      <c r="D350" s="51"/>
      <c r="E350" s="51"/>
      <c r="F350" s="269"/>
      <c r="G350" s="254"/>
      <c r="H350" s="253"/>
      <c r="K350" s="34"/>
      <c r="L350" s="34"/>
      <c r="M350" s="34"/>
      <c r="N350" s="34"/>
      <c r="O350" s="286"/>
    </row>
    <row r="351" spans="1:15" s="252" customFormat="1" x14ac:dyDescent="0.3">
      <c r="A351" s="34"/>
      <c r="B351" s="51"/>
      <c r="C351" s="51"/>
      <c r="D351" s="51"/>
      <c r="E351" s="51"/>
      <c r="F351" s="269"/>
      <c r="G351" s="254"/>
      <c r="H351" s="253"/>
      <c r="K351" s="34"/>
      <c r="L351" s="34"/>
      <c r="M351" s="34"/>
      <c r="N351" s="34"/>
      <c r="O351" s="286"/>
    </row>
    <row r="352" spans="1:15" s="252" customFormat="1" x14ac:dyDescent="0.3">
      <c r="A352" s="34"/>
      <c r="B352" s="51"/>
      <c r="C352" s="51"/>
      <c r="D352" s="51"/>
      <c r="E352" s="51"/>
      <c r="F352" s="269"/>
      <c r="G352" s="254"/>
      <c r="H352" s="253"/>
      <c r="K352" s="34"/>
      <c r="L352" s="34"/>
      <c r="M352" s="34"/>
      <c r="N352" s="34"/>
      <c r="O352" s="286"/>
    </row>
    <row r="353" spans="1:15" s="252" customFormat="1" x14ac:dyDescent="0.3">
      <c r="A353" s="34"/>
      <c r="B353" s="51"/>
      <c r="C353" s="51"/>
      <c r="D353" s="51"/>
      <c r="E353" s="51"/>
      <c r="F353" s="269"/>
      <c r="G353" s="254"/>
      <c r="H353" s="253"/>
      <c r="K353" s="34"/>
      <c r="L353" s="34"/>
      <c r="M353" s="34"/>
      <c r="N353" s="34"/>
      <c r="O353" s="286"/>
    </row>
    <row r="354" spans="1:15" s="252" customFormat="1" x14ac:dyDescent="0.3">
      <c r="A354" s="34"/>
      <c r="B354" s="51"/>
      <c r="C354" s="51"/>
      <c r="D354" s="51"/>
      <c r="E354" s="51"/>
      <c r="F354" s="269"/>
      <c r="G354" s="254"/>
      <c r="H354" s="253"/>
      <c r="K354" s="34"/>
      <c r="L354" s="34"/>
      <c r="M354" s="34"/>
      <c r="N354" s="34"/>
      <c r="O354" s="286"/>
    </row>
    <row r="355" spans="1:15" s="252" customFormat="1" x14ac:dyDescent="0.3">
      <c r="A355" s="34"/>
      <c r="B355" s="51"/>
      <c r="C355" s="51"/>
      <c r="D355" s="51"/>
      <c r="E355" s="51"/>
      <c r="F355" s="269"/>
      <c r="G355" s="254"/>
      <c r="H355" s="253"/>
      <c r="K355" s="34"/>
      <c r="L355" s="34"/>
      <c r="M355" s="34"/>
      <c r="N355" s="34"/>
      <c r="O355" s="286"/>
    </row>
    <row r="356" spans="1:15" s="252" customFormat="1" x14ac:dyDescent="0.3">
      <c r="A356" s="34"/>
      <c r="B356" s="51"/>
      <c r="C356" s="51"/>
      <c r="D356" s="51"/>
      <c r="E356" s="51"/>
      <c r="F356" s="269"/>
      <c r="G356" s="254"/>
      <c r="H356" s="253"/>
      <c r="K356" s="34"/>
      <c r="L356" s="34"/>
      <c r="M356" s="34"/>
      <c r="N356" s="34"/>
      <c r="O356" s="286"/>
    </row>
    <row r="357" spans="1:15" s="252" customFormat="1" x14ac:dyDescent="0.3">
      <c r="A357" s="34"/>
      <c r="B357" s="51"/>
      <c r="C357" s="51"/>
      <c r="D357" s="51"/>
      <c r="E357" s="51"/>
      <c r="F357" s="269"/>
      <c r="G357" s="254"/>
      <c r="H357" s="253"/>
      <c r="K357" s="34"/>
      <c r="L357" s="34"/>
      <c r="M357" s="34"/>
      <c r="N357" s="34"/>
      <c r="O357" s="286"/>
    </row>
    <row r="358" spans="1:15" s="252" customFormat="1" x14ac:dyDescent="0.3">
      <c r="A358" s="34"/>
      <c r="B358" s="51"/>
      <c r="C358" s="51"/>
      <c r="D358" s="51"/>
      <c r="E358" s="51"/>
      <c r="F358" s="269"/>
      <c r="G358" s="254"/>
      <c r="H358" s="253"/>
      <c r="K358" s="34"/>
      <c r="L358" s="34"/>
      <c r="M358" s="34"/>
      <c r="N358" s="34"/>
      <c r="O358" s="286"/>
    </row>
    <row r="359" spans="1:15" s="252" customFormat="1" x14ac:dyDescent="0.3">
      <c r="A359" s="34"/>
      <c r="B359" s="51"/>
      <c r="C359" s="51"/>
      <c r="D359" s="51"/>
      <c r="E359" s="51"/>
      <c r="F359" s="269"/>
      <c r="G359" s="254"/>
      <c r="H359" s="253"/>
      <c r="K359" s="34"/>
      <c r="L359" s="34"/>
      <c r="M359" s="34"/>
      <c r="N359" s="34"/>
      <c r="O359" s="286"/>
    </row>
    <row r="360" spans="1:15" s="252" customFormat="1" x14ac:dyDescent="0.3">
      <c r="A360" s="34"/>
      <c r="B360" s="51"/>
      <c r="C360" s="51"/>
      <c r="D360" s="51"/>
      <c r="E360" s="51"/>
      <c r="F360" s="269"/>
      <c r="G360" s="254"/>
      <c r="H360" s="253"/>
      <c r="K360" s="34"/>
      <c r="L360" s="34"/>
      <c r="M360" s="34"/>
      <c r="N360" s="34"/>
      <c r="O360" s="286"/>
    </row>
    <row r="361" spans="1:15" s="252" customFormat="1" x14ac:dyDescent="0.3">
      <c r="A361" s="34"/>
      <c r="B361" s="51"/>
      <c r="C361" s="51"/>
      <c r="D361" s="51"/>
      <c r="E361" s="51"/>
      <c r="F361" s="269"/>
      <c r="G361" s="254"/>
      <c r="H361" s="253"/>
      <c r="K361" s="34"/>
      <c r="L361" s="34"/>
      <c r="M361" s="34"/>
      <c r="N361" s="34"/>
      <c r="O361" s="286"/>
    </row>
    <row r="362" spans="1:15" s="252" customFormat="1" x14ac:dyDescent="0.3">
      <c r="A362" s="34"/>
      <c r="B362" s="51"/>
      <c r="C362" s="51"/>
      <c r="D362" s="51"/>
      <c r="E362" s="51"/>
      <c r="F362" s="269"/>
      <c r="G362" s="254"/>
      <c r="H362" s="253"/>
      <c r="K362" s="34"/>
      <c r="L362" s="34"/>
      <c r="M362" s="34"/>
      <c r="N362" s="34"/>
      <c r="O362" s="286"/>
    </row>
    <row r="363" spans="1:15" s="252" customFormat="1" x14ac:dyDescent="0.3">
      <c r="A363" s="34"/>
      <c r="B363" s="51"/>
      <c r="C363" s="51"/>
      <c r="D363" s="51"/>
      <c r="E363" s="51"/>
      <c r="F363" s="269"/>
      <c r="G363" s="254"/>
      <c r="H363" s="253"/>
      <c r="K363" s="34"/>
      <c r="L363" s="34"/>
      <c r="M363" s="34"/>
      <c r="N363" s="34"/>
      <c r="O363" s="286"/>
    </row>
    <row r="364" spans="1:15" s="252" customFormat="1" x14ac:dyDescent="0.3">
      <c r="A364" s="34"/>
      <c r="B364" s="51"/>
      <c r="C364" s="51"/>
      <c r="D364" s="51"/>
      <c r="E364" s="51"/>
      <c r="F364" s="269"/>
      <c r="G364" s="254"/>
      <c r="H364" s="253"/>
      <c r="K364" s="34"/>
      <c r="L364" s="34"/>
      <c r="M364" s="34"/>
      <c r="N364" s="34"/>
      <c r="O364" s="286"/>
    </row>
    <row r="365" spans="1:15" s="252" customFormat="1" x14ac:dyDescent="0.3">
      <c r="A365" s="34"/>
      <c r="B365" s="51"/>
      <c r="C365" s="51"/>
      <c r="D365" s="51"/>
      <c r="E365" s="51"/>
      <c r="F365" s="269"/>
      <c r="G365" s="254"/>
      <c r="H365" s="253"/>
      <c r="K365" s="34"/>
      <c r="L365" s="34"/>
      <c r="M365" s="34"/>
      <c r="N365" s="34"/>
      <c r="O365" s="286"/>
    </row>
    <row r="366" spans="1:15" s="252" customFormat="1" x14ac:dyDescent="0.3">
      <c r="A366" s="34"/>
      <c r="B366" s="51"/>
      <c r="C366" s="51"/>
      <c r="D366" s="51"/>
      <c r="E366" s="51"/>
      <c r="F366" s="269"/>
      <c r="G366" s="254"/>
      <c r="H366" s="253"/>
      <c r="K366" s="34"/>
      <c r="L366" s="34"/>
      <c r="M366" s="34"/>
      <c r="N366" s="34"/>
      <c r="O366" s="286"/>
    </row>
    <row r="367" spans="1:15" s="252" customFormat="1" x14ac:dyDescent="0.3">
      <c r="A367" s="34"/>
      <c r="B367" s="51"/>
      <c r="C367" s="51"/>
      <c r="D367" s="51"/>
      <c r="E367" s="51"/>
      <c r="F367" s="269"/>
      <c r="G367" s="254"/>
      <c r="H367" s="253"/>
      <c r="K367" s="34"/>
      <c r="L367" s="34"/>
      <c r="M367" s="34"/>
      <c r="N367" s="34"/>
      <c r="O367" s="286"/>
    </row>
    <row r="368" spans="1:15" s="252" customFormat="1" x14ac:dyDescent="0.3">
      <c r="A368" s="34"/>
      <c r="B368" s="51"/>
      <c r="C368" s="51"/>
      <c r="D368" s="51"/>
      <c r="E368" s="51"/>
      <c r="F368" s="269"/>
      <c r="G368" s="254"/>
      <c r="H368" s="253"/>
      <c r="K368" s="34"/>
      <c r="L368" s="34"/>
      <c r="M368" s="34"/>
      <c r="N368" s="34"/>
      <c r="O368" s="286"/>
    </row>
    <row r="369" spans="1:15" s="252" customFormat="1" x14ac:dyDescent="0.3">
      <c r="A369" s="34"/>
      <c r="B369" s="51"/>
      <c r="C369" s="51"/>
      <c r="D369" s="51"/>
      <c r="E369" s="51"/>
      <c r="F369" s="269"/>
      <c r="G369" s="254"/>
      <c r="H369" s="253"/>
      <c r="K369" s="34"/>
      <c r="L369" s="34"/>
      <c r="M369" s="34"/>
      <c r="N369" s="34"/>
      <c r="O369" s="286"/>
    </row>
    <row r="370" spans="1:15" s="252" customFormat="1" x14ac:dyDescent="0.3">
      <c r="A370" s="34"/>
      <c r="B370" s="51"/>
      <c r="C370" s="51"/>
      <c r="D370" s="51"/>
      <c r="E370" s="51"/>
      <c r="F370" s="269"/>
      <c r="G370" s="254"/>
      <c r="H370" s="253"/>
      <c r="K370" s="34"/>
      <c r="L370" s="34"/>
      <c r="M370" s="34"/>
      <c r="N370" s="34"/>
      <c r="O370" s="286"/>
    </row>
    <row r="371" spans="1:15" s="252" customFormat="1" x14ac:dyDescent="0.3">
      <c r="A371" s="34"/>
      <c r="B371" s="51"/>
      <c r="C371" s="51"/>
      <c r="D371" s="51"/>
      <c r="E371" s="51"/>
      <c r="F371" s="269"/>
      <c r="G371" s="254"/>
      <c r="H371" s="253"/>
      <c r="K371" s="34"/>
      <c r="L371" s="34"/>
      <c r="M371" s="34"/>
      <c r="N371" s="34"/>
      <c r="O371" s="286"/>
    </row>
    <row r="372" spans="1:15" s="252" customFormat="1" x14ac:dyDescent="0.3">
      <c r="A372" s="34"/>
      <c r="B372" s="51"/>
      <c r="C372" s="51"/>
      <c r="D372" s="51"/>
      <c r="E372" s="51"/>
      <c r="F372" s="269"/>
      <c r="G372" s="254"/>
      <c r="H372" s="253"/>
      <c r="K372" s="34"/>
      <c r="L372" s="34"/>
      <c r="M372" s="34"/>
      <c r="N372" s="34"/>
      <c r="O372" s="286"/>
    </row>
    <row r="373" spans="1:15" s="252" customFormat="1" x14ac:dyDescent="0.3">
      <c r="A373" s="34"/>
      <c r="B373" s="51"/>
      <c r="C373" s="51"/>
      <c r="D373" s="51"/>
      <c r="E373" s="51"/>
      <c r="F373" s="269"/>
      <c r="G373" s="254"/>
      <c r="H373" s="253"/>
      <c r="K373" s="34"/>
      <c r="L373" s="34"/>
      <c r="M373" s="34"/>
      <c r="N373" s="34"/>
      <c r="O373" s="286"/>
    </row>
    <row r="374" spans="1:15" s="252" customFormat="1" x14ac:dyDescent="0.3">
      <c r="A374" s="34"/>
      <c r="B374" s="51"/>
      <c r="C374" s="51"/>
      <c r="D374" s="51"/>
      <c r="E374" s="51"/>
      <c r="F374" s="269"/>
      <c r="G374" s="254"/>
      <c r="H374" s="253"/>
      <c r="K374" s="34"/>
      <c r="L374" s="34"/>
      <c r="M374" s="34"/>
      <c r="N374" s="34"/>
      <c r="O374" s="286"/>
    </row>
    <row r="375" spans="1:15" s="252" customFormat="1" x14ac:dyDescent="0.3">
      <c r="A375" s="34"/>
      <c r="B375" s="51"/>
      <c r="C375" s="51"/>
      <c r="D375" s="51"/>
      <c r="E375" s="51"/>
      <c r="F375" s="269"/>
      <c r="G375" s="254"/>
      <c r="H375" s="253"/>
      <c r="K375" s="34"/>
      <c r="L375" s="34"/>
      <c r="M375" s="34"/>
      <c r="N375" s="34"/>
      <c r="O375" s="286"/>
    </row>
    <row r="376" spans="1:15" s="252" customFormat="1" x14ac:dyDescent="0.3">
      <c r="A376" s="34"/>
      <c r="B376" s="51"/>
      <c r="C376" s="51"/>
      <c r="D376" s="51"/>
      <c r="E376" s="51"/>
      <c r="F376" s="269"/>
      <c r="G376" s="254"/>
      <c r="H376" s="253"/>
      <c r="K376" s="34"/>
      <c r="L376" s="34"/>
      <c r="M376" s="34"/>
      <c r="N376" s="34"/>
      <c r="O376" s="286"/>
    </row>
    <row r="377" spans="1:15" s="252" customFormat="1" x14ac:dyDescent="0.3">
      <c r="A377" s="34"/>
      <c r="B377" s="51"/>
      <c r="C377" s="51"/>
      <c r="D377" s="51"/>
      <c r="E377" s="51"/>
      <c r="F377" s="269"/>
      <c r="G377" s="254"/>
      <c r="H377" s="253"/>
      <c r="K377" s="34"/>
      <c r="L377" s="34"/>
      <c r="M377" s="34"/>
      <c r="N377" s="34"/>
      <c r="O377" s="286"/>
    </row>
    <row r="378" spans="1:15" s="252" customFormat="1" x14ac:dyDescent="0.3">
      <c r="A378" s="34"/>
      <c r="B378" s="51"/>
      <c r="C378" s="51"/>
      <c r="D378" s="51"/>
      <c r="E378" s="51"/>
      <c r="F378" s="269"/>
      <c r="G378" s="254"/>
      <c r="H378" s="253"/>
      <c r="K378" s="34"/>
      <c r="L378" s="34"/>
      <c r="M378" s="34"/>
      <c r="N378" s="34"/>
      <c r="O378" s="286"/>
    </row>
    <row r="379" spans="1:15" s="252" customFormat="1" x14ac:dyDescent="0.3">
      <c r="A379" s="34"/>
      <c r="B379" s="51"/>
      <c r="C379" s="51"/>
      <c r="D379" s="51"/>
      <c r="E379" s="51"/>
      <c r="F379" s="269"/>
      <c r="G379" s="254"/>
      <c r="H379" s="253"/>
      <c r="K379" s="34"/>
      <c r="L379" s="34"/>
      <c r="M379" s="34"/>
      <c r="N379" s="34"/>
      <c r="O379" s="286"/>
    </row>
    <row r="380" spans="1:15" s="252" customFormat="1" x14ac:dyDescent="0.3">
      <c r="A380" s="34"/>
      <c r="B380" s="51"/>
      <c r="C380" s="51"/>
      <c r="D380" s="51"/>
      <c r="E380" s="51"/>
      <c r="F380" s="269"/>
      <c r="G380" s="254"/>
      <c r="H380" s="253"/>
      <c r="K380" s="34"/>
      <c r="L380" s="34"/>
      <c r="M380" s="34"/>
      <c r="N380" s="34"/>
      <c r="O380" s="286"/>
    </row>
    <row r="381" spans="1:15" s="252" customFormat="1" x14ac:dyDescent="0.3">
      <c r="A381" s="34"/>
      <c r="B381" s="51"/>
      <c r="C381" s="51"/>
      <c r="D381" s="51"/>
      <c r="E381" s="51"/>
      <c r="F381" s="269"/>
      <c r="G381" s="254"/>
      <c r="H381" s="253"/>
      <c r="K381" s="34"/>
      <c r="L381" s="34"/>
      <c r="M381" s="34"/>
      <c r="N381" s="34"/>
      <c r="O381" s="286"/>
    </row>
    <row r="382" spans="1:15" s="252" customFormat="1" x14ac:dyDescent="0.3">
      <c r="A382" s="34"/>
      <c r="B382" s="51"/>
      <c r="C382" s="51"/>
      <c r="D382" s="51"/>
      <c r="E382" s="51"/>
      <c r="F382" s="269"/>
      <c r="G382" s="254"/>
      <c r="H382" s="253"/>
      <c r="K382" s="34"/>
      <c r="L382" s="34"/>
      <c r="M382" s="34"/>
      <c r="N382" s="34"/>
      <c r="O382" s="286"/>
    </row>
    <row r="383" spans="1:15" s="252" customFormat="1" x14ac:dyDescent="0.3">
      <c r="A383" s="34"/>
      <c r="B383" s="51"/>
      <c r="C383" s="51"/>
      <c r="D383" s="51"/>
      <c r="E383" s="51"/>
      <c r="F383" s="269"/>
      <c r="G383" s="254"/>
      <c r="H383" s="253"/>
      <c r="K383" s="34"/>
      <c r="L383" s="34"/>
      <c r="M383" s="34"/>
      <c r="N383" s="34"/>
      <c r="O383" s="286"/>
    </row>
    <row r="384" spans="1:15" s="252" customFormat="1" x14ac:dyDescent="0.3">
      <c r="A384" s="34"/>
      <c r="B384" s="51"/>
      <c r="C384" s="51"/>
      <c r="D384" s="51"/>
      <c r="E384" s="51"/>
      <c r="F384" s="269"/>
      <c r="G384" s="254"/>
      <c r="H384" s="253"/>
      <c r="K384" s="34"/>
      <c r="L384" s="34"/>
      <c r="M384" s="34"/>
      <c r="N384" s="34"/>
      <c r="O384" s="286"/>
    </row>
    <row r="385" spans="1:15" s="252" customFormat="1" x14ac:dyDescent="0.3">
      <c r="A385" s="34"/>
      <c r="B385" s="51"/>
      <c r="C385" s="51"/>
      <c r="D385" s="51"/>
      <c r="E385" s="51"/>
      <c r="F385" s="269"/>
      <c r="G385" s="254"/>
      <c r="H385" s="253"/>
      <c r="K385" s="34"/>
      <c r="L385" s="34"/>
      <c r="M385" s="34"/>
      <c r="N385" s="34"/>
      <c r="O385" s="286"/>
    </row>
    <row r="386" spans="1:15" s="252" customFormat="1" x14ac:dyDescent="0.3">
      <c r="A386" s="34"/>
      <c r="B386" s="51"/>
      <c r="C386" s="51"/>
      <c r="D386" s="51"/>
      <c r="E386" s="51"/>
      <c r="F386" s="269"/>
      <c r="G386" s="254"/>
      <c r="H386" s="253"/>
      <c r="K386" s="34"/>
      <c r="L386" s="34"/>
      <c r="M386" s="34"/>
      <c r="N386" s="34"/>
      <c r="O386" s="286"/>
    </row>
    <row r="387" spans="1:15" s="252" customFormat="1" x14ac:dyDescent="0.3">
      <c r="A387" s="34"/>
      <c r="B387" s="51"/>
      <c r="C387" s="51"/>
      <c r="D387" s="51"/>
      <c r="E387" s="51"/>
      <c r="F387" s="269"/>
      <c r="G387" s="254"/>
      <c r="H387" s="253"/>
      <c r="K387" s="34"/>
      <c r="L387" s="34"/>
      <c r="M387" s="34"/>
      <c r="N387" s="34"/>
      <c r="O387" s="286"/>
    </row>
    <row r="388" spans="1:15" s="252" customFormat="1" x14ac:dyDescent="0.3">
      <c r="A388" s="34"/>
      <c r="B388" s="51"/>
      <c r="C388" s="51"/>
      <c r="D388" s="51"/>
      <c r="E388" s="51"/>
      <c r="F388" s="269"/>
      <c r="G388" s="254"/>
      <c r="H388" s="253"/>
      <c r="K388" s="34"/>
      <c r="L388" s="34"/>
      <c r="M388" s="34"/>
      <c r="N388" s="34"/>
      <c r="O388" s="286"/>
    </row>
    <row r="389" spans="1:15" s="252" customFormat="1" x14ac:dyDescent="0.3">
      <c r="A389" s="34"/>
      <c r="B389" s="51"/>
      <c r="C389" s="51"/>
      <c r="D389" s="51"/>
      <c r="E389" s="51"/>
      <c r="F389" s="269"/>
      <c r="G389" s="254"/>
      <c r="H389" s="253"/>
      <c r="K389" s="34"/>
      <c r="L389" s="34"/>
      <c r="M389" s="34"/>
      <c r="N389" s="34"/>
      <c r="O389" s="286"/>
    </row>
    <row r="390" spans="1:15" s="252" customFormat="1" x14ac:dyDescent="0.3">
      <c r="A390" s="34"/>
      <c r="B390" s="51"/>
      <c r="C390" s="51"/>
      <c r="D390" s="51"/>
      <c r="E390" s="51"/>
      <c r="F390" s="269"/>
      <c r="G390" s="254"/>
      <c r="H390" s="253"/>
      <c r="K390" s="34"/>
      <c r="L390" s="34"/>
      <c r="M390" s="34"/>
      <c r="N390" s="34"/>
      <c r="O390" s="286"/>
    </row>
    <row r="391" spans="1:15" s="252" customFormat="1" x14ac:dyDescent="0.3">
      <c r="A391" s="34"/>
      <c r="B391" s="51"/>
      <c r="C391" s="51"/>
      <c r="D391" s="51"/>
      <c r="E391" s="51"/>
      <c r="F391" s="269"/>
      <c r="G391" s="254"/>
      <c r="H391" s="253"/>
      <c r="K391" s="34"/>
      <c r="L391" s="34"/>
      <c r="M391" s="34"/>
      <c r="N391" s="34"/>
      <c r="O391" s="286"/>
    </row>
    <row r="392" spans="1:15" s="252" customFormat="1" x14ac:dyDescent="0.3">
      <c r="A392" s="34"/>
      <c r="B392" s="51"/>
      <c r="C392" s="51"/>
      <c r="D392" s="51"/>
      <c r="E392" s="51"/>
      <c r="F392" s="269"/>
      <c r="G392" s="254"/>
      <c r="H392" s="253"/>
      <c r="K392" s="34"/>
      <c r="L392" s="34"/>
      <c r="M392" s="34"/>
      <c r="N392" s="34"/>
      <c r="O392" s="286"/>
    </row>
    <row r="393" spans="1:15" s="252" customFormat="1" x14ac:dyDescent="0.3">
      <c r="A393" s="34"/>
      <c r="B393" s="51"/>
      <c r="C393" s="51"/>
      <c r="D393" s="51"/>
      <c r="E393" s="51"/>
      <c r="F393" s="269"/>
      <c r="G393" s="254"/>
      <c r="H393" s="253"/>
      <c r="K393" s="34"/>
      <c r="L393" s="34"/>
      <c r="M393" s="34"/>
      <c r="N393" s="34"/>
      <c r="O393" s="286"/>
    </row>
    <row r="394" spans="1:15" s="252" customFormat="1" x14ac:dyDescent="0.3">
      <c r="A394" s="34"/>
      <c r="B394" s="51"/>
      <c r="C394" s="51"/>
      <c r="D394" s="51"/>
      <c r="E394" s="51"/>
      <c r="F394" s="269"/>
      <c r="G394" s="254"/>
      <c r="H394" s="253"/>
      <c r="K394" s="34"/>
      <c r="L394" s="34"/>
      <c r="M394" s="34"/>
      <c r="N394" s="34"/>
      <c r="O394" s="286"/>
    </row>
    <row r="395" spans="1:15" s="252" customFormat="1" x14ac:dyDescent="0.3">
      <c r="A395" s="34"/>
      <c r="B395" s="51"/>
      <c r="C395" s="51"/>
      <c r="D395" s="51"/>
      <c r="E395" s="51"/>
      <c r="F395" s="269"/>
      <c r="G395" s="254"/>
      <c r="H395" s="253"/>
      <c r="K395" s="34"/>
      <c r="L395" s="34"/>
      <c r="M395" s="34"/>
      <c r="N395" s="34"/>
      <c r="O395" s="286"/>
    </row>
    <row r="396" spans="1:15" s="252" customFormat="1" x14ac:dyDescent="0.3">
      <c r="A396" s="34"/>
      <c r="B396" s="51"/>
      <c r="C396" s="51"/>
      <c r="D396" s="51"/>
      <c r="E396" s="51"/>
      <c r="F396" s="269"/>
      <c r="G396" s="254"/>
      <c r="H396" s="253"/>
      <c r="K396" s="34"/>
      <c r="L396" s="34"/>
      <c r="M396" s="34"/>
      <c r="N396" s="34"/>
      <c r="O396" s="286"/>
    </row>
    <row r="397" spans="1:15" s="252" customFormat="1" x14ac:dyDescent="0.3">
      <c r="A397" s="34"/>
      <c r="B397" s="51"/>
      <c r="C397" s="51"/>
      <c r="D397" s="51"/>
      <c r="E397" s="51"/>
      <c r="F397" s="269"/>
      <c r="G397" s="254"/>
      <c r="H397" s="253"/>
      <c r="K397" s="34"/>
      <c r="L397" s="34"/>
      <c r="M397" s="34"/>
      <c r="N397" s="34"/>
      <c r="O397" s="286"/>
    </row>
    <row r="398" spans="1:15" s="252" customFormat="1" x14ac:dyDescent="0.3">
      <c r="A398" s="34"/>
      <c r="B398" s="51"/>
      <c r="C398" s="51"/>
      <c r="D398" s="51"/>
      <c r="E398" s="51"/>
      <c r="F398" s="269"/>
      <c r="G398" s="254"/>
      <c r="H398" s="253"/>
      <c r="K398" s="34"/>
      <c r="L398" s="34"/>
      <c r="M398" s="34"/>
      <c r="N398" s="34"/>
      <c r="O398" s="286"/>
    </row>
    <row r="399" spans="1:15" s="252" customFormat="1" x14ac:dyDescent="0.3">
      <c r="A399" s="34"/>
      <c r="B399" s="51"/>
      <c r="C399" s="51"/>
      <c r="D399" s="51"/>
      <c r="E399" s="51"/>
      <c r="F399" s="269"/>
      <c r="G399" s="254"/>
      <c r="H399" s="253"/>
      <c r="K399" s="34"/>
      <c r="L399" s="34"/>
      <c r="M399" s="34"/>
      <c r="N399" s="34"/>
      <c r="O399" s="286"/>
    </row>
    <row r="400" spans="1:15" s="252" customFormat="1" x14ac:dyDescent="0.3">
      <c r="A400" s="34"/>
      <c r="B400" s="51"/>
      <c r="C400" s="51"/>
      <c r="D400" s="51"/>
      <c r="E400" s="51"/>
      <c r="F400" s="269"/>
      <c r="G400" s="254"/>
      <c r="H400" s="253"/>
      <c r="K400" s="34"/>
      <c r="L400" s="34"/>
      <c r="M400" s="34"/>
      <c r="N400" s="34"/>
      <c r="O400" s="286"/>
    </row>
    <row r="401" spans="1:15" s="252" customFormat="1" x14ac:dyDescent="0.3">
      <c r="A401" s="34"/>
      <c r="B401" s="51"/>
      <c r="C401" s="51"/>
      <c r="D401" s="51"/>
      <c r="E401" s="51"/>
      <c r="F401" s="269"/>
      <c r="G401" s="254"/>
      <c r="H401" s="253"/>
      <c r="K401" s="34"/>
      <c r="L401" s="34"/>
      <c r="M401" s="34"/>
      <c r="N401" s="34"/>
      <c r="O401" s="286"/>
    </row>
    <row r="402" spans="1:15" s="252" customFormat="1" x14ac:dyDescent="0.3">
      <c r="A402" s="34"/>
      <c r="B402" s="51"/>
      <c r="C402" s="51"/>
      <c r="D402" s="51"/>
      <c r="E402" s="51"/>
      <c r="F402" s="269"/>
      <c r="G402" s="254"/>
      <c r="H402" s="253"/>
      <c r="K402" s="34"/>
      <c r="L402" s="34"/>
      <c r="M402" s="34"/>
      <c r="N402" s="34"/>
      <c r="O402" s="286"/>
    </row>
    <row r="403" spans="1:15" s="252" customFormat="1" x14ac:dyDescent="0.3">
      <c r="A403" s="34"/>
      <c r="B403" s="51"/>
      <c r="C403" s="51"/>
      <c r="D403" s="51"/>
      <c r="E403" s="51"/>
      <c r="F403" s="269"/>
      <c r="G403" s="254"/>
      <c r="H403" s="253"/>
      <c r="K403" s="34"/>
      <c r="L403" s="34"/>
      <c r="M403" s="34"/>
      <c r="N403" s="34"/>
      <c r="O403" s="286"/>
    </row>
    <row r="404" spans="1:15" s="252" customFormat="1" x14ac:dyDescent="0.3">
      <c r="A404" s="34"/>
      <c r="B404" s="51"/>
      <c r="C404" s="51"/>
      <c r="D404" s="51"/>
      <c r="E404" s="51"/>
      <c r="F404" s="269"/>
      <c r="G404" s="254"/>
      <c r="H404" s="253"/>
      <c r="K404" s="34"/>
      <c r="L404" s="34"/>
      <c r="M404" s="34"/>
      <c r="N404" s="34"/>
      <c r="O404" s="286"/>
    </row>
    <row r="405" spans="1:15" s="252" customFormat="1" x14ac:dyDescent="0.3">
      <c r="A405" s="34"/>
      <c r="B405" s="51"/>
      <c r="C405" s="51"/>
      <c r="D405" s="51"/>
      <c r="E405" s="51"/>
      <c r="F405" s="269"/>
      <c r="G405" s="254"/>
      <c r="H405" s="253"/>
      <c r="K405" s="34"/>
      <c r="L405" s="34"/>
      <c r="M405" s="34"/>
      <c r="N405" s="34"/>
      <c r="O405" s="286"/>
    </row>
    <row r="406" spans="1:15" s="252" customFormat="1" x14ac:dyDescent="0.3">
      <c r="A406" s="34"/>
      <c r="B406" s="51"/>
      <c r="C406" s="51"/>
      <c r="D406" s="51"/>
      <c r="E406" s="51"/>
      <c r="F406" s="269"/>
      <c r="G406" s="254"/>
      <c r="H406" s="253"/>
      <c r="K406" s="34"/>
      <c r="L406" s="34"/>
      <c r="M406" s="34"/>
      <c r="N406" s="34"/>
      <c r="O406" s="286"/>
    </row>
    <row r="407" spans="1:15" s="252" customFormat="1" x14ac:dyDescent="0.3">
      <c r="A407" s="34"/>
      <c r="B407" s="51"/>
      <c r="C407" s="51"/>
      <c r="D407" s="51"/>
      <c r="E407" s="51"/>
      <c r="F407" s="269"/>
      <c r="G407" s="254"/>
      <c r="H407" s="253"/>
      <c r="K407" s="34"/>
      <c r="L407" s="34"/>
      <c r="M407" s="34"/>
      <c r="N407" s="34"/>
      <c r="O407" s="286"/>
    </row>
    <row r="408" spans="1:15" s="252" customFormat="1" x14ac:dyDescent="0.3">
      <c r="A408" s="34"/>
      <c r="B408" s="51"/>
      <c r="C408" s="51"/>
      <c r="D408" s="51"/>
      <c r="E408" s="51"/>
      <c r="F408" s="269"/>
      <c r="G408" s="254"/>
      <c r="H408" s="253"/>
      <c r="K408" s="34"/>
      <c r="L408" s="34"/>
      <c r="M408" s="34"/>
      <c r="N408" s="34"/>
      <c r="O408" s="286"/>
    </row>
    <row r="409" spans="1:15" s="252" customFormat="1" x14ac:dyDescent="0.3">
      <c r="A409" s="34"/>
      <c r="B409" s="51"/>
      <c r="C409" s="51"/>
      <c r="D409" s="51"/>
      <c r="E409" s="51"/>
      <c r="F409" s="269"/>
      <c r="G409" s="254"/>
      <c r="H409" s="253"/>
      <c r="K409" s="34"/>
      <c r="L409" s="34"/>
      <c r="M409" s="34"/>
      <c r="N409" s="34"/>
      <c r="O409" s="286"/>
    </row>
    <row r="410" spans="1:15" s="252" customFormat="1" x14ac:dyDescent="0.3">
      <c r="A410" s="34"/>
      <c r="B410" s="51"/>
      <c r="C410" s="51"/>
      <c r="D410" s="51"/>
      <c r="E410" s="51"/>
      <c r="F410" s="269"/>
      <c r="G410" s="254"/>
      <c r="H410" s="253"/>
      <c r="K410" s="34"/>
      <c r="L410" s="34"/>
      <c r="M410" s="34"/>
      <c r="N410" s="34"/>
      <c r="O410" s="286"/>
    </row>
    <row r="411" spans="1:15" s="252" customFormat="1" x14ac:dyDescent="0.3">
      <c r="A411" s="34"/>
      <c r="B411" s="51"/>
      <c r="C411" s="51"/>
      <c r="D411" s="51"/>
      <c r="E411" s="51"/>
      <c r="F411" s="269"/>
      <c r="G411" s="254"/>
      <c r="H411" s="253"/>
      <c r="K411" s="34"/>
      <c r="L411" s="34"/>
      <c r="M411" s="34"/>
      <c r="N411" s="34"/>
      <c r="O411" s="286"/>
    </row>
    <row r="412" spans="1:15" s="252" customFormat="1" x14ac:dyDescent="0.3">
      <c r="A412" s="34"/>
      <c r="B412" s="51"/>
      <c r="C412" s="51"/>
      <c r="D412" s="51"/>
      <c r="E412" s="51"/>
      <c r="F412" s="269"/>
      <c r="G412" s="254"/>
      <c r="H412" s="253"/>
      <c r="K412" s="34"/>
      <c r="L412" s="34"/>
      <c r="M412" s="34"/>
      <c r="N412" s="34"/>
      <c r="O412" s="286"/>
    </row>
    <row r="413" spans="1:15" s="252" customFormat="1" x14ac:dyDescent="0.3">
      <c r="A413" s="34"/>
      <c r="B413" s="51"/>
      <c r="C413" s="51"/>
      <c r="D413" s="51"/>
      <c r="E413" s="51"/>
      <c r="F413" s="269"/>
      <c r="G413" s="254"/>
      <c r="H413" s="253"/>
      <c r="K413" s="34"/>
      <c r="L413" s="34"/>
      <c r="M413" s="34"/>
      <c r="N413" s="34"/>
      <c r="O413" s="286"/>
    </row>
    <row r="414" spans="1:15" s="252" customFormat="1" x14ac:dyDescent="0.3">
      <c r="A414" s="34"/>
      <c r="B414" s="51"/>
      <c r="C414" s="51"/>
      <c r="D414" s="51"/>
      <c r="E414" s="51"/>
      <c r="F414" s="269"/>
      <c r="G414" s="254"/>
      <c r="H414" s="253"/>
      <c r="K414" s="34"/>
      <c r="L414" s="34"/>
      <c r="M414" s="34"/>
      <c r="N414" s="34"/>
      <c r="O414" s="286"/>
    </row>
    <row r="415" spans="1:15" s="252" customFormat="1" x14ac:dyDescent="0.3">
      <c r="A415" s="34"/>
      <c r="B415" s="51"/>
      <c r="C415" s="51"/>
      <c r="D415" s="51"/>
      <c r="E415" s="51"/>
      <c r="F415" s="269"/>
      <c r="G415" s="254"/>
      <c r="H415" s="253"/>
      <c r="K415" s="34"/>
      <c r="L415" s="34"/>
      <c r="M415" s="34"/>
      <c r="N415" s="34"/>
      <c r="O415" s="286"/>
    </row>
    <row r="416" spans="1:15" s="252" customFormat="1" x14ac:dyDescent="0.3">
      <c r="A416" s="34"/>
      <c r="B416" s="51"/>
      <c r="C416" s="51"/>
      <c r="D416" s="51"/>
      <c r="E416" s="51"/>
      <c r="F416" s="269"/>
      <c r="G416" s="254"/>
      <c r="H416" s="253"/>
      <c r="K416" s="34"/>
      <c r="L416" s="34"/>
      <c r="M416" s="34"/>
      <c r="N416" s="34"/>
      <c r="O416" s="286"/>
    </row>
    <row r="417" spans="1:15" s="252" customFormat="1" x14ac:dyDescent="0.3">
      <c r="A417" s="34"/>
      <c r="B417" s="51"/>
      <c r="C417" s="51"/>
      <c r="D417" s="51"/>
      <c r="E417" s="51"/>
      <c r="F417" s="269"/>
      <c r="G417" s="254"/>
      <c r="H417" s="253"/>
      <c r="K417" s="34"/>
      <c r="L417" s="34"/>
      <c r="M417" s="34"/>
      <c r="N417" s="34"/>
      <c r="O417" s="286"/>
    </row>
    <row r="418" spans="1:15" s="252" customFormat="1" x14ac:dyDescent="0.3">
      <c r="A418" s="34"/>
      <c r="B418" s="51"/>
      <c r="C418" s="51"/>
      <c r="D418" s="51"/>
      <c r="E418" s="51"/>
      <c r="F418" s="269"/>
      <c r="G418" s="254"/>
      <c r="H418" s="253"/>
      <c r="K418" s="34"/>
      <c r="L418" s="34"/>
      <c r="M418" s="34"/>
      <c r="N418" s="34"/>
      <c r="O418" s="286"/>
    </row>
    <row r="419" spans="1:15" s="252" customFormat="1" x14ac:dyDescent="0.3">
      <c r="A419" s="34"/>
      <c r="B419" s="51"/>
      <c r="C419" s="51"/>
      <c r="D419" s="51"/>
      <c r="E419" s="51"/>
      <c r="F419" s="269"/>
      <c r="G419" s="254"/>
      <c r="H419" s="253"/>
      <c r="K419" s="34"/>
      <c r="L419" s="34"/>
      <c r="M419" s="34"/>
      <c r="N419" s="34"/>
      <c r="O419" s="286"/>
    </row>
    <row r="420" spans="1:15" s="252" customFormat="1" x14ac:dyDescent="0.3">
      <c r="A420" s="34"/>
      <c r="B420" s="51"/>
      <c r="C420" s="51"/>
      <c r="D420" s="51"/>
      <c r="E420" s="51"/>
      <c r="F420" s="269"/>
      <c r="G420" s="254"/>
      <c r="H420" s="253"/>
      <c r="K420" s="34"/>
      <c r="L420" s="34"/>
      <c r="M420" s="34"/>
      <c r="N420" s="34"/>
      <c r="O420" s="286"/>
    </row>
    <row r="421" spans="1:15" s="252" customFormat="1" x14ac:dyDescent="0.3">
      <c r="A421" s="34"/>
      <c r="B421" s="51"/>
      <c r="C421" s="51"/>
      <c r="D421" s="51"/>
      <c r="E421" s="51"/>
      <c r="F421" s="269"/>
      <c r="G421" s="254"/>
      <c r="H421" s="253"/>
      <c r="K421" s="34"/>
      <c r="L421" s="34"/>
      <c r="M421" s="34"/>
      <c r="N421" s="34"/>
      <c r="O421" s="286"/>
    </row>
    <row r="422" spans="1:15" s="252" customFormat="1" x14ac:dyDescent="0.3">
      <c r="A422" s="34"/>
      <c r="B422" s="51"/>
      <c r="C422" s="51"/>
      <c r="D422" s="51"/>
      <c r="E422" s="51"/>
      <c r="F422" s="269"/>
      <c r="G422" s="254"/>
      <c r="H422" s="253"/>
      <c r="K422" s="34"/>
      <c r="L422" s="34"/>
      <c r="M422" s="34"/>
      <c r="N422" s="34"/>
      <c r="O422" s="286"/>
    </row>
    <row r="423" spans="1:15" s="252" customFormat="1" x14ac:dyDescent="0.3">
      <c r="A423" s="34"/>
      <c r="B423" s="51"/>
      <c r="C423" s="51"/>
      <c r="D423" s="51"/>
      <c r="E423" s="51"/>
      <c r="F423" s="269"/>
      <c r="G423" s="254"/>
      <c r="H423" s="253"/>
      <c r="K423" s="34"/>
      <c r="L423" s="34"/>
      <c r="M423" s="34"/>
      <c r="N423" s="34"/>
      <c r="O423" s="286"/>
    </row>
    <row r="424" spans="1:15" s="252" customFormat="1" x14ac:dyDescent="0.3">
      <c r="A424" s="34"/>
      <c r="B424" s="51"/>
      <c r="C424" s="51"/>
      <c r="D424" s="51"/>
      <c r="E424" s="51"/>
      <c r="F424" s="269"/>
      <c r="G424" s="254"/>
      <c r="H424" s="253"/>
      <c r="K424" s="34"/>
      <c r="L424" s="34"/>
      <c r="M424" s="34"/>
      <c r="N424" s="34"/>
      <c r="O424" s="286"/>
    </row>
    <row r="425" spans="1:15" s="252" customFormat="1" x14ac:dyDescent="0.3">
      <c r="A425" s="34"/>
      <c r="B425" s="51"/>
      <c r="C425" s="51"/>
      <c r="D425" s="51"/>
      <c r="E425" s="51"/>
      <c r="F425" s="269"/>
      <c r="G425" s="254"/>
      <c r="H425" s="253"/>
      <c r="K425" s="34"/>
      <c r="L425" s="34"/>
      <c r="M425" s="34"/>
      <c r="N425" s="34"/>
      <c r="O425" s="286"/>
    </row>
    <row r="426" spans="1:15" s="252" customFormat="1" x14ac:dyDescent="0.3">
      <c r="A426" s="34"/>
      <c r="B426" s="51"/>
      <c r="C426" s="51"/>
      <c r="D426" s="51"/>
      <c r="E426" s="51"/>
      <c r="F426" s="269"/>
      <c r="G426" s="254"/>
      <c r="H426" s="253"/>
      <c r="K426" s="34"/>
      <c r="L426" s="34"/>
      <c r="M426" s="34"/>
      <c r="N426" s="34"/>
      <c r="O426" s="286"/>
    </row>
    <row r="427" spans="1:15" s="252" customFormat="1" x14ac:dyDescent="0.3">
      <c r="A427" s="34"/>
      <c r="B427" s="51"/>
      <c r="C427" s="51"/>
      <c r="D427" s="51"/>
      <c r="E427" s="51"/>
      <c r="F427" s="269"/>
      <c r="G427" s="254"/>
      <c r="H427" s="253"/>
      <c r="K427" s="34"/>
      <c r="L427" s="34"/>
      <c r="M427" s="34"/>
      <c r="N427" s="34"/>
      <c r="O427" s="286"/>
    </row>
    <row r="428" spans="1:15" s="252" customFormat="1" x14ac:dyDescent="0.3">
      <c r="A428" s="34"/>
      <c r="B428" s="51"/>
      <c r="C428" s="51"/>
      <c r="D428" s="51"/>
      <c r="E428" s="51"/>
      <c r="F428" s="269"/>
      <c r="G428" s="254"/>
      <c r="H428" s="253"/>
      <c r="K428" s="34"/>
      <c r="L428" s="34"/>
      <c r="M428" s="34"/>
      <c r="N428" s="34"/>
      <c r="O428" s="286"/>
    </row>
    <row r="429" spans="1:15" s="252" customFormat="1" x14ac:dyDescent="0.3">
      <c r="A429" s="34"/>
      <c r="B429" s="51"/>
      <c r="C429" s="51"/>
      <c r="D429" s="51"/>
      <c r="E429" s="51"/>
      <c r="F429" s="269"/>
      <c r="G429" s="254"/>
      <c r="H429" s="253"/>
      <c r="K429" s="34"/>
      <c r="L429" s="34"/>
      <c r="M429" s="34"/>
      <c r="N429" s="34"/>
      <c r="O429" s="286"/>
    </row>
    <row r="430" spans="1:15" s="252" customFormat="1" x14ac:dyDescent="0.3">
      <c r="A430" s="34"/>
      <c r="B430" s="51"/>
      <c r="C430" s="51"/>
      <c r="D430" s="51"/>
      <c r="E430" s="51"/>
      <c r="F430" s="269"/>
      <c r="G430" s="254"/>
      <c r="H430" s="253"/>
      <c r="K430" s="34"/>
      <c r="L430" s="34"/>
      <c r="M430" s="34"/>
      <c r="N430" s="34"/>
      <c r="O430" s="286"/>
    </row>
    <row r="431" spans="1:15" s="252" customFormat="1" x14ac:dyDescent="0.3">
      <c r="A431" s="34"/>
      <c r="B431" s="51"/>
      <c r="C431" s="51"/>
      <c r="D431" s="51"/>
      <c r="E431" s="51"/>
      <c r="F431" s="269"/>
      <c r="G431" s="254"/>
      <c r="H431" s="253"/>
      <c r="K431" s="34"/>
      <c r="L431" s="34"/>
      <c r="M431" s="34"/>
      <c r="N431" s="34"/>
      <c r="O431" s="286"/>
    </row>
    <row r="432" spans="1:15" s="252" customFormat="1" x14ac:dyDescent="0.3">
      <c r="A432" s="34"/>
      <c r="B432" s="51"/>
      <c r="C432" s="51"/>
      <c r="D432" s="51"/>
      <c r="E432" s="51"/>
      <c r="F432" s="269"/>
      <c r="G432" s="254"/>
      <c r="H432" s="253"/>
      <c r="K432" s="34"/>
      <c r="L432" s="34"/>
      <c r="M432" s="34"/>
      <c r="N432" s="34"/>
      <c r="O432" s="286"/>
    </row>
    <row r="433" spans="1:15" s="252" customFormat="1" x14ac:dyDescent="0.3">
      <c r="A433" s="34"/>
      <c r="B433" s="51"/>
      <c r="C433" s="51"/>
      <c r="D433" s="51"/>
      <c r="E433" s="51"/>
      <c r="F433" s="269"/>
      <c r="G433" s="254"/>
      <c r="H433" s="253"/>
      <c r="K433" s="34"/>
      <c r="L433" s="34"/>
      <c r="M433" s="34"/>
      <c r="N433" s="34"/>
      <c r="O433" s="286"/>
    </row>
    <row r="434" spans="1:15" s="252" customFormat="1" x14ac:dyDescent="0.3">
      <c r="A434" s="34"/>
      <c r="B434" s="51"/>
      <c r="C434" s="51"/>
      <c r="D434" s="51"/>
      <c r="E434" s="51"/>
      <c r="F434" s="269"/>
      <c r="G434" s="254"/>
      <c r="H434" s="253"/>
      <c r="K434" s="34"/>
      <c r="L434" s="34"/>
      <c r="M434" s="34"/>
      <c r="N434" s="34"/>
      <c r="O434" s="286"/>
    </row>
    <row r="435" spans="1:15" s="252" customFormat="1" x14ac:dyDescent="0.3">
      <c r="A435" s="34"/>
      <c r="B435" s="51"/>
      <c r="C435" s="51"/>
      <c r="D435" s="51"/>
      <c r="E435" s="51"/>
      <c r="F435" s="269"/>
      <c r="G435" s="254"/>
      <c r="H435" s="253"/>
      <c r="K435" s="34"/>
      <c r="L435" s="34"/>
      <c r="M435" s="34"/>
      <c r="N435" s="34"/>
      <c r="O435" s="286"/>
    </row>
    <row r="436" spans="1:15" s="252" customFormat="1" x14ac:dyDescent="0.3">
      <c r="A436" s="34"/>
      <c r="B436" s="51"/>
      <c r="C436" s="51"/>
      <c r="D436" s="51"/>
      <c r="E436" s="51"/>
      <c r="F436" s="269"/>
      <c r="G436" s="254"/>
      <c r="H436" s="253"/>
      <c r="K436" s="34"/>
      <c r="L436" s="34"/>
      <c r="M436" s="34"/>
      <c r="N436" s="34"/>
      <c r="O436" s="286"/>
    </row>
    <row r="437" spans="1:15" s="252" customFormat="1" x14ac:dyDescent="0.3">
      <c r="A437" s="34"/>
      <c r="B437" s="51"/>
      <c r="C437" s="51"/>
      <c r="D437" s="51"/>
      <c r="E437" s="51"/>
      <c r="F437" s="269"/>
      <c r="G437" s="254"/>
      <c r="H437" s="253"/>
      <c r="K437" s="34"/>
      <c r="L437" s="34"/>
      <c r="M437" s="34"/>
      <c r="N437" s="34"/>
      <c r="O437" s="286"/>
    </row>
    <row r="438" spans="1:15" s="252" customFormat="1" x14ac:dyDescent="0.3">
      <c r="A438" s="34"/>
      <c r="B438" s="51"/>
      <c r="C438" s="51"/>
      <c r="D438" s="51"/>
      <c r="E438" s="51"/>
      <c r="F438" s="269"/>
      <c r="G438" s="254"/>
      <c r="H438" s="253"/>
      <c r="K438" s="34"/>
      <c r="L438" s="34"/>
      <c r="M438" s="34"/>
      <c r="N438" s="34"/>
      <c r="O438" s="286"/>
    </row>
    <row r="439" spans="1:15" s="252" customFormat="1" x14ac:dyDescent="0.3">
      <c r="A439" s="34"/>
      <c r="B439" s="51"/>
      <c r="C439" s="51"/>
      <c r="D439" s="51"/>
      <c r="E439" s="51"/>
      <c r="F439" s="269"/>
      <c r="G439" s="254"/>
      <c r="H439" s="253"/>
      <c r="K439" s="34"/>
      <c r="L439" s="34"/>
      <c r="M439" s="34"/>
      <c r="N439" s="34"/>
      <c r="O439" s="286"/>
    </row>
    <row r="440" spans="1:15" s="252" customFormat="1" x14ac:dyDescent="0.3">
      <c r="A440" s="34"/>
      <c r="B440" s="51"/>
      <c r="C440" s="51"/>
      <c r="D440" s="51"/>
      <c r="E440" s="51"/>
      <c r="F440" s="269"/>
      <c r="G440" s="254"/>
      <c r="H440" s="253"/>
      <c r="K440" s="34"/>
      <c r="L440" s="34"/>
      <c r="M440" s="34"/>
      <c r="N440" s="34"/>
      <c r="O440" s="286"/>
    </row>
    <row r="441" spans="1:15" s="252" customFormat="1" x14ac:dyDescent="0.3">
      <c r="A441" s="34"/>
      <c r="B441" s="51"/>
      <c r="C441" s="51"/>
      <c r="D441" s="51"/>
      <c r="E441" s="51"/>
      <c r="F441" s="269"/>
      <c r="G441" s="254"/>
      <c r="H441" s="253"/>
      <c r="K441" s="34"/>
      <c r="L441" s="34"/>
      <c r="M441" s="34"/>
      <c r="N441" s="34"/>
      <c r="O441" s="286"/>
    </row>
    <row r="442" spans="1:15" s="252" customFormat="1" x14ac:dyDescent="0.3">
      <c r="A442" s="34"/>
      <c r="B442" s="51"/>
      <c r="C442" s="51"/>
      <c r="D442" s="51"/>
      <c r="E442" s="51"/>
      <c r="F442" s="269"/>
      <c r="G442" s="254"/>
      <c r="H442" s="253"/>
      <c r="K442" s="34"/>
      <c r="L442" s="34"/>
      <c r="M442" s="34"/>
      <c r="N442" s="34"/>
      <c r="O442" s="286"/>
    </row>
    <row r="443" spans="1:15" s="252" customFormat="1" x14ac:dyDescent="0.3">
      <c r="A443" s="34"/>
      <c r="B443" s="51"/>
      <c r="C443" s="51"/>
      <c r="D443" s="51"/>
      <c r="E443" s="51"/>
      <c r="F443" s="269"/>
      <c r="G443" s="254"/>
      <c r="H443" s="253"/>
      <c r="K443" s="34"/>
      <c r="L443" s="34"/>
      <c r="M443" s="34"/>
      <c r="N443" s="34"/>
      <c r="O443" s="286"/>
    </row>
    <row r="444" spans="1:15" s="252" customFormat="1" x14ac:dyDescent="0.3">
      <c r="A444" s="34"/>
      <c r="B444" s="51"/>
      <c r="C444" s="51"/>
      <c r="D444" s="51"/>
      <c r="E444" s="51"/>
      <c r="F444" s="269"/>
      <c r="G444" s="254"/>
      <c r="H444" s="253"/>
      <c r="K444" s="34"/>
      <c r="L444" s="34"/>
      <c r="M444" s="34"/>
      <c r="N444" s="34"/>
      <c r="O444" s="286"/>
    </row>
  </sheetData>
  <sortState ref="A8:Q26">
    <sortCondition ref="F8:F26"/>
  </sortState>
  <mergeCells count="14">
    <mergeCell ref="A6:A7"/>
    <mergeCell ref="B6:B7"/>
    <mergeCell ref="C6:C7"/>
    <mergeCell ref="F6:F7"/>
    <mergeCell ref="G6:G7"/>
    <mergeCell ref="D6:D7"/>
    <mergeCell ref="E6:E7"/>
    <mergeCell ref="C2:E2"/>
    <mergeCell ref="K6:K7"/>
    <mergeCell ref="L6:M6"/>
    <mergeCell ref="N6:N7"/>
    <mergeCell ref="O6:O7"/>
    <mergeCell ref="H6:H7"/>
    <mergeCell ref="I6:J6"/>
  </mergeCells>
  <dataValidations count="2">
    <dataValidation type="list" allowBlank="1" showInputMessage="1" showErrorMessage="1" sqref="G9:G10 G12 G14:G15 G17 G19:G20 G45:G49 G22:G43">
      <formula1>METOD</formula1>
    </dataValidation>
    <dataValidation type="list" allowBlank="1" showInputMessage="1" showErrorMessage="1" sqref="F9:F10 F12 F14:F15 F17 F19:F20 F45:F49 F22:F43">
      <formula1>CATEG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78"/>
  <sheetViews>
    <sheetView topLeftCell="A43" workbookViewId="0">
      <selection sqref="A1:B1"/>
    </sheetView>
  </sheetViews>
  <sheetFormatPr defaultColWidth="9.140625" defaultRowHeight="12.75" x14ac:dyDescent="0.2"/>
  <cols>
    <col min="1" max="1" width="119.85546875" style="256" bestFit="1" customWidth="1"/>
    <col min="2" max="2" width="46.7109375" style="256" bestFit="1" customWidth="1"/>
    <col min="3" max="256" width="9.140625" style="256"/>
    <col min="257" max="257" width="119.85546875" style="256" bestFit="1" customWidth="1"/>
    <col min="258" max="258" width="46.7109375" style="256" bestFit="1" customWidth="1"/>
    <col min="259" max="512" width="9.140625" style="256"/>
    <col min="513" max="513" width="119.85546875" style="256" bestFit="1" customWidth="1"/>
    <col min="514" max="514" width="46.7109375" style="256" bestFit="1" customWidth="1"/>
    <col min="515" max="768" width="9.140625" style="256"/>
    <col min="769" max="769" width="119.85546875" style="256" bestFit="1" customWidth="1"/>
    <col min="770" max="770" width="46.7109375" style="256" bestFit="1" customWidth="1"/>
    <col min="771" max="1024" width="9.140625" style="256"/>
    <col min="1025" max="1025" width="119.85546875" style="256" bestFit="1" customWidth="1"/>
    <col min="1026" max="1026" width="46.7109375" style="256" bestFit="1" customWidth="1"/>
    <col min="1027" max="1280" width="9.140625" style="256"/>
    <col min="1281" max="1281" width="119.85546875" style="256" bestFit="1" customWidth="1"/>
    <col min="1282" max="1282" width="46.7109375" style="256" bestFit="1" customWidth="1"/>
    <col min="1283" max="1536" width="9.140625" style="256"/>
    <col min="1537" max="1537" width="119.85546875" style="256" bestFit="1" customWidth="1"/>
    <col min="1538" max="1538" width="46.7109375" style="256" bestFit="1" customWidth="1"/>
    <col min="1539" max="1792" width="9.140625" style="256"/>
    <col min="1793" max="1793" width="119.85546875" style="256" bestFit="1" customWidth="1"/>
    <col min="1794" max="1794" width="46.7109375" style="256" bestFit="1" customWidth="1"/>
    <col min="1795" max="2048" width="9.140625" style="256"/>
    <col min="2049" max="2049" width="119.85546875" style="256" bestFit="1" customWidth="1"/>
    <col min="2050" max="2050" width="46.7109375" style="256" bestFit="1" customWidth="1"/>
    <col min="2051" max="2304" width="9.140625" style="256"/>
    <col min="2305" max="2305" width="119.85546875" style="256" bestFit="1" customWidth="1"/>
    <col min="2306" max="2306" width="46.7109375" style="256" bestFit="1" customWidth="1"/>
    <col min="2307" max="2560" width="9.140625" style="256"/>
    <col min="2561" max="2561" width="119.85546875" style="256" bestFit="1" customWidth="1"/>
    <col min="2562" max="2562" width="46.7109375" style="256" bestFit="1" customWidth="1"/>
    <col min="2563" max="2816" width="9.140625" style="256"/>
    <col min="2817" max="2817" width="119.85546875" style="256" bestFit="1" customWidth="1"/>
    <col min="2818" max="2818" width="46.7109375" style="256" bestFit="1" customWidth="1"/>
    <col min="2819" max="3072" width="9.140625" style="256"/>
    <col min="3073" max="3073" width="119.85546875" style="256" bestFit="1" customWidth="1"/>
    <col min="3074" max="3074" width="46.7109375" style="256" bestFit="1" customWidth="1"/>
    <col min="3075" max="3328" width="9.140625" style="256"/>
    <col min="3329" max="3329" width="119.85546875" style="256" bestFit="1" customWidth="1"/>
    <col min="3330" max="3330" width="46.7109375" style="256" bestFit="1" customWidth="1"/>
    <col min="3331" max="3584" width="9.140625" style="256"/>
    <col min="3585" max="3585" width="119.85546875" style="256" bestFit="1" customWidth="1"/>
    <col min="3586" max="3586" width="46.7109375" style="256" bestFit="1" customWidth="1"/>
    <col min="3587" max="3840" width="9.140625" style="256"/>
    <col min="3841" max="3841" width="119.85546875" style="256" bestFit="1" customWidth="1"/>
    <col min="3842" max="3842" width="46.7109375" style="256" bestFit="1" customWidth="1"/>
    <col min="3843" max="4096" width="9.140625" style="256"/>
    <col min="4097" max="4097" width="119.85546875" style="256" bestFit="1" customWidth="1"/>
    <col min="4098" max="4098" width="46.7109375" style="256" bestFit="1" customWidth="1"/>
    <col min="4099" max="4352" width="9.140625" style="256"/>
    <col min="4353" max="4353" width="119.85546875" style="256" bestFit="1" customWidth="1"/>
    <col min="4354" max="4354" width="46.7109375" style="256" bestFit="1" customWidth="1"/>
    <col min="4355" max="4608" width="9.140625" style="256"/>
    <col min="4609" max="4609" width="119.85546875" style="256" bestFit="1" customWidth="1"/>
    <col min="4610" max="4610" width="46.7109375" style="256" bestFit="1" customWidth="1"/>
    <col min="4611" max="4864" width="9.140625" style="256"/>
    <col min="4865" max="4865" width="119.85546875" style="256" bestFit="1" customWidth="1"/>
    <col min="4866" max="4866" width="46.7109375" style="256" bestFit="1" customWidth="1"/>
    <col min="4867" max="5120" width="9.140625" style="256"/>
    <col min="5121" max="5121" width="119.85546875" style="256" bestFit="1" customWidth="1"/>
    <col min="5122" max="5122" width="46.7109375" style="256" bestFit="1" customWidth="1"/>
    <col min="5123" max="5376" width="9.140625" style="256"/>
    <col min="5377" max="5377" width="119.85546875" style="256" bestFit="1" customWidth="1"/>
    <col min="5378" max="5378" width="46.7109375" style="256" bestFit="1" customWidth="1"/>
    <col min="5379" max="5632" width="9.140625" style="256"/>
    <col min="5633" max="5633" width="119.85546875" style="256" bestFit="1" customWidth="1"/>
    <col min="5634" max="5634" width="46.7109375" style="256" bestFit="1" customWidth="1"/>
    <col min="5635" max="5888" width="9.140625" style="256"/>
    <col min="5889" max="5889" width="119.85546875" style="256" bestFit="1" customWidth="1"/>
    <col min="5890" max="5890" width="46.7109375" style="256" bestFit="1" customWidth="1"/>
    <col min="5891" max="6144" width="9.140625" style="256"/>
    <col min="6145" max="6145" width="119.85546875" style="256" bestFit="1" customWidth="1"/>
    <col min="6146" max="6146" width="46.7109375" style="256" bestFit="1" customWidth="1"/>
    <col min="6147" max="6400" width="9.140625" style="256"/>
    <col min="6401" max="6401" width="119.85546875" style="256" bestFit="1" customWidth="1"/>
    <col min="6402" max="6402" width="46.7109375" style="256" bestFit="1" customWidth="1"/>
    <col min="6403" max="6656" width="9.140625" style="256"/>
    <col min="6657" max="6657" width="119.85546875" style="256" bestFit="1" customWidth="1"/>
    <col min="6658" max="6658" width="46.7109375" style="256" bestFit="1" customWidth="1"/>
    <col min="6659" max="6912" width="9.140625" style="256"/>
    <col min="6913" max="6913" width="119.85546875" style="256" bestFit="1" customWidth="1"/>
    <col min="6914" max="6914" width="46.7109375" style="256" bestFit="1" customWidth="1"/>
    <col min="6915" max="7168" width="9.140625" style="256"/>
    <col min="7169" max="7169" width="119.85546875" style="256" bestFit="1" customWidth="1"/>
    <col min="7170" max="7170" width="46.7109375" style="256" bestFit="1" customWidth="1"/>
    <col min="7171" max="7424" width="9.140625" style="256"/>
    <col min="7425" max="7425" width="119.85546875" style="256" bestFit="1" customWidth="1"/>
    <col min="7426" max="7426" width="46.7109375" style="256" bestFit="1" customWidth="1"/>
    <col min="7427" max="7680" width="9.140625" style="256"/>
    <col min="7681" max="7681" width="119.85546875" style="256" bestFit="1" customWidth="1"/>
    <col min="7682" max="7682" width="46.7109375" style="256" bestFit="1" customWidth="1"/>
    <col min="7683" max="7936" width="9.140625" style="256"/>
    <col min="7937" max="7937" width="119.85546875" style="256" bestFit="1" customWidth="1"/>
    <col min="7938" max="7938" width="46.7109375" style="256" bestFit="1" customWidth="1"/>
    <col min="7939" max="8192" width="9.140625" style="256"/>
    <col min="8193" max="8193" width="119.85546875" style="256" bestFit="1" customWidth="1"/>
    <col min="8194" max="8194" width="46.7109375" style="256" bestFit="1" customWidth="1"/>
    <col min="8195" max="8448" width="9.140625" style="256"/>
    <col min="8449" max="8449" width="119.85546875" style="256" bestFit="1" customWidth="1"/>
    <col min="8450" max="8450" width="46.7109375" style="256" bestFit="1" customWidth="1"/>
    <col min="8451" max="8704" width="9.140625" style="256"/>
    <col min="8705" max="8705" width="119.85546875" style="256" bestFit="1" customWidth="1"/>
    <col min="8706" max="8706" width="46.7109375" style="256" bestFit="1" customWidth="1"/>
    <col min="8707" max="8960" width="9.140625" style="256"/>
    <col min="8961" max="8961" width="119.85546875" style="256" bestFit="1" customWidth="1"/>
    <col min="8962" max="8962" width="46.7109375" style="256" bestFit="1" customWidth="1"/>
    <col min="8963" max="9216" width="9.140625" style="256"/>
    <col min="9217" max="9217" width="119.85546875" style="256" bestFit="1" customWidth="1"/>
    <col min="9218" max="9218" width="46.7109375" style="256" bestFit="1" customWidth="1"/>
    <col min="9219" max="9472" width="9.140625" style="256"/>
    <col min="9473" max="9473" width="119.85546875" style="256" bestFit="1" customWidth="1"/>
    <col min="9474" max="9474" width="46.7109375" style="256" bestFit="1" customWidth="1"/>
    <col min="9475" max="9728" width="9.140625" style="256"/>
    <col min="9729" max="9729" width="119.85546875" style="256" bestFit="1" customWidth="1"/>
    <col min="9730" max="9730" width="46.7109375" style="256" bestFit="1" customWidth="1"/>
    <col min="9731" max="9984" width="9.140625" style="256"/>
    <col min="9985" max="9985" width="119.85546875" style="256" bestFit="1" customWidth="1"/>
    <col min="9986" max="9986" width="46.7109375" style="256" bestFit="1" customWidth="1"/>
    <col min="9987" max="10240" width="9.140625" style="256"/>
    <col min="10241" max="10241" width="119.85546875" style="256" bestFit="1" customWidth="1"/>
    <col min="10242" max="10242" width="46.7109375" style="256" bestFit="1" customWidth="1"/>
    <col min="10243" max="10496" width="9.140625" style="256"/>
    <col min="10497" max="10497" width="119.85546875" style="256" bestFit="1" customWidth="1"/>
    <col min="10498" max="10498" width="46.7109375" style="256" bestFit="1" customWidth="1"/>
    <col min="10499" max="10752" width="9.140625" style="256"/>
    <col min="10753" max="10753" width="119.85546875" style="256" bestFit="1" customWidth="1"/>
    <col min="10754" max="10754" width="46.7109375" style="256" bestFit="1" customWidth="1"/>
    <col min="10755" max="11008" width="9.140625" style="256"/>
    <col min="11009" max="11009" width="119.85546875" style="256" bestFit="1" customWidth="1"/>
    <col min="11010" max="11010" width="46.7109375" style="256" bestFit="1" customWidth="1"/>
    <col min="11011" max="11264" width="9.140625" style="256"/>
    <col min="11265" max="11265" width="119.85546875" style="256" bestFit="1" customWidth="1"/>
    <col min="11266" max="11266" width="46.7109375" style="256" bestFit="1" customWidth="1"/>
    <col min="11267" max="11520" width="9.140625" style="256"/>
    <col min="11521" max="11521" width="119.85546875" style="256" bestFit="1" customWidth="1"/>
    <col min="11522" max="11522" width="46.7109375" style="256" bestFit="1" customWidth="1"/>
    <col min="11523" max="11776" width="9.140625" style="256"/>
    <col min="11777" max="11777" width="119.85546875" style="256" bestFit="1" customWidth="1"/>
    <col min="11778" max="11778" width="46.7109375" style="256" bestFit="1" customWidth="1"/>
    <col min="11779" max="12032" width="9.140625" style="256"/>
    <col min="12033" max="12033" width="119.85546875" style="256" bestFit="1" customWidth="1"/>
    <col min="12034" max="12034" width="46.7109375" style="256" bestFit="1" customWidth="1"/>
    <col min="12035" max="12288" width="9.140625" style="256"/>
    <col min="12289" max="12289" width="119.85546875" style="256" bestFit="1" customWidth="1"/>
    <col min="12290" max="12290" width="46.7109375" style="256" bestFit="1" customWidth="1"/>
    <col min="12291" max="12544" width="9.140625" style="256"/>
    <col min="12545" max="12545" width="119.85546875" style="256" bestFit="1" customWidth="1"/>
    <col min="12546" max="12546" width="46.7109375" style="256" bestFit="1" customWidth="1"/>
    <col min="12547" max="12800" width="9.140625" style="256"/>
    <col min="12801" max="12801" width="119.85546875" style="256" bestFit="1" customWidth="1"/>
    <col min="12802" max="12802" width="46.7109375" style="256" bestFit="1" customWidth="1"/>
    <col min="12803" max="13056" width="9.140625" style="256"/>
    <col min="13057" max="13057" width="119.85546875" style="256" bestFit="1" customWidth="1"/>
    <col min="13058" max="13058" width="46.7109375" style="256" bestFit="1" customWidth="1"/>
    <col min="13059" max="13312" width="9.140625" style="256"/>
    <col min="13313" max="13313" width="119.85546875" style="256" bestFit="1" customWidth="1"/>
    <col min="13314" max="13314" width="46.7109375" style="256" bestFit="1" customWidth="1"/>
    <col min="13315" max="13568" width="9.140625" style="256"/>
    <col min="13569" max="13569" width="119.85546875" style="256" bestFit="1" customWidth="1"/>
    <col min="13570" max="13570" width="46.7109375" style="256" bestFit="1" customWidth="1"/>
    <col min="13571" max="13824" width="9.140625" style="256"/>
    <col min="13825" max="13825" width="119.85546875" style="256" bestFit="1" customWidth="1"/>
    <col min="13826" max="13826" width="46.7109375" style="256" bestFit="1" customWidth="1"/>
    <col min="13827" max="14080" width="9.140625" style="256"/>
    <col min="14081" max="14081" width="119.85546875" style="256" bestFit="1" customWidth="1"/>
    <col min="14082" max="14082" width="46.7109375" style="256" bestFit="1" customWidth="1"/>
    <col min="14083" max="14336" width="9.140625" style="256"/>
    <col min="14337" max="14337" width="119.85546875" style="256" bestFit="1" customWidth="1"/>
    <col min="14338" max="14338" width="46.7109375" style="256" bestFit="1" customWidth="1"/>
    <col min="14339" max="14592" width="9.140625" style="256"/>
    <col min="14593" max="14593" width="119.85546875" style="256" bestFit="1" customWidth="1"/>
    <col min="14594" max="14594" width="46.7109375" style="256" bestFit="1" customWidth="1"/>
    <col min="14595" max="14848" width="9.140625" style="256"/>
    <col min="14849" max="14849" width="119.85546875" style="256" bestFit="1" customWidth="1"/>
    <col min="14850" max="14850" width="46.7109375" style="256" bestFit="1" customWidth="1"/>
    <col min="14851" max="15104" width="9.140625" style="256"/>
    <col min="15105" max="15105" width="119.85546875" style="256" bestFit="1" customWidth="1"/>
    <col min="15106" max="15106" width="46.7109375" style="256" bestFit="1" customWidth="1"/>
    <col min="15107" max="15360" width="9.140625" style="256"/>
    <col min="15361" max="15361" width="119.85546875" style="256" bestFit="1" customWidth="1"/>
    <col min="15362" max="15362" width="46.7109375" style="256" bestFit="1" customWidth="1"/>
    <col min="15363" max="15616" width="9.140625" style="256"/>
    <col min="15617" max="15617" width="119.85546875" style="256" bestFit="1" customWidth="1"/>
    <col min="15618" max="15618" width="46.7109375" style="256" bestFit="1" customWidth="1"/>
    <col min="15619" max="15872" width="9.140625" style="256"/>
    <col min="15873" max="15873" width="119.85546875" style="256" bestFit="1" customWidth="1"/>
    <col min="15874" max="15874" width="46.7109375" style="256" bestFit="1" customWidth="1"/>
    <col min="15875" max="16128" width="9.140625" style="256"/>
    <col min="16129" max="16129" width="119.85546875" style="256" bestFit="1" customWidth="1"/>
    <col min="16130" max="16130" width="46.7109375" style="256" bestFit="1" customWidth="1"/>
    <col min="16131" max="16384" width="9.140625" style="256"/>
  </cols>
  <sheetData>
    <row r="1" spans="1:2" ht="32.25" customHeight="1" x14ac:dyDescent="0.2">
      <c r="A1" s="353" t="s">
        <v>222</v>
      </c>
      <c r="B1" s="353"/>
    </row>
    <row r="2" spans="1:2" ht="15.75" x14ac:dyDescent="0.2">
      <c r="A2" s="258" t="s">
        <v>223</v>
      </c>
      <c r="B2" s="259"/>
    </row>
    <row r="3" spans="1:2" x14ac:dyDescent="0.2">
      <c r="A3" s="260" t="s">
        <v>164</v>
      </c>
      <c r="B3" s="261"/>
    </row>
    <row r="4" spans="1:2" ht="12.75" customHeight="1" x14ac:dyDescent="0.2">
      <c r="A4" s="260" t="s">
        <v>165</v>
      </c>
      <c r="B4" s="261"/>
    </row>
    <row r="5" spans="1:2" x14ac:dyDescent="0.2">
      <c r="A5" s="260" t="s">
        <v>224</v>
      </c>
      <c r="B5" s="261"/>
    </row>
    <row r="6" spans="1:2" x14ac:dyDescent="0.2">
      <c r="A6" s="260" t="s">
        <v>166</v>
      </c>
      <c r="B6" s="261"/>
    </row>
    <row r="7" spans="1:2" x14ac:dyDescent="0.2">
      <c r="A7" s="260" t="s">
        <v>167</v>
      </c>
      <c r="B7" s="261"/>
    </row>
    <row r="8" spans="1:2" x14ac:dyDescent="0.2">
      <c r="A8" s="260" t="s">
        <v>168</v>
      </c>
      <c r="B8" s="261"/>
    </row>
    <row r="9" spans="1:2" x14ac:dyDescent="0.2">
      <c r="A9" s="260" t="s">
        <v>169</v>
      </c>
      <c r="B9" s="261"/>
    </row>
    <row r="10" spans="1:2" ht="12.75" customHeight="1" x14ac:dyDescent="0.2">
      <c r="A10" s="260" t="s">
        <v>170</v>
      </c>
      <c r="B10" s="261"/>
    </row>
    <row r="11" spans="1:2" x14ac:dyDescent="0.2">
      <c r="A11" s="262" t="s">
        <v>225</v>
      </c>
      <c r="B11" s="263"/>
    </row>
    <row r="12" spans="1:2" x14ac:dyDescent="0.2">
      <c r="A12" s="260" t="s">
        <v>172</v>
      </c>
      <c r="B12" s="261"/>
    </row>
    <row r="13" spans="1:2" x14ac:dyDescent="0.2">
      <c r="A13" s="260" t="s">
        <v>173</v>
      </c>
      <c r="B13" s="261"/>
    </row>
    <row r="14" spans="1:2" x14ac:dyDescent="0.2">
      <c r="A14" s="260" t="s">
        <v>226</v>
      </c>
      <c r="B14" s="261"/>
    </row>
    <row r="15" spans="1:2" x14ac:dyDescent="0.2">
      <c r="A15" s="260" t="s">
        <v>174</v>
      </c>
      <c r="B15" s="261"/>
    </row>
    <row r="16" spans="1:2" ht="15.75" x14ac:dyDescent="0.2">
      <c r="A16" s="258" t="s">
        <v>227</v>
      </c>
      <c r="B16" s="259"/>
    </row>
    <row r="17" spans="1:2" ht="12.75" customHeight="1" x14ac:dyDescent="0.2">
      <c r="A17" s="260" t="s">
        <v>228</v>
      </c>
      <c r="B17" s="261"/>
    </row>
    <row r="18" spans="1:2" ht="12.75" customHeight="1" x14ac:dyDescent="0.2">
      <c r="A18" s="260" t="s">
        <v>229</v>
      </c>
      <c r="B18" s="261"/>
    </row>
    <row r="19" spans="1:2" ht="12.75" customHeight="1" x14ac:dyDescent="0.2">
      <c r="A19" s="260" t="s">
        <v>230</v>
      </c>
      <c r="B19" s="261"/>
    </row>
    <row r="20" spans="1:2" ht="12.75" customHeight="1" x14ac:dyDescent="0.2">
      <c r="A20" s="260" t="s">
        <v>231</v>
      </c>
      <c r="B20" s="261"/>
    </row>
    <row r="21" spans="1:2" ht="12.75" customHeight="1" x14ac:dyDescent="0.2">
      <c r="A21" s="260" t="s">
        <v>232</v>
      </c>
      <c r="B21" s="261"/>
    </row>
    <row r="22" spans="1:2" ht="12.75" customHeight="1" x14ac:dyDescent="0.2">
      <c r="A22" s="260" t="s">
        <v>233</v>
      </c>
      <c r="B22" s="261"/>
    </row>
    <row r="23" spans="1:2" ht="12.75" customHeight="1" x14ac:dyDescent="0.2">
      <c r="A23" s="260" t="s">
        <v>234</v>
      </c>
      <c r="B23" s="261"/>
    </row>
    <row r="24" spans="1:2" ht="12.75" customHeight="1" x14ac:dyDescent="0.2">
      <c r="A24" s="260" t="s">
        <v>235</v>
      </c>
      <c r="B24" s="261"/>
    </row>
    <row r="25" spans="1:2" ht="12.75" customHeight="1" x14ac:dyDescent="0.2">
      <c r="A25" s="260" t="s">
        <v>236</v>
      </c>
      <c r="B25" s="261"/>
    </row>
    <row r="26" spans="1:2" ht="15.75" x14ac:dyDescent="0.2">
      <c r="A26" s="258" t="s">
        <v>237</v>
      </c>
      <c r="B26" s="259"/>
    </row>
    <row r="27" spans="1:2" x14ac:dyDescent="0.2">
      <c r="A27" s="260" t="s">
        <v>238</v>
      </c>
      <c r="B27" s="261"/>
    </row>
    <row r="28" spans="1:2" x14ac:dyDescent="0.2">
      <c r="A28" s="260" t="s">
        <v>230</v>
      </c>
      <c r="B28" s="261"/>
    </row>
    <row r="29" spans="1:2" ht="12.75" customHeight="1" x14ac:dyDescent="0.2">
      <c r="A29" s="260" t="s">
        <v>239</v>
      </c>
      <c r="B29" s="261"/>
    </row>
    <row r="30" spans="1:2" ht="12.75" customHeight="1" x14ac:dyDescent="0.2">
      <c r="A30" s="260" t="s">
        <v>240</v>
      </c>
      <c r="B30" s="261"/>
    </row>
    <row r="31" spans="1:2" ht="12.75" customHeight="1" x14ac:dyDescent="0.2">
      <c r="A31" s="260" t="s">
        <v>241</v>
      </c>
      <c r="B31" s="261"/>
    </row>
    <row r="32" spans="1:2" ht="12.75" customHeight="1" x14ac:dyDescent="0.2">
      <c r="A32" s="260" t="s">
        <v>242</v>
      </c>
      <c r="B32" s="261"/>
    </row>
    <row r="33" spans="1:2" ht="12.75" customHeight="1" x14ac:dyDescent="0.2">
      <c r="A33" s="260" t="s">
        <v>243</v>
      </c>
      <c r="B33" s="261"/>
    </row>
    <row r="34" spans="1:2" ht="12.75" customHeight="1" x14ac:dyDescent="0.2">
      <c r="A34" s="260" t="s">
        <v>244</v>
      </c>
      <c r="B34" s="261"/>
    </row>
    <row r="35" spans="1:2" ht="12.75" customHeight="1" x14ac:dyDescent="0.2">
      <c r="A35" s="260" t="s">
        <v>245</v>
      </c>
      <c r="B35" s="261"/>
    </row>
    <row r="36" spans="1:2" ht="15.75" customHeight="1" x14ac:dyDescent="0.2">
      <c r="A36" s="354" t="s">
        <v>246</v>
      </c>
      <c r="B36" s="354"/>
    </row>
    <row r="37" spans="1:2" x14ac:dyDescent="0.2">
      <c r="A37" s="264" t="s">
        <v>247</v>
      </c>
      <c r="B37" s="264" t="s">
        <v>248</v>
      </c>
    </row>
    <row r="38" spans="1:2" x14ac:dyDescent="0.2">
      <c r="A38" s="257" t="s">
        <v>249</v>
      </c>
      <c r="B38" s="257" t="s">
        <v>250</v>
      </c>
    </row>
    <row r="39" spans="1:2" x14ac:dyDescent="0.2">
      <c r="A39" s="257" t="s">
        <v>251</v>
      </c>
      <c r="B39" s="257" t="s">
        <v>250</v>
      </c>
    </row>
    <row r="40" spans="1:2" x14ac:dyDescent="0.2">
      <c r="A40" s="257" t="s">
        <v>252</v>
      </c>
      <c r="B40" s="257" t="s">
        <v>250</v>
      </c>
    </row>
    <row r="41" spans="1:2" x14ac:dyDescent="0.2">
      <c r="A41" s="257" t="s">
        <v>253</v>
      </c>
      <c r="B41" s="257" t="s">
        <v>254</v>
      </c>
    </row>
    <row r="42" spans="1:2" x14ac:dyDescent="0.2">
      <c r="A42" s="257" t="s">
        <v>255</v>
      </c>
      <c r="B42" s="257" t="s">
        <v>250</v>
      </c>
    </row>
    <row r="43" spans="1:2" x14ac:dyDescent="0.2">
      <c r="A43" s="257" t="s">
        <v>256</v>
      </c>
      <c r="B43" s="257" t="s">
        <v>257</v>
      </c>
    </row>
    <row r="44" spans="1:2" x14ac:dyDescent="0.2">
      <c r="A44" s="257" t="s">
        <v>258</v>
      </c>
      <c r="B44" s="257" t="s">
        <v>257</v>
      </c>
    </row>
    <row r="45" spans="1:2" x14ac:dyDescent="0.2">
      <c r="A45" s="257" t="s">
        <v>259</v>
      </c>
      <c r="B45" s="257" t="s">
        <v>257</v>
      </c>
    </row>
    <row r="46" spans="1:2" x14ac:dyDescent="0.2">
      <c r="A46" s="257" t="s">
        <v>260</v>
      </c>
      <c r="B46" s="257" t="s">
        <v>257</v>
      </c>
    </row>
    <row r="47" spans="1:2" x14ac:dyDescent="0.2">
      <c r="A47" s="257" t="s">
        <v>261</v>
      </c>
      <c r="B47" s="257" t="s">
        <v>257</v>
      </c>
    </row>
    <row r="48" spans="1:2" x14ac:dyDescent="0.2">
      <c r="A48" s="257" t="s">
        <v>262</v>
      </c>
      <c r="B48" s="257" t="s">
        <v>257</v>
      </c>
    </row>
    <row r="49" spans="1:2" x14ac:dyDescent="0.2">
      <c r="A49" s="257" t="s">
        <v>263</v>
      </c>
      <c r="B49" s="257" t="s">
        <v>250</v>
      </c>
    </row>
    <row r="50" spans="1:2" x14ac:dyDescent="0.2">
      <c r="A50" s="257" t="s">
        <v>264</v>
      </c>
      <c r="B50" s="257" t="s">
        <v>265</v>
      </c>
    </row>
    <row r="51" spans="1:2" x14ac:dyDescent="0.2">
      <c r="A51" s="257" t="s">
        <v>266</v>
      </c>
      <c r="B51" s="257" t="s">
        <v>250</v>
      </c>
    </row>
    <row r="52" spans="1:2" x14ac:dyDescent="0.2">
      <c r="A52" s="257" t="s">
        <v>267</v>
      </c>
      <c r="B52" s="257" t="s">
        <v>250</v>
      </c>
    </row>
    <row r="53" spans="1:2" x14ac:dyDescent="0.2">
      <c r="A53" s="257" t="s">
        <v>268</v>
      </c>
      <c r="B53" s="257" t="s">
        <v>265</v>
      </c>
    </row>
    <row r="54" spans="1:2" ht="15.75" x14ac:dyDescent="0.2">
      <c r="A54" s="354" t="s">
        <v>269</v>
      </c>
      <c r="B54" s="354"/>
    </row>
    <row r="55" spans="1:2" x14ac:dyDescent="0.2">
      <c r="A55" s="264" t="s">
        <v>270</v>
      </c>
      <c r="B55" s="264" t="s">
        <v>248</v>
      </c>
    </row>
    <row r="56" spans="1:2" x14ac:dyDescent="0.2">
      <c r="A56" s="257" t="s">
        <v>271</v>
      </c>
      <c r="B56" s="257" t="s">
        <v>250</v>
      </c>
    </row>
    <row r="57" spans="1:2" x14ac:dyDescent="0.2">
      <c r="A57" s="257" t="s">
        <v>271</v>
      </c>
      <c r="B57" s="257" t="s">
        <v>257</v>
      </c>
    </row>
    <row r="58" spans="1:2" x14ac:dyDescent="0.2">
      <c r="A58" s="257" t="s">
        <v>272</v>
      </c>
      <c r="B58" s="257" t="s">
        <v>273</v>
      </c>
    </row>
    <row r="59" spans="1:2" x14ac:dyDescent="0.2">
      <c r="A59" s="257" t="s">
        <v>274</v>
      </c>
      <c r="B59" s="257" t="s">
        <v>254</v>
      </c>
    </row>
    <row r="60" spans="1:2" x14ac:dyDescent="0.2">
      <c r="A60" s="257" t="s">
        <v>275</v>
      </c>
      <c r="B60" s="257" t="s">
        <v>273</v>
      </c>
    </row>
    <row r="61" spans="1:2" x14ac:dyDescent="0.2">
      <c r="A61" s="257" t="s">
        <v>276</v>
      </c>
      <c r="B61" s="257" t="s">
        <v>254</v>
      </c>
    </row>
    <row r="62" spans="1:2" x14ac:dyDescent="0.2">
      <c r="A62" s="257" t="s">
        <v>277</v>
      </c>
      <c r="B62" s="257" t="s">
        <v>257</v>
      </c>
    </row>
    <row r="63" spans="1:2" x14ac:dyDescent="0.2">
      <c r="A63" s="257" t="s">
        <v>277</v>
      </c>
      <c r="B63" s="257" t="s">
        <v>250</v>
      </c>
    </row>
    <row r="64" spans="1:2" x14ac:dyDescent="0.2">
      <c r="A64" s="257" t="s">
        <v>278</v>
      </c>
      <c r="B64" s="257" t="s">
        <v>250</v>
      </c>
    </row>
    <row r="65" spans="1:2" x14ac:dyDescent="0.2">
      <c r="A65" s="257" t="s">
        <v>279</v>
      </c>
      <c r="B65" s="257" t="s">
        <v>257</v>
      </c>
    </row>
    <row r="66" spans="1:2" x14ac:dyDescent="0.2">
      <c r="A66" s="257" t="s">
        <v>280</v>
      </c>
      <c r="B66" s="257" t="s">
        <v>265</v>
      </c>
    </row>
    <row r="67" spans="1:2" x14ac:dyDescent="0.2">
      <c r="A67" s="257" t="s">
        <v>280</v>
      </c>
      <c r="B67" s="257" t="s">
        <v>254</v>
      </c>
    </row>
    <row r="68" spans="1:2" x14ac:dyDescent="0.2">
      <c r="A68" s="257" t="s">
        <v>281</v>
      </c>
      <c r="B68" s="257" t="s">
        <v>265</v>
      </c>
    </row>
    <row r="69" spans="1:2" x14ac:dyDescent="0.2">
      <c r="A69" s="257" t="s">
        <v>282</v>
      </c>
      <c r="B69" s="257" t="s">
        <v>265</v>
      </c>
    </row>
    <row r="70" spans="1:2" ht="15.75" x14ac:dyDescent="0.2">
      <c r="A70" s="354" t="s">
        <v>283</v>
      </c>
      <c r="B70" s="354"/>
    </row>
    <row r="71" spans="1:2" x14ac:dyDescent="0.2">
      <c r="A71" s="352" t="s">
        <v>284</v>
      </c>
      <c r="B71" s="352"/>
    </row>
    <row r="72" spans="1:2" x14ac:dyDescent="0.2">
      <c r="A72" s="352" t="s">
        <v>285</v>
      </c>
      <c r="B72" s="352"/>
    </row>
    <row r="73" spans="1:2" x14ac:dyDescent="0.2">
      <c r="A73" s="352" t="s">
        <v>286</v>
      </c>
      <c r="B73" s="352"/>
    </row>
    <row r="74" spans="1:2" x14ac:dyDescent="0.2">
      <c r="A74" s="352" t="s">
        <v>287</v>
      </c>
      <c r="B74" s="352"/>
    </row>
    <row r="75" spans="1:2" x14ac:dyDescent="0.2">
      <c r="A75" s="352" t="s">
        <v>288</v>
      </c>
      <c r="B75" s="352"/>
    </row>
    <row r="76" spans="1:2" x14ac:dyDescent="0.2">
      <c r="A76" s="352" t="s">
        <v>289</v>
      </c>
      <c r="B76" s="352"/>
    </row>
    <row r="77" spans="1:2" x14ac:dyDescent="0.2">
      <c r="A77" s="352" t="s">
        <v>290</v>
      </c>
      <c r="B77" s="352"/>
    </row>
    <row r="78" spans="1:2" x14ac:dyDescent="0.2">
      <c r="A78" s="352" t="s">
        <v>291</v>
      </c>
      <c r="B78" s="352"/>
    </row>
  </sheetData>
  <mergeCells count="12">
    <mergeCell ref="A78:B78"/>
    <mergeCell ref="A1:B1"/>
    <mergeCell ref="A36:B36"/>
    <mergeCell ref="A54:B54"/>
    <mergeCell ref="A70:B70"/>
    <mergeCell ref="A71:B71"/>
    <mergeCell ref="A72:B72"/>
    <mergeCell ref="A73:B73"/>
    <mergeCell ref="A74:B74"/>
    <mergeCell ref="A75:B75"/>
    <mergeCell ref="A76:B76"/>
    <mergeCell ref="A77:B77"/>
  </mergeCells>
  <printOptions horizontalCentered="1"/>
  <pageMargins left="0.19685039370078741" right="0.19685039370078741" top="0.59055118110236227" bottom="0.59055118110236227" header="0.31496062992125984" footer="0.31496062992125984"/>
  <pageSetup scale="64" orientation="portrait" r:id="rId1"/>
  <headerFooter alignWithMargins="0">
    <oddHeader>&amp;A</oddHeader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33A87EB38332DC4B9F3D4E27D9CEDF41" ma:contentTypeVersion="0" ma:contentTypeDescription="A content type to manage public (operations) IDB documents" ma:contentTypeScope="" ma:versionID="c9dfb65aa2cc0d93cff2e4549e35abc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5da323492fbefc348bae8ba3d48cd8f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d045b0c-8341-4af3-9263-b3f75b940832}" ma:internalName="TaxCatchAll" ma:showField="CatchAllData" ma:web="0c206f8e-0efd-4879-a565-b857df861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d045b0c-8341-4af3-9263-b3f75b940832}" ma:internalName="TaxCatchAllLabel" ma:readOnly="true" ma:showField="CatchAllDataLabel" ma:web="0c206f8e-0efd-4879-a565-b857df861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Procurement Plan</Disclosure_x0020_Activity>
    <Key_x0020_Document xmlns="9c571b2f-e523-4ab2-ba2e-09e151a03ef4">false</Key_x0020_Document>
    <Division_x0020_or_x0020_Unit xmlns="9c571b2f-e523-4ab2-ba2e-09e151a03ef4">INE/RND</Division_x0020_or_x0020_Unit>
    <Other_x0020_Author xmlns="9c571b2f-e523-4ab2-ba2e-09e151a03ef4" xsi:nil="true"/>
    <Region xmlns="9c571b2f-e523-4ab2-ba2e-09e151a03ef4" xsi:nil="true"/>
    <IDBDocs_x0020_Number xmlns="9c571b2f-e523-4ab2-ba2e-09e151a03ef4">37724417</IDBDocs_x0020_Number>
    <Document_x0020_Author xmlns="9c571b2f-e523-4ab2-ba2e-09e151a03ef4">Jesurun-Clements, Nancy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10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EC-L1121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EXCEL&lt;/APPLICATION&gt;&lt;USER_STAGE&gt;Procurement Plan&lt;/USER_STAGE&gt;&lt;PD_OBJ_TYPE&gt;0&lt;/PD_OBJ_TYPE&gt;&lt;MAKERECORD&gt;Y&lt;/MAKERECORD&gt;&lt;PD_FILEPT_NO&gt;PO-EC-L1121-Plan&lt;/PD_FILEPT_NO&gt;&lt;/Data&gt;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AG-ADR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DE7E331B-291D-44CA-93E9-C8F66CEF7278}"/>
</file>

<file path=customXml/itemProps2.xml><?xml version="1.0" encoding="utf-8"?>
<ds:datastoreItem xmlns:ds="http://schemas.openxmlformats.org/officeDocument/2006/customXml" ds:itemID="{119E7A0C-49C5-44A1-9559-296143C37117}"/>
</file>

<file path=customXml/itemProps3.xml><?xml version="1.0" encoding="utf-8"?>
<ds:datastoreItem xmlns:ds="http://schemas.openxmlformats.org/officeDocument/2006/customXml" ds:itemID="{D5A4B673-C274-4937-B2B2-F38368D2CC17}"/>
</file>

<file path=customXml/itemProps4.xml><?xml version="1.0" encoding="utf-8"?>
<ds:datastoreItem xmlns:ds="http://schemas.openxmlformats.org/officeDocument/2006/customXml" ds:itemID="{79DE1CD8-336F-425F-8691-824B06E1DF36}"/>
</file>

<file path=customXml/itemProps5.xml><?xml version="1.0" encoding="utf-8"?>
<ds:datastoreItem xmlns:ds="http://schemas.openxmlformats.org/officeDocument/2006/customXml" ds:itemID="{26910AC5-C4E9-42A9-881C-E04ECE616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CASH FLOW DETALLE EC-L1113</vt:lpstr>
      <vt:lpstr>Hoja7</vt:lpstr>
      <vt:lpstr>grupos</vt:lpstr>
      <vt:lpstr>Plan de Adquisiciones</vt:lpstr>
      <vt:lpstr>Plan de Adquisiciones detalle</vt:lpstr>
      <vt:lpstr>Listas_Opciones_de_Referencia</vt:lpstr>
      <vt:lpstr>ADCATEGORIA</vt:lpstr>
      <vt:lpstr>ADMETODO</vt:lpstr>
      <vt:lpstr>CATEG</vt:lpstr>
      <vt:lpstr>METOD</vt:lpstr>
      <vt:lpstr>Listas_Opciones_de_Referencia!Print_Area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Completo - EC-L1121</dc:title>
  <dc:creator>Francisco Bedoya</dc:creator>
  <cp:lastModifiedBy>Inter-American Development Bank</cp:lastModifiedBy>
  <dcterms:created xsi:type="dcterms:W3CDTF">2012-05-07T14:54:35Z</dcterms:created>
  <dcterms:modified xsi:type="dcterms:W3CDTF">2013-05-13T15:39:19Z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0x01010046CF21643EE8D14686A648AA6DAD08920033A87EB38332DC4B9F3D4E27D9CEDF41</vt:lpwstr>
  </property>
  <property fmtid="{D5CDD505-2E9C-101B-9397-08002B2CF9AE}" pid="5" name="TaxKeywordTaxHTField">
    <vt:lpwstr/>
  </property>
  <property fmtid="{D5CDD505-2E9C-101B-9397-08002B2CF9AE}" pid="6" name="Series Operations IDB">
    <vt:lpwstr>10;#Project Profile (PP)|ac5f0c28-f2f6-431c-8d05-62f851b6a822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10;#Project Profile (PP)|ac5f0c28-f2f6-431c-8d05-62f851b6a822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5;#Project Preparation, Planning and Design|29ca0c72-1fc4-435f-a09c-28585cb5eac9</vt:lpwstr>
  </property>
</Properties>
</file>