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95" windowWidth="11985" windowHeight="5430"/>
  </bookViews>
  <sheets>
    <sheet name="Detalle Plan de Adquisiciones" sheetId="1" r:id="rId1"/>
    <sheet name="Plan de Adquisiciones" sheetId="2" r:id="rId2"/>
    <sheet name="Estructura del Proyecto" sheetId="3" r:id="rId3"/>
  </sheets>
  <definedNames>
    <definedName name="_xlnm.Print_Area" localSheetId="0">'Detalle Plan de Adquisiciones'!$A$1:$O$334</definedName>
  </definedNames>
  <calcPr calcId="145621"/>
</workbook>
</file>

<file path=xl/calcChain.xml><?xml version="1.0" encoding="utf-8"?>
<calcChain xmlns="http://schemas.openxmlformats.org/spreadsheetml/2006/main">
  <c r="H277" i="1" l="1"/>
  <c r="G277" i="1"/>
  <c r="H298" i="1"/>
  <c r="G298" i="1"/>
  <c r="H47" i="1"/>
  <c r="G47" i="1"/>
  <c r="H46" i="1"/>
  <c r="G46" i="1"/>
  <c r="P284" i="1"/>
  <c r="P283" i="1"/>
  <c r="P282" i="1"/>
  <c r="G282" i="1" s="1"/>
  <c r="H282" i="1" s="1"/>
  <c r="P281" i="1"/>
  <c r="G281" i="1" s="1"/>
  <c r="H281" i="1" s="1"/>
  <c r="P280" i="1"/>
  <c r="G280" i="1" s="1"/>
  <c r="H280" i="1" s="1"/>
  <c r="G283" i="1" l="1"/>
  <c r="H283" i="1" s="1"/>
  <c r="S294" i="1"/>
  <c r="S293" i="1"/>
  <c r="S292" i="1"/>
  <c r="S291" i="1"/>
  <c r="S290" i="1"/>
  <c r="G290" i="1" s="1"/>
  <c r="H290" i="1" s="1"/>
  <c r="S286" i="1"/>
  <c r="G286" i="1" s="1"/>
  <c r="H286" i="1" s="1"/>
  <c r="S289" i="1"/>
  <c r="G289" i="1" s="1"/>
  <c r="H289" i="1" s="1"/>
  <c r="S288" i="1"/>
  <c r="S287" i="1"/>
  <c r="G287" i="1" s="1"/>
  <c r="H287" i="1" s="1"/>
  <c r="S285" i="1"/>
  <c r="G285" i="1" s="1"/>
  <c r="H285" i="1" s="1"/>
  <c r="G24" i="1"/>
  <c r="G267" i="1"/>
  <c r="B19" i="2" s="1"/>
  <c r="G197" i="1"/>
  <c r="G170" i="1"/>
  <c r="H267" i="1"/>
  <c r="G247" i="1"/>
  <c r="H170" i="1"/>
  <c r="G288" i="1" l="1"/>
  <c r="H288" i="1" s="1"/>
  <c r="G221" i="1"/>
  <c r="B31" i="2" s="1"/>
  <c r="H119" i="1"/>
  <c r="H120" i="1" s="1"/>
  <c r="G119" i="1"/>
  <c r="G120" i="1" s="1"/>
  <c r="G302" i="1" l="1"/>
  <c r="G327" i="1" s="1"/>
  <c r="B32" i="2" s="1"/>
  <c r="H302" i="1"/>
  <c r="H43" i="1"/>
  <c r="H51" i="1" s="1"/>
  <c r="G43" i="1"/>
  <c r="G51" i="1" s="1"/>
  <c r="B20" i="2" l="1"/>
  <c r="G74" i="1"/>
  <c r="B29" i="2" s="1"/>
  <c r="G94" i="1" l="1"/>
  <c r="H94" i="1"/>
  <c r="H197" i="1"/>
  <c r="H247" i="1"/>
  <c r="B17" i="2" l="1"/>
  <c r="C17" i="2" s="1"/>
  <c r="G142" i="1"/>
  <c r="B30" i="2" s="1"/>
  <c r="C31" i="2"/>
  <c r="C19" i="2" l="1"/>
  <c r="G329" i="1"/>
  <c r="F333" i="1" s="1"/>
  <c r="C32" i="2" l="1"/>
  <c r="C30" i="2"/>
  <c r="H24" i="1"/>
  <c r="C20" i="2" l="1"/>
  <c r="C25" i="2" s="1"/>
  <c r="B25" i="2"/>
  <c r="C29" i="2" l="1"/>
  <c r="C35" i="2" s="1"/>
  <c r="B35" i="2"/>
</calcChain>
</file>

<file path=xl/comments1.xml><?xml version="1.0" encoding="utf-8"?>
<comments xmlns="http://schemas.openxmlformats.org/spreadsheetml/2006/main">
  <authors>
    <author>Rafael Toledo</author>
  </authors>
  <commentList>
    <comment ref="D19" authorId="0">
      <text>
        <r>
          <rPr>
            <b/>
            <sz val="9"/>
            <color indexed="81"/>
            <rFont val="Tahoma"/>
            <family val="2"/>
          </rPr>
          <t>Rafael Toledo:</t>
        </r>
        <r>
          <rPr>
            <sz val="9"/>
            <color indexed="81"/>
            <rFont val="Tahoma"/>
            <family val="2"/>
          </rPr>
          <t xml:space="preserve">
Dado que son 5 adquisiciones diferentes se estableció que el procedimiento es de LPN</t>
        </r>
      </text>
    </comment>
  </commentList>
</comments>
</file>

<file path=xl/sharedStrings.xml><?xml version="1.0" encoding="utf-8"?>
<sst xmlns="http://schemas.openxmlformats.org/spreadsheetml/2006/main" count="1128" uniqueCount="247">
  <si>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</si>
  <si>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Cantidad de Lotes :</t>
  </si>
  <si>
    <t>Número de Proceso:</t>
  </si>
  <si>
    <t>Componente Asociado :</t>
  </si>
  <si>
    <t>Comentarios</t>
  </si>
  <si>
    <t>Firma del Contrato</t>
  </si>
  <si>
    <t>Unidad Ejecutora:</t>
  </si>
  <si>
    <t>Actividad:</t>
  </si>
  <si>
    <t>Descripción adicional:</t>
  </si>
  <si>
    <t>Fechas</t>
  </si>
  <si>
    <t>BIENES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</si>
  <si>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</si>
  <si>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Aviso de Expresiones de Interés</t>
  </si>
  <si>
    <t>No Objeción a los TdR de la Actividad</t>
  </si>
  <si>
    <t>Firma Contrato</t>
  </si>
  <si>
    <t>CAPACITACIÓN</t>
  </si>
  <si>
    <t>Previsto</t>
  </si>
  <si>
    <t>Proceso en curso</t>
  </si>
  <si>
    <t>Rechazo de Ofertas</t>
  </si>
  <si>
    <t>Contrato En Ejecución</t>
  </si>
  <si>
    <t>Contrato Terminado</t>
  </si>
  <si>
    <t>Comparación de precios </t>
  </si>
  <si>
    <t>Licitación Pública Nacional </t>
  </si>
  <si>
    <t>Contratación Directa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</si>
  <si>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</si>
  <si>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</si>
  <si>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</si>
  <si>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</si>
  <si>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Comparación de Calificaciones</t>
  </si>
  <si>
    <t>Selección basada en el menor costo </t>
  </si>
  <si>
    <t>Selección Basada en la Calidad </t>
  </si>
  <si>
    <t>Selección Basada en la Calidad y Costo </t>
  </si>
  <si>
    <t>Selección basada en las calificaciones de los consultores</t>
  </si>
  <si>
    <t>Llave en mano</t>
  </si>
  <si>
    <t>Bienes </t>
  </si>
  <si>
    <t>Precios Unitarios</t>
  </si>
  <si>
    <t>Suma Alzada</t>
  </si>
  <si>
    <t>Obras </t>
  </si>
  <si>
    <t>Suma global</t>
  </si>
  <si>
    <t>Consultoría - Firmas </t>
  </si>
  <si>
    <t>Suma global + Gastos Reembolsables</t>
  </si>
  <si>
    <t>Comparación de Precios para Bienes</t>
  </si>
  <si>
    <t>Especificaciones Técnicas</t>
  </si>
  <si>
    <t>Suministro e instalación de plantas y equipos</t>
  </si>
  <si>
    <t>Suministro e instalación de sist. de información</t>
  </si>
  <si>
    <t>Contratación de Obras Mayores</t>
  </si>
  <si>
    <t>Adquisición de Servicios de no consultoría</t>
  </si>
  <si>
    <t>Solicitud de Propuestas y Términos de Referencia</t>
  </si>
  <si>
    <t>Términos de Referencia</t>
  </si>
  <si>
    <t>3CV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</si>
  <si>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</si>
  <si>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</si>
  <si>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</si>
  <si>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</si>
  <si>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</si>
  <si>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</si>
  <si>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</si>
  <si>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</si>
  <si>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</si>
  <si>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</si>
  <si>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</si>
  <si>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</si>
  <si>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</si>
  <si>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</si>
  <si>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</si>
  <si>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</si>
  <si>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</si>
  <si>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</si>
  <si>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</si>
  <si>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Total</t>
  </si>
  <si>
    <t>Nombre Organismo Sub-Ejecutor (si aplica)</t>
  </si>
  <si>
    <t>Iniciales Organismo Sub-ejecutor</t>
  </si>
  <si>
    <t>COMPONENTES? (SI / NO)</t>
  </si>
  <si>
    <t>Nombre de los componentes (listar por numero o letra)</t>
  </si>
  <si>
    <t>Componente 1</t>
  </si>
  <si>
    <t>Componente 2</t>
  </si>
  <si>
    <t>Componente 3</t>
  </si>
  <si>
    <t>Nombre Organismo Prestatario</t>
  </si>
  <si>
    <t>Aviso Especial de Adquisiciones</t>
  </si>
  <si>
    <t xml:space="preserve">Monto Estimado </t>
  </si>
  <si>
    <t>4. Componentes</t>
  </si>
  <si>
    <t>Componente de Inversión</t>
  </si>
  <si>
    <t>Ex-Post</t>
  </si>
  <si>
    <t>Ex-Ante</t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</si>
  <si>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</si>
  <si>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GASTOS OPERATIVOS</t>
  </si>
  <si>
    <t>CONSULTORIA (FIRMAS + INDIVIDUOS)</t>
  </si>
  <si>
    <t>TRANSFERENCIAS</t>
  </si>
  <si>
    <t>SUBPROYECTOS COMUNITARIOS</t>
  </si>
  <si>
    <t>NO ASIGNADOS</t>
  </si>
  <si>
    <t>Monto Estimado BID US$</t>
  </si>
  <si>
    <t>Monto Estimado BID US$:</t>
  </si>
  <si>
    <t>Monto Estimado Contraparte US$:</t>
  </si>
  <si>
    <t>Monto Estimado  Contraparte US$</t>
  </si>
  <si>
    <t>Total Monto Estimado US$</t>
  </si>
  <si>
    <t>SERVICIOS DE NO CONSULTORIA</t>
  </si>
  <si>
    <t>TOTAL OBRAS</t>
  </si>
  <si>
    <t>TOTAL CAPACITACION</t>
  </si>
  <si>
    <t>TOTAL SERVICIOS DE NO CONSULTORIA</t>
  </si>
  <si>
    <t>TOTAL BIENES</t>
  </si>
  <si>
    <t>TOTAL CONSULTORIA</t>
  </si>
  <si>
    <t>TOTAL TRANSFERENCIAS</t>
  </si>
  <si>
    <t>TOTAL SUBPROYECTOS COMUNITARIOS</t>
  </si>
  <si>
    <t>TOTAL NO ASIGNADOS</t>
  </si>
  <si>
    <t>TOTAL GASTOS OPERATIVOS</t>
  </si>
  <si>
    <t>COMPONENTE 1</t>
  </si>
  <si>
    <t>COMPONENTE 2</t>
  </si>
  <si>
    <t>COMPONENTE 3</t>
  </si>
  <si>
    <t>TOTAL COMPONENTE</t>
  </si>
  <si>
    <t>Cantidad de Consultores</t>
  </si>
  <si>
    <t>Componente Asociado</t>
  </si>
  <si>
    <t>OBRAS</t>
  </si>
  <si>
    <t>Número de los componentes (listar por numero o letra)</t>
  </si>
  <si>
    <t>Iniciales Organismo Prestatario</t>
  </si>
  <si>
    <t xml:space="preserve"> </t>
  </si>
  <si>
    <t>5.  Remodelación de 10 juzgados de paz</t>
  </si>
  <si>
    <t xml:space="preserve">2.1.3. Diseño de Portal  </t>
  </si>
  <si>
    <t xml:space="preserve">Componente: Gestión y Seguimiento del Programa. </t>
  </si>
  <si>
    <t>Vehículos (2)</t>
  </si>
  <si>
    <t>Imprevistos</t>
  </si>
  <si>
    <t>Gestión del Programa</t>
  </si>
  <si>
    <t>Costos Financieros</t>
  </si>
  <si>
    <t>Ministerio de Finanzas Públicas de Guatemala - Secretaría Ejecutiva de la Instancia Coordinadora de la Modernización del Sector Justicia</t>
  </si>
  <si>
    <t>MINFIN SEICMSJ</t>
  </si>
  <si>
    <t>Acceso a la Justicia</t>
  </si>
  <si>
    <t>Gestión y Seguimiento de la Información del Sector Justicia Penal</t>
  </si>
  <si>
    <t>Fortalecimiento Sectorial en Materia de Investigación Criminal y Científica</t>
  </si>
  <si>
    <t>Administración/ Gestión del Programa</t>
  </si>
  <si>
    <t>Componente</t>
  </si>
  <si>
    <t xml:space="preserve">SI </t>
  </si>
  <si>
    <t>Contrato de Préstamo 1905/OC-GU</t>
  </si>
  <si>
    <t>IMPREVISTOS</t>
  </si>
  <si>
    <t xml:space="preserve">No asignados </t>
  </si>
  <si>
    <t>2.1.5. Desarrollo de Centro de Monitoreo y Observatorio Ciudadano (validación interinstitucional, monitoreo, capacitaciones)</t>
  </si>
  <si>
    <t>Componente 3: Fortalecimiento Sectorial en materia de Investigación Criminal y Científica</t>
  </si>
  <si>
    <r>
      <t xml:space="preserve">Método de Selección/Adquisición
</t>
    </r>
    <r>
      <rPr>
        <i/>
        <sz val="10"/>
        <color rgb="FFFFFFFF"/>
        <rFont val="Calibri"/>
        <family val="2"/>
      </rPr>
      <t>(Seleccionar una de las opciones)</t>
    </r>
    <r>
      <rPr>
        <sz val="10"/>
        <color rgb="FFFFFFFF"/>
        <rFont val="Calibri"/>
        <family val="2"/>
      </rPr>
      <t>:</t>
    </r>
  </si>
  <si>
    <r>
      <t xml:space="preserve">Método de Revisión </t>
    </r>
    <r>
      <rPr>
        <i/>
        <sz val="10"/>
        <color rgb="FFFFFFFF"/>
        <rFont val="Calibri"/>
        <family val="2"/>
      </rPr>
      <t>(Seleccionar una de las opciones)</t>
    </r>
    <r>
      <rPr>
        <sz val="10"/>
        <color rgb="FFFFFFFF"/>
        <rFont val="Calibri"/>
        <family val="2"/>
      </rPr>
      <t>:</t>
    </r>
  </si>
  <si>
    <r>
      <t xml:space="preserve">Método de Adquisición
</t>
    </r>
    <r>
      <rPr>
        <i/>
        <sz val="10"/>
        <color rgb="FFFFFFFF"/>
        <rFont val="Calibri"/>
        <family val="2"/>
      </rPr>
      <t>(Seleccionar una de las opciones)</t>
    </r>
    <r>
      <rPr>
        <sz val="10"/>
        <color rgb="FFFFFFFF"/>
        <rFont val="Calibri"/>
        <family val="2"/>
      </rPr>
      <t>:</t>
    </r>
  </si>
  <si>
    <t>Cantidad de Lotes</t>
  </si>
  <si>
    <t>Contratación de Consultores Individuales Nacionales</t>
  </si>
  <si>
    <t>Auditoría 2013</t>
  </si>
  <si>
    <t>17.2  Selección de firma consultora para la elaboración de los estudios de prefactibilidad y proyectos ejecutivos de las delegaciones PNC.</t>
  </si>
  <si>
    <t xml:space="preserve"> 13.2  Selección de firma consultora para la elaboración de los estudios de prefactibilidad y proyectos ejecutivos de las sedes regionales del Instituto de la Defensa Pública Penal
</t>
  </si>
  <si>
    <t>2.1.1.  Diagnóstico Institucional</t>
  </si>
  <si>
    <t>2.1.2.Plan de Trabajo por institución</t>
  </si>
  <si>
    <t>3.1 Consultorías Especializadas para capacitación en ciencias criminalísticas y forenses escenas del crimen y verificación de la prueba.</t>
  </si>
  <si>
    <t>3.1.1. Selección de servicios de consultorías especializadas   en ciencias criminalísticas y forenses, escenas del crimen y verificación de la prueba OJ</t>
  </si>
  <si>
    <t>2.1.1.1. Selección de Firma Consultora para Diagnóstico Institucional</t>
  </si>
  <si>
    <t xml:space="preserve">2.1.3.5. Selección de Consultores Individuales para el mantenimiento del portal, soporte, herramientas de toma de decisiones y mejoras </t>
  </si>
  <si>
    <t xml:space="preserve">2.1.3.4. Selección  de Firma Consultora para el diseño del Portal (software) </t>
  </si>
  <si>
    <t>2.1.5.1 Selección de consultores individuales para la primera etapa de desarrollo del Centro de Monitoreo y Observatorio Ciudadano</t>
  </si>
  <si>
    <t>"Programa de Apoyo a la Modernización del Sector Justicia"</t>
  </si>
  <si>
    <t>Por definir</t>
  </si>
  <si>
    <t>2.5.1.2. Consultoría Especializada para el Monitoreo de la implementación del control telemático a través de pulseras electrónicas para proteger a víctimas de violencia de género</t>
  </si>
  <si>
    <t>Contratación Directa</t>
  </si>
  <si>
    <t>Especialista en Sistemas Informáticos y Tecnología 2012-2015/año 2012</t>
  </si>
  <si>
    <t xml:space="preserve">1.1.1 Identificación, evaluación y selección de los terrenos en donde se construirán los CIJ
</t>
  </si>
  <si>
    <t>Contratación de consultores individuales</t>
  </si>
  <si>
    <t xml:space="preserve">Componente 2: Gestión y seguimiento de la información del Sector Justicia. </t>
  </si>
  <si>
    <t xml:space="preserve">1.1 Adquisición / Gestión de terrenos para Centros Integrados de Justicia </t>
  </si>
  <si>
    <t>Componente 1: Acceso a la Justicia</t>
  </si>
  <si>
    <t>1.1.3. Selección  y compra de primer grupo de terrenos para la construcción de los edificios de los Centros Integrados de Justicia del grupo 1</t>
  </si>
  <si>
    <t>1.1.7. Compra de segundo grupo de  terrenos para la construcción de los edificios de los Centros Integrados de Justicia, del grupo 2</t>
  </si>
  <si>
    <t>9.1. Selección y compra de  terrenos para la construcción de fiscalías.</t>
  </si>
  <si>
    <t>Compra de  terrenos para la construcción de sedes regionales del Instituto de la Defensa Pública Penal.</t>
  </si>
  <si>
    <t>Compra de 3 terrenos para la construcción de  delegaciones de la Policía Nacional Civil.</t>
  </si>
  <si>
    <t>9. Adquisición / Gestión de terrenos para  Fiscalías (MP)</t>
  </si>
  <si>
    <t>13. Adquisición / Gestión de terrenos  para  sedes regionales del Instituto de la Defensa Pública Penal (IDPP)</t>
  </si>
  <si>
    <t>17. Adquisición / Gestión de terrenos para  delegaciones de la Policía Nacional Civil (PNC)</t>
  </si>
  <si>
    <t>9.  Pre diseño y Diseño (Prefactibilidad y Proyecto Ejecutivo),para la construccion de  Fiscalías (MP)</t>
  </si>
  <si>
    <t>13.  Pre diseño y Diseño (Prefactibilidad y Proyecto Ejecutivo), de construcción de sedes regionales del Instituto de la Defensa Pública Penal (IDPP)</t>
  </si>
  <si>
    <t>17.  Pre diseño y Diseño (Prefactibilidad y Proyecto Ejecutivo), para la Construcción  de  delegaciones de la Policía Nacional Civil (PNC)</t>
  </si>
  <si>
    <t xml:space="preserve">3.2.2. Equipamiento para el procesamiento de investigación científica (MP) </t>
  </si>
  <si>
    <t>3.2.2. Adquisición de equipos y materiales para el procesamiento de investigación científica.</t>
  </si>
  <si>
    <t xml:space="preserve">3.2.3. Equipamiento para el procesamiento de investigación científica (MINGOB) </t>
  </si>
  <si>
    <t>3.2.3. Adquisición de equipos y materiales para el procesamiento de investigación científica.</t>
  </si>
  <si>
    <t xml:space="preserve">3.2.4 Equipamiento para el procesamiento de investigación científica (IDPP) </t>
  </si>
  <si>
    <t>3.2.4. Adquisición de equipos y materiales para el procesamiento de investigación científica.</t>
  </si>
  <si>
    <t xml:space="preserve">3.2.5 Equipamiento para el procesamiento de investigación científica (SEIJ / INACIF) </t>
  </si>
  <si>
    <t>3.2.5. Adquisición de equipos y materiales para el procesamiento de investigación científica.</t>
  </si>
  <si>
    <t>Auditoría 2014</t>
  </si>
  <si>
    <t>TOTAL PAD  18 MESES</t>
  </si>
  <si>
    <t>Coordinador 2012-2015/ año 2013-14</t>
  </si>
  <si>
    <t>Especialista Financiero año 2013-15/ año 2013-2014</t>
  </si>
  <si>
    <t>Especialista en Planificación 2013-15/ año 2013-2014</t>
  </si>
  <si>
    <t>Especialista en Infraestructura año 2013-15/ año 2013-2014</t>
  </si>
  <si>
    <t>Especialista en Adquisiciones año 2013-15/ año 2013-2014</t>
  </si>
  <si>
    <t>Secretaria  año 2013-15/ año 2013-2014</t>
  </si>
  <si>
    <t>Piloto año 2013-15/ año 2013-2014</t>
  </si>
  <si>
    <t>3.3.10.1 Adquisición de  vehículos para cada una de las instituciones para su utilización en materia de investigación. OJ</t>
  </si>
  <si>
    <t>3.3.10.2. Adquisición de vehículos para cada una de las instituciones para su utilización en materia de investigación. MP</t>
  </si>
  <si>
    <t>3.3.10.3 Adquisición de  vehículos para cada una de las instituciones para su utilización en materia de investigación. IDPP</t>
  </si>
  <si>
    <t>3.3.10.4 Adquisición de  vehículos para cada una de las instituciones para su utilización en materia de investigación. MG</t>
  </si>
  <si>
    <t>3.3.10.5 Adquisición de  vehículos para cada una de las instituciones para su utilización en materia de investigación. SEIJ/INCAIF</t>
  </si>
  <si>
    <t xml:space="preserve">3.3. Adquisición de vehículos para su utilización en materia de investigación </t>
  </si>
  <si>
    <t xml:space="preserve">Cuadre con POA </t>
  </si>
  <si>
    <t>Monto POA</t>
  </si>
  <si>
    <t>Diferencias POA y PAD</t>
  </si>
  <si>
    <t>Plan de Adquisiciones  18 meses ( 01 de enero de 2013 al 30 de junio de 2014)</t>
  </si>
  <si>
    <t>noviembre  de 2012</t>
  </si>
  <si>
    <t>2.5.1.1. Primera adquisición de Infraestructura Tecnológica</t>
  </si>
  <si>
    <t>2.5.1. Infraestructura Tecnológica para control telemático a través de pulseras electrónicas para proteger a víctimas de violencia de género MINGOB</t>
  </si>
  <si>
    <t xml:space="preserve">3.1.5. Selección de servicios de consultorías especializadas   en ciencias criminalísticas y forenses, escenas del crimen y verificación de la prueba SEIJ/INACIF </t>
  </si>
  <si>
    <t>15/0142013</t>
  </si>
  <si>
    <t>2.1.2.1. Selección de Consultores individuales para la definición de objetivos, metas, resultados para la implementación del Sistema integrado de información</t>
  </si>
  <si>
    <t>UCE OJ</t>
  </si>
  <si>
    <t>UCE MP</t>
  </si>
  <si>
    <t>UCE IDPP\</t>
  </si>
  <si>
    <t>UCE PNC</t>
  </si>
  <si>
    <t>UCE IDPP</t>
  </si>
  <si>
    <t xml:space="preserve">5.3 Selección de firma consultora para la elaboración de los  proyectos ejecutivos del grupo 1 para la remodelación de juzgados de paz. </t>
  </si>
  <si>
    <t xml:space="preserve">Selección de firma consultora para la elaboración de los proyectos ejecutivos del grupo 2 para la remodelación de juzgados de paz. </t>
  </si>
  <si>
    <t>1.2.15 Selección de firmas consultoras para prefactibilidad y Proyectos Ejecutivos de los CIJ  segundo grupo</t>
  </si>
  <si>
    <t>1.2.12 Selección de firmas consultoras para prefactibilidad y Proyectos Ejecutivos de los CIJ  primer grupo</t>
  </si>
  <si>
    <t>UE SEICMSJ</t>
  </si>
  <si>
    <t>UCE MINGOB</t>
  </si>
  <si>
    <t>UE SEICMS</t>
  </si>
  <si>
    <t>LPN</t>
  </si>
  <si>
    <t>Adquisición año 2013 Y 2017</t>
  </si>
  <si>
    <t>UCE  IDPP</t>
  </si>
  <si>
    <t>Plan de Adquisiciones  ( 01 de mayo de 2013 al 30 de junio 2014)</t>
  </si>
  <si>
    <t>UCEMP</t>
  </si>
  <si>
    <t>3.1.2. Selección de servicios de consultorías especializadas   en ciencias criminalísticas y forenses, escenas del crimen y verificación de la prueba MP</t>
  </si>
  <si>
    <t>UCEIDPP</t>
  </si>
  <si>
    <t>3.1.3. Selección de servicios de consultorías especializadas   en ciencias criminalísticas y forenses, escenas del crimen y verificación de la prueba IDPP.</t>
  </si>
  <si>
    <t>UCEMINGOB</t>
  </si>
  <si>
    <t>3.1.4. Selección de servicios de consultorías especializadas   en ciencias criminalísticas y forenses, escenas del crimen y verificación de la prueba MINGOB</t>
  </si>
  <si>
    <t>4.3 Instalación y equipamiento de la Unidad Ejecutora</t>
  </si>
  <si>
    <t>4.3.1 Remodelación</t>
  </si>
  <si>
    <t>4.3.2 Equipo de cómputo</t>
  </si>
  <si>
    <t>4.3.3 Mobiliario y equipo de oficina</t>
  </si>
  <si>
    <t>4.3.4 Sistema Seguridad</t>
  </si>
  <si>
    <t>4.4 Adquisición de licencias de software, hardware, red de intranet e internet para la UCE (año 2013 a 2017)</t>
  </si>
  <si>
    <t xml:space="preserve">4.6 Operación de la Unidad Ejecutora </t>
  </si>
  <si>
    <t>4.5 Vehículos (2)</t>
  </si>
  <si>
    <t>4.6.1  Arrendamiento</t>
  </si>
  <si>
    <t>4.6.3 Comunicaciones</t>
  </si>
  <si>
    <t>4.6.4 Combustibles y lubricantes</t>
  </si>
  <si>
    <t>4.6.2 Pesonal de Seguridad</t>
  </si>
  <si>
    <t xml:space="preserve"> 4.6.5 Papelería, materiales y suministros</t>
  </si>
  <si>
    <t xml:space="preserve"> 4.6. 6  Electricidad, agua, teléfono y mantenimiento de oficina</t>
  </si>
  <si>
    <t xml:space="preserve"> 4.6.7 Pasajes y Viáticos</t>
  </si>
  <si>
    <t>0.1.1 Personal de la Unidad Ejecutora</t>
  </si>
  <si>
    <t>4.1.2 Personal de la Unidad Co Ejecutora OJ</t>
  </si>
  <si>
    <t>4.1.3 Personal de la Unidad Co Ejecutora MP</t>
  </si>
  <si>
    <t>4.1.4 Personal de la Unidad Co Ejecutora IDPP</t>
  </si>
  <si>
    <t>4.1.5 Personal de la Unidad Co Ejecutora MINGOB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</si>
</sst>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_(&quot;Q&quot;* #,##0.00_);_(&quot;Q&quot;* \(#,##0.00\);_(&quot;Q&quot;* &quot;-&quot;??_);_(@_)"/>
    <numFmt numFmtId="165" formatCode="[$USD]\ #,##0.00"/>
    <numFmt numFmtId="166" formatCode="&quot;$&quot;#,##0.00"/>
    <numFmt numFmtId="167" formatCode="dd/mm/yyyy;@"/>
    <numFmt numFmtId="168" formatCode="[$$-540A]#,##0.00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0"/>
      <color rgb="FFFFFFFF"/>
      <name val="Calibri"/>
      <family val="2"/>
    </font>
    <font>
      <i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1BBCC"/>
      </left>
      <right style="thin">
        <color rgb="FFB1BBCC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164" fontId="37" fillId="0" borderId="0" applyFont="0" applyFill="0" applyBorder="0" applyAlignment="0" applyProtection="0"/>
  </cellStyleXfs>
  <cellXfs count="987">
    <xf numFmtId="0" fontId="0" fillId="0" borderId="0" xfId="0"/>
    <xf numFmtId="0" fontId="2" fillId="0" borderId="0" xfId="37"/>
    <xf numFmtId="0" fontId="1" fillId="0" borderId="0" xfId="38"/>
    <xf numFmtId="0" fontId="22" fillId="0" borderId="11" xfId="37" applyFont="1" applyFill="1" applyBorder="1" applyAlignment="1">
      <alignment vertical="center" wrapText="1"/>
    </xf>
    <xf numFmtId="0" fontId="22" fillId="0" borderId="12" xfId="37" applyFont="1" applyFill="1" applyBorder="1" applyAlignment="1">
      <alignment vertical="center" wrapText="1"/>
    </xf>
    <xf numFmtId="0" fontId="22" fillId="0" borderId="14" xfId="37" applyFont="1" applyFill="1" applyBorder="1" applyAlignment="1">
      <alignment vertical="center" wrapText="1"/>
    </xf>
    <xf numFmtId="0" fontId="22" fillId="0" borderId="15" xfId="37" applyFont="1" applyFill="1" applyBorder="1" applyAlignment="1">
      <alignment vertical="center" wrapText="1"/>
    </xf>
    <xf numFmtId="0" fontId="22" fillId="0" borderId="0" xfId="38" applyFont="1" applyFill="1" applyAlignment="1">
      <alignment vertical="center" wrapText="1"/>
    </xf>
    <xf numFmtId="0" fontId="22" fillId="0" borderId="16" xfId="38" applyFont="1" applyFill="1" applyBorder="1" applyAlignment="1">
      <alignment vertical="center" wrapText="1"/>
    </xf>
    <xf numFmtId="0" fontId="22" fillId="0" borderId="11" xfId="38" applyFont="1" applyFill="1" applyBorder="1" applyAlignment="1">
      <alignment vertical="center" wrapText="1"/>
    </xf>
    <xf numFmtId="0" fontId="22" fillId="0" borderId="17" xfId="38" applyFont="1" applyFill="1" applyBorder="1" applyAlignment="1">
      <alignment vertical="center" wrapText="1"/>
    </xf>
    <xf numFmtId="0" fontId="22" fillId="0" borderId="18" xfId="38" applyFont="1" applyFill="1" applyBorder="1" applyAlignment="1">
      <alignment horizontal="left" vertical="center" wrapText="1"/>
    </xf>
    <xf numFmtId="0" fontId="22" fillId="0" borderId="11" xfId="38" applyFont="1" applyFill="1" applyBorder="1" applyAlignment="1">
      <alignment horizontal="left" vertical="center" wrapText="1"/>
    </xf>
    <xf numFmtId="0" fontId="23" fillId="24" borderId="10" xfId="38" applyFont="1" applyFill="1" applyBorder="1" applyAlignment="1">
      <alignment horizontal="center" vertical="center" wrapText="1"/>
    </xf>
    <xf numFmtId="0" fontId="23" fillId="24" borderId="11" xfId="38" applyFont="1" applyFill="1" applyBorder="1" applyAlignment="1">
      <alignment horizontal="center" vertical="center" wrapText="1"/>
    </xf>
    <xf numFmtId="0" fontId="23" fillId="24" borderId="12" xfId="38" applyFont="1" applyFill="1" applyBorder="1" applyAlignment="1">
      <alignment horizontal="center" vertical="center" wrapText="1"/>
    </xf>
    <xf numFmtId="0" fontId="28" fillId="0" borderId="13" xfId="38" applyFont="1" applyFill="1" applyBorder="1" applyAlignment="1">
      <alignment horizontal="left" vertical="center" wrapText="1"/>
    </xf>
    <xf numFmtId="165" fontId="23" fillId="24" borderId="14" xfId="38" applyNumberFormat="1" applyFont="1" applyFill="1" applyBorder="1" applyAlignment="1">
      <alignment horizontal="right" vertical="center" wrapText="1"/>
    </xf>
    <xf numFmtId="0" fontId="22" fillId="0" borderId="11" xfId="38" applyFont="1" applyBorder="1" applyAlignment="1">
      <alignment vertical="center"/>
    </xf>
    <xf numFmtId="0" fontId="22" fillId="0" borderId="12" xfId="38" applyFont="1" applyBorder="1" applyAlignment="1">
      <alignment vertical="center"/>
    </xf>
    <xf numFmtId="0" fontId="22" fillId="0" borderId="14" xfId="38" applyFont="1" applyBorder="1" applyAlignment="1">
      <alignment vertical="center"/>
    </xf>
    <xf numFmtId="0" fontId="22" fillId="0" borderId="15" xfId="38" applyFont="1" applyBorder="1" applyAlignment="1">
      <alignment vertical="center"/>
    </xf>
    <xf numFmtId="0" fontId="27" fillId="24" borderId="23" xfId="38" applyFont="1" applyFill="1" applyBorder="1" applyAlignment="1">
      <alignment horizontal="center" vertical="center"/>
    </xf>
    <xf numFmtId="0" fontId="22" fillId="0" borderId="0" xfId="38" applyFont="1" applyAlignment="1">
      <alignment vertical="center"/>
    </xf>
    <xf numFmtId="165" fontId="22" fillId="0" borderId="11" xfId="38" applyNumberFormat="1" applyFont="1" applyFill="1" applyBorder="1" applyAlignment="1">
      <alignment horizontal="right" vertical="center" wrapText="1"/>
    </xf>
    <xf numFmtId="0" fontId="22" fillId="0" borderId="10" xfId="38" applyFont="1" applyBorder="1" applyAlignment="1" applyProtection="1"/>
    <xf numFmtId="0" fontId="23" fillId="24" borderId="13" xfId="38" applyFont="1" applyFill="1" applyBorder="1" applyAlignment="1">
      <alignment horizontal="center" vertical="center" wrapText="1"/>
    </xf>
    <xf numFmtId="165" fontId="23" fillId="24" borderId="15" xfId="38" applyNumberFormat="1" applyFont="1" applyFill="1" applyBorder="1" applyAlignment="1">
      <alignment horizontal="right" vertical="center" wrapText="1"/>
    </xf>
    <xf numFmtId="4" fontId="22" fillId="0" borderId="11" xfId="37" applyNumberFormat="1" applyFont="1" applyFill="1" applyBorder="1" applyAlignment="1">
      <alignment vertical="center" wrapText="1"/>
    </xf>
    <xf numFmtId="4" fontId="22" fillId="0" borderId="14" xfId="37" applyNumberFormat="1" applyFont="1" applyFill="1" applyBorder="1" applyAlignment="1">
      <alignment vertical="center" wrapText="1"/>
    </xf>
    <xf numFmtId="4" fontId="0" fillId="0" borderId="0" xfId="0" applyNumberFormat="1"/>
    <xf numFmtId="10" fontId="0" fillId="0" borderId="0" xfId="0" applyNumberFormat="1"/>
    <xf numFmtId="0" fontId="24" fillId="24" borderId="11" xfId="37" applyFont="1" applyFill="1" applyBorder="1" applyAlignment="1">
      <alignment horizontal="center" vertical="center" wrapText="1"/>
    </xf>
    <xf numFmtId="0" fontId="24" fillId="24" borderId="12" xfId="37" applyFont="1" applyFill="1" applyBorder="1" applyAlignment="1">
      <alignment horizontal="center" vertical="center" wrapText="1"/>
    </xf>
    <xf numFmtId="166" fontId="22" fillId="0" borderId="11" xfId="37" applyNumberFormat="1" applyFont="1" applyFill="1" applyBorder="1" applyAlignment="1">
      <alignment vertical="center" wrapText="1"/>
    </xf>
    <xf numFmtId="10" fontId="24" fillId="24" borderId="11" xfId="37" applyNumberFormat="1" applyFont="1" applyFill="1" applyBorder="1" applyAlignment="1">
      <alignment horizontal="center" vertical="center" wrapText="1"/>
    </xf>
    <xf numFmtId="0" fontId="22" fillId="0" borderId="24" xfId="37" applyFont="1" applyFill="1" applyBorder="1" applyAlignment="1">
      <alignment vertical="center" wrapText="1"/>
    </xf>
    <xf numFmtId="2" fontId="22" fillId="0" borderId="25" xfId="37" applyNumberFormat="1" applyFont="1" applyFill="1" applyBorder="1" applyAlignment="1">
      <alignment vertical="center" wrapText="1"/>
    </xf>
    <xf numFmtId="0" fontId="22" fillId="0" borderId="26" xfId="37" applyFont="1" applyFill="1" applyBorder="1" applyAlignment="1">
      <alignment vertical="center" wrapText="1"/>
    </xf>
    <xf numFmtId="0" fontId="22" fillId="0" borderId="28" xfId="37" applyFont="1" applyFill="1" applyBorder="1" applyAlignment="1">
      <alignment vertical="center" wrapText="1"/>
    </xf>
    <xf numFmtId="0" fontId="22" fillId="0" borderId="29" xfId="37" applyFont="1" applyFill="1" applyBorder="1" applyAlignment="1">
      <alignment vertical="center" wrapText="1"/>
    </xf>
    <xf numFmtId="10" fontId="22" fillId="0" borderId="24" xfId="37" applyNumberFormat="1" applyFont="1" applyFill="1" applyBorder="1" applyAlignment="1">
      <alignment vertical="center" wrapText="1"/>
    </xf>
    <xf numFmtId="0" fontId="22" fillId="0" borderId="25" xfId="37" applyFont="1" applyFill="1" applyBorder="1" applyAlignment="1">
      <alignment vertical="center" wrapText="1"/>
    </xf>
    <xf numFmtId="0" fontId="22" fillId="0" borderId="16" xfId="37" applyFont="1" applyFill="1" applyBorder="1" applyAlignment="1">
      <alignment vertical="center" wrapText="1"/>
    </xf>
    <xf numFmtId="0" fontId="22" fillId="0" borderId="0" xfId="38" applyFont="1" applyFill="1" applyBorder="1" applyAlignment="1">
      <alignment vertical="center" wrapText="1"/>
    </xf>
    <xf numFmtId="0" fontId="22" fillId="0" borderId="21" xfId="38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2" fillId="0" borderId="0" xfId="37" applyFont="1" applyFill="1" applyBorder="1" applyAlignment="1">
      <alignment vertical="center" wrapText="1"/>
    </xf>
    <xf numFmtId="2" fontId="22" fillId="0" borderId="0" xfId="37" applyNumberFormat="1" applyFont="1" applyFill="1" applyBorder="1" applyAlignment="1">
      <alignment vertical="center" wrapText="1"/>
    </xf>
    <xf numFmtId="0" fontId="2" fillId="0" borderId="0" xfId="37" applyBorder="1"/>
    <xf numFmtId="0" fontId="0" fillId="0" borderId="0" xfId="0" applyBorder="1"/>
    <xf numFmtId="0" fontId="22" fillId="0" borderId="31" xfId="38" quotePrefix="1" applyFont="1" applyBorder="1" applyAlignment="1" applyProtection="1"/>
    <xf numFmtId="0" fontId="22" fillId="0" borderId="31" xfId="38" applyFont="1" applyBorder="1" applyAlignment="1" applyProtection="1"/>
    <xf numFmtId="0" fontId="23" fillId="24" borderId="32" xfId="38" applyFont="1" applyFill="1" applyBorder="1" applyAlignment="1">
      <alignment horizontal="center" vertical="center" wrapText="1"/>
    </xf>
    <xf numFmtId="0" fontId="23" fillId="24" borderId="34" xfId="37" applyFont="1" applyFill="1" applyBorder="1" applyAlignment="1">
      <alignment vertical="center" wrapText="1"/>
    </xf>
    <xf numFmtId="0" fontId="23" fillId="24" borderId="35" xfId="37" applyFont="1" applyFill="1" applyBorder="1" applyAlignment="1">
      <alignment vertical="center" wrapText="1"/>
    </xf>
    <xf numFmtId="0" fontId="24" fillId="24" borderId="18" xfId="37" applyFont="1" applyFill="1" applyBorder="1" applyAlignment="1">
      <alignment vertical="center"/>
    </xf>
    <xf numFmtId="0" fontId="0" fillId="0" borderId="11" xfId="0" applyBorder="1"/>
    <xf numFmtId="165" fontId="31" fillId="25" borderId="11" xfId="0" applyNumberFormat="1" applyFont="1" applyFill="1" applyBorder="1"/>
    <xf numFmtId="0" fontId="32" fillId="0" borderId="0" xfId="0" applyFont="1" applyBorder="1"/>
    <xf numFmtId="0" fontId="34" fillId="0" borderId="0" xfId="38" applyFont="1" applyBorder="1"/>
    <xf numFmtId="0" fontId="22" fillId="0" borderId="17" xfId="38" applyFont="1" applyFill="1" applyBorder="1" applyAlignment="1">
      <alignment horizontal="left" vertical="center" wrapText="1"/>
    </xf>
    <xf numFmtId="0" fontId="22" fillId="0" borderId="16" xfId="38" applyFont="1" applyFill="1" applyBorder="1" applyAlignment="1">
      <alignment horizontal="left" vertical="center" wrapText="1"/>
    </xf>
    <xf numFmtId="0" fontId="33" fillId="0" borderId="0" xfId="38" applyFont="1" applyFill="1" applyBorder="1" applyAlignment="1">
      <alignment horizontal="left" vertical="center" wrapText="1"/>
    </xf>
    <xf numFmtId="0" fontId="22" fillId="0" borderId="29" xfId="38" applyFont="1" applyBorder="1" applyAlignment="1">
      <alignment vertical="center"/>
    </xf>
    <xf numFmtId="0" fontId="22" fillId="0" borderId="11" xfId="38" applyFont="1" applyBorder="1" applyAlignment="1">
      <alignment horizontal="center" vertical="center"/>
    </xf>
    <xf numFmtId="0" fontId="22" fillId="0" borderId="14" xfId="38" applyFont="1" applyBorder="1" applyAlignment="1">
      <alignment horizontal="center" vertical="center"/>
    </xf>
    <xf numFmtId="0" fontId="27" fillId="24" borderId="36" xfId="38" applyFont="1" applyFill="1" applyBorder="1" applyAlignment="1">
      <alignment horizontal="center" vertical="center" wrapText="1"/>
    </xf>
    <xf numFmtId="0" fontId="35" fillId="0" borderId="0" xfId="0" applyFont="1"/>
    <xf numFmtId="0" fontId="2" fillId="0" borderId="0" xfId="38" applyFont="1"/>
    <xf numFmtId="0" fontId="27" fillId="24" borderId="37" xfId="38" applyFont="1" applyFill="1" applyBorder="1" applyAlignment="1">
      <alignment horizontal="center" vertical="center"/>
    </xf>
    <xf numFmtId="0" fontId="27" fillId="24" borderId="38" xfId="38" applyFont="1" applyFill="1" applyBorder="1" applyAlignment="1">
      <alignment horizontal="center" vertical="center" wrapText="1"/>
    </xf>
    <xf numFmtId="0" fontId="27" fillId="24" borderId="39" xfId="38" applyFont="1" applyFill="1" applyBorder="1" applyAlignment="1">
      <alignment horizontal="center" vertical="center" wrapText="1"/>
    </xf>
    <xf numFmtId="0" fontId="27" fillId="24" borderId="40" xfId="38" applyFont="1" applyFill="1" applyBorder="1" applyAlignment="1">
      <alignment horizontal="center" vertical="center" wrapText="1"/>
    </xf>
    <xf numFmtId="0" fontId="32" fillId="0" borderId="0" xfId="0" applyFont="1"/>
    <xf numFmtId="10" fontId="24" fillId="24" borderId="28" xfId="37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vertical="top" wrapText="1"/>
    </xf>
    <xf numFmtId="0" fontId="22" fillId="0" borderId="39" xfId="37" applyFont="1" applyFill="1" applyBorder="1" applyAlignment="1">
      <alignment vertical="center" wrapText="1"/>
    </xf>
    <xf numFmtId="0" fontId="0" fillId="0" borderId="14" xfId="0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2" fillId="0" borderId="11" xfId="37" applyFont="1" applyFill="1" applyBorder="1" applyAlignment="1">
      <alignment vertical="top" wrapText="1"/>
    </xf>
    <xf numFmtId="0" fontId="22" fillId="0" borderId="14" xfId="37" applyFont="1" applyFill="1" applyBorder="1" applyAlignment="1">
      <alignment vertical="top" wrapText="1"/>
    </xf>
    <xf numFmtId="0" fontId="22" fillId="0" borderId="28" xfId="37" applyFont="1" applyFill="1" applyBorder="1" applyAlignment="1">
      <alignment vertical="top" wrapText="1"/>
    </xf>
    <xf numFmtId="0" fontId="23" fillId="24" borderId="34" xfId="37" applyFont="1" applyFill="1" applyBorder="1" applyAlignment="1">
      <alignment vertical="top" wrapText="1"/>
    </xf>
    <xf numFmtId="0" fontId="22" fillId="0" borderId="41" xfId="37" applyFont="1" applyFill="1" applyBorder="1" applyAlignment="1">
      <alignment vertical="center" wrapText="1"/>
    </xf>
    <xf numFmtId="4" fontId="22" fillId="0" borderId="44" xfId="37" applyNumberFormat="1" applyFont="1" applyFill="1" applyBorder="1" applyAlignment="1">
      <alignment vertical="center" wrapText="1"/>
    </xf>
    <xf numFmtId="2" fontId="22" fillId="0" borderId="45" xfId="37" applyNumberFormat="1" applyFont="1" applyFill="1" applyBorder="1" applyAlignment="1">
      <alignment vertical="center" wrapText="1"/>
    </xf>
    <xf numFmtId="0" fontId="22" fillId="0" borderId="46" xfId="37" applyFont="1" applyFill="1" applyBorder="1" applyAlignment="1">
      <alignment vertical="center" wrapText="1"/>
    </xf>
    <xf numFmtId="4" fontId="22" fillId="0" borderId="39" xfId="37" applyNumberFormat="1" applyFont="1" applyFill="1" applyBorder="1" applyAlignment="1">
      <alignment vertical="center" wrapText="1"/>
    </xf>
    <xf numFmtId="166" fontId="22" fillId="0" borderId="39" xfId="37" applyNumberFormat="1" applyFont="1" applyFill="1" applyBorder="1" applyAlignment="1">
      <alignment vertical="center" wrapText="1"/>
    </xf>
    <xf numFmtId="0" fontId="22" fillId="0" borderId="40" xfId="37" applyFont="1" applyFill="1" applyBorder="1" applyAlignment="1">
      <alignment vertical="center" wrapText="1"/>
    </xf>
    <xf numFmtId="166" fontId="22" fillId="0" borderId="14" xfId="37" applyNumberFormat="1" applyFont="1" applyFill="1" applyBorder="1" applyAlignment="1">
      <alignment vertical="center" wrapText="1"/>
    </xf>
    <xf numFmtId="0" fontId="1" fillId="0" borderId="0" xfId="37" applyFont="1"/>
    <xf numFmtId="5" fontId="0" fillId="0" borderId="0" xfId="0" applyNumberFormat="1"/>
    <xf numFmtId="0" fontId="30" fillId="0" borderId="5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23" fillId="24" borderId="34" xfId="37" applyFont="1" applyFill="1" applyBorder="1" applyAlignment="1">
      <alignment horizontal="right" vertical="top" wrapText="1"/>
    </xf>
    <xf numFmtId="0" fontId="23" fillId="24" borderId="34" xfId="37" applyFont="1" applyFill="1" applyBorder="1" applyAlignment="1">
      <alignment horizontal="right" vertical="center" wrapText="1"/>
    </xf>
    <xf numFmtId="0" fontId="23" fillId="24" borderId="35" xfId="37" applyFont="1" applyFill="1" applyBorder="1" applyAlignment="1">
      <alignment horizontal="right" vertical="center" wrapText="1"/>
    </xf>
    <xf numFmtId="10" fontId="24" fillId="24" borderId="28" xfId="37" applyNumberFormat="1" applyFont="1" applyFill="1" applyBorder="1" applyAlignment="1">
      <alignment horizontal="right" vertical="center" wrapText="1"/>
    </xf>
    <xf numFmtId="0" fontId="24" fillId="24" borderId="12" xfId="37" applyFont="1" applyFill="1" applyBorder="1" applyAlignment="1">
      <alignment horizontal="center" vertical="center" wrapText="1"/>
    </xf>
    <xf numFmtId="0" fontId="23" fillId="24" borderId="39" xfId="37" applyFont="1" applyFill="1" applyBorder="1" applyAlignment="1">
      <alignment horizontal="left" vertical="center" wrapText="1"/>
    </xf>
    <xf numFmtId="0" fontId="23" fillId="24" borderId="40" xfId="37" applyFont="1" applyFill="1" applyBorder="1" applyAlignment="1">
      <alignment horizontal="left" vertical="center" wrapText="1"/>
    </xf>
    <xf numFmtId="0" fontId="24" fillId="24" borderId="11" xfId="37" applyFont="1" applyFill="1" applyBorder="1" applyAlignment="1">
      <alignment vertical="top" wrapText="1"/>
    </xf>
    <xf numFmtId="0" fontId="24" fillId="24" borderId="11" xfId="37" applyFont="1" applyFill="1" applyBorder="1" applyAlignment="1">
      <alignment horizontal="center" vertical="center" wrapText="1"/>
    </xf>
    <xf numFmtId="10" fontId="24" fillId="24" borderId="11" xfId="37" applyNumberFormat="1" applyFont="1" applyFill="1" applyBorder="1" applyAlignment="1">
      <alignment horizontal="center" vertical="center" wrapText="1"/>
    </xf>
    <xf numFmtId="0" fontId="24" fillId="24" borderId="28" xfId="37" applyFont="1" applyFill="1" applyBorder="1" applyAlignment="1">
      <alignment horizontal="center" vertical="center" wrapText="1"/>
    </xf>
    <xf numFmtId="0" fontId="24" fillId="24" borderId="28" xfId="37" applyFont="1" applyFill="1" applyBorder="1" applyAlignment="1">
      <alignment horizontal="right" vertical="center" wrapText="1"/>
    </xf>
    <xf numFmtId="0" fontId="0" fillId="0" borderId="50" xfId="0" applyBorder="1" applyAlignment="1"/>
    <xf numFmtId="0" fontId="28" fillId="0" borderId="50" xfId="37" applyFont="1" applyFill="1" applyBorder="1" applyAlignment="1">
      <alignment horizontal="center" vertical="center" wrapText="1"/>
    </xf>
    <xf numFmtId="10" fontId="24" fillId="24" borderId="28" xfId="37" applyNumberFormat="1" applyFont="1" applyFill="1" applyBorder="1" applyAlignment="1">
      <alignment horizontal="right" vertical="center" wrapText="1"/>
    </xf>
    <xf numFmtId="0" fontId="28" fillId="0" borderId="56" xfId="37" applyFont="1" applyFill="1" applyBorder="1" applyAlignment="1">
      <alignment horizontal="center" vertical="center" wrapText="1"/>
    </xf>
    <xf numFmtId="167" fontId="24" fillId="24" borderId="28" xfId="37" applyNumberFormat="1" applyFont="1" applyFill="1" applyBorder="1" applyAlignment="1">
      <alignment horizontal="center" wrapText="1"/>
    </xf>
    <xf numFmtId="167" fontId="22" fillId="0" borderId="41" xfId="37" applyNumberFormat="1" applyFont="1" applyFill="1" applyBorder="1" applyAlignment="1">
      <alignment wrapText="1"/>
    </xf>
    <xf numFmtId="167" fontId="22" fillId="0" borderId="0" xfId="37" applyNumberFormat="1" applyFont="1" applyFill="1" applyBorder="1" applyAlignment="1">
      <alignment wrapText="1"/>
    </xf>
    <xf numFmtId="167" fontId="22" fillId="0" borderId="39" xfId="37" applyNumberFormat="1" applyFont="1" applyFill="1" applyBorder="1" applyAlignment="1">
      <alignment wrapText="1"/>
    </xf>
    <xf numFmtId="167" fontId="22" fillId="0" borderId="14" xfId="37" applyNumberFormat="1" applyFont="1" applyFill="1" applyBorder="1" applyAlignment="1">
      <alignment wrapText="1"/>
    </xf>
    <xf numFmtId="167" fontId="22" fillId="0" borderId="11" xfId="37" applyNumberFormat="1" applyFont="1" applyFill="1" applyBorder="1" applyAlignment="1">
      <alignment wrapText="1"/>
    </xf>
    <xf numFmtId="167" fontId="24" fillId="24" borderId="11" xfId="37" applyNumberFormat="1" applyFont="1" applyFill="1" applyBorder="1" applyAlignment="1">
      <alignment horizontal="center" wrapText="1"/>
    </xf>
    <xf numFmtId="167" fontId="22" fillId="0" borderId="28" xfId="37" applyNumberFormat="1" applyFont="1" applyFill="1" applyBorder="1" applyAlignment="1">
      <alignment wrapText="1"/>
    </xf>
    <xf numFmtId="167" fontId="22" fillId="0" borderId="24" xfId="37" applyNumberFormat="1" applyFont="1" applyFill="1" applyBorder="1" applyAlignment="1">
      <alignment wrapText="1"/>
    </xf>
    <xf numFmtId="167" fontId="27" fillId="24" borderId="34" xfId="37" applyNumberFormat="1" applyFont="1" applyFill="1" applyBorder="1" applyAlignment="1">
      <alignment horizontal="right" wrapText="1"/>
    </xf>
    <xf numFmtId="167" fontId="24" fillId="24" borderId="28" xfId="37" applyNumberFormat="1" applyFont="1" applyFill="1" applyBorder="1" applyAlignment="1">
      <alignment horizontal="right" wrapText="1"/>
    </xf>
    <xf numFmtId="167" fontId="27" fillId="24" borderId="34" xfId="37" applyNumberFormat="1" applyFont="1" applyFill="1" applyBorder="1" applyAlignment="1">
      <alignment wrapText="1"/>
    </xf>
    <xf numFmtId="167" fontId="35" fillId="0" borderId="0" xfId="0" applyNumberFormat="1" applyFont="1" applyAlignment="1"/>
    <xf numFmtId="166" fontId="22" fillId="0" borderId="41" xfId="37" applyNumberFormat="1" applyFont="1" applyFill="1" applyBorder="1" applyAlignment="1">
      <alignment vertical="center" wrapText="1"/>
    </xf>
    <xf numFmtId="0" fontId="40" fillId="27" borderId="59" xfId="0" applyFont="1" applyFill="1" applyBorder="1" applyAlignment="1">
      <alignment vertical="center" wrapText="1"/>
    </xf>
    <xf numFmtId="0" fontId="40" fillId="0" borderId="60" xfId="0" applyFont="1" applyBorder="1" applyAlignment="1">
      <alignment vertical="center" wrapText="1"/>
    </xf>
    <xf numFmtId="0" fontId="0" fillId="28" borderId="50" xfId="0" applyFill="1" applyBorder="1" applyAlignment="1"/>
    <xf numFmtId="0" fontId="0" fillId="28" borderId="0" xfId="0" applyFill="1" applyAlignment="1">
      <alignment vertical="top" wrapText="1"/>
    </xf>
    <xf numFmtId="0" fontId="25" fillId="0" borderId="41" xfId="37" applyFont="1" applyFill="1" applyBorder="1" applyAlignment="1">
      <alignment horizontal="left" vertical="center" wrapText="1"/>
    </xf>
    <xf numFmtId="0" fontId="25" fillId="0" borderId="0" xfId="37" applyFont="1" applyFill="1" applyBorder="1" applyAlignment="1">
      <alignment horizontal="left" vertical="center" wrapText="1"/>
    </xf>
    <xf numFmtId="0" fontId="22" fillId="0" borderId="12" xfId="38" applyFont="1" applyBorder="1" applyAlignment="1">
      <alignment vertical="center" wrapText="1"/>
    </xf>
    <xf numFmtId="0" fontId="43" fillId="27" borderId="11" xfId="0" applyFont="1" applyFill="1" applyBorder="1" applyAlignment="1">
      <alignment vertical="center" wrapText="1"/>
    </xf>
    <xf numFmtId="0" fontId="43" fillId="27" borderId="11" xfId="0" applyFont="1" applyFill="1" applyBorder="1" applyAlignment="1">
      <alignment horizontal="right" vertical="center" wrapText="1"/>
    </xf>
    <xf numFmtId="2" fontId="42" fillId="0" borderId="45" xfId="37" applyNumberFormat="1" applyFont="1" applyFill="1" applyBorder="1" applyAlignment="1">
      <alignment vertical="center" wrapText="1"/>
    </xf>
    <xf numFmtId="0" fontId="42" fillId="0" borderId="41" xfId="37" applyFont="1" applyFill="1" applyBorder="1" applyAlignment="1">
      <alignment vertical="center" wrapText="1"/>
    </xf>
    <xf numFmtId="0" fontId="42" fillId="0" borderId="11" xfId="37" applyFont="1" applyFill="1" applyBorder="1" applyAlignment="1">
      <alignment horizontal="center" vertical="center" wrapText="1"/>
    </xf>
    <xf numFmtId="0" fontId="42" fillId="0" borderId="14" xfId="37" applyFont="1" applyFill="1" applyBorder="1" applyAlignment="1">
      <alignment horizontal="center" vertical="center" wrapText="1"/>
    </xf>
    <xf numFmtId="2" fontId="42" fillId="0" borderId="25" xfId="37" applyNumberFormat="1" applyFont="1" applyFill="1" applyBorder="1" applyAlignment="1">
      <alignment vertical="center" wrapText="1"/>
    </xf>
    <xf numFmtId="167" fontId="42" fillId="0" borderId="41" xfId="37" applyNumberFormat="1" applyFont="1" applyFill="1" applyBorder="1" applyAlignment="1">
      <alignment wrapText="1"/>
    </xf>
    <xf numFmtId="0" fontId="42" fillId="0" borderId="46" xfId="37" applyFont="1" applyFill="1" applyBorder="1" applyAlignment="1">
      <alignment vertical="center" wrapText="1"/>
    </xf>
    <xf numFmtId="0" fontId="42" fillId="0" borderId="11" xfId="37" applyFont="1" applyFill="1" applyBorder="1" applyAlignment="1">
      <alignment vertical="center" wrapText="1"/>
    </xf>
    <xf numFmtId="167" fontId="3" fillId="0" borderId="11" xfId="0" applyNumberFormat="1" applyFont="1" applyBorder="1" applyAlignment="1"/>
    <xf numFmtId="2" fontId="42" fillId="0" borderId="11" xfId="37" applyNumberFormat="1" applyFont="1" applyFill="1" applyBorder="1" applyAlignment="1">
      <alignment vertical="center" wrapText="1"/>
    </xf>
    <xf numFmtId="167" fontId="42" fillId="0" borderId="11" xfId="37" applyNumberFormat="1" applyFont="1" applyFill="1" applyBorder="1" applyAlignment="1">
      <alignment wrapText="1"/>
    </xf>
    <xf numFmtId="0" fontId="42" fillId="0" borderId="14" xfId="37" applyFont="1" applyFill="1" applyBorder="1" applyAlignment="1">
      <alignment vertical="center" wrapText="1"/>
    </xf>
    <xf numFmtId="4" fontId="42" fillId="0" borderId="14" xfId="37" applyNumberFormat="1" applyFont="1" applyFill="1" applyBorder="1" applyAlignment="1">
      <alignment vertical="center" wrapText="1"/>
    </xf>
    <xf numFmtId="166" fontId="42" fillId="0" borderId="14" xfId="37" applyNumberFormat="1" applyFont="1" applyFill="1" applyBorder="1" applyAlignment="1">
      <alignment vertical="center" wrapText="1"/>
    </xf>
    <xf numFmtId="167" fontId="42" fillId="0" borderId="14" xfId="37" applyNumberFormat="1" applyFont="1" applyFill="1" applyBorder="1" applyAlignment="1">
      <alignment wrapText="1"/>
    </xf>
    <xf numFmtId="0" fontId="42" fillId="0" borderId="15" xfId="37" applyFont="1" applyFill="1" applyBorder="1" applyAlignment="1">
      <alignment vertical="center" wrapText="1"/>
    </xf>
    <xf numFmtId="0" fontId="37" fillId="0" borderId="11" xfId="0" applyFont="1" applyBorder="1" applyAlignment="1">
      <alignment vertical="top" wrapText="1"/>
    </xf>
    <xf numFmtId="166" fontId="42" fillId="0" borderId="11" xfId="37" applyNumberFormat="1" applyFont="1" applyFill="1" applyBorder="1" applyAlignment="1">
      <alignment vertical="center" wrapText="1"/>
    </xf>
    <xf numFmtId="0" fontId="42" fillId="0" borderId="12" xfId="37" applyFont="1" applyFill="1" applyBorder="1" applyAlignment="1">
      <alignment vertical="center" wrapText="1"/>
    </xf>
    <xf numFmtId="0" fontId="42" fillId="0" borderId="11" xfId="37" applyFont="1" applyFill="1" applyBorder="1" applyAlignment="1">
      <alignment horizontal="left" vertical="center" wrapText="1"/>
    </xf>
    <xf numFmtId="0" fontId="42" fillId="0" borderId="11" xfId="37" applyFont="1" applyFill="1" applyBorder="1" applyAlignment="1">
      <alignment horizontal="right" vertical="center" wrapText="1"/>
    </xf>
    <xf numFmtId="0" fontId="42" fillId="0" borderId="26" xfId="37" applyFont="1" applyFill="1" applyBorder="1" applyAlignment="1">
      <alignment vertical="center" wrapText="1"/>
    </xf>
    <xf numFmtId="0" fontId="42" fillId="0" borderId="24" xfId="37" applyFont="1" applyFill="1" applyBorder="1" applyAlignment="1">
      <alignment vertical="center" wrapText="1"/>
    </xf>
    <xf numFmtId="167" fontId="42" fillId="0" borderId="24" xfId="37" applyNumberFormat="1" applyFont="1" applyFill="1" applyBorder="1" applyAlignment="1">
      <alignment wrapText="1"/>
    </xf>
    <xf numFmtId="0" fontId="42" fillId="0" borderId="25" xfId="37" applyFont="1" applyFill="1" applyBorder="1" applyAlignment="1">
      <alignment vertical="center" wrapText="1"/>
    </xf>
    <xf numFmtId="0" fontId="42" fillId="0" borderId="41" xfId="37" applyFont="1" applyFill="1" applyBorder="1" applyAlignment="1">
      <alignment horizontal="center" vertical="center" wrapText="1"/>
    </xf>
    <xf numFmtId="0" fontId="22" fillId="0" borderId="65" xfId="38" applyFont="1" applyBorder="1" applyAlignment="1" applyProtection="1"/>
    <xf numFmtId="10" fontId="24" fillId="24" borderId="28" xfId="37" applyNumberFormat="1" applyFont="1" applyFill="1" applyBorder="1" applyAlignment="1">
      <alignment horizontal="center" vertical="center" wrapText="1"/>
    </xf>
    <xf numFmtId="167" fontId="24" fillId="24" borderId="28" xfId="37" applyNumberFormat="1" applyFont="1" applyFill="1" applyBorder="1" applyAlignment="1">
      <alignment horizontal="center" wrapText="1"/>
    </xf>
    <xf numFmtId="0" fontId="25" fillId="0" borderId="22" xfId="37" applyFont="1" applyFill="1" applyBorder="1" applyAlignment="1">
      <alignment horizontal="left" vertical="center" wrapText="1"/>
    </xf>
    <xf numFmtId="0" fontId="25" fillId="0" borderId="49" xfId="37" applyFont="1" applyFill="1" applyBorder="1" applyAlignment="1">
      <alignment horizontal="left" vertical="center" wrapText="1"/>
    </xf>
    <xf numFmtId="0" fontId="47" fillId="29" borderId="37" xfId="37" applyFont="1" applyFill="1" applyBorder="1" applyAlignment="1">
      <alignment horizontal="left" vertical="center" wrapText="1"/>
    </xf>
    <xf numFmtId="0" fontId="25" fillId="29" borderId="22" xfId="37" applyFont="1" applyFill="1" applyBorder="1" applyAlignment="1">
      <alignment horizontal="left" vertical="center" wrapText="1"/>
    </xf>
    <xf numFmtId="0" fontId="47" fillId="29" borderId="39" xfId="37" applyFont="1" applyFill="1" applyBorder="1" applyAlignment="1">
      <alignment horizontal="left" vertical="center" wrapText="1"/>
    </xf>
    <xf numFmtId="0" fontId="47" fillId="29" borderId="40" xfId="37" applyFont="1" applyFill="1" applyBorder="1" applyAlignment="1">
      <alignment horizontal="left" vertical="center" wrapText="1"/>
    </xf>
    <xf numFmtId="0" fontId="48" fillId="29" borderId="11" xfId="37" applyFont="1" applyFill="1" applyBorder="1" applyAlignment="1">
      <alignment vertical="top" wrapText="1"/>
    </xf>
    <xf numFmtId="10" fontId="48" fillId="29" borderId="28" xfId="37" applyNumberFormat="1" applyFont="1" applyFill="1" applyBorder="1" applyAlignment="1">
      <alignment horizontal="center" vertical="center" wrapText="1"/>
    </xf>
    <xf numFmtId="167" fontId="48" fillId="29" borderId="28" xfId="37" applyNumberFormat="1" applyFont="1" applyFill="1" applyBorder="1" applyAlignment="1">
      <alignment horizontal="center" wrapText="1"/>
    </xf>
    <xf numFmtId="0" fontId="50" fillId="0" borderId="39" xfId="0" applyFont="1" applyFill="1" applyBorder="1" applyAlignment="1">
      <alignment vertical="top" wrapText="1"/>
    </xf>
    <xf numFmtId="0" fontId="50" fillId="0" borderId="11" xfId="0" applyFont="1" applyFill="1" applyBorder="1" applyAlignment="1">
      <alignment vertical="top" wrapText="1"/>
    </xf>
    <xf numFmtId="0" fontId="50" fillId="0" borderId="11" xfId="0" applyFont="1" applyFill="1" applyBorder="1"/>
    <xf numFmtId="10" fontId="50" fillId="0" borderId="11" xfId="0" applyNumberFormat="1" applyFont="1" applyFill="1" applyBorder="1"/>
    <xf numFmtId="167" fontId="50" fillId="0" borderId="11" xfId="0" applyNumberFormat="1" applyFont="1" applyFill="1" applyBorder="1" applyAlignment="1">
      <alignment horizontal="right"/>
    </xf>
    <xf numFmtId="0" fontId="50" fillId="0" borderId="12" xfId="0" applyFont="1" applyFill="1" applyBorder="1"/>
    <xf numFmtId="0" fontId="50" fillId="0" borderId="14" xfId="0" applyFont="1" applyFill="1" applyBorder="1" applyAlignment="1">
      <alignment vertical="top" wrapText="1"/>
    </xf>
    <xf numFmtId="166" fontId="26" fillId="0" borderId="41" xfId="37" applyNumberFormat="1" applyFont="1" applyFill="1" applyBorder="1" applyAlignment="1">
      <alignment horizontal="center" vertical="center" wrapText="1"/>
    </xf>
    <xf numFmtId="166" fontId="26" fillId="0" borderId="46" xfId="37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top" wrapText="1"/>
    </xf>
    <xf numFmtId="0" fontId="51" fillId="0" borderId="0" xfId="0" applyFont="1" applyFill="1" applyBorder="1" applyAlignment="1">
      <alignment horizontal="center" vertical="center" wrapText="1"/>
    </xf>
    <xf numFmtId="0" fontId="48" fillId="29" borderId="28" xfId="37" applyFont="1" applyFill="1" applyBorder="1" applyAlignment="1">
      <alignment vertical="top" wrapText="1"/>
    </xf>
    <xf numFmtId="0" fontId="52" fillId="0" borderId="11" xfId="0" applyFont="1" applyFill="1" applyBorder="1" applyAlignment="1">
      <alignment vertical="top" wrapText="1"/>
    </xf>
    <xf numFmtId="0" fontId="52" fillId="0" borderId="41" xfId="0" applyFont="1" applyFill="1" applyBorder="1" applyAlignment="1">
      <alignment vertical="top" wrapText="1"/>
    </xf>
    <xf numFmtId="0" fontId="51" fillId="0" borderId="41" xfId="0" applyFont="1" applyFill="1" applyBorder="1" applyAlignment="1">
      <alignment horizontal="center" vertical="center" wrapText="1"/>
    </xf>
    <xf numFmtId="0" fontId="51" fillId="0" borderId="46" xfId="0" applyFont="1" applyFill="1" applyBorder="1" applyAlignment="1">
      <alignment horizontal="center" vertical="center" wrapText="1"/>
    </xf>
    <xf numFmtId="0" fontId="52" fillId="0" borderId="50" xfId="0" applyFont="1" applyFill="1" applyBorder="1" applyAlignment="1"/>
    <xf numFmtId="0" fontId="52" fillId="29" borderId="0" xfId="0" applyFont="1" applyFill="1" applyBorder="1" applyAlignment="1">
      <alignment vertical="top" wrapText="1"/>
    </xf>
    <xf numFmtId="0" fontId="52" fillId="0" borderId="0" xfId="0" applyFont="1" applyFill="1" applyBorder="1" applyAlignment="1">
      <alignment vertical="top" wrapText="1"/>
    </xf>
    <xf numFmtId="0" fontId="52" fillId="0" borderId="39" xfId="0" applyFont="1" applyFill="1" applyBorder="1" applyAlignment="1">
      <alignment vertical="top" wrapText="1"/>
    </xf>
    <xf numFmtId="0" fontId="52" fillId="0" borderId="50" xfId="0" applyFont="1" applyFill="1" applyBorder="1" applyAlignment="1">
      <alignment vertical="center" wrapText="1"/>
    </xf>
    <xf numFmtId="0" fontId="52" fillId="0" borderId="62" xfId="0" applyFont="1" applyFill="1" applyBorder="1" applyAlignment="1">
      <alignment vertical="center" wrapText="1"/>
    </xf>
    <xf numFmtId="0" fontId="52" fillId="29" borderId="50" xfId="0" applyFont="1" applyFill="1" applyBorder="1" applyAlignment="1">
      <alignment vertical="center" wrapText="1"/>
    </xf>
    <xf numFmtId="0" fontId="47" fillId="29" borderId="11" xfId="37" applyFont="1" applyFill="1" applyBorder="1" applyAlignment="1">
      <alignment horizontal="left" vertical="center" wrapText="1"/>
    </xf>
    <xf numFmtId="0" fontId="48" fillId="29" borderId="12" xfId="37" applyFont="1" applyFill="1" applyBorder="1" applyAlignment="1">
      <alignment horizontal="center" vertical="center" wrapText="1"/>
    </xf>
    <xf numFmtId="10" fontId="48" fillId="29" borderId="11" xfId="37" applyNumberFormat="1" applyFont="1" applyFill="1" applyBorder="1" applyAlignment="1">
      <alignment horizontal="center" vertical="center" wrapText="1"/>
    </xf>
    <xf numFmtId="167" fontId="48" fillId="29" borderId="11" xfId="37" applyNumberFormat="1" applyFont="1" applyFill="1" applyBorder="1" applyAlignment="1">
      <alignment horizontal="center" wrapText="1"/>
    </xf>
    <xf numFmtId="0" fontId="51" fillId="0" borderId="50" xfId="0" applyFont="1" applyFill="1" applyBorder="1" applyAlignment="1">
      <alignment horizontal="center" vertical="center" wrapText="1"/>
    </xf>
    <xf numFmtId="0" fontId="52" fillId="0" borderId="50" xfId="0" applyFont="1" applyFill="1" applyBorder="1" applyAlignment="1">
      <alignment horizontal="center" vertical="center" wrapText="1"/>
    </xf>
    <xf numFmtId="0" fontId="52" fillId="0" borderId="26" xfId="0" applyFont="1" applyFill="1" applyBorder="1" applyAlignment="1">
      <alignment horizontal="center" vertical="center" wrapText="1"/>
    </xf>
    <xf numFmtId="0" fontId="52" fillId="0" borderId="50" xfId="0" applyFont="1" applyFill="1" applyBorder="1" applyAlignment="1">
      <alignment horizontal="right"/>
    </xf>
    <xf numFmtId="0" fontId="52" fillId="29" borderId="50" xfId="0" applyFont="1" applyFill="1" applyBorder="1" applyAlignment="1">
      <alignment horizontal="right"/>
    </xf>
    <xf numFmtId="0" fontId="47" fillId="29" borderId="34" xfId="37" applyFont="1" applyFill="1" applyBorder="1" applyAlignment="1">
      <alignment horizontal="right" vertical="top" wrapText="1"/>
    </xf>
    <xf numFmtId="0" fontId="47" fillId="29" borderId="34" xfId="37" applyFont="1" applyFill="1" applyBorder="1" applyAlignment="1">
      <alignment horizontal="right" vertical="center" wrapText="1"/>
    </xf>
    <xf numFmtId="167" fontId="54" fillId="29" borderId="34" xfId="37" applyNumberFormat="1" applyFont="1" applyFill="1" applyBorder="1" applyAlignment="1">
      <alignment horizontal="right" wrapText="1"/>
    </xf>
    <xf numFmtId="0" fontId="47" fillId="29" borderId="35" xfId="37" applyFont="1" applyFill="1" applyBorder="1" applyAlignment="1">
      <alignment horizontal="right" vertical="center" wrapText="1"/>
    </xf>
    <xf numFmtId="0" fontId="48" fillId="29" borderId="11" xfId="37" applyFont="1" applyFill="1" applyBorder="1" applyAlignment="1">
      <alignment horizontal="right" vertical="top" wrapText="1"/>
    </xf>
    <xf numFmtId="10" fontId="48" fillId="29" borderId="28" xfId="37" applyNumberFormat="1" applyFont="1" applyFill="1" applyBorder="1" applyAlignment="1">
      <alignment horizontal="right" vertical="center" wrapText="1"/>
    </xf>
    <xf numFmtId="167" fontId="48" fillId="29" borderId="28" xfId="37" applyNumberFormat="1" applyFont="1" applyFill="1" applyBorder="1" applyAlignment="1">
      <alignment horizontal="right" wrapText="1"/>
    </xf>
    <xf numFmtId="0" fontId="48" fillId="29" borderId="28" xfId="37" applyFont="1" applyFill="1" applyBorder="1" applyAlignment="1">
      <alignment horizontal="right" vertical="center" wrapText="1"/>
    </xf>
    <xf numFmtId="0" fontId="51" fillId="0" borderId="50" xfId="0" applyFont="1" applyFill="1" applyBorder="1" applyAlignment="1">
      <alignment vertical="top" wrapText="1"/>
    </xf>
    <xf numFmtId="0" fontId="52" fillId="29" borderId="50" xfId="0" applyFont="1" applyFill="1" applyBorder="1" applyAlignment="1"/>
    <xf numFmtId="0" fontId="47" fillId="29" borderId="34" xfId="37" applyFont="1" applyFill="1" applyBorder="1" applyAlignment="1">
      <alignment vertical="top" wrapText="1"/>
    </xf>
    <xf numFmtId="0" fontId="47" fillId="29" borderId="34" xfId="37" applyFont="1" applyFill="1" applyBorder="1" applyAlignment="1">
      <alignment vertical="center" wrapText="1"/>
    </xf>
    <xf numFmtId="167" fontId="54" fillId="29" borderId="34" xfId="37" applyNumberFormat="1" applyFont="1" applyFill="1" applyBorder="1" applyAlignment="1">
      <alignment wrapText="1"/>
    </xf>
    <xf numFmtId="0" fontId="47" fillId="29" borderId="35" xfId="37" applyFont="1" applyFill="1" applyBorder="1" applyAlignment="1">
      <alignment vertical="center" wrapText="1"/>
    </xf>
    <xf numFmtId="0" fontId="48" fillId="29" borderId="18" xfId="37" applyFont="1" applyFill="1" applyBorder="1" applyAlignment="1">
      <alignment vertical="center"/>
    </xf>
    <xf numFmtId="0" fontId="48" fillId="29" borderId="11" xfId="37" applyFont="1" applyFill="1" applyBorder="1" applyAlignment="1">
      <alignment horizontal="center" vertical="center" wrapText="1"/>
    </xf>
    <xf numFmtId="0" fontId="52" fillId="0" borderId="11" xfId="0" applyFont="1" applyFill="1" applyBorder="1"/>
    <xf numFmtId="0" fontId="26" fillId="0" borderId="50" xfId="37" applyFont="1" applyFill="1" applyBorder="1" applyAlignment="1">
      <alignment horizontal="center" vertical="center" wrapText="1"/>
    </xf>
    <xf numFmtId="0" fontId="52" fillId="0" borderId="28" xfId="0" applyFont="1" applyFill="1" applyBorder="1"/>
    <xf numFmtId="0" fontId="26" fillId="0" borderId="56" xfId="37" applyFont="1" applyFill="1" applyBorder="1" applyAlignment="1">
      <alignment horizontal="center" vertical="center" wrapText="1"/>
    </xf>
    <xf numFmtId="0" fontId="52" fillId="0" borderId="0" xfId="0" applyFont="1" applyFill="1" applyBorder="1"/>
    <xf numFmtId="10" fontId="52" fillId="0" borderId="0" xfId="0" applyNumberFormat="1" applyFont="1" applyFill="1" applyBorder="1"/>
    <xf numFmtId="167" fontId="50" fillId="0" borderId="0" xfId="0" applyNumberFormat="1" applyFont="1" applyFill="1" applyBorder="1" applyAlignment="1"/>
    <xf numFmtId="0" fontId="50" fillId="0" borderId="14" xfId="0" applyFont="1" applyFill="1" applyBorder="1"/>
    <xf numFmtId="10" fontId="50" fillId="0" borderId="14" xfId="0" applyNumberFormat="1" applyFont="1" applyFill="1" applyBorder="1"/>
    <xf numFmtId="167" fontId="50" fillId="0" borderId="14" xfId="0" applyNumberFormat="1" applyFont="1" applyFill="1" applyBorder="1" applyAlignment="1"/>
    <xf numFmtId="0" fontId="50" fillId="0" borderId="15" xfId="0" applyFont="1" applyFill="1" applyBorder="1"/>
    <xf numFmtId="0" fontId="52" fillId="0" borderId="14" xfId="0" applyFont="1" applyFill="1" applyBorder="1" applyAlignment="1">
      <alignment vertical="top" wrapText="1"/>
    </xf>
    <xf numFmtId="0" fontId="55" fillId="29" borderId="0" xfId="0" applyFont="1" applyFill="1" applyBorder="1" applyAlignment="1">
      <alignment horizontal="center" vertical="center"/>
    </xf>
    <xf numFmtId="0" fontId="48" fillId="29" borderId="28" xfId="37" applyFont="1" applyFill="1" applyBorder="1" applyAlignment="1">
      <alignment horizontal="center" vertical="center" wrapText="1"/>
    </xf>
    <xf numFmtId="0" fontId="51" fillId="0" borderId="26" xfId="0" applyFont="1" applyFill="1" applyBorder="1" applyAlignment="1">
      <alignment horizontal="center" vertical="center" wrapText="1"/>
    </xf>
    <xf numFmtId="0" fontId="52" fillId="0" borderId="41" xfId="0" applyFont="1" applyFill="1" applyBorder="1" applyAlignment="1">
      <alignment horizontal="right"/>
    </xf>
    <xf numFmtId="0" fontId="52" fillId="0" borderId="41" xfId="0" applyFont="1" applyFill="1" applyBorder="1" applyAlignment="1">
      <alignment horizontal="center" vertical="center" wrapText="1"/>
    </xf>
    <xf numFmtId="0" fontId="55" fillId="29" borderId="11" xfId="0" applyFont="1" applyFill="1" applyBorder="1" applyAlignment="1">
      <alignment horizontal="center" vertical="center"/>
    </xf>
    <xf numFmtId="0" fontId="55" fillId="29" borderId="11" xfId="0" applyFont="1" applyFill="1" applyBorder="1" applyAlignment="1">
      <alignment horizontal="center" vertical="center" wrapText="1"/>
    </xf>
    <xf numFmtId="167" fontId="3" fillId="26" borderId="11" xfId="0" applyNumberFormat="1" applyFont="1" applyFill="1" applyBorder="1" applyAlignment="1">
      <alignment horizontal="right"/>
    </xf>
    <xf numFmtId="167" fontId="42" fillId="26" borderId="11" xfId="37" applyNumberFormat="1" applyFont="1" applyFill="1" applyBorder="1" applyAlignment="1">
      <alignment wrapText="1"/>
    </xf>
    <xf numFmtId="0" fontId="37" fillId="26" borderId="11" xfId="0" applyFont="1" applyFill="1" applyBorder="1" applyAlignment="1">
      <alignment vertical="center" wrapText="1"/>
    </xf>
    <xf numFmtId="0" fontId="42" fillId="26" borderId="11" xfId="37" applyFont="1" applyFill="1" applyBorder="1" applyAlignment="1">
      <alignment horizontal="right" vertical="center" wrapText="1"/>
    </xf>
    <xf numFmtId="4" fontId="42" fillId="26" borderId="11" xfId="37" applyNumberFormat="1" applyFont="1" applyFill="1" applyBorder="1" applyAlignment="1">
      <alignment horizontal="right" vertical="center" wrapText="1"/>
    </xf>
    <xf numFmtId="0" fontId="42" fillId="26" borderId="11" xfId="38" applyFont="1" applyFill="1" applyBorder="1" applyAlignment="1" applyProtection="1">
      <alignment horizontal="right"/>
    </xf>
    <xf numFmtId="0" fontId="42" fillId="26" borderId="11" xfId="37" applyFont="1" applyFill="1" applyBorder="1" applyAlignment="1">
      <alignment horizontal="center" vertical="center" wrapText="1"/>
    </xf>
    <xf numFmtId="1" fontId="42" fillId="26" borderId="11" xfId="37" applyNumberFormat="1" applyFont="1" applyFill="1" applyBorder="1" applyAlignment="1">
      <alignment horizontal="right" vertical="center" wrapText="1"/>
    </xf>
    <xf numFmtId="1" fontId="3" fillId="26" borderId="11" xfId="0" applyNumberFormat="1" applyFont="1" applyFill="1" applyBorder="1" applyAlignment="1"/>
    <xf numFmtId="0" fontId="3" fillId="26" borderId="11" xfId="0" applyFont="1" applyFill="1" applyBorder="1"/>
    <xf numFmtId="10" fontId="3" fillId="26" borderId="11" xfId="0" applyNumberFormat="1" applyFont="1" applyFill="1" applyBorder="1"/>
    <xf numFmtId="0" fontId="0" fillId="26" borderId="11" xfId="0" applyFont="1" applyFill="1" applyBorder="1" applyAlignment="1">
      <alignment vertical="center" wrapText="1"/>
    </xf>
    <xf numFmtId="0" fontId="26" fillId="0" borderId="13" xfId="38" applyFont="1" applyFill="1" applyBorder="1" applyAlignment="1">
      <alignment horizontal="left" vertical="center" wrapText="1"/>
    </xf>
    <xf numFmtId="14" fontId="22" fillId="0" borderId="14" xfId="38" applyNumberFormat="1" applyFont="1" applyFill="1" applyBorder="1" applyAlignment="1">
      <alignment horizontal="center" vertical="center" wrapText="1"/>
    </xf>
    <xf numFmtId="14" fontId="22" fillId="0" borderId="15" xfId="38" applyNumberFormat="1" applyFont="1" applyFill="1" applyBorder="1" applyAlignment="1">
      <alignment horizontal="center" vertical="center" wrapText="1"/>
    </xf>
    <xf numFmtId="0" fontId="42" fillId="26" borderId="11" xfId="37" applyFont="1" applyFill="1" applyBorder="1" applyAlignment="1">
      <alignment vertical="top" wrapText="1"/>
    </xf>
    <xf numFmtId="166" fontId="22" fillId="0" borderId="18" xfId="37" applyNumberFormat="1" applyFont="1" applyFill="1" applyBorder="1" applyAlignment="1">
      <alignment vertical="center" wrapText="1"/>
    </xf>
    <xf numFmtId="0" fontId="42" fillId="26" borderId="11" xfId="37" applyFont="1" applyFill="1" applyBorder="1" applyAlignment="1">
      <alignment vertical="center" wrapText="1"/>
    </xf>
    <xf numFmtId="0" fontId="52" fillId="0" borderId="41" xfId="0" applyFont="1" applyFill="1" applyBorder="1" applyAlignment="1"/>
    <xf numFmtId="4" fontId="42" fillId="26" borderId="11" xfId="37" applyNumberFormat="1" applyFont="1" applyFill="1" applyBorder="1" applyAlignment="1">
      <alignment vertical="center" wrapText="1"/>
    </xf>
    <xf numFmtId="166" fontId="42" fillId="26" borderId="11" xfId="37" applyNumberFormat="1" applyFont="1" applyFill="1" applyBorder="1" applyAlignment="1">
      <alignment vertical="center" wrapText="1"/>
    </xf>
    <xf numFmtId="0" fontId="42" fillId="26" borderId="12" xfId="37" applyFont="1" applyFill="1" applyBorder="1" applyAlignment="1">
      <alignment vertical="center" wrapText="1"/>
    </xf>
    <xf numFmtId="0" fontId="0" fillId="26" borderId="11" xfId="0" applyFont="1" applyFill="1" applyBorder="1" applyAlignment="1">
      <alignment horizontal="left" vertical="top" wrapText="1"/>
    </xf>
    <xf numFmtId="3" fontId="42" fillId="26" borderId="11" xfId="37" applyNumberFormat="1" applyFont="1" applyFill="1" applyBorder="1" applyAlignment="1">
      <alignment horizontal="right" vertical="center" wrapText="1"/>
    </xf>
    <xf numFmtId="0" fontId="42" fillId="26" borderId="16" xfId="37" applyFont="1" applyFill="1" applyBorder="1" applyAlignment="1">
      <alignment horizontal="center" vertical="center" wrapText="1"/>
    </xf>
    <xf numFmtId="0" fontId="53" fillId="26" borderId="39" xfId="0" applyFont="1" applyFill="1" applyBorder="1" applyAlignment="1">
      <alignment vertical="center" wrapText="1"/>
    </xf>
    <xf numFmtId="3" fontId="22" fillId="26" borderId="11" xfId="37" applyNumberFormat="1" applyFont="1" applyFill="1" applyBorder="1" applyAlignment="1">
      <alignment horizontal="right" vertical="center" wrapText="1"/>
    </xf>
    <xf numFmtId="0" fontId="0" fillId="26" borderId="0" xfId="0" applyFill="1"/>
    <xf numFmtId="0" fontId="42" fillId="26" borderId="51" xfId="37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 vertical="center" wrapText="1"/>
    </xf>
    <xf numFmtId="0" fontId="0" fillId="26" borderId="11" xfId="0" applyFill="1" applyBorder="1" applyAlignment="1">
      <alignment vertical="top" wrapText="1"/>
    </xf>
    <xf numFmtId="0" fontId="0" fillId="26" borderId="11" xfId="0" applyFill="1" applyBorder="1" applyAlignment="1">
      <alignment horizontal="center"/>
    </xf>
    <xf numFmtId="4" fontId="42" fillId="26" borderId="51" xfId="37" applyNumberFormat="1" applyFont="1" applyFill="1" applyBorder="1" applyAlignment="1">
      <alignment vertical="center" wrapText="1"/>
    </xf>
    <xf numFmtId="166" fontId="42" fillId="26" borderId="51" xfId="37" applyNumberFormat="1" applyFont="1" applyFill="1" applyBorder="1" applyAlignment="1">
      <alignment vertical="center" wrapText="1"/>
    </xf>
    <xf numFmtId="0" fontId="47" fillId="29" borderId="51" xfId="37" applyFont="1" applyFill="1" applyBorder="1" applyAlignment="1">
      <alignment horizontal="left" vertical="center" wrapText="1"/>
    </xf>
    <xf numFmtId="0" fontId="25" fillId="0" borderId="11" xfId="37" applyFont="1" applyFill="1" applyBorder="1" applyAlignment="1">
      <alignment horizontal="left" vertical="center" wrapText="1"/>
    </xf>
    <xf numFmtId="0" fontId="43" fillId="26" borderId="66" xfId="0" applyFont="1" applyFill="1" applyBorder="1" applyAlignment="1">
      <alignment vertical="center" wrapText="1"/>
    </xf>
    <xf numFmtId="0" fontId="0" fillId="26" borderId="0" xfId="0" applyFill="1" applyAlignment="1">
      <alignment horizontal="center" vertical="center"/>
    </xf>
    <xf numFmtId="0" fontId="2" fillId="26" borderId="29" xfId="37" applyFill="1" applyBorder="1" applyAlignment="1">
      <alignment horizontal="right"/>
    </xf>
    <xf numFmtId="0" fontId="22" fillId="26" borderId="10" xfId="37" applyFont="1" applyFill="1" applyBorder="1" applyAlignment="1">
      <alignment horizontal="left" vertical="center" wrapText="1"/>
    </xf>
    <xf numFmtId="0" fontId="52" fillId="26" borderId="11" xfId="0" applyFont="1" applyFill="1" applyBorder="1" applyAlignment="1">
      <alignment horizontal="left" vertical="center" wrapText="1"/>
    </xf>
    <xf numFmtId="0" fontId="0" fillId="26" borderId="11" xfId="0" applyFill="1" applyBorder="1" applyAlignment="1">
      <alignment horizontal="center" vertical="center" wrapText="1"/>
    </xf>
    <xf numFmtId="1" fontId="53" fillId="26" borderId="11" xfId="0" applyNumberFormat="1" applyFont="1" applyFill="1" applyBorder="1" applyAlignment="1"/>
    <xf numFmtId="167" fontId="52" fillId="26" borderId="11" xfId="0" applyNumberFormat="1" applyFont="1" applyFill="1" applyBorder="1" applyAlignment="1">
      <alignment horizontal="right"/>
    </xf>
    <xf numFmtId="0" fontId="52" fillId="26" borderId="11" xfId="0" applyFont="1" applyFill="1" applyBorder="1" applyAlignment="1">
      <alignment horizontal="right" vertical="center" wrapText="1"/>
    </xf>
    <xf numFmtId="0" fontId="42" fillId="26" borderId="28" xfId="37" applyFont="1" applyFill="1" applyBorder="1" applyAlignment="1">
      <alignment horizontal="right" vertical="center" wrapText="1"/>
    </xf>
    <xf numFmtId="0" fontId="42" fillId="26" borderId="28" xfId="38" applyFont="1" applyFill="1" applyBorder="1" applyAlignment="1" applyProtection="1">
      <alignment horizontal="right"/>
    </xf>
    <xf numFmtId="1" fontId="53" fillId="26" borderId="28" xfId="0" applyNumberFormat="1" applyFont="1" applyFill="1" applyBorder="1" applyAlignment="1"/>
    <xf numFmtId="0" fontId="52" fillId="26" borderId="28" xfId="0" applyFont="1" applyFill="1" applyBorder="1" applyAlignment="1">
      <alignment horizontal="left" vertical="center" wrapText="1"/>
    </xf>
    <xf numFmtId="2" fontId="42" fillId="26" borderId="25" xfId="37" applyNumberFormat="1" applyFont="1" applyFill="1" applyBorder="1" applyAlignment="1">
      <alignment vertical="center" wrapText="1"/>
    </xf>
    <xf numFmtId="0" fontId="42" fillId="26" borderId="24" xfId="37" applyFont="1" applyFill="1" applyBorder="1" applyAlignment="1">
      <alignment vertical="center" wrapText="1"/>
    </xf>
    <xf numFmtId="0" fontId="42" fillId="26" borderId="11" xfId="37" applyFont="1" applyFill="1" applyBorder="1" applyAlignment="1">
      <alignment horizontal="right" wrapText="1"/>
    </xf>
    <xf numFmtId="4" fontId="42" fillId="26" borderId="11" xfId="37" applyNumberFormat="1" applyFont="1" applyFill="1" applyBorder="1" applyAlignment="1">
      <alignment horizontal="right" wrapText="1"/>
    </xf>
    <xf numFmtId="0" fontId="29" fillId="26" borderId="11" xfId="37" applyFont="1" applyFill="1" applyBorder="1" applyAlignment="1">
      <alignment horizontal="right" wrapText="1"/>
    </xf>
    <xf numFmtId="3" fontId="0" fillId="0" borderId="0" xfId="0" applyNumberFormat="1"/>
    <xf numFmtId="0" fontId="22" fillId="0" borderId="27" xfId="37" applyFont="1" applyFill="1" applyBorder="1" applyAlignment="1">
      <alignment horizontal="left" vertical="center" wrapText="1"/>
    </xf>
    <xf numFmtId="0" fontId="53" fillId="26" borderId="11" xfId="0" applyFont="1" applyFill="1" applyBorder="1" applyAlignment="1">
      <alignment vertical="center" wrapText="1"/>
    </xf>
    <xf numFmtId="0" fontId="0" fillId="26" borderId="11" xfId="0" applyFill="1" applyBorder="1" applyAlignment="1">
      <alignment horizontal="center" vertical="center"/>
    </xf>
    <xf numFmtId="0" fontId="23" fillId="24" borderId="33" xfId="37" applyFont="1" applyFill="1" applyBorder="1" applyAlignment="1">
      <alignment horizontal="left" vertical="center" wrapText="1"/>
    </xf>
    <xf numFmtId="0" fontId="23" fillId="24" borderId="37" xfId="37" applyFont="1" applyFill="1" applyBorder="1" applyAlignment="1">
      <alignment horizontal="left" vertical="center" wrapText="1"/>
    </xf>
    <xf numFmtId="0" fontId="41" fillId="0" borderId="0" xfId="37" applyFont="1" applyFill="1" applyBorder="1" applyAlignment="1">
      <alignment horizontal="left" vertical="center" wrapText="1"/>
    </xf>
    <xf numFmtId="0" fontId="0" fillId="26" borderId="14" xfId="0" applyFill="1" applyBorder="1" applyAlignment="1">
      <alignment vertical="top" wrapText="1"/>
    </xf>
    <xf numFmtId="0" fontId="42" fillId="26" borderId="14" xfId="37" applyFont="1" applyFill="1" applyBorder="1" applyAlignment="1">
      <alignment horizontal="center" vertical="center" wrapText="1"/>
    </xf>
    <xf numFmtId="0" fontId="42" fillId="26" borderId="14" xfId="37" applyFont="1" applyFill="1" applyBorder="1" applyAlignment="1">
      <alignment vertical="center" wrapText="1"/>
    </xf>
    <xf numFmtId="4" fontId="42" fillId="26" borderId="14" xfId="37" applyNumberFormat="1" applyFont="1" applyFill="1" applyBorder="1" applyAlignment="1">
      <alignment vertical="center" wrapText="1"/>
    </xf>
    <xf numFmtId="166" fontId="42" fillId="26" borderId="14" xfId="37" applyNumberFormat="1" applyFont="1" applyFill="1" applyBorder="1" applyAlignment="1">
      <alignment vertical="center" wrapText="1"/>
    </xf>
    <xf numFmtId="0" fontId="42" fillId="26" borderId="14" xfId="37" applyFont="1" applyFill="1" applyBorder="1" applyAlignment="1">
      <alignment horizontal="center" wrapText="1"/>
    </xf>
    <xf numFmtId="167" fontId="3" fillId="26" borderId="14" xfId="0" applyNumberFormat="1" applyFont="1" applyFill="1" applyBorder="1" applyAlignment="1"/>
    <xf numFmtId="167" fontId="42" fillId="26" borderId="14" xfId="37" applyNumberFormat="1" applyFont="1" applyFill="1" applyBorder="1" applyAlignment="1">
      <alignment wrapText="1"/>
    </xf>
    <xf numFmtId="0" fontId="42" fillId="26" borderId="15" xfId="37" applyFont="1" applyFill="1" applyBorder="1" applyAlignment="1">
      <alignment vertical="center" wrapText="1"/>
    </xf>
    <xf numFmtId="0" fontId="0" fillId="26" borderId="11" xfId="0" applyFill="1" applyBorder="1" applyAlignment="1">
      <alignment horizontal="left" vertical="top" wrapText="1"/>
    </xf>
    <xf numFmtId="0" fontId="2" fillId="26" borderId="0" xfId="37" applyFill="1"/>
    <xf numFmtId="0" fontId="22" fillId="26" borderId="16" xfId="38" applyFont="1" applyFill="1" applyBorder="1" applyAlignment="1">
      <alignment vertical="center" wrapText="1"/>
    </xf>
    <xf numFmtId="168" fontId="29" fillId="26" borderId="58" xfId="37" applyNumberFormat="1" applyFont="1" applyFill="1" applyBorder="1" applyAlignment="1">
      <alignment vertical="center" wrapText="1"/>
    </xf>
    <xf numFmtId="168" fontId="24" fillId="24" borderId="28" xfId="37" applyNumberFormat="1" applyFont="1" applyFill="1" applyBorder="1" applyAlignment="1">
      <alignment horizontal="center" vertical="center" wrapText="1"/>
    </xf>
    <xf numFmtId="168" fontId="29" fillId="0" borderId="11" xfId="37" applyNumberFormat="1" applyFont="1" applyFill="1" applyBorder="1" applyAlignment="1">
      <alignment vertical="center" wrapText="1"/>
    </xf>
    <xf numFmtId="168" fontId="22" fillId="0" borderId="0" xfId="37" applyNumberFormat="1" applyFont="1" applyFill="1" applyBorder="1" applyAlignment="1">
      <alignment vertical="center" wrapText="1"/>
    </xf>
    <xf numFmtId="168" fontId="29" fillId="0" borderId="42" xfId="37" applyNumberFormat="1" applyFont="1" applyFill="1" applyBorder="1" applyAlignment="1">
      <alignment vertical="center" wrapText="1"/>
    </xf>
    <xf numFmtId="168" fontId="29" fillId="0" borderId="43" xfId="37" applyNumberFormat="1" applyFont="1" applyFill="1" applyBorder="1" applyAlignment="1">
      <alignment vertical="center" wrapText="1"/>
    </xf>
    <xf numFmtId="168" fontId="20" fillId="24" borderId="28" xfId="37" applyNumberFormat="1" applyFont="1" applyFill="1" applyBorder="1" applyAlignment="1">
      <alignment horizontal="center" vertical="center" wrapText="1"/>
    </xf>
    <xf numFmtId="168" fontId="3" fillId="26" borderId="14" xfId="0" applyNumberFormat="1" applyFont="1" applyFill="1" applyBorder="1"/>
    <xf numFmtId="168" fontId="29" fillId="26" borderId="24" xfId="37" applyNumberFormat="1" applyFont="1" applyFill="1" applyBorder="1" applyAlignment="1">
      <alignment vertical="center" wrapText="1"/>
    </xf>
    <xf numFmtId="168" fontId="24" fillId="24" borderId="11" xfId="37" applyNumberFormat="1" applyFont="1" applyFill="1" applyBorder="1" applyAlignment="1">
      <alignment horizontal="center" vertical="center" wrapText="1"/>
    </xf>
    <xf numFmtId="168" fontId="22" fillId="0" borderId="11" xfId="37" applyNumberFormat="1" applyFont="1" applyFill="1" applyBorder="1" applyAlignment="1">
      <alignment vertical="center" wrapText="1"/>
    </xf>
    <xf numFmtId="168" fontId="22" fillId="0" borderId="26" xfId="37" applyNumberFormat="1" applyFont="1" applyFill="1" applyBorder="1" applyAlignment="1">
      <alignment vertical="center" wrapText="1"/>
    </xf>
    <xf numFmtId="168" fontId="22" fillId="0" borderId="24" xfId="37" applyNumberFormat="1" applyFont="1" applyFill="1" applyBorder="1" applyAlignment="1">
      <alignment vertical="center" wrapText="1"/>
    </xf>
    <xf numFmtId="168" fontId="23" fillId="24" borderId="34" xfId="37" applyNumberFormat="1" applyFont="1" applyFill="1" applyBorder="1" applyAlignment="1">
      <alignment horizontal="right" vertical="center" wrapText="1"/>
    </xf>
    <xf numFmtId="168" fontId="24" fillId="24" borderId="28" xfId="37" applyNumberFormat="1" applyFont="1" applyFill="1" applyBorder="1" applyAlignment="1">
      <alignment horizontal="right" vertical="center" wrapText="1"/>
    </xf>
    <xf numFmtId="168" fontId="42" fillId="26" borderId="11" xfId="37" applyNumberFormat="1" applyFont="1" applyFill="1" applyBorder="1" applyAlignment="1">
      <alignment horizontal="right" vertical="center" wrapText="1"/>
    </xf>
    <xf numFmtId="168" fontId="23" fillId="24" borderId="34" xfId="37" applyNumberFormat="1" applyFont="1" applyFill="1" applyBorder="1" applyAlignment="1">
      <alignment vertical="center" wrapText="1"/>
    </xf>
    <xf numFmtId="168" fontId="24" fillId="24" borderId="16" xfId="37" applyNumberFormat="1" applyFont="1" applyFill="1" applyBorder="1" applyAlignment="1">
      <alignment vertical="center"/>
    </xf>
    <xf numFmtId="168" fontId="24" fillId="24" borderId="17" xfId="37" applyNumberFormat="1" applyFont="1" applyFill="1" applyBorder="1" applyAlignment="1">
      <alignment vertical="center"/>
    </xf>
    <xf numFmtId="168" fontId="3" fillId="0" borderId="11" xfId="44" applyNumberFormat="1" applyFont="1" applyBorder="1" applyAlignment="1">
      <alignment horizontal="right"/>
    </xf>
    <xf numFmtId="168" fontId="3" fillId="0" borderId="11" xfId="0" applyNumberFormat="1" applyFont="1" applyBorder="1" applyAlignment="1">
      <alignment horizontal="right"/>
    </xf>
    <xf numFmtId="168" fontId="25" fillId="0" borderId="0" xfId="37" applyNumberFormat="1" applyFont="1" applyFill="1" applyBorder="1" applyAlignment="1">
      <alignment horizontal="left" vertical="center" wrapText="1"/>
    </xf>
    <xf numFmtId="168" fontId="38" fillId="27" borderId="56" xfId="0" applyNumberFormat="1" applyFont="1" applyFill="1" applyBorder="1" applyAlignment="1">
      <alignment horizontal="right" vertical="center" wrapText="1"/>
    </xf>
    <xf numFmtId="168" fontId="35" fillId="0" borderId="39" xfId="0" applyNumberFormat="1" applyFont="1" applyBorder="1" applyAlignment="1">
      <alignment vertical="center"/>
    </xf>
    <xf numFmtId="168" fontId="38" fillId="27" borderId="46" xfId="0" applyNumberFormat="1" applyFont="1" applyFill="1" applyBorder="1" applyAlignment="1">
      <alignment horizontal="right" vertical="center" wrapText="1"/>
    </xf>
    <xf numFmtId="168" fontId="35" fillId="0" borderId="14" xfId="0" applyNumberFormat="1" applyFont="1" applyBorder="1" applyAlignment="1">
      <alignment vertical="center"/>
    </xf>
    <xf numFmtId="168" fontId="39" fillId="27" borderId="46" xfId="0" applyNumberFormat="1" applyFont="1" applyFill="1" applyBorder="1" applyAlignment="1">
      <alignment horizontal="right" vertical="center" wrapText="1"/>
    </xf>
    <xf numFmtId="168" fontId="22" fillId="0" borderId="43" xfId="37" applyNumberFormat="1" applyFont="1" applyFill="1" applyBorder="1" applyAlignment="1">
      <alignment vertical="center" wrapText="1"/>
    </xf>
    <xf numFmtId="168" fontId="37" fillId="26" borderId="11" xfId="0" applyNumberFormat="1" applyFont="1" applyFill="1" applyBorder="1" applyAlignment="1">
      <alignment horizontal="right" wrapText="1"/>
    </xf>
    <xf numFmtId="168" fontId="0" fillId="0" borderId="50" xfId="0" applyNumberFormat="1" applyBorder="1" applyAlignment="1"/>
    <xf numFmtId="168" fontId="23" fillId="24" borderId="39" xfId="37" applyNumberFormat="1" applyFont="1" applyFill="1" applyBorder="1" applyAlignment="1">
      <alignment horizontal="left" vertical="center" wrapText="1"/>
    </xf>
    <xf numFmtId="168" fontId="25" fillId="0" borderId="22" xfId="37" applyNumberFormat="1" applyFont="1" applyFill="1" applyBorder="1" applyAlignment="1">
      <alignment horizontal="left" vertical="center" wrapText="1"/>
    </xf>
    <xf numFmtId="168" fontId="47" fillId="29" borderId="39" xfId="37" applyNumberFormat="1" applyFont="1" applyFill="1" applyBorder="1" applyAlignment="1">
      <alignment horizontal="left" vertical="center" wrapText="1"/>
    </xf>
    <xf numFmtId="168" fontId="48" fillId="29" borderId="28" xfId="37" applyNumberFormat="1" applyFont="1" applyFill="1" applyBorder="1" applyAlignment="1">
      <alignment horizontal="center" vertical="center" wrapText="1"/>
    </xf>
    <xf numFmtId="168" fontId="50" fillId="0" borderId="11" xfId="0" applyNumberFormat="1" applyFont="1" applyFill="1" applyBorder="1"/>
    <xf numFmtId="168" fontId="22" fillId="0" borderId="42" xfId="37" applyNumberFormat="1" applyFont="1" applyFill="1" applyBorder="1" applyAlignment="1">
      <alignment vertical="center" wrapText="1"/>
    </xf>
    <xf numFmtId="168" fontId="50" fillId="0" borderId="43" xfId="0" applyNumberFormat="1" applyFont="1" applyFill="1" applyBorder="1" applyAlignment="1">
      <alignment vertical="center"/>
    </xf>
    <xf numFmtId="168" fontId="52" fillId="0" borderId="50" xfId="0" applyNumberFormat="1" applyFont="1" applyFill="1" applyBorder="1" applyAlignment="1"/>
    <xf numFmtId="168" fontId="52" fillId="0" borderId="50" xfId="0" applyNumberFormat="1" applyFont="1" applyFill="1" applyBorder="1" applyAlignment="1">
      <alignment vertical="center" wrapText="1"/>
    </xf>
    <xf numFmtId="168" fontId="48" fillId="29" borderId="11" xfId="37" applyNumberFormat="1" applyFont="1" applyFill="1" applyBorder="1" applyAlignment="1">
      <alignment horizontal="center" vertical="center" wrapText="1"/>
    </xf>
    <xf numFmtId="168" fontId="29" fillId="0" borderId="24" xfId="37" applyNumberFormat="1" applyFont="1" applyFill="1" applyBorder="1" applyAlignment="1">
      <alignment vertical="center" wrapText="1"/>
    </xf>
    <xf numFmtId="168" fontId="22" fillId="0" borderId="14" xfId="37" applyNumberFormat="1" applyFont="1" applyFill="1" applyBorder="1" applyAlignment="1">
      <alignment vertical="center" wrapText="1"/>
    </xf>
    <xf numFmtId="168" fontId="52" fillId="0" borderId="50" xfId="0" applyNumberFormat="1" applyFont="1" applyFill="1" applyBorder="1" applyAlignment="1">
      <alignment horizontal="right"/>
    </xf>
    <xf numFmtId="168" fontId="47" fillId="29" borderId="34" xfId="37" applyNumberFormat="1" applyFont="1" applyFill="1" applyBorder="1" applyAlignment="1">
      <alignment horizontal="right" vertical="center" wrapText="1"/>
    </xf>
    <xf numFmtId="168" fontId="48" fillId="29" borderId="28" xfId="37" applyNumberFormat="1" applyFont="1" applyFill="1" applyBorder="1" applyAlignment="1">
      <alignment horizontal="right" vertical="center" wrapText="1"/>
    </xf>
    <xf numFmtId="168" fontId="47" fillId="29" borderId="34" xfId="37" applyNumberFormat="1" applyFont="1" applyFill="1" applyBorder="1" applyAlignment="1">
      <alignment vertical="center" wrapText="1"/>
    </xf>
    <xf numFmtId="168" fontId="48" fillId="29" borderId="16" xfId="37" applyNumberFormat="1" applyFont="1" applyFill="1" applyBorder="1" applyAlignment="1">
      <alignment vertical="center"/>
    </xf>
    <xf numFmtId="168" fontId="48" fillId="29" borderId="17" xfId="37" applyNumberFormat="1" applyFont="1" applyFill="1" applyBorder="1" applyAlignment="1">
      <alignment vertical="center"/>
    </xf>
    <xf numFmtId="168" fontId="50" fillId="0" borderId="14" xfId="0" applyNumberFormat="1" applyFont="1" applyFill="1" applyBorder="1"/>
    <xf numFmtId="168" fontId="42" fillId="0" borderId="14" xfId="37" applyNumberFormat="1" applyFont="1" applyFill="1" applyBorder="1" applyAlignment="1">
      <alignment vertical="center" wrapText="1"/>
    </xf>
    <xf numFmtId="168" fontId="29" fillId="0" borderId="14" xfId="37" applyNumberFormat="1" applyFont="1" applyFill="1" applyBorder="1" applyAlignment="1">
      <alignment vertical="center" wrapText="1"/>
    </xf>
    <xf numFmtId="168" fontId="52" fillId="0" borderId="41" xfId="0" applyNumberFormat="1" applyFont="1" applyFill="1" applyBorder="1" applyAlignment="1">
      <alignment horizontal="right"/>
    </xf>
    <xf numFmtId="168" fontId="42" fillId="26" borderId="28" xfId="37" applyNumberFormat="1" applyFont="1" applyFill="1" applyBorder="1" applyAlignment="1">
      <alignment horizontal="right" vertical="center" wrapText="1"/>
    </xf>
    <xf numFmtId="168" fontId="52" fillId="0" borderId="0" xfId="0" applyNumberFormat="1" applyFont="1" applyFill="1" applyBorder="1"/>
    <xf numFmtId="168" fontId="0" fillId="0" borderId="0" xfId="0" applyNumberFormat="1"/>
    <xf numFmtId="168" fontId="58" fillId="0" borderId="0" xfId="0" applyNumberFormat="1" applyFont="1"/>
    <xf numFmtId="0" fontId="28" fillId="0" borderId="0" xfId="37" applyFont="1" applyFill="1" applyBorder="1" applyAlignment="1">
      <alignment horizontal="left" vertical="center" wrapText="1"/>
    </xf>
    <xf numFmtId="0" fontId="22" fillId="0" borderId="10" xfId="37" applyFont="1" applyFill="1" applyBorder="1" applyAlignment="1">
      <alignment horizontal="left" vertical="center" wrapText="1"/>
    </xf>
    <xf numFmtId="0" fontId="22" fillId="0" borderId="37" xfId="37" applyFont="1" applyFill="1" applyBorder="1" applyAlignment="1">
      <alignment horizontal="left" vertical="center" wrapText="1"/>
    </xf>
    <xf numFmtId="0" fontId="22" fillId="0" borderId="13" xfId="37" applyFont="1" applyFill="1" applyBorder="1" applyAlignment="1">
      <alignment horizontal="left" vertical="center" wrapText="1"/>
    </xf>
    <xf numFmtId="0" fontId="0" fillId="0" borderId="50" xfId="0" applyBorder="1" applyAlignment="1">
      <alignment horizontal="left"/>
    </xf>
    <xf numFmtId="0" fontId="28" fillId="0" borderId="55" xfId="37" applyFont="1" applyFill="1" applyBorder="1" applyAlignment="1">
      <alignment horizontal="left" vertical="center" wrapText="1"/>
    </xf>
    <xf numFmtId="166" fontId="26" fillId="0" borderId="47" xfId="37" applyNumberFormat="1" applyFont="1" applyFill="1" applyBorder="1" applyAlignment="1">
      <alignment horizontal="left" vertical="center" wrapText="1"/>
    </xf>
    <xf numFmtId="0" fontId="26" fillId="0" borderId="0" xfId="37" applyFont="1" applyFill="1" applyBorder="1" applyAlignment="1">
      <alignment horizontal="left" vertical="center" wrapText="1"/>
    </xf>
    <xf numFmtId="0" fontId="22" fillId="0" borderId="47" xfId="37" applyFont="1" applyFill="1" applyBorder="1" applyAlignment="1">
      <alignment horizontal="left" vertical="center" wrapText="1"/>
    </xf>
    <xf numFmtId="0" fontId="26" fillId="0" borderId="47" xfId="37" applyFont="1" applyFill="1" applyBorder="1" applyAlignment="1">
      <alignment horizontal="left" vertical="center" wrapText="1"/>
    </xf>
    <xf numFmtId="0" fontId="52" fillId="0" borderId="50" xfId="0" applyFont="1" applyFill="1" applyBorder="1" applyAlignment="1">
      <alignment horizontal="left"/>
    </xf>
    <xf numFmtId="0" fontId="22" fillId="0" borderId="50" xfId="37" applyFont="1" applyFill="1" applyBorder="1" applyAlignment="1">
      <alignment horizontal="left" vertical="center" wrapText="1"/>
    </xf>
    <xf numFmtId="0" fontId="26" fillId="0" borderId="55" xfId="37" applyFont="1" applyFill="1" applyBorder="1" applyAlignment="1">
      <alignment horizontal="left" vertical="center" wrapText="1"/>
    </xf>
    <xf numFmtId="0" fontId="47" fillId="29" borderId="33" xfId="37" applyFont="1" applyFill="1" applyBorder="1" applyAlignment="1">
      <alignment horizontal="left" vertical="center" wrapText="1"/>
    </xf>
    <xf numFmtId="0" fontId="26" fillId="26" borderId="55" xfId="37" applyFont="1" applyFill="1" applyBorder="1" applyAlignment="1">
      <alignment horizontal="left" vertical="center" wrapText="1"/>
    </xf>
    <xf numFmtId="0" fontId="22" fillId="0" borderId="11" xfId="37" applyFont="1" applyFill="1" applyBorder="1" applyAlignment="1">
      <alignment horizontal="left" vertical="center" wrapText="1"/>
    </xf>
    <xf numFmtId="0" fontId="50" fillId="0" borderId="10" xfId="0" applyFont="1" applyFill="1" applyBorder="1" applyAlignment="1">
      <alignment horizontal="left"/>
    </xf>
    <xf numFmtId="0" fontId="52" fillId="0" borderId="41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2" fillId="26" borderId="39" xfId="0" applyFont="1" applyFill="1" applyBorder="1" applyAlignment="1">
      <alignment horizontal="left" vertical="center" wrapText="1"/>
    </xf>
    <xf numFmtId="0" fontId="0" fillId="26" borderId="28" xfId="0" applyFill="1" applyBorder="1" applyAlignment="1">
      <alignment horizontal="left" vertical="top" wrapText="1"/>
    </xf>
    <xf numFmtId="0" fontId="0" fillId="26" borderId="28" xfId="0" applyFont="1" applyFill="1" applyBorder="1" applyAlignment="1">
      <alignment horizontal="left" vertical="top" wrapText="1"/>
    </xf>
    <xf numFmtId="4" fontId="42" fillId="26" borderId="28" xfId="37" applyNumberFormat="1" applyFont="1" applyFill="1" applyBorder="1" applyAlignment="1">
      <alignment horizontal="right" vertical="center" wrapText="1"/>
    </xf>
    <xf numFmtId="0" fontId="42" fillId="26" borderId="28" xfId="37" applyFont="1" applyFill="1" applyBorder="1" applyAlignment="1">
      <alignment horizontal="center" vertical="center" wrapText="1"/>
    </xf>
    <xf numFmtId="1" fontId="3" fillId="26" borderId="28" xfId="0" applyNumberFormat="1" applyFont="1" applyFill="1" applyBorder="1" applyAlignment="1"/>
    <xf numFmtId="0" fontId="45" fillId="26" borderId="29" xfId="37" applyFont="1" applyFill="1" applyBorder="1" applyAlignment="1">
      <alignment horizontal="right"/>
    </xf>
    <xf numFmtId="0" fontId="22" fillId="26" borderId="0" xfId="38" applyFont="1" applyFill="1" applyBorder="1" applyAlignment="1">
      <alignment vertical="center" wrapText="1"/>
    </xf>
    <xf numFmtId="0" fontId="51" fillId="0" borderId="50" xfId="0" applyFont="1" applyFill="1" applyBorder="1" applyAlignment="1">
      <alignment horizontal="center" vertical="center" wrapText="1"/>
    </xf>
    <xf numFmtId="0" fontId="37" fillId="26" borderId="11" xfId="0" applyFont="1" applyFill="1" applyBorder="1" applyAlignment="1">
      <alignment vertical="top" wrapText="1"/>
    </xf>
    <xf numFmtId="0" fontId="0" fillId="31" borderId="0" xfId="0" applyFill="1"/>
    <xf numFmtId="0" fontId="26" fillId="32" borderId="47" xfId="37" applyFont="1" applyFill="1" applyBorder="1" applyAlignment="1">
      <alignment horizontal="left" vertical="center" wrapText="1"/>
    </xf>
    <xf numFmtId="0" fontId="52" fillId="32" borderId="43" xfId="0" applyFont="1" applyFill="1" applyBorder="1" applyAlignment="1">
      <alignment vertical="top" wrapText="1"/>
    </xf>
    <xf numFmtId="0" fontId="51" fillId="32" borderId="41" xfId="0" applyFont="1" applyFill="1" applyBorder="1" applyAlignment="1">
      <alignment horizontal="center" vertical="center" wrapText="1"/>
    </xf>
    <xf numFmtId="0" fontId="51" fillId="32" borderId="46" xfId="0" applyFont="1" applyFill="1" applyBorder="1" applyAlignment="1">
      <alignment horizontal="center" vertical="center" wrapText="1"/>
    </xf>
    <xf numFmtId="168" fontId="29" fillId="32" borderId="42" xfId="37" applyNumberFormat="1" applyFont="1" applyFill="1" applyBorder="1" applyAlignment="1">
      <alignment vertical="center" wrapText="1"/>
    </xf>
    <xf numFmtId="168" fontId="29" fillId="32" borderId="43" xfId="37" applyNumberFormat="1" applyFont="1" applyFill="1" applyBorder="1" applyAlignment="1">
      <alignment vertical="center" wrapText="1"/>
    </xf>
    <xf numFmtId="2" fontId="22" fillId="32" borderId="45" xfId="37" applyNumberFormat="1" applyFont="1" applyFill="1" applyBorder="1" applyAlignment="1">
      <alignment vertical="center" wrapText="1"/>
    </xf>
    <xf numFmtId="0" fontId="22" fillId="32" borderId="41" xfId="37" applyFont="1" applyFill="1" applyBorder="1" applyAlignment="1">
      <alignment horizontal="right" vertical="center" wrapText="1"/>
    </xf>
    <xf numFmtId="167" fontId="22" fillId="32" borderId="41" xfId="37" applyNumberFormat="1" applyFont="1" applyFill="1" applyBorder="1" applyAlignment="1">
      <alignment wrapText="1"/>
    </xf>
    <xf numFmtId="0" fontId="22" fillId="32" borderId="46" xfId="37" applyFont="1" applyFill="1" applyBorder="1" applyAlignment="1">
      <alignment vertical="center" wrapText="1"/>
    </xf>
    <xf numFmtId="0" fontId="0" fillId="32" borderId="0" xfId="0" applyFill="1"/>
    <xf numFmtId="0" fontId="29" fillId="32" borderId="11" xfId="37" applyFont="1" applyFill="1" applyBorder="1" applyAlignment="1">
      <alignment horizontal="left" vertical="center" wrapText="1"/>
    </xf>
    <xf numFmtId="0" fontId="42" fillId="32" borderId="11" xfId="37" applyFont="1" applyFill="1" applyBorder="1" applyAlignment="1">
      <alignment vertical="top" wrapText="1"/>
    </xf>
    <xf numFmtId="0" fontId="53" fillId="32" borderId="11" xfId="0" applyFont="1" applyFill="1" applyBorder="1" applyAlignment="1">
      <alignment horizontal="center" vertical="center" wrapText="1"/>
    </xf>
    <xf numFmtId="168" fontId="29" fillId="32" borderId="11" xfId="37" applyNumberFormat="1" applyFont="1" applyFill="1" applyBorder="1" applyAlignment="1">
      <alignment vertical="center" wrapText="1"/>
    </xf>
    <xf numFmtId="2" fontId="42" fillId="32" borderId="11" xfId="37" applyNumberFormat="1" applyFont="1" applyFill="1" applyBorder="1" applyAlignment="1">
      <alignment vertical="center" wrapText="1"/>
    </xf>
    <xf numFmtId="0" fontId="42" fillId="32" borderId="11" xfId="37" applyFont="1" applyFill="1" applyBorder="1" applyAlignment="1">
      <alignment vertical="center" wrapText="1"/>
    </xf>
    <xf numFmtId="167" fontId="42" fillId="32" borderId="11" xfId="37" applyNumberFormat="1" applyFont="1" applyFill="1" applyBorder="1" applyAlignment="1">
      <alignment wrapText="1"/>
    </xf>
    <xf numFmtId="0" fontId="22" fillId="32" borderId="11" xfId="37" applyFont="1" applyFill="1" applyBorder="1" applyAlignment="1">
      <alignment vertical="center" wrapText="1"/>
    </xf>
    <xf numFmtId="0" fontId="52" fillId="26" borderId="0" xfId="0" applyFont="1" applyFill="1" applyBorder="1" applyAlignment="1">
      <alignment horizontal="left"/>
    </xf>
    <xf numFmtId="0" fontId="52" fillId="26" borderId="0" xfId="0" applyFont="1" applyFill="1" applyBorder="1" applyAlignment="1">
      <alignment vertical="top" wrapText="1"/>
    </xf>
    <xf numFmtId="0" fontId="52" fillId="26" borderId="0" xfId="0" applyFont="1" applyFill="1" applyBorder="1"/>
    <xf numFmtId="168" fontId="52" fillId="26" borderId="0" xfId="0" applyNumberFormat="1" applyFont="1" applyFill="1" applyBorder="1"/>
    <xf numFmtId="10" fontId="52" fillId="26" borderId="0" xfId="0" applyNumberFormat="1" applyFont="1" applyFill="1" applyBorder="1"/>
    <xf numFmtId="167" fontId="50" fillId="26" borderId="0" xfId="0" applyNumberFormat="1" applyFont="1" applyFill="1" applyBorder="1" applyAlignment="1"/>
    <xf numFmtId="0" fontId="26" fillId="31" borderId="55" xfId="37" applyFont="1" applyFill="1" applyBorder="1" applyAlignment="1">
      <alignment horizontal="left" vertical="center" wrapText="1"/>
    </xf>
    <xf numFmtId="2" fontId="22" fillId="31" borderId="25" xfId="37" applyNumberFormat="1" applyFont="1" applyFill="1" applyBorder="1" applyAlignment="1">
      <alignment vertical="center" wrapText="1"/>
    </xf>
    <xf numFmtId="0" fontId="22" fillId="31" borderId="24" xfId="37" applyFont="1" applyFill="1" applyBorder="1" applyAlignment="1">
      <alignment vertical="center" wrapText="1"/>
    </xf>
    <xf numFmtId="0" fontId="0" fillId="26" borderId="0" xfId="0" applyFill="1" applyAlignment="1">
      <alignment horizontal="left"/>
    </xf>
    <xf numFmtId="0" fontId="28" fillId="26" borderId="0" xfId="37" applyFont="1" applyFill="1" applyBorder="1" applyAlignment="1">
      <alignment horizontal="center" vertical="center" wrapText="1"/>
    </xf>
    <xf numFmtId="168" fontId="0" fillId="26" borderId="0" xfId="0" applyNumberFormat="1" applyFill="1"/>
    <xf numFmtId="10" fontId="0" fillId="26" borderId="0" xfId="0" applyNumberFormat="1" applyFill="1"/>
    <xf numFmtId="167" fontId="35" fillId="26" borderId="0" xfId="0" applyNumberFormat="1" applyFont="1" applyFill="1" applyAlignment="1"/>
    <xf numFmtId="0" fontId="0" fillId="33" borderId="0" xfId="0" applyFill="1"/>
    <xf numFmtId="0" fontId="29" fillId="33" borderId="47" xfId="37" applyFont="1" applyFill="1" applyBorder="1" applyAlignment="1">
      <alignment horizontal="left" vertical="center" wrapText="1"/>
    </xf>
    <xf numFmtId="0" fontId="37" fillId="33" borderId="43" xfId="0" applyFont="1" applyFill="1" applyBorder="1" applyAlignment="1">
      <alignment horizontal="right" vertical="top" wrapText="1"/>
    </xf>
    <xf numFmtId="168" fontId="29" fillId="33" borderId="48" xfId="37" applyNumberFormat="1" applyFont="1" applyFill="1" applyBorder="1" applyAlignment="1">
      <alignment vertical="center" wrapText="1"/>
    </xf>
    <xf numFmtId="168" fontId="29" fillId="33" borderId="43" xfId="37" applyNumberFormat="1" applyFont="1" applyFill="1" applyBorder="1" applyAlignment="1">
      <alignment vertical="center" wrapText="1"/>
    </xf>
    <xf numFmtId="2" fontId="42" fillId="33" borderId="45" xfId="37" applyNumberFormat="1" applyFont="1" applyFill="1" applyBorder="1" applyAlignment="1">
      <alignment vertical="center" wrapText="1"/>
    </xf>
    <xf numFmtId="0" fontId="42" fillId="33" borderId="43" xfId="37" applyFont="1" applyFill="1" applyBorder="1" applyAlignment="1">
      <alignment vertical="center" wrapText="1"/>
    </xf>
    <xf numFmtId="0" fontId="42" fillId="33" borderId="43" xfId="37" applyFont="1" applyFill="1" applyBorder="1" applyAlignment="1">
      <alignment horizontal="center" vertical="center" wrapText="1"/>
    </xf>
    <xf numFmtId="167" fontId="42" fillId="33" borderId="43" xfId="37" applyNumberFormat="1" applyFont="1" applyFill="1" applyBorder="1" applyAlignment="1">
      <alignment wrapText="1"/>
    </xf>
    <xf numFmtId="0" fontId="22" fillId="33" borderId="25" xfId="37" applyFont="1" applyFill="1" applyBorder="1" applyAlignment="1">
      <alignment vertical="center" wrapText="1"/>
    </xf>
    <xf numFmtId="168" fontId="44" fillId="33" borderId="11" xfId="37" applyNumberFormat="1" applyFont="1" applyFill="1" applyBorder="1" applyAlignment="1">
      <alignment vertical="center" wrapText="1"/>
    </xf>
    <xf numFmtId="168" fontId="29" fillId="33" borderId="11" xfId="37" applyNumberFormat="1" applyFont="1" applyFill="1" applyBorder="1" applyAlignment="1">
      <alignment vertical="center" wrapText="1"/>
    </xf>
    <xf numFmtId="2" fontId="42" fillId="33" borderId="11" xfId="37" applyNumberFormat="1" applyFont="1" applyFill="1" applyBorder="1" applyAlignment="1">
      <alignment vertical="center" wrapText="1"/>
    </xf>
    <xf numFmtId="0" fontId="42" fillId="33" borderId="11" xfId="37" applyFont="1" applyFill="1" applyBorder="1" applyAlignment="1">
      <alignment vertical="center" wrapText="1"/>
    </xf>
    <xf numFmtId="167" fontId="42" fillId="33" borderId="11" xfId="37" applyNumberFormat="1" applyFont="1" applyFill="1" applyBorder="1" applyAlignment="1">
      <alignment wrapText="1"/>
    </xf>
    <xf numFmtId="0" fontId="1" fillId="33" borderId="0" xfId="37" applyFont="1" applyFill="1"/>
    <xf numFmtId="0" fontId="28" fillId="26" borderId="0" xfId="37" applyFont="1" applyFill="1" applyBorder="1" applyAlignment="1">
      <alignment horizontal="left" vertical="center" wrapText="1"/>
    </xf>
    <xf numFmtId="168" fontId="22" fillId="26" borderId="0" xfId="37" applyNumberFormat="1" applyFont="1" applyFill="1" applyBorder="1" applyAlignment="1">
      <alignment vertical="center" wrapText="1"/>
    </xf>
    <xf numFmtId="2" fontId="22" fillId="26" borderId="0" xfId="37" applyNumberFormat="1" applyFont="1" applyFill="1" applyBorder="1" applyAlignment="1">
      <alignment vertical="center" wrapText="1"/>
    </xf>
    <xf numFmtId="0" fontId="22" fillId="26" borderId="0" xfId="37" applyFont="1" applyFill="1" applyBorder="1" applyAlignment="1">
      <alignment vertical="center" wrapText="1"/>
    </xf>
    <xf numFmtId="10" fontId="22" fillId="26" borderId="0" xfId="37" applyNumberFormat="1" applyFont="1" applyFill="1" applyBorder="1" applyAlignment="1">
      <alignment vertical="center" wrapText="1"/>
    </xf>
    <xf numFmtId="167" fontId="22" fillId="26" borderId="0" xfId="37" applyNumberFormat="1" applyFont="1" applyFill="1" applyBorder="1" applyAlignment="1">
      <alignment wrapText="1"/>
    </xf>
    <xf numFmtId="0" fontId="0" fillId="34" borderId="0" xfId="0" applyFill="1"/>
    <xf numFmtId="0" fontId="26" fillId="34" borderId="58" xfId="37" applyFont="1" applyFill="1" applyBorder="1" applyAlignment="1">
      <alignment horizontal="left" vertical="center" wrapText="1"/>
    </xf>
    <xf numFmtId="0" fontId="28" fillId="34" borderId="24" xfId="37" applyFont="1" applyFill="1" applyBorder="1" applyAlignment="1">
      <alignment horizontal="center" vertical="center" wrapText="1"/>
    </xf>
    <xf numFmtId="168" fontId="26" fillId="34" borderId="24" xfId="37" applyNumberFormat="1" applyFont="1" applyFill="1" applyBorder="1" applyAlignment="1">
      <alignment vertical="center" wrapText="1"/>
    </xf>
    <xf numFmtId="168" fontId="22" fillId="34" borderId="24" xfId="37" applyNumberFormat="1" applyFont="1" applyFill="1" applyBorder="1" applyAlignment="1">
      <alignment vertical="center" wrapText="1"/>
    </xf>
    <xf numFmtId="2" fontId="22" fillId="34" borderId="24" xfId="37" applyNumberFormat="1" applyFont="1" applyFill="1" applyBorder="1" applyAlignment="1">
      <alignment vertical="center" wrapText="1"/>
    </xf>
    <xf numFmtId="0" fontId="22" fillId="34" borderId="24" xfId="37" applyFont="1" applyFill="1" applyBorder="1" applyAlignment="1">
      <alignment vertical="center" wrapText="1"/>
    </xf>
    <xf numFmtId="10" fontId="22" fillId="34" borderId="24" xfId="37" applyNumberFormat="1" applyFont="1" applyFill="1" applyBorder="1" applyAlignment="1">
      <alignment vertical="center" wrapText="1"/>
    </xf>
    <xf numFmtId="167" fontId="22" fillId="34" borderId="24" xfId="37" applyNumberFormat="1" applyFont="1" applyFill="1" applyBorder="1" applyAlignment="1">
      <alignment wrapText="1"/>
    </xf>
    <xf numFmtId="0" fontId="22" fillId="34" borderId="25" xfId="37" applyFont="1" applyFill="1" applyBorder="1" applyAlignment="1">
      <alignment vertical="center" wrapText="1"/>
    </xf>
    <xf numFmtId="0" fontId="28" fillId="0" borderId="23" xfId="37" applyFont="1" applyFill="1" applyBorder="1" applyAlignment="1">
      <alignment horizontal="left" vertical="center" wrapText="1"/>
    </xf>
    <xf numFmtId="0" fontId="22" fillId="0" borderId="68" xfId="37" applyFont="1" applyFill="1" applyBorder="1" applyAlignment="1">
      <alignment vertical="top" wrapText="1"/>
    </xf>
    <xf numFmtId="0" fontId="28" fillId="0" borderId="62" xfId="37" applyFont="1" applyFill="1" applyBorder="1" applyAlignment="1">
      <alignment horizontal="center" vertical="center" wrapText="1"/>
    </xf>
    <xf numFmtId="0" fontId="28" fillId="0" borderId="36" xfId="37" applyFont="1" applyFill="1" applyBorder="1" applyAlignment="1">
      <alignment horizontal="center" vertical="center" wrapText="1"/>
    </xf>
    <xf numFmtId="168" fontId="22" fillId="0" borderId="61" xfId="37" applyNumberFormat="1" applyFont="1" applyFill="1" applyBorder="1" applyAlignment="1">
      <alignment vertical="center" wrapText="1"/>
    </xf>
    <xf numFmtId="168" fontId="22" fillId="0" borderId="69" xfId="37" applyNumberFormat="1" applyFont="1" applyFill="1" applyBorder="1" applyAlignment="1">
      <alignment vertical="center" wrapText="1"/>
    </xf>
    <xf numFmtId="2" fontId="22" fillId="0" borderId="70" xfId="37" applyNumberFormat="1" applyFont="1" applyFill="1" applyBorder="1" applyAlignment="1">
      <alignment vertical="center" wrapText="1"/>
    </xf>
    <xf numFmtId="0" fontId="22" fillId="0" borderId="69" xfId="37" applyFont="1" applyFill="1" applyBorder="1" applyAlignment="1">
      <alignment vertical="center" wrapText="1"/>
    </xf>
    <xf numFmtId="10" fontId="22" fillId="0" borderId="69" xfId="37" applyNumberFormat="1" applyFont="1" applyFill="1" applyBorder="1" applyAlignment="1">
      <alignment vertical="center" wrapText="1"/>
    </xf>
    <xf numFmtId="167" fontId="22" fillId="0" borderId="69" xfId="37" applyNumberFormat="1" applyFont="1" applyFill="1" applyBorder="1" applyAlignment="1">
      <alignment wrapText="1"/>
    </xf>
    <xf numFmtId="0" fontId="22" fillId="0" borderId="70" xfId="37" applyFont="1" applyFill="1" applyBorder="1" applyAlignment="1">
      <alignment vertical="center" wrapText="1"/>
    </xf>
    <xf numFmtId="0" fontId="50" fillId="0" borderId="27" xfId="0" applyFont="1" applyFill="1" applyBorder="1" applyAlignment="1">
      <alignment horizontal="left"/>
    </xf>
    <xf numFmtId="0" fontId="50" fillId="0" borderId="28" xfId="0" applyFont="1" applyFill="1" applyBorder="1" applyAlignment="1">
      <alignment vertical="top" wrapText="1"/>
    </xf>
    <xf numFmtId="0" fontId="50" fillId="0" borderId="28" xfId="0" applyFont="1" applyFill="1" applyBorder="1"/>
    <xf numFmtId="166" fontId="26" fillId="0" borderId="55" xfId="37" applyNumberFormat="1" applyFont="1" applyFill="1" applyBorder="1" applyAlignment="1">
      <alignment horizontal="left" vertical="center" wrapText="1"/>
    </xf>
    <xf numFmtId="0" fontId="50" fillId="0" borderId="24" xfId="0" applyFont="1" applyFill="1" applyBorder="1" applyAlignment="1">
      <alignment vertical="top" wrapText="1"/>
    </xf>
    <xf numFmtId="166" fontId="26" fillId="0" borderId="50" xfId="37" applyNumberFormat="1" applyFont="1" applyFill="1" applyBorder="1" applyAlignment="1">
      <alignment horizontal="center" vertical="center" wrapText="1"/>
    </xf>
    <xf numFmtId="166" fontId="26" fillId="0" borderId="56" xfId="37" applyNumberFormat="1" applyFont="1" applyFill="1" applyBorder="1" applyAlignment="1">
      <alignment horizontal="center" vertical="center" wrapText="1"/>
    </xf>
    <xf numFmtId="0" fontId="22" fillId="0" borderId="21" xfId="37" applyFont="1" applyFill="1" applyBorder="1" applyAlignment="1">
      <alignment vertical="center" wrapText="1"/>
    </xf>
    <xf numFmtId="168" fontId="22" fillId="0" borderId="28" xfId="37" applyNumberFormat="1" applyFont="1" applyFill="1" applyBorder="1" applyAlignment="1">
      <alignment vertical="center" wrapText="1"/>
    </xf>
    <xf numFmtId="4" fontId="22" fillId="0" borderId="28" xfId="37" applyNumberFormat="1" applyFont="1" applyFill="1" applyBorder="1" applyAlignment="1">
      <alignment vertical="center" wrapText="1"/>
    </xf>
    <xf numFmtId="0" fontId="22" fillId="0" borderId="50" xfId="37" applyFont="1" applyFill="1" applyBorder="1" applyAlignment="1">
      <alignment vertical="top" wrapText="1"/>
    </xf>
    <xf numFmtId="0" fontId="26" fillId="32" borderId="41" xfId="37" applyFont="1" applyFill="1" applyBorder="1" applyAlignment="1">
      <alignment vertical="center" wrapText="1"/>
    </xf>
    <xf numFmtId="0" fontId="42" fillId="26" borderId="10" xfId="37" applyFont="1" applyFill="1" applyBorder="1" applyAlignment="1">
      <alignment horizontal="left" vertical="center" wrapText="1"/>
    </xf>
    <xf numFmtId="168" fontId="53" fillId="26" borderId="11" xfId="0" applyNumberFormat="1" applyFont="1" applyFill="1" applyBorder="1"/>
    <xf numFmtId="0" fontId="0" fillId="35" borderId="0" xfId="0" applyFill="1"/>
    <xf numFmtId="0" fontId="26" fillId="35" borderId="58" xfId="37" applyFont="1" applyFill="1" applyBorder="1" applyAlignment="1">
      <alignment horizontal="left" vertical="center" wrapText="1"/>
    </xf>
    <xf numFmtId="0" fontId="22" fillId="35" borderId="24" xfId="37" applyFont="1" applyFill="1" applyBorder="1" applyAlignment="1">
      <alignment vertical="top" wrapText="1"/>
    </xf>
    <xf numFmtId="0" fontId="28" fillId="35" borderId="24" xfId="37" applyFont="1" applyFill="1" applyBorder="1" applyAlignment="1">
      <alignment horizontal="center" vertical="center" wrapText="1"/>
    </xf>
    <xf numFmtId="168" fontId="26" fillId="35" borderId="24" xfId="37" applyNumberFormat="1" applyFont="1" applyFill="1" applyBorder="1" applyAlignment="1">
      <alignment vertical="center" wrapText="1"/>
    </xf>
    <xf numFmtId="168" fontId="22" fillId="35" borderId="24" xfId="37" applyNumberFormat="1" applyFont="1" applyFill="1" applyBorder="1" applyAlignment="1">
      <alignment vertical="center" wrapText="1"/>
    </xf>
    <xf numFmtId="2" fontId="22" fillId="35" borderId="24" xfId="37" applyNumberFormat="1" applyFont="1" applyFill="1" applyBorder="1" applyAlignment="1">
      <alignment vertical="center" wrapText="1"/>
    </xf>
    <xf numFmtId="0" fontId="22" fillId="35" borderId="24" xfId="37" applyFont="1" applyFill="1" applyBorder="1" applyAlignment="1">
      <alignment vertical="center" wrapText="1"/>
    </xf>
    <xf numFmtId="10" fontId="22" fillId="35" borderId="24" xfId="37" applyNumberFormat="1" applyFont="1" applyFill="1" applyBorder="1" applyAlignment="1">
      <alignment vertical="center" wrapText="1"/>
    </xf>
    <xf numFmtId="167" fontId="22" fillId="35" borderId="24" xfId="37" applyNumberFormat="1" applyFont="1" applyFill="1" applyBorder="1" applyAlignment="1">
      <alignment wrapText="1"/>
    </xf>
    <xf numFmtId="0" fontId="0" fillId="35" borderId="25" xfId="0" applyFill="1" applyBorder="1"/>
    <xf numFmtId="0" fontId="29" fillId="35" borderId="55" xfId="37" applyFont="1" applyFill="1" applyBorder="1" applyAlignment="1">
      <alignment horizontal="left" vertical="center" wrapText="1"/>
    </xf>
    <xf numFmtId="0" fontId="29" fillId="35" borderId="50" xfId="0" applyFont="1" applyFill="1" applyBorder="1" applyAlignment="1">
      <alignment vertical="top" wrapText="1"/>
    </xf>
    <xf numFmtId="168" fontId="29" fillId="35" borderId="58" xfId="37" applyNumberFormat="1" applyFont="1" applyFill="1" applyBorder="1" applyAlignment="1">
      <alignment vertical="center" wrapText="1"/>
    </xf>
    <xf numFmtId="168" fontId="29" fillId="35" borderId="24" xfId="37" applyNumberFormat="1" applyFont="1" applyFill="1" applyBorder="1" applyAlignment="1">
      <alignment vertical="center" wrapText="1"/>
    </xf>
    <xf numFmtId="2" fontId="42" fillId="35" borderId="25" xfId="37" applyNumberFormat="1" applyFont="1" applyFill="1" applyBorder="1" applyAlignment="1">
      <alignment vertical="center" wrapText="1"/>
    </xf>
    <xf numFmtId="0" fontId="42" fillId="35" borderId="24" xfId="37" applyFont="1" applyFill="1" applyBorder="1" applyAlignment="1">
      <alignment vertical="center" wrapText="1"/>
    </xf>
    <xf numFmtId="167" fontId="42" fillId="35" borderId="43" xfId="37" applyNumberFormat="1" applyFont="1" applyFill="1" applyBorder="1" applyAlignment="1">
      <alignment wrapText="1"/>
    </xf>
    <xf numFmtId="167" fontId="42" fillId="35" borderId="24" xfId="37" applyNumberFormat="1" applyFont="1" applyFill="1" applyBorder="1" applyAlignment="1">
      <alignment wrapText="1"/>
    </xf>
    <xf numFmtId="0" fontId="42" fillId="35" borderId="25" xfId="37" applyFont="1" applyFill="1" applyBorder="1" applyAlignment="1">
      <alignment vertical="center" wrapText="1"/>
    </xf>
    <xf numFmtId="0" fontId="60" fillId="35" borderId="0" xfId="0" applyFont="1" applyFill="1"/>
    <xf numFmtId="0" fontId="22" fillId="35" borderId="16" xfId="38" applyFont="1" applyFill="1" applyBorder="1" applyAlignment="1">
      <alignment horizontal="left" vertical="center" wrapText="1"/>
    </xf>
    <xf numFmtId="0" fontId="22" fillId="35" borderId="0" xfId="38" applyFont="1" applyFill="1" applyBorder="1" applyAlignment="1">
      <alignment horizontal="left" vertical="center" wrapText="1"/>
    </xf>
    <xf numFmtId="0" fontId="42" fillId="35" borderId="50" xfId="37" applyFont="1" applyFill="1" applyBorder="1" applyAlignment="1">
      <alignment vertical="center" wrapText="1"/>
    </xf>
    <xf numFmtId="0" fontId="42" fillId="35" borderId="50" xfId="37" applyFont="1" applyFill="1" applyBorder="1" applyAlignment="1">
      <alignment wrapText="1"/>
    </xf>
    <xf numFmtId="167" fontId="42" fillId="35" borderId="50" xfId="37" applyNumberFormat="1" applyFont="1" applyFill="1" applyBorder="1" applyAlignment="1">
      <alignment wrapText="1"/>
    </xf>
    <xf numFmtId="0" fontId="42" fillId="35" borderId="56" xfId="37" applyFont="1" applyFill="1" applyBorder="1" applyAlignment="1">
      <alignment vertical="center" wrapText="1"/>
    </xf>
    <xf numFmtId="0" fontId="2" fillId="35" borderId="0" xfId="37" applyFill="1"/>
    <xf numFmtId="0" fontId="22" fillId="35" borderId="16" xfId="38" applyFont="1" applyFill="1" applyBorder="1" applyAlignment="1">
      <alignment vertical="center" wrapText="1"/>
    </xf>
    <xf numFmtId="0" fontId="22" fillId="0" borderId="50" xfId="37" applyFont="1" applyFill="1" applyBorder="1" applyAlignment="1">
      <alignment vertical="center" wrapText="1"/>
    </xf>
    <xf numFmtId="168" fontId="58" fillId="30" borderId="59" xfId="0" applyNumberFormat="1" applyFont="1" applyFill="1" applyBorder="1" applyAlignment="1">
      <alignment vertical="center"/>
    </xf>
    <xf numFmtId="0" fontId="46" fillId="0" borderId="0" xfId="0" applyFont="1" applyAlignment="1"/>
    <xf numFmtId="0" fontId="42" fillId="26" borderId="13" xfId="37" applyFont="1" applyFill="1" applyBorder="1" applyAlignment="1">
      <alignment horizontal="left" vertical="center" wrapText="1"/>
    </xf>
    <xf numFmtId="0" fontId="42" fillId="26" borderId="27" xfId="37" applyFont="1" applyFill="1" applyBorder="1" applyAlignment="1">
      <alignment horizontal="left" vertical="center" wrapText="1"/>
    </xf>
    <xf numFmtId="0" fontId="42" fillId="26" borderId="11" xfId="37" applyFont="1" applyFill="1" applyBorder="1" applyAlignment="1">
      <alignment horizontal="left" vertical="center" wrapText="1"/>
    </xf>
    <xf numFmtId="0" fontId="3" fillId="26" borderId="11" xfId="0" applyFont="1" applyFill="1" applyBorder="1" applyAlignment="1">
      <alignment vertical="top" wrapText="1"/>
    </xf>
    <xf numFmtId="3" fontId="37" fillId="26" borderId="11" xfId="0" applyNumberFormat="1" applyFont="1" applyFill="1" applyBorder="1"/>
    <xf numFmtId="0" fontId="2" fillId="26" borderId="40" xfId="37" applyFill="1" applyBorder="1" applyAlignment="1">
      <alignment horizontal="right"/>
    </xf>
    <xf numFmtId="0" fontId="2" fillId="26" borderId="12" xfId="37" applyFill="1" applyBorder="1" applyAlignment="1">
      <alignment horizontal="right"/>
    </xf>
    <xf numFmtId="0" fontId="42" fillId="26" borderId="57" xfId="37" applyFont="1" applyFill="1" applyBorder="1" applyAlignment="1">
      <alignment horizontal="left" vertical="center" wrapText="1"/>
    </xf>
    <xf numFmtId="0" fontId="52" fillId="26" borderId="51" xfId="0" applyFont="1" applyFill="1" applyBorder="1" applyAlignment="1">
      <alignment vertical="top" wrapText="1"/>
    </xf>
    <xf numFmtId="0" fontId="42" fillId="26" borderId="51" xfId="37" applyFont="1" applyFill="1" applyBorder="1" applyAlignment="1">
      <alignment vertical="center" wrapText="1"/>
    </xf>
    <xf numFmtId="168" fontId="53" fillId="26" borderId="51" xfId="0" applyNumberFormat="1" applyFont="1" applyFill="1" applyBorder="1"/>
    <xf numFmtId="0" fontId="22" fillId="26" borderId="64" xfId="37" applyFont="1" applyFill="1" applyBorder="1" applyAlignment="1">
      <alignment vertical="center" wrapText="1"/>
    </xf>
    <xf numFmtId="0" fontId="52" fillId="26" borderId="11" xfId="0" applyFont="1" applyFill="1" applyBorder="1" applyAlignment="1">
      <alignment vertical="top" wrapText="1"/>
    </xf>
    <xf numFmtId="0" fontId="22" fillId="26" borderId="67" xfId="37" applyFont="1" applyFill="1" applyBorder="1" applyAlignment="1">
      <alignment vertical="center" wrapText="1"/>
    </xf>
    <xf numFmtId="4" fontId="42" fillId="26" borderId="11" xfId="37" applyNumberFormat="1" applyFont="1" applyFill="1" applyBorder="1" applyAlignment="1">
      <alignment wrapText="1"/>
    </xf>
    <xf numFmtId="0" fontId="22" fillId="26" borderId="11" xfId="37" applyFont="1" applyFill="1" applyBorder="1" applyAlignment="1">
      <alignment horizontal="right" vertical="center" wrapText="1"/>
    </xf>
    <xf numFmtId="168" fontId="42" fillId="26" borderId="11" xfId="37" applyNumberFormat="1" applyFont="1" applyFill="1" applyBorder="1" applyAlignment="1">
      <alignment vertical="center" wrapText="1"/>
    </xf>
    <xf numFmtId="0" fontId="22" fillId="26" borderId="11" xfId="37" applyFont="1" applyFill="1" applyBorder="1" applyAlignment="1">
      <alignment vertical="center" wrapText="1"/>
    </xf>
    <xf numFmtId="0" fontId="42" fillId="0" borderId="57" xfId="37" applyFont="1" applyFill="1" applyBorder="1" applyAlignment="1">
      <alignment horizontal="left" vertical="center" wrapText="1"/>
    </xf>
    <xf numFmtId="0" fontId="37" fillId="0" borderId="30" xfId="0" applyFont="1" applyBorder="1" applyAlignment="1">
      <alignment vertical="top" wrapText="1"/>
    </xf>
    <xf numFmtId="0" fontId="42" fillId="0" borderId="30" xfId="37" applyFont="1" applyFill="1" applyBorder="1" applyAlignment="1">
      <alignment vertical="center" wrapText="1"/>
    </xf>
    <xf numFmtId="168" fontId="43" fillId="27" borderId="72" xfId="44" applyNumberFormat="1" applyFont="1" applyFill="1" applyBorder="1" applyAlignment="1">
      <alignment horizontal="right" wrapText="1"/>
    </xf>
    <xf numFmtId="168" fontId="3" fillId="0" borderId="30" xfId="0" applyNumberFormat="1" applyFont="1" applyBorder="1" applyAlignment="1">
      <alignment horizontal="right"/>
    </xf>
    <xf numFmtId="4" fontId="42" fillId="0" borderId="30" xfId="37" applyNumberFormat="1" applyFont="1" applyFill="1" applyBorder="1" applyAlignment="1">
      <alignment vertical="center" wrapText="1"/>
    </xf>
    <xf numFmtId="166" fontId="42" fillId="0" borderId="30" xfId="37" applyNumberFormat="1" applyFont="1" applyFill="1" applyBorder="1" applyAlignment="1">
      <alignment vertical="center" wrapText="1"/>
    </xf>
    <xf numFmtId="0" fontId="42" fillId="0" borderId="28" xfId="37" applyFont="1" applyFill="1" applyBorder="1" applyAlignment="1">
      <alignment horizontal="center" vertical="center" wrapText="1"/>
    </xf>
    <xf numFmtId="167" fontId="3" fillId="0" borderId="30" xfId="0" applyNumberFormat="1" applyFont="1" applyBorder="1" applyAlignment="1"/>
    <xf numFmtId="0" fontId="42" fillId="0" borderId="73" xfId="37" applyFont="1" applyFill="1" applyBorder="1" applyAlignment="1">
      <alignment vertical="center" wrapText="1"/>
    </xf>
    <xf numFmtId="168" fontId="29" fillId="0" borderId="26" xfId="37" applyNumberFormat="1" applyFont="1" applyFill="1" applyBorder="1" applyAlignment="1">
      <alignment vertical="center" wrapText="1"/>
    </xf>
    <xf numFmtId="0" fontId="42" fillId="0" borderId="50" xfId="37" applyFont="1" applyFill="1" applyBorder="1" applyAlignment="1">
      <alignment vertical="center" wrapText="1"/>
    </xf>
    <xf numFmtId="167" fontId="22" fillId="0" borderId="50" xfId="37" applyNumberFormat="1" applyFont="1" applyFill="1" applyBorder="1" applyAlignment="1">
      <alignment wrapText="1"/>
    </xf>
    <xf numFmtId="0" fontId="22" fillId="0" borderId="56" xfId="37" applyFont="1" applyFill="1" applyBorder="1" applyAlignment="1">
      <alignment vertical="center" wrapText="1"/>
    </xf>
    <xf numFmtId="0" fontId="52" fillId="26" borderId="28" xfId="0" applyFont="1" applyFill="1" applyBorder="1" applyAlignment="1">
      <alignment vertical="top" wrapText="1"/>
    </xf>
    <xf numFmtId="0" fontId="42" fillId="26" borderId="30" xfId="37" applyFont="1" applyFill="1" applyBorder="1" applyAlignment="1">
      <alignment horizontal="center" vertical="center" wrapText="1"/>
    </xf>
    <xf numFmtId="0" fontId="42" fillId="26" borderId="28" xfId="37" applyFont="1" applyFill="1" applyBorder="1" applyAlignment="1">
      <alignment vertical="center" wrapText="1"/>
    </xf>
    <xf numFmtId="168" fontId="53" fillId="26" borderId="28" xfId="0" applyNumberFormat="1" applyFont="1" applyFill="1" applyBorder="1"/>
    <xf numFmtId="4" fontId="42" fillId="26" borderId="28" xfId="37" applyNumberFormat="1" applyFont="1" applyFill="1" applyBorder="1" applyAlignment="1">
      <alignment vertical="center" wrapText="1"/>
    </xf>
    <xf numFmtId="166" fontId="42" fillId="26" borderId="28" xfId="37" applyNumberFormat="1" applyFont="1" applyFill="1" applyBorder="1" applyAlignment="1">
      <alignment vertical="center" wrapText="1"/>
    </xf>
    <xf numFmtId="0" fontId="29" fillId="31" borderId="55" xfId="37" applyFont="1" applyFill="1" applyBorder="1" applyAlignment="1">
      <alignment horizontal="left" vertical="center" wrapText="1"/>
    </xf>
    <xf numFmtId="0" fontId="53" fillId="31" borderId="24" xfId="0" applyFont="1" applyFill="1" applyBorder="1" applyAlignment="1">
      <alignment vertical="top" wrapText="1"/>
    </xf>
    <xf numFmtId="0" fontId="51" fillId="31" borderId="50" xfId="0" applyFont="1" applyFill="1" applyBorder="1" applyAlignment="1">
      <alignment horizontal="center" vertical="center" wrapText="1"/>
    </xf>
    <xf numFmtId="0" fontId="51" fillId="31" borderId="56" xfId="0" applyFont="1" applyFill="1" applyBorder="1" applyAlignment="1">
      <alignment horizontal="center" vertical="center" wrapText="1"/>
    </xf>
    <xf numFmtId="168" fontId="29" fillId="31" borderId="26" xfId="37" applyNumberFormat="1" applyFont="1" applyFill="1" applyBorder="1" applyAlignment="1">
      <alignment vertical="center" wrapText="1"/>
    </xf>
    <xf numFmtId="168" fontId="29" fillId="31" borderId="24" xfId="37" applyNumberFormat="1" applyFont="1" applyFill="1" applyBorder="1" applyAlignment="1">
      <alignment vertical="center" wrapText="1"/>
    </xf>
    <xf numFmtId="2" fontId="42" fillId="31" borderId="25" xfId="37" applyNumberFormat="1" applyFont="1" applyFill="1" applyBorder="1" applyAlignment="1">
      <alignment vertical="center" wrapText="1"/>
    </xf>
    <xf numFmtId="0" fontId="42" fillId="31" borderId="50" xfId="37" applyFont="1" applyFill="1" applyBorder="1" applyAlignment="1">
      <alignment vertical="center" wrapText="1"/>
    </xf>
    <xf numFmtId="167" fontId="42" fillId="31" borderId="50" xfId="37" applyNumberFormat="1" applyFont="1" applyFill="1" applyBorder="1" applyAlignment="1">
      <alignment wrapText="1"/>
    </xf>
    <xf numFmtId="167" fontId="42" fillId="31" borderId="56" xfId="37" applyNumberFormat="1" applyFont="1" applyFill="1" applyBorder="1" applyAlignment="1">
      <alignment wrapText="1"/>
    </xf>
    <xf numFmtId="0" fontId="22" fillId="26" borderId="46" xfId="37" applyFont="1" applyFill="1" applyBorder="1" applyAlignment="1">
      <alignment vertical="center" wrapText="1"/>
    </xf>
    <xf numFmtId="0" fontId="42" fillId="0" borderId="27" xfId="37" applyFont="1" applyFill="1" applyBorder="1" applyAlignment="1">
      <alignment horizontal="left" vertical="center" wrapText="1"/>
    </xf>
    <xf numFmtId="0" fontId="42" fillId="0" borderId="28" xfId="37" applyFont="1" applyFill="1" applyBorder="1" applyAlignment="1">
      <alignment vertical="top" wrapText="1"/>
    </xf>
    <xf numFmtId="0" fontId="42" fillId="26" borderId="28" xfId="37" applyFont="1" applyFill="1" applyBorder="1" applyAlignment="1">
      <alignment vertical="top" wrapText="1"/>
    </xf>
    <xf numFmtId="0" fontId="42" fillId="0" borderId="21" xfId="37" applyFont="1" applyFill="1" applyBorder="1" applyAlignment="1">
      <alignment vertical="center" wrapText="1"/>
    </xf>
    <xf numFmtId="168" fontId="42" fillId="0" borderId="28" xfId="37" applyNumberFormat="1" applyFont="1" applyFill="1" applyBorder="1" applyAlignment="1">
      <alignment vertical="center" wrapText="1"/>
    </xf>
    <xf numFmtId="4" fontId="42" fillId="0" borderId="28" xfId="37" applyNumberFormat="1" applyFont="1" applyFill="1" applyBorder="1" applyAlignment="1">
      <alignment vertical="center" wrapText="1"/>
    </xf>
    <xf numFmtId="0" fontId="29" fillId="0" borderId="55" xfId="37" applyFont="1" applyFill="1" applyBorder="1" applyAlignment="1">
      <alignment horizontal="left" vertical="center" wrapText="1"/>
    </xf>
    <xf numFmtId="0" fontId="42" fillId="0" borderId="50" xfId="37" applyFont="1" applyFill="1" applyBorder="1" applyAlignment="1">
      <alignment vertical="top" wrapText="1"/>
    </xf>
    <xf numFmtId="0" fontId="22" fillId="0" borderId="24" xfId="37" applyFont="1" applyFill="1" applyBorder="1" applyAlignment="1">
      <alignment vertical="top" wrapText="1"/>
    </xf>
    <xf numFmtId="0" fontId="0" fillId="26" borderId="28" xfId="0" applyFill="1" applyBorder="1" applyAlignment="1">
      <alignment horizontal="left" vertical="center"/>
    </xf>
    <xf numFmtId="0" fontId="0" fillId="26" borderId="28" xfId="0" applyFill="1" applyBorder="1" applyAlignment="1">
      <alignment vertical="top" wrapText="1"/>
    </xf>
    <xf numFmtId="0" fontId="0" fillId="26" borderId="28" xfId="0" applyFill="1" applyBorder="1"/>
    <xf numFmtId="168" fontId="0" fillId="26" borderId="28" xfId="0" applyNumberFormat="1" applyFill="1" applyBorder="1"/>
    <xf numFmtId="168" fontId="0" fillId="26" borderId="28" xfId="45" applyNumberFormat="1" applyFont="1" applyFill="1" applyBorder="1"/>
    <xf numFmtId="166" fontId="42" fillId="26" borderId="30" xfId="37" applyNumberFormat="1" applyFont="1" applyFill="1" applyBorder="1" applyAlignment="1">
      <alignment vertical="center" wrapText="1"/>
    </xf>
    <xf numFmtId="0" fontId="0" fillId="26" borderId="30" xfId="0" applyFill="1" applyBorder="1" applyAlignment="1">
      <alignment horizontal="center"/>
    </xf>
    <xf numFmtId="167" fontId="3" fillId="26" borderId="28" xfId="0" applyNumberFormat="1" applyFont="1" applyFill="1" applyBorder="1" applyAlignment="1"/>
    <xf numFmtId="0" fontId="51" fillId="0" borderId="41" xfId="0" applyFont="1" applyFill="1" applyBorder="1" applyAlignment="1">
      <alignment vertical="top" wrapText="1"/>
    </xf>
    <xf numFmtId="168" fontId="52" fillId="0" borderId="41" xfId="0" applyNumberFormat="1" applyFont="1" applyFill="1" applyBorder="1" applyAlignment="1"/>
    <xf numFmtId="0" fontId="52" fillId="31" borderId="24" xfId="0" applyFont="1" applyFill="1" applyBorder="1" applyAlignment="1">
      <alignment horizontal="right" vertical="top" wrapText="1"/>
    </xf>
    <xf numFmtId="168" fontId="26" fillId="31" borderId="58" xfId="37" applyNumberFormat="1" applyFont="1" applyFill="1" applyBorder="1" applyAlignment="1">
      <alignment vertical="center" wrapText="1"/>
    </xf>
    <xf numFmtId="168" fontId="26" fillId="31" borderId="24" xfId="37" applyNumberFormat="1" applyFont="1" applyFill="1" applyBorder="1" applyAlignment="1">
      <alignment vertical="center" wrapText="1"/>
    </xf>
    <xf numFmtId="167" fontId="22" fillId="31" borderId="24" xfId="37" applyNumberFormat="1" applyFont="1" applyFill="1" applyBorder="1" applyAlignment="1">
      <alignment wrapText="1"/>
    </xf>
    <xf numFmtId="0" fontId="22" fillId="31" borderId="25" xfId="37" applyFont="1" applyFill="1" applyBorder="1" applyAlignment="1">
      <alignment vertical="center" wrapText="1"/>
    </xf>
    <xf numFmtId="0" fontId="26" fillId="0" borderId="28" xfId="37" applyFont="1" applyFill="1" applyBorder="1" applyAlignment="1">
      <alignment horizontal="left" vertical="center" wrapText="1"/>
    </xf>
    <xf numFmtId="0" fontId="26" fillId="0" borderId="28" xfId="37" applyFont="1" applyFill="1" applyBorder="1" applyAlignment="1">
      <alignment horizontal="center" vertical="center" wrapText="1"/>
    </xf>
    <xf numFmtId="2" fontId="22" fillId="0" borderId="28" xfId="37" applyNumberFormat="1" applyFont="1" applyFill="1" applyBorder="1" applyAlignment="1">
      <alignment vertical="center" wrapText="1"/>
    </xf>
    <xf numFmtId="0" fontId="59" fillId="35" borderId="55" xfId="0" applyFont="1" applyFill="1" applyBorder="1" applyAlignment="1">
      <alignment horizontal="left"/>
    </xf>
    <xf numFmtId="0" fontId="52" fillId="35" borderId="50" xfId="0" applyFont="1" applyFill="1" applyBorder="1" applyAlignment="1">
      <alignment vertical="top" wrapText="1"/>
    </xf>
    <xf numFmtId="0" fontId="52" fillId="35" borderId="50" xfId="0" applyFont="1" applyFill="1" applyBorder="1"/>
    <xf numFmtId="168" fontId="59" fillId="35" borderId="50" xfId="0" applyNumberFormat="1" applyFont="1" applyFill="1" applyBorder="1"/>
    <xf numFmtId="168" fontId="52" fillId="35" borderId="50" xfId="0" applyNumberFormat="1" applyFont="1" applyFill="1" applyBorder="1"/>
    <xf numFmtId="10" fontId="52" fillId="35" borderId="50" xfId="0" applyNumberFormat="1" applyFont="1" applyFill="1" applyBorder="1"/>
    <xf numFmtId="167" fontId="50" fillId="35" borderId="50" xfId="0" applyNumberFormat="1" applyFont="1" applyFill="1" applyBorder="1" applyAlignment="1"/>
    <xf numFmtId="0" fontId="52" fillId="35" borderId="56" xfId="0" applyFont="1" applyFill="1" applyBorder="1"/>
    <xf numFmtId="4" fontId="22" fillId="0" borderId="16" xfId="37" applyNumberFormat="1" applyFont="1" applyFill="1" applyBorder="1" applyAlignment="1">
      <alignment vertical="center" wrapText="1"/>
    </xf>
    <xf numFmtId="166" fontId="22" fillId="0" borderId="49" xfId="37" applyNumberFormat="1" applyFont="1" applyFill="1" applyBorder="1" applyAlignment="1">
      <alignment vertical="center" wrapText="1"/>
    </xf>
    <xf numFmtId="0" fontId="22" fillId="0" borderId="74" xfId="37" applyFont="1" applyFill="1" applyBorder="1" applyAlignment="1">
      <alignment vertical="center" wrapText="1"/>
    </xf>
    <xf numFmtId="10" fontId="22" fillId="0" borderId="30" xfId="37" applyNumberFormat="1" applyFont="1" applyFill="1" applyBorder="1" applyAlignment="1">
      <alignment vertical="center" wrapText="1"/>
    </xf>
    <xf numFmtId="167" fontId="22" fillId="0" borderId="30" xfId="37" applyNumberFormat="1" applyFont="1" applyFill="1" applyBorder="1" applyAlignment="1">
      <alignment wrapText="1"/>
    </xf>
    <xf numFmtId="0" fontId="22" fillId="0" borderId="73" xfId="37" applyFont="1" applyFill="1" applyBorder="1" applyAlignment="1">
      <alignment vertical="center" wrapText="1"/>
    </xf>
    <xf numFmtId="0" fontId="0" fillId="26" borderId="28" xfId="0" applyFill="1" applyBorder="1" applyAlignment="1">
      <alignment horizontal="center" vertical="center" wrapText="1"/>
    </xf>
    <xf numFmtId="0" fontId="52" fillId="26" borderId="24" xfId="0" applyFont="1" applyFill="1" applyBorder="1" applyAlignment="1">
      <alignment horizontal="right" vertical="top" wrapText="1"/>
    </xf>
    <xf numFmtId="167" fontId="42" fillId="26" borderId="24" xfId="37" applyNumberFormat="1" applyFont="1" applyFill="1" applyBorder="1" applyAlignment="1">
      <alignment wrapText="1"/>
    </xf>
    <xf numFmtId="0" fontId="42" fillId="26" borderId="25" xfId="37" applyFont="1" applyFill="1" applyBorder="1" applyAlignment="1">
      <alignment vertical="center" wrapText="1"/>
    </xf>
    <xf numFmtId="0" fontId="58" fillId="35" borderId="55" xfId="0" applyFont="1" applyFill="1" applyBorder="1" applyAlignment="1">
      <alignment horizontal="left"/>
    </xf>
    <xf numFmtId="0" fontId="0" fillId="35" borderId="50" xfId="0" applyFill="1" applyBorder="1" applyAlignment="1">
      <alignment vertical="top" wrapText="1"/>
    </xf>
    <xf numFmtId="0" fontId="0" fillId="35" borderId="50" xfId="0" applyFill="1" applyBorder="1"/>
    <xf numFmtId="168" fontId="58" fillId="35" borderId="50" xfId="0" applyNumberFormat="1" applyFont="1" applyFill="1" applyBorder="1"/>
    <xf numFmtId="168" fontId="0" fillId="35" borderId="50" xfId="0" applyNumberFormat="1" applyFill="1" applyBorder="1"/>
    <xf numFmtId="10" fontId="0" fillId="35" borderId="50" xfId="0" applyNumberFormat="1" applyFill="1" applyBorder="1"/>
    <xf numFmtId="167" fontId="35" fillId="35" borderId="50" xfId="0" applyNumberFormat="1" applyFont="1" applyFill="1" applyBorder="1" applyAlignment="1"/>
    <xf numFmtId="0" fontId="0" fillId="35" borderId="56" xfId="0" applyFill="1" applyBorder="1"/>
    <xf numFmtId="0" fontId="26" fillId="0" borderId="58" xfId="37" applyFont="1" applyFill="1" applyBorder="1" applyAlignment="1">
      <alignment horizontal="left" vertical="center" wrapText="1"/>
    </xf>
    <xf numFmtId="0" fontId="26" fillId="0" borderId="24" xfId="37" applyFont="1" applyFill="1" applyBorder="1" applyAlignment="1">
      <alignment horizontal="center" vertical="center" wrapText="1"/>
    </xf>
    <xf numFmtId="0" fontId="58" fillId="36" borderId="39" xfId="0" applyFont="1" applyFill="1" applyBorder="1" applyAlignment="1">
      <alignment horizontal="center" vertical="center"/>
    </xf>
    <xf numFmtId="168" fontId="58" fillId="36" borderId="40" xfId="0" applyNumberFormat="1" applyFont="1" applyFill="1" applyBorder="1" applyAlignment="1">
      <alignment horizontal="center" vertical="center" wrapText="1"/>
    </xf>
    <xf numFmtId="168" fontId="58" fillId="31" borderId="14" xfId="0" applyNumberFormat="1" applyFont="1" applyFill="1" applyBorder="1" applyAlignment="1">
      <alignment vertical="center"/>
    </xf>
    <xf numFmtId="168" fontId="58" fillId="32" borderId="15" xfId="0" applyNumberFormat="1" applyFont="1" applyFill="1" applyBorder="1" applyAlignment="1">
      <alignment vertical="center"/>
    </xf>
    <xf numFmtId="0" fontId="22" fillId="31" borderId="10" xfId="37" applyFont="1" applyFill="1" applyBorder="1" applyAlignment="1">
      <alignment horizontal="left" vertical="center" wrapText="1"/>
    </xf>
    <xf numFmtId="0" fontId="52" fillId="31" borderId="39" xfId="0" applyFont="1" applyFill="1" applyBorder="1" applyAlignment="1">
      <alignment horizontal="left" vertical="center" wrapText="1"/>
    </xf>
    <xf numFmtId="0" fontId="52" fillId="31" borderId="11" xfId="0" applyFont="1" applyFill="1" applyBorder="1" applyAlignment="1">
      <alignment horizontal="left" vertical="center" wrapText="1"/>
    </xf>
    <xf numFmtId="0" fontId="0" fillId="31" borderId="11" xfId="0" applyFill="1" applyBorder="1" applyAlignment="1">
      <alignment horizontal="center" vertical="center" wrapText="1"/>
    </xf>
    <xf numFmtId="3" fontId="42" fillId="31" borderId="11" xfId="37" applyNumberFormat="1" applyFont="1" applyFill="1" applyBorder="1" applyAlignment="1">
      <alignment horizontal="right" vertical="center" wrapText="1"/>
    </xf>
    <xf numFmtId="0" fontId="42" fillId="31" borderId="11" xfId="37" applyFont="1" applyFill="1" applyBorder="1" applyAlignment="1">
      <alignment horizontal="right" vertical="center" wrapText="1"/>
    </xf>
    <xf numFmtId="168" fontId="42" fillId="31" borderId="11" xfId="37" applyNumberFormat="1" applyFont="1" applyFill="1" applyBorder="1" applyAlignment="1">
      <alignment horizontal="right" vertical="center" wrapText="1"/>
    </xf>
    <xf numFmtId="4" fontId="42" fillId="31" borderId="11" xfId="37" applyNumberFormat="1" applyFont="1" applyFill="1" applyBorder="1" applyAlignment="1">
      <alignment horizontal="right" vertical="center" wrapText="1"/>
    </xf>
    <xf numFmtId="0" fontId="42" fillId="31" borderId="11" xfId="38" applyFont="1" applyFill="1" applyBorder="1" applyAlignment="1" applyProtection="1">
      <alignment horizontal="right"/>
    </xf>
    <xf numFmtId="0" fontId="42" fillId="31" borderId="11" xfId="37" applyFont="1" applyFill="1" applyBorder="1" applyAlignment="1">
      <alignment horizontal="center" vertical="center" wrapText="1"/>
    </xf>
    <xf numFmtId="1" fontId="53" fillId="31" borderId="11" xfId="0" applyNumberFormat="1" applyFont="1" applyFill="1" applyBorder="1" applyAlignment="1"/>
    <xf numFmtId="167" fontId="52" fillId="31" borderId="11" xfId="0" applyNumberFormat="1" applyFont="1" applyFill="1" applyBorder="1" applyAlignment="1">
      <alignment horizontal="right"/>
    </xf>
    <xf numFmtId="0" fontId="42" fillId="31" borderId="10" xfId="37" applyFont="1" applyFill="1" applyBorder="1" applyAlignment="1">
      <alignment horizontal="left" vertical="center" wrapText="1"/>
    </xf>
    <xf numFmtId="0" fontId="0" fillId="31" borderId="11" xfId="0" applyFill="1" applyBorder="1" applyAlignment="1">
      <alignment vertical="top" wrapText="1"/>
    </xf>
    <xf numFmtId="0" fontId="42" fillId="31" borderId="11" xfId="37" applyFont="1" applyFill="1" applyBorder="1" applyAlignment="1">
      <alignment vertical="center" wrapText="1"/>
    </xf>
    <xf numFmtId="168" fontId="3" fillId="31" borderId="11" xfId="0" applyNumberFormat="1" applyFont="1" applyFill="1" applyBorder="1"/>
    <xf numFmtId="4" fontId="42" fillId="31" borderId="11" xfId="37" applyNumberFormat="1" applyFont="1" applyFill="1" applyBorder="1" applyAlignment="1">
      <alignment vertical="center" wrapText="1"/>
    </xf>
    <xf numFmtId="166" fontId="42" fillId="31" borderId="11" xfId="37" applyNumberFormat="1" applyFont="1" applyFill="1" applyBorder="1" applyAlignment="1">
      <alignment vertical="center" wrapText="1"/>
    </xf>
    <xf numFmtId="0" fontId="42" fillId="31" borderId="11" xfId="37" applyFont="1" applyFill="1" applyBorder="1" applyAlignment="1">
      <alignment horizontal="center" wrapText="1"/>
    </xf>
    <xf numFmtId="167" fontId="3" fillId="31" borderId="11" xfId="0" applyNumberFormat="1" applyFont="1" applyFill="1" applyBorder="1" applyAlignment="1"/>
    <xf numFmtId="0" fontId="42" fillId="31" borderId="12" xfId="37" applyFont="1" applyFill="1" applyBorder="1" applyAlignment="1">
      <alignment vertical="center" wrapText="1"/>
    </xf>
    <xf numFmtId="0" fontId="2" fillId="31" borderId="0" xfId="37" applyFill="1"/>
    <xf numFmtId="0" fontId="22" fillId="31" borderId="16" xfId="38" applyFont="1" applyFill="1" applyBorder="1" applyAlignment="1">
      <alignment vertical="center" wrapText="1"/>
    </xf>
    <xf numFmtId="167" fontId="37" fillId="31" borderId="11" xfId="0" applyNumberFormat="1" applyFont="1" applyFill="1" applyBorder="1" applyAlignment="1">
      <alignment horizontal="right"/>
    </xf>
    <xf numFmtId="0" fontId="42" fillId="31" borderId="57" xfId="37" applyFont="1" applyFill="1" applyBorder="1" applyAlignment="1">
      <alignment horizontal="left" vertical="center" wrapText="1"/>
    </xf>
    <xf numFmtId="0" fontId="52" fillId="31" borderId="0" xfId="0" applyFont="1" applyFill="1" applyBorder="1" applyAlignment="1">
      <alignment vertical="top" wrapText="1"/>
    </xf>
    <xf numFmtId="0" fontId="52" fillId="31" borderId="51" xfId="0" applyFont="1" applyFill="1" applyBorder="1" applyAlignment="1">
      <alignment vertical="top" wrapText="1"/>
    </xf>
    <xf numFmtId="0" fontId="42" fillId="31" borderId="51" xfId="37" applyFont="1" applyFill="1" applyBorder="1" applyAlignment="1">
      <alignment horizontal="center" vertical="center" wrapText="1"/>
    </xf>
    <xf numFmtId="0" fontId="42" fillId="31" borderId="51" xfId="37" applyFont="1" applyFill="1" applyBorder="1" applyAlignment="1">
      <alignment vertical="center" wrapText="1"/>
    </xf>
    <xf numFmtId="168" fontId="53" fillId="31" borderId="51" xfId="0" applyNumberFormat="1" applyFont="1" applyFill="1" applyBorder="1"/>
    <xf numFmtId="4" fontId="42" fillId="31" borderId="51" xfId="37" applyNumberFormat="1" applyFont="1" applyFill="1" applyBorder="1" applyAlignment="1">
      <alignment vertical="center" wrapText="1"/>
    </xf>
    <xf numFmtId="166" fontId="42" fillId="31" borderId="51" xfId="37" applyNumberFormat="1" applyFont="1" applyFill="1" applyBorder="1" applyAlignment="1">
      <alignment vertical="center" wrapText="1"/>
    </xf>
    <xf numFmtId="167" fontId="53" fillId="31" borderId="51" xfId="0" applyNumberFormat="1" applyFont="1" applyFill="1" applyBorder="1" applyAlignment="1"/>
    <xf numFmtId="0" fontId="22" fillId="31" borderId="64" xfId="37" applyFont="1" applyFill="1" applyBorder="1" applyAlignment="1">
      <alignment vertical="center" wrapText="1"/>
    </xf>
    <xf numFmtId="0" fontId="52" fillId="31" borderId="11" xfId="0" applyFont="1" applyFill="1" applyBorder="1" applyAlignment="1">
      <alignment vertical="top" wrapText="1"/>
    </xf>
    <xf numFmtId="168" fontId="53" fillId="31" borderId="11" xfId="0" applyNumberFormat="1" applyFont="1" applyFill="1" applyBorder="1"/>
    <xf numFmtId="167" fontId="53" fillId="31" borderId="11" xfId="0" applyNumberFormat="1" applyFont="1" applyFill="1" applyBorder="1" applyAlignment="1">
      <alignment horizontal="right"/>
    </xf>
    <xf numFmtId="0" fontId="22" fillId="31" borderId="67" xfId="37" applyFont="1" applyFill="1" applyBorder="1" applyAlignment="1">
      <alignment vertical="center" wrapText="1"/>
    </xf>
    <xf numFmtId="0" fontId="22" fillId="37" borderId="10" xfId="37" applyFont="1" applyFill="1" applyBorder="1" applyAlignment="1">
      <alignment horizontal="left" vertical="center" wrapText="1"/>
    </xf>
    <xf numFmtId="0" fontId="52" fillId="37" borderId="39" xfId="0" applyFont="1" applyFill="1" applyBorder="1" applyAlignment="1">
      <alignment horizontal="left" vertical="center" wrapText="1"/>
    </xf>
    <xf numFmtId="0" fontId="52" fillId="37" borderId="11" xfId="0" applyFont="1" applyFill="1" applyBorder="1" applyAlignment="1">
      <alignment horizontal="left" vertical="center" wrapText="1"/>
    </xf>
    <xf numFmtId="0" fontId="0" fillId="37" borderId="11" xfId="0" applyFill="1" applyBorder="1" applyAlignment="1">
      <alignment horizontal="center" vertical="center" wrapText="1"/>
    </xf>
    <xf numFmtId="3" fontId="42" fillId="37" borderId="11" xfId="37" applyNumberFormat="1" applyFont="1" applyFill="1" applyBorder="1" applyAlignment="1">
      <alignment horizontal="right" vertical="center" wrapText="1"/>
    </xf>
    <xf numFmtId="0" fontId="42" fillId="37" borderId="11" xfId="37" applyFont="1" applyFill="1" applyBorder="1" applyAlignment="1">
      <alignment horizontal="right" vertical="center" wrapText="1"/>
    </xf>
    <xf numFmtId="168" fontId="42" fillId="37" borderId="11" xfId="37" applyNumberFormat="1" applyFont="1" applyFill="1" applyBorder="1" applyAlignment="1">
      <alignment horizontal="right" vertical="center" wrapText="1"/>
    </xf>
    <xf numFmtId="4" fontId="42" fillId="37" borderId="11" xfId="37" applyNumberFormat="1" applyFont="1" applyFill="1" applyBorder="1" applyAlignment="1">
      <alignment horizontal="right" vertical="center" wrapText="1"/>
    </xf>
    <xf numFmtId="0" fontId="42" fillId="37" borderId="11" xfId="38" applyFont="1" applyFill="1" applyBorder="1" applyAlignment="1" applyProtection="1">
      <alignment horizontal="right"/>
    </xf>
    <xf numFmtId="0" fontId="42" fillId="37" borderId="11" xfId="37" applyFont="1" applyFill="1" applyBorder="1" applyAlignment="1">
      <alignment horizontal="center" vertical="center" wrapText="1"/>
    </xf>
    <xf numFmtId="1" fontId="53" fillId="37" borderId="11" xfId="0" applyNumberFormat="1" applyFont="1" applyFill="1" applyBorder="1" applyAlignment="1"/>
    <xf numFmtId="167" fontId="52" fillId="37" borderId="11" xfId="0" applyNumberFormat="1" applyFont="1" applyFill="1" applyBorder="1" applyAlignment="1">
      <alignment horizontal="right"/>
    </xf>
    <xf numFmtId="0" fontId="0" fillId="37" borderId="0" xfId="0" applyFill="1"/>
    <xf numFmtId="0" fontId="42" fillId="37" borderId="10" xfId="37" applyFont="1" applyFill="1" applyBorder="1" applyAlignment="1">
      <alignment horizontal="left" vertical="center" wrapText="1"/>
    </xf>
    <xf numFmtId="0" fontId="0" fillId="37" borderId="11" xfId="0" applyFill="1" applyBorder="1" applyAlignment="1">
      <alignment vertical="top" wrapText="1"/>
    </xf>
    <xf numFmtId="0" fontId="42" fillId="37" borderId="11" xfId="37" applyFont="1" applyFill="1" applyBorder="1" applyAlignment="1">
      <alignment vertical="center" wrapText="1"/>
    </xf>
    <xf numFmtId="168" fontId="3" fillId="37" borderId="11" xfId="0" applyNumberFormat="1" applyFont="1" applyFill="1" applyBorder="1"/>
    <xf numFmtId="4" fontId="42" fillId="37" borderId="11" xfId="37" applyNumberFormat="1" applyFont="1" applyFill="1" applyBorder="1" applyAlignment="1">
      <alignment vertical="center" wrapText="1"/>
    </xf>
    <xf numFmtId="166" fontId="42" fillId="37" borderId="11" xfId="37" applyNumberFormat="1" applyFont="1" applyFill="1" applyBorder="1" applyAlignment="1">
      <alignment vertical="center" wrapText="1"/>
    </xf>
    <xf numFmtId="0" fontId="42" fillId="37" borderId="11" xfId="37" applyFont="1" applyFill="1" applyBorder="1" applyAlignment="1">
      <alignment horizontal="center" wrapText="1"/>
    </xf>
    <xf numFmtId="167" fontId="42" fillId="37" borderId="11" xfId="37" applyNumberFormat="1" applyFont="1" applyFill="1" applyBorder="1" applyAlignment="1">
      <alignment wrapText="1"/>
    </xf>
    <xf numFmtId="0" fontId="42" fillId="37" borderId="12" xfId="37" applyFont="1" applyFill="1" applyBorder="1" applyAlignment="1">
      <alignment vertical="center" wrapText="1"/>
    </xf>
    <xf numFmtId="0" fontId="2" fillId="37" borderId="0" xfId="37" applyFill="1"/>
    <xf numFmtId="0" fontId="22" fillId="37" borderId="16" xfId="38" applyFont="1" applyFill="1" applyBorder="1" applyAlignment="1">
      <alignment vertical="center" wrapText="1"/>
    </xf>
    <xf numFmtId="0" fontId="0" fillId="31" borderId="11" xfId="0" applyFill="1" applyBorder="1" applyAlignment="1">
      <alignment horizontal="left" vertical="top" wrapText="1"/>
    </xf>
    <xf numFmtId="0" fontId="43" fillId="31" borderId="66" xfId="0" applyFont="1" applyFill="1" applyBorder="1" applyAlignment="1">
      <alignment vertical="top"/>
    </xf>
    <xf numFmtId="0" fontId="42" fillId="31" borderId="16" xfId="37" applyFont="1" applyFill="1" applyBorder="1" applyAlignment="1">
      <alignment horizontal="center" vertical="center" wrapText="1"/>
    </xf>
    <xf numFmtId="1" fontId="3" fillId="31" borderId="11" xfId="0" applyNumberFormat="1" applyFont="1" applyFill="1" applyBorder="1" applyAlignment="1"/>
    <xf numFmtId="0" fontId="45" fillId="31" borderId="12" xfId="37" applyFont="1" applyFill="1" applyBorder="1" applyAlignment="1">
      <alignment horizontal="right"/>
    </xf>
    <xf numFmtId="0" fontId="0" fillId="37" borderId="11" xfId="0" applyFill="1" applyBorder="1" applyAlignment="1">
      <alignment horizontal="left" vertical="top" wrapText="1"/>
    </xf>
    <xf numFmtId="0" fontId="0" fillId="37" borderId="11" xfId="0" applyFont="1" applyFill="1" applyBorder="1" applyAlignment="1">
      <alignment horizontal="left" vertical="top" wrapText="1"/>
    </xf>
    <xf numFmtId="0" fontId="42" fillId="37" borderId="16" xfId="37" applyFont="1" applyFill="1" applyBorder="1" applyAlignment="1">
      <alignment horizontal="center" vertical="center" wrapText="1"/>
    </xf>
    <xf numFmtId="1" fontId="3" fillId="37" borderId="11" xfId="0" applyNumberFormat="1" applyFont="1" applyFill="1" applyBorder="1" applyAlignment="1"/>
    <xf numFmtId="167" fontId="37" fillId="37" borderId="11" xfId="0" applyNumberFormat="1" applyFont="1" applyFill="1" applyBorder="1" applyAlignment="1">
      <alignment horizontal="right"/>
    </xf>
    <xf numFmtId="0" fontId="45" fillId="37" borderId="12" xfId="37" applyFont="1" applyFill="1" applyBorder="1" applyAlignment="1">
      <alignment horizontal="right"/>
    </xf>
    <xf numFmtId="0" fontId="22" fillId="37" borderId="0" xfId="38" applyFont="1" applyFill="1" applyBorder="1" applyAlignment="1">
      <alignment vertical="center" wrapText="1"/>
    </xf>
    <xf numFmtId="167" fontId="0" fillId="37" borderId="11" xfId="0" applyNumberFormat="1" applyFill="1" applyBorder="1" applyAlignment="1">
      <alignment horizontal="right"/>
    </xf>
    <xf numFmtId="0" fontId="42" fillId="37" borderId="57" xfId="37" applyFont="1" applyFill="1" applyBorder="1" applyAlignment="1">
      <alignment horizontal="left" vertical="center" wrapText="1"/>
    </xf>
    <xf numFmtId="0" fontId="52" fillId="37" borderId="0" xfId="0" applyFont="1" applyFill="1" applyBorder="1" applyAlignment="1">
      <alignment vertical="top" wrapText="1"/>
    </xf>
    <xf numFmtId="0" fontId="52" fillId="37" borderId="51" xfId="0" applyFont="1" applyFill="1" applyBorder="1" applyAlignment="1">
      <alignment vertical="top" wrapText="1"/>
    </xf>
    <xf numFmtId="0" fontId="42" fillId="37" borderId="51" xfId="37" applyFont="1" applyFill="1" applyBorder="1" applyAlignment="1">
      <alignment horizontal="center" vertical="center" wrapText="1"/>
    </xf>
    <xf numFmtId="0" fontId="42" fillId="37" borderId="51" xfId="37" applyFont="1" applyFill="1" applyBorder="1" applyAlignment="1">
      <alignment vertical="center" wrapText="1"/>
    </xf>
    <xf numFmtId="168" fontId="53" fillId="37" borderId="51" xfId="0" applyNumberFormat="1" applyFont="1" applyFill="1" applyBorder="1"/>
    <xf numFmtId="4" fontId="42" fillId="37" borderId="51" xfId="37" applyNumberFormat="1" applyFont="1" applyFill="1" applyBorder="1" applyAlignment="1">
      <alignment vertical="center" wrapText="1"/>
    </xf>
    <xf numFmtId="166" fontId="42" fillId="37" borderId="51" xfId="37" applyNumberFormat="1" applyFont="1" applyFill="1" applyBorder="1" applyAlignment="1">
      <alignment vertical="center" wrapText="1"/>
    </xf>
    <xf numFmtId="167" fontId="53" fillId="37" borderId="51" xfId="0" applyNumberFormat="1" applyFont="1" applyFill="1" applyBorder="1" applyAlignment="1"/>
    <xf numFmtId="0" fontId="22" fillId="37" borderId="64" xfId="37" applyFont="1" applyFill="1" applyBorder="1" applyAlignment="1">
      <alignment vertical="center" wrapText="1"/>
    </xf>
    <xf numFmtId="0" fontId="52" fillId="37" borderId="11" xfId="0" applyFont="1" applyFill="1" applyBorder="1" applyAlignment="1">
      <alignment vertical="top" wrapText="1"/>
    </xf>
    <xf numFmtId="168" fontId="53" fillId="37" borderId="11" xfId="0" applyNumberFormat="1" applyFont="1" applyFill="1" applyBorder="1"/>
    <xf numFmtId="167" fontId="53" fillId="37" borderId="11" xfId="0" applyNumberFormat="1" applyFont="1" applyFill="1" applyBorder="1" applyAlignment="1">
      <alignment horizontal="right"/>
    </xf>
    <xf numFmtId="0" fontId="22" fillId="37" borderId="67" xfId="37" applyFont="1" applyFill="1" applyBorder="1" applyAlignment="1">
      <alignment vertical="center" wrapText="1"/>
    </xf>
    <xf numFmtId="0" fontId="42" fillId="30" borderId="37" xfId="37" applyFont="1" applyFill="1" applyBorder="1" applyAlignment="1">
      <alignment horizontal="left" vertical="center" wrapText="1"/>
    </xf>
    <xf numFmtId="0" fontId="0" fillId="30" borderId="39" xfId="0" applyFill="1" applyBorder="1" applyAlignment="1">
      <alignment vertical="top" wrapText="1"/>
    </xf>
    <xf numFmtId="0" fontId="42" fillId="30" borderId="39" xfId="37" applyFont="1" applyFill="1" applyBorder="1" applyAlignment="1">
      <alignment horizontal="center" vertical="center" wrapText="1"/>
    </xf>
    <xf numFmtId="0" fontId="42" fillId="30" borderId="39" xfId="37" applyFont="1" applyFill="1" applyBorder="1" applyAlignment="1">
      <alignment vertical="center" wrapText="1"/>
    </xf>
    <xf numFmtId="168" fontId="3" fillId="30" borderId="39" xfId="0" applyNumberFormat="1" applyFont="1" applyFill="1" applyBorder="1"/>
    <xf numFmtId="4" fontId="42" fillId="30" borderId="39" xfId="37" applyNumberFormat="1" applyFont="1" applyFill="1" applyBorder="1" applyAlignment="1">
      <alignment vertical="center" wrapText="1"/>
    </xf>
    <xf numFmtId="166" fontId="42" fillId="30" borderId="39" xfId="37" applyNumberFormat="1" applyFont="1" applyFill="1" applyBorder="1" applyAlignment="1">
      <alignment vertical="center" wrapText="1"/>
    </xf>
    <xf numFmtId="0" fontId="42" fillId="30" borderId="39" xfId="37" applyFont="1" applyFill="1" applyBorder="1" applyAlignment="1">
      <alignment horizontal="center" wrapText="1"/>
    </xf>
    <xf numFmtId="0" fontId="42" fillId="30" borderId="40" xfId="37" applyFont="1" applyFill="1" applyBorder="1" applyAlignment="1">
      <alignment vertical="center" wrapText="1"/>
    </xf>
    <xf numFmtId="0" fontId="2" fillId="30" borderId="0" xfId="37" applyFill="1"/>
    <xf numFmtId="0" fontId="1" fillId="30" borderId="0" xfId="38" applyFill="1"/>
    <xf numFmtId="0" fontId="0" fillId="30" borderId="0" xfId="0" applyFill="1"/>
    <xf numFmtId="167" fontId="42" fillId="30" borderId="11" xfId="37" applyNumberFormat="1" applyFont="1" applyFill="1" applyBorder="1" applyAlignment="1">
      <alignment wrapText="1"/>
    </xf>
    <xf numFmtId="0" fontId="42" fillId="30" borderId="10" xfId="37" applyFont="1" applyFill="1" applyBorder="1" applyAlignment="1">
      <alignment horizontal="left" vertical="center" wrapText="1"/>
    </xf>
    <xf numFmtId="0" fontId="0" fillId="30" borderId="11" xfId="0" applyFill="1" applyBorder="1" applyAlignment="1">
      <alignment vertical="top" wrapText="1"/>
    </xf>
    <xf numFmtId="0" fontId="42" fillId="30" borderId="11" xfId="37" applyFont="1" applyFill="1" applyBorder="1" applyAlignment="1">
      <alignment horizontal="center" vertical="center" wrapText="1"/>
    </xf>
    <xf numFmtId="0" fontId="42" fillId="30" borderId="11" xfId="37" applyFont="1" applyFill="1" applyBorder="1" applyAlignment="1">
      <alignment vertical="center" wrapText="1"/>
    </xf>
    <xf numFmtId="168" fontId="3" fillId="30" borderId="11" xfId="0" applyNumberFormat="1" applyFont="1" applyFill="1" applyBorder="1"/>
    <xf numFmtId="4" fontId="42" fillId="30" borderId="11" xfId="37" applyNumberFormat="1" applyFont="1" applyFill="1" applyBorder="1" applyAlignment="1">
      <alignment vertical="center" wrapText="1"/>
    </xf>
    <xf numFmtId="166" fontId="42" fillId="30" borderId="11" xfId="37" applyNumberFormat="1" applyFont="1" applyFill="1" applyBorder="1" applyAlignment="1">
      <alignment vertical="center" wrapText="1"/>
    </xf>
    <xf numFmtId="0" fontId="42" fillId="30" borderId="11" xfId="37" applyFont="1" applyFill="1" applyBorder="1" applyAlignment="1">
      <alignment horizontal="center" wrapText="1"/>
    </xf>
    <xf numFmtId="0" fontId="42" fillId="30" borderId="12" xfId="37" applyFont="1" applyFill="1" applyBorder="1" applyAlignment="1">
      <alignment vertical="center" wrapText="1"/>
    </xf>
    <xf numFmtId="0" fontId="22" fillId="30" borderId="16" xfId="38" applyFont="1" applyFill="1" applyBorder="1" applyAlignment="1">
      <alignment vertical="center" wrapText="1"/>
    </xf>
    <xf numFmtId="0" fontId="42" fillId="30" borderId="16" xfId="37" applyFont="1" applyFill="1" applyBorder="1" applyAlignment="1">
      <alignment horizontal="center" vertical="center" wrapText="1"/>
    </xf>
    <xf numFmtId="0" fontId="32" fillId="30" borderId="0" xfId="0" applyFont="1" applyFill="1"/>
    <xf numFmtId="0" fontId="42" fillId="36" borderId="37" xfId="37" applyFont="1" applyFill="1" applyBorder="1" applyAlignment="1">
      <alignment horizontal="left" vertical="center" wrapText="1"/>
    </xf>
    <xf numFmtId="0" fontId="37" fillId="36" borderId="39" xfId="0" applyFont="1" applyFill="1" applyBorder="1" applyAlignment="1">
      <alignment horizontal="left" vertical="top" wrapText="1"/>
    </xf>
    <xf numFmtId="0" fontId="0" fillId="36" borderId="39" xfId="0" applyFont="1" applyFill="1" applyBorder="1" applyAlignment="1">
      <alignment horizontal="left" vertical="top" wrapText="1"/>
    </xf>
    <xf numFmtId="0" fontId="42" fillId="36" borderId="16" xfId="37" applyFont="1" applyFill="1" applyBorder="1" applyAlignment="1">
      <alignment horizontal="center" vertical="center" wrapText="1"/>
    </xf>
    <xf numFmtId="0" fontId="42" fillId="36" borderId="39" xfId="37" applyFont="1" applyFill="1" applyBorder="1" applyAlignment="1">
      <alignment horizontal="right" vertical="center" wrapText="1"/>
    </xf>
    <xf numFmtId="168" fontId="42" fillId="36" borderId="39" xfId="37" applyNumberFormat="1" applyFont="1" applyFill="1" applyBorder="1" applyAlignment="1">
      <alignment horizontal="right" vertical="center" wrapText="1"/>
    </xf>
    <xf numFmtId="4" fontId="42" fillId="36" borderId="39" xfId="37" applyNumberFormat="1" applyFont="1" applyFill="1" applyBorder="1" applyAlignment="1">
      <alignment horizontal="right" vertical="center" wrapText="1"/>
    </xf>
    <xf numFmtId="0" fontId="42" fillId="36" borderId="39" xfId="38" applyFont="1" applyFill="1" applyBorder="1" applyAlignment="1" applyProtection="1">
      <alignment horizontal="right"/>
    </xf>
    <xf numFmtId="0" fontId="42" fillId="36" borderId="39" xfId="37" applyFont="1" applyFill="1" applyBorder="1" applyAlignment="1">
      <alignment horizontal="center" vertical="center" wrapText="1"/>
    </xf>
    <xf numFmtId="1" fontId="42" fillId="36" borderId="39" xfId="37" applyNumberFormat="1" applyFont="1" applyFill="1" applyBorder="1" applyAlignment="1">
      <alignment horizontal="right" vertical="center" wrapText="1"/>
    </xf>
    <xf numFmtId="167" fontId="42" fillId="36" borderId="39" xfId="37" applyNumberFormat="1" applyFont="1" applyFill="1" applyBorder="1" applyAlignment="1">
      <alignment horizontal="right" vertical="center" wrapText="1"/>
    </xf>
    <xf numFmtId="0" fontId="45" fillId="36" borderId="40" xfId="37" applyFont="1" applyFill="1" applyBorder="1" applyAlignment="1">
      <alignment horizontal="right"/>
    </xf>
    <xf numFmtId="0" fontId="2" fillId="36" borderId="0" xfId="37" applyFill="1"/>
    <xf numFmtId="0" fontId="22" fillId="36" borderId="16" xfId="38" applyFont="1" applyFill="1" applyBorder="1" applyAlignment="1">
      <alignment vertical="center" wrapText="1"/>
    </xf>
    <xf numFmtId="0" fontId="0" fillId="36" borderId="0" xfId="0" applyFill="1"/>
    <xf numFmtId="0" fontId="32" fillId="36" borderId="0" xfId="0" applyFont="1" applyFill="1"/>
    <xf numFmtId="0" fontId="37" fillId="30" borderId="51" xfId="0" applyFont="1" applyFill="1" applyBorder="1" applyAlignment="1">
      <alignment horizontal="left" vertical="top" wrapText="1"/>
    </xf>
    <xf numFmtId="0" fontId="0" fillId="30" borderId="51" xfId="0" applyFill="1" applyBorder="1" applyAlignment="1">
      <alignment horizontal="left" vertical="top" wrapText="1"/>
    </xf>
    <xf numFmtId="0" fontId="42" fillId="30" borderId="51" xfId="37" applyFont="1" applyFill="1" applyBorder="1" applyAlignment="1">
      <alignment horizontal="right" vertical="center" wrapText="1"/>
    </xf>
    <xf numFmtId="168" fontId="42" fillId="30" borderId="51" xfId="37" applyNumberFormat="1" applyFont="1" applyFill="1" applyBorder="1" applyAlignment="1">
      <alignment horizontal="right" vertical="center" wrapText="1"/>
    </xf>
    <xf numFmtId="4" fontId="42" fillId="30" borderId="51" xfId="37" applyNumberFormat="1" applyFont="1" applyFill="1" applyBorder="1" applyAlignment="1">
      <alignment horizontal="right" vertical="center" wrapText="1"/>
    </xf>
    <xf numFmtId="0" fontId="42" fillId="30" borderId="51" xfId="38" applyFont="1" applyFill="1" applyBorder="1" applyAlignment="1" applyProtection="1">
      <alignment horizontal="right"/>
    </xf>
    <xf numFmtId="0" fontId="42" fillId="30" borderId="51" xfId="37" applyFont="1" applyFill="1" applyBorder="1" applyAlignment="1">
      <alignment horizontal="center" vertical="center" wrapText="1"/>
    </xf>
    <xf numFmtId="1" fontId="42" fillId="30" borderId="51" xfId="37" applyNumberFormat="1" applyFont="1" applyFill="1" applyBorder="1" applyAlignment="1">
      <alignment horizontal="right" vertical="center" wrapText="1"/>
    </xf>
    <xf numFmtId="167" fontId="42" fillId="30" borderId="51" xfId="37" applyNumberFormat="1" applyFont="1" applyFill="1" applyBorder="1" applyAlignment="1">
      <alignment horizontal="right" vertical="center" wrapText="1"/>
    </xf>
    <xf numFmtId="0" fontId="45" fillId="30" borderId="64" xfId="37" applyFont="1" applyFill="1" applyBorder="1" applyAlignment="1">
      <alignment horizontal="right"/>
    </xf>
    <xf numFmtId="0" fontId="37" fillId="30" borderId="11" xfId="0" applyFont="1" applyFill="1" applyBorder="1" applyAlignment="1">
      <alignment horizontal="left" vertical="top" wrapText="1"/>
    </xf>
    <xf numFmtId="0" fontId="0" fillId="30" borderId="11" xfId="0" applyFill="1" applyBorder="1" applyAlignment="1">
      <alignment horizontal="left" vertical="top" wrapText="1"/>
    </xf>
    <xf numFmtId="4" fontId="42" fillId="30" borderId="11" xfId="37" applyNumberFormat="1" applyFont="1" applyFill="1" applyBorder="1" applyAlignment="1">
      <alignment horizontal="right" vertical="center" wrapText="1"/>
    </xf>
    <xf numFmtId="0" fontId="42" fillId="30" borderId="11" xfId="37" applyFont="1" applyFill="1" applyBorder="1" applyAlignment="1">
      <alignment horizontal="right" vertical="center" wrapText="1"/>
    </xf>
    <xf numFmtId="168" fontId="42" fillId="30" borderId="11" xfId="37" applyNumberFormat="1" applyFont="1" applyFill="1" applyBorder="1" applyAlignment="1">
      <alignment horizontal="right" vertical="center" wrapText="1"/>
    </xf>
    <xf numFmtId="0" fontId="42" fillId="30" borderId="11" xfId="38" applyFont="1" applyFill="1" applyBorder="1" applyAlignment="1" applyProtection="1">
      <alignment horizontal="right"/>
    </xf>
    <xf numFmtId="1" fontId="3" fillId="30" borderId="11" xfId="0" applyNumberFormat="1" applyFont="1" applyFill="1" applyBorder="1" applyAlignment="1"/>
    <xf numFmtId="0" fontId="45" fillId="30" borderId="12" xfId="37" applyFont="1" applyFill="1" applyBorder="1" applyAlignment="1">
      <alignment horizontal="right"/>
    </xf>
    <xf numFmtId="0" fontId="43" fillId="30" borderId="66" xfId="0" applyFont="1" applyFill="1" applyBorder="1" applyAlignment="1">
      <alignment vertical="top" wrapText="1"/>
    </xf>
    <xf numFmtId="167" fontId="37" fillId="30" borderId="11" xfId="0" applyNumberFormat="1" applyFont="1" applyFill="1" applyBorder="1" applyAlignment="1">
      <alignment horizontal="right"/>
    </xf>
    <xf numFmtId="167" fontId="0" fillId="30" borderId="11" xfId="0" applyNumberFormat="1" applyFill="1" applyBorder="1" applyAlignment="1">
      <alignment horizontal="right"/>
    </xf>
    <xf numFmtId="0" fontId="52" fillId="30" borderId="11" xfId="0" applyFont="1" applyFill="1" applyBorder="1" applyAlignment="1">
      <alignment vertical="top" wrapText="1"/>
    </xf>
    <xf numFmtId="168" fontId="53" fillId="30" borderId="11" xfId="0" applyNumberFormat="1" applyFont="1" applyFill="1" applyBorder="1"/>
    <xf numFmtId="167" fontId="53" fillId="30" borderId="11" xfId="0" applyNumberFormat="1" applyFont="1" applyFill="1" applyBorder="1" applyAlignment="1">
      <alignment horizontal="right"/>
    </xf>
    <xf numFmtId="0" fontId="22" fillId="30" borderId="12" xfId="37" applyFont="1" applyFill="1" applyBorder="1" applyAlignment="1">
      <alignment vertical="center" wrapText="1"/>
    </xf>
    <xf numFmtId="0" fontId="0" fillId="30" borderId="11" xfId="0" applyFill="1" applyBorder="1" applyAlignment="1">
      <alignment horizontal="left" vertical="center"/>
    </xf>
    <xf numFmtId="0" fontId="0" fillId="30" borderId="11" xfId="0" applyFill="1" applyBorder="1" applyAlignment="1">
      <alignment horizontal="center" vertical="top" wrapText="1"/>
    </xf>
    <xf numFmtId="0" fontId="0" fillId="30" borderId="11" xfId="0" applyFill="1" applyBorder="1"/>
    <xf numFmtId="168" fontId="0" fillId="30" borderId="11" xfId="0" applyNumberFormat="1" applyFill="1" applyBorder="1"/>
    <xf numFmtId="0" fontId="0" fillId="30" borderId="11" xfId="0" applyFill="1" applyBorder="1" applyAlignment="1">
      <alignment horizontal="center"/>
    </xf>
    <xf numFmtId="167" fontId="3" fillId="30" borderId="11" xfId="0" applyNumberFormat="1" applyFont="1" applyFill="1" applyBorder="1" applyAlignment="1"/>
    <xf numFmtId="0" fontId="22" fillId="30" borderId="10" xfId="37" applyFont="1" applyFill="1" applyBorder="1" applyAlignment="1">
      <alignment horizontal="left" vertical="center" wrapText="1"/>
    </xf>
    <xf numFmtId="0" fontId="52" fillId="30" borderId="39" xfId="0" applyFont="1" applyFill="1" applyBorder="1" applyAlignment="1">
      <alignment horizontal="left" vertical="center" wrapText="1"/>
    </xf>
    <xf numFmtId="0" fontId="52" fillId="30" borderId="11" xfId="0" applyFont="1" applyFill="1" applyBorder="1" applyAlignment="1">
      <alignment horizontal="left" vertical="center" wrapText="1"/>
    </xf>
    <xf numFmtId="0" fontId="0" fillId="30" borderId="11" xfId="0" applyFill="1" applyBorder="1" applyAlignment="1">
      <alignment horizontal="center" vertical="center" wrapText="1"/>
    </xf>
    <xf numFmtId="3" fontId="42" fillId="30" borderId="11" xfId="37" applyNumberFormat="1" applyFont="1" applyFill="1" applyBorder="1" applyAlignment="1">
      <alignment horizontal="right" vertical="center" wrapText="1"/>
    </xf>
    <xf numFmtId="1" fontId="53" fillId="30" borderId="11" xfId="0" applyNumberFormat="1" applyFont="1" applyFill="1" applyBorder="1" applyAlignment="1"/>
    <xf numFmtId="167" fontId="52" fillId="30" borderId="11" xfId="0" applyNumberFormat="1" applyFont="1" applyFill="1" applyBorder="1" applyAlignment="1">
      <alignment horizontal="right"/>
    </xf>
    <xf numFmtId="167" fontId="42" fillId="31" borderId="11" xfId="37" applyNumberFormat="1" applyFont="1" applyFill="1" applyBorder="1" applyAlignment="1">
      <alignment horizontal="right" vertical="center" wrapText="1"/>
    </xf>
    <xf numFmtId="167" fontId="3" fillId="31" borderId="28" xfId="0" applyNumberFormat="1" applyFont="1" applyFill="1" applyBorder="1" applyAlignment="1"/>
    <xf numFmtId="167" fontId="42" fillId="31" borderId="11" xfId="37" applyNumberFormat="1" applyFont="1" applyFill="1" applyBorder="1" applyAlignment="1">
      <alignment horizontal="right" wrapText="1"/>
    </xf>
    <xf numFmtId="167" fontId="52" fillId="31" borderId="28" xfId="0" applyNumberFormat="1" applyFont="1" applyFill="1" applyBorder="1" applyAlignment="1">
      <alignment horizontal="right"/>
    </xf>
    <xf numFmtId="167" fontId="3" fillId="26" borderId="14" xfId="0" applyNumberFormat="1" applyFont="1" applyFill="1" applyBorder="1" applyAlignment="1">
      <alignment horizontal="right"/>
    </xf>
    <xf numFmtId="167" fontId="24" fillId="24" borderId="28" xfId="37" applyNumberFormat="1" applyFont="1" applyFill="1" applyBorder="1" applyAlignment="1">
      <alignment horizontal="center" vertical="center" wrapText="1"/>
    </xf>
    <xf numFmtId="168" fontId="0" fillId="37" borderId="11" xfId="0" applyNumberFormat="1" applyFill="1" applyBorder="1"/>
    <xf numFmtId="0" fontId="0" fillId="26" borderId="11" xfId="0" applyFill="1" applyBorder="1" applyAlignment="1">
      <alignment horizontal="center" vertical="top" wrapText="1"/>
    </xf>
    <xf numFmtId="0" fontId="0" fillId="26" borderId="51" xfId="0" applyFill="1" applyBorder="1"/>
    <xf numFmtId="168" fontId="0" fillId="26" borderId="51" xfId="0" applyNumberFormat="1" applyFill="1" applyBorder="1"/>
    <xf numFmtId="168" fontId="0" fillId="26" borderId="51" xfId="45" applyNumberFormat="1" applyFont="1" applyFill="1" applyBorder="1"/>
    <xf numFmtId="0" fontId="0" fillId="26" borderId="51" xfId="0" applyFill="1" applyBorder="1" applyAlignment="1">
      <alignment horizontal="center"/>
    </xf>
    <xf numFmtId="167" fontId="3" fillId="26" borderId="11" xfId="0" applyNumberFormat="1" applyFont="1" applyFill="1" applyBorder="1" applyAlignment="1"/>
    <xf numFmtId="0" fontId="0" fillId="26" borderId="0" xfId="0" applyFill="1" applyAlignment="1">
      <alignment wrapText="1"/>
    </xf>
    <xf numFmtId="0" fontId="0" fillId="26" borderId="11" xfId="0" applyFill="1" applyBorder="1"/>
    <xf numFmtId="0" fontId="24" fillId="24" borderId="29" xfId="37" applyFont="1" applyFill="1" applyBorder="1" applyAlignment="1">
      <alignment horizontal="center" vertical="center" wrapText="1"/>
    </xf>
    <xf numFmtId="0" fontId="24" fillId="24" borderId="45" xfId="37" applyFont="1" applyFill="1" applyBorder="1" applyAlignment="1">
      <alignment horizontal="center" vertical="center" wrapText="1"/>
    </xf>
    <xf numFmtId="0" fontId="46" fillId="36" borderId="71" xfId="0" applyFont="1" applyFill="1" applyBorder="1" applyAlignment="1">
      <alignment horizontal="left" vertical="center"/>
    </xf>
    <xf numFmtId="0" fontId="46" fillId="36" borderId="48" xfId="0" applyFont="1" applyFill="1" applyBorder="1" applyAlignment="1">
      <alignment horizontal="left" vertical="center"/>
    </xf>
    <xf numFmtId="0" fontId="58" fillId="0" borderId="55" xfId="0" applyFont="1" applyBorder="1" applyAlignment="1">
      <alignment horizontal="left" vertical="center"/>
    </xf>
    <xf numFmtId="0" fontId="58" fillId="0" borderId="50" xfId="0" applyFont="1" applyBorder="1" applyAlignment="1">
      <alignment horizontal="left" vertical="center"/>
    </xf>
    <xf numFmtId="0" fontId="58" fillId="0" borderId="56" xfId="0" applyFont="1" applyBorder="1" applyAlignment="1">
      <alignment horizontal="left" vertical="center"/>
    </xf>
    <xf numFmtId="0" fontId="22" fillId="0" borderId="16" xfId="37" applyFont="1" applyFill="1" applyBorder="1" applyAlignment="1">
      <alignment horizontal="center" vertical="center" wrapText="1"/>
    </xf>
    <xf numFmtId="0" fontId="22" fillId="0" borderId="18" xfId="37" applyFont="1" applyFill="1" applyBorder="1" applyAlignment="1">
      <alignment horizontal="center" vertical="center" wrapText="1"/>
    </xf>
    <xf numFmtId="0" fontId="22" fillId="0" borderId="21" xfId="37" applyFont="1" applyFill="1" applyBorder="1" applyAlignment="1">
      <alignment horizontal="center" vertical="center" wrapText="1"/>
    </xf>
    <xf numFmtId="0" fontId="22" fillId="0" borderId="49" xfId="37" applyFont="1" applyFill="1" applyBorder="1" applyAlignment="1">
      <alignment horizontal="center" vertical="center" wrapText="1"/>
    </xf>
    <xf numFmtId="0" fontId="42" fillId="0" borderId="21" xfId="37" applyFont="1" applyFill="1" applyBorder="1" applyAlignment="1">
      <alignment horizontal="center" vertical="center" wrapText="1"/>
    </xf>
    <xf numFmtId="0" fontId="42" fillId="0" borderId="49" xfId="37" applyFont="1" applyFill="1" applyBorder="1" applyAlignment="1">
      <alignment horizontal="center" vertical="center" wrapText="1"/>
    </xf>
    <xf numFmtId="0" fontId="41" fillId="0" borderId="52" xfId="37" applyFont="1" applyFill="1" applyBorder="1" applyAlignment="1">
      <alignment horizontal="left" vertical="center" wrapText="1"/>
    </xf>
    <xf numFmtId="0" fontId="41" fillId="0" borderId="0" xfId="37" applyFont="1" applyFill="1" applyBorder="1" applyAlignment="1">
      <alignment horizontal="left" vertical="center" wrapText="1"/>
    </xf>
    <xf numFmtId="0" fontId="47" fillId="29" borderId="23" xfId="37" applyFont="1" applyFill="1" applyBorder="1" applyAlignment="1">
      <alignment horizontal="center" vertical="center" wrapText="1"/>
    </xf>
    <xf numFmtId="0" fontId="47" fillId="29" borderId="61" xfId="37" applyFont="1" applyFill="1" applyBorder="1" applyAlignment="1">
      <alignment horizontal="center" vertical="center" wrapText="1"/>
    </xf>
    <xf numFmtId="0" fontId="48" fillId="29" borderId="10" xfId="37" applyFont="1" applyFill="1" applyBorder="1" applyAlignment="1">
      <alignment horizontal="left" vertical="center" wrapText="1"/>
    </xf>
    <xf numFmtId="0" fontId="48" fillId="29" borderId="11" xfId="37" applyFont="1" applyFill="1" applyBorder="1" applyAlignment="1">
      <alignment vertical="top" wrapText="1"/>
    </xf>
    <xf numFmtId="0" fontId="48" fillId="29" borderId="11" xfId="37" applyFont="1" applyFill="1" applyBorder="1" applyAlignment="1">
      <alignment horizontal="center" vertical="center" wrapText="1"/>
    </xf>
    <xf numFmtId="0" fontId="48" fillId="29" borderId="21" xfId="37" applyFont="1" applyFill="1" applyBorder="1" applyAlignment="1">
      <alignment horizontal="center" vertical="center" wrapText="1"/>
    </xf>
    <xf numFmtId="0" fontId="48" fillId="29" borderId="49" xfId="37" applyFont="1" applyFill="1" applyBorder="1" applyAlignment="1">
      <alignment horizontal="center" vertical="center" wrapText="1"/>
    </xf>
    <xf numFmtId="0" fontId="48" fillId="29" borderId="53" xfId="37" applyFont="1" applyFill="1" applyBorder="1" applyAlignment="1">
      <alignment horizontal="center" vertical="center" wrapText="1"/>
    </xf>
    <xf numFmtId="0" fontId="48" fillId="29" borderId="54" xfId="37" applyFont="1" applyFill="1" applyBorder="1" applyAlignment="1">
      <alignment horizontal="center" vertical="center" wrapText="1"/>
    </xf>
    <xf numFmtId="0" fontId="48" fillId="29" borderId="16" xfId="37" applyFont="1" applyFill="1" applyBorder="1" applyAlignment="1">
      <alignment horizontal="center" vertical="center" wrapText="1"/>
    </xf>
    <xf numFmtId="0" fontId="48" fillId="29" borderId="18" xfId="37" applyFont="1" applyFill="1" applyBorder="1" applyAlignment="1">
      <alignment horizontal="center" vertical="center" wrapText="1"/>
    </xf>
    <xf numFmtId="0" fontId="48" fillId="29" borderId="27" xfId="37" applyFont="1" applyFill="1" applyBorder="1" applyAlignment="1">
      <alignment horizontal="left" vertical="center" wrapText="1"/>
    </xf>
    <xf numFmtId="0" fontId="48" fillId="29" borderId="11" xfId="37" applyFont="1" applyFill="1" applyBorder="1" applyAlignment="1">
      <alignment horizontal="right" vertical="top" wrapText="1"/>
    </xf>
    <xf numFmtId="0" fontId="48" fillId="29" borderId="28" xfId="37" applyFont="1" applyFill="1" applyBorder="1" applyAlignment="1">
      <alignment horizontal="right" vertical="top" wrapText="1"/>
    </xf>
    <xf numFmtId="0" fontId="48" fillId="29" borderId="11" xfId="37" applyFont="1" applyFill="1" applyBorder="1" applyAlignment="1">
      <alignment horizontal="right" vertical="center" wrapText="1"/>
    </xf>
    <xf numFmtId="0" fontId="48" fillId="29" borderId="28" xfId="37" applyFont="1" applyFill="1" applyBorder="1" applyAlignment="1">
      <alignment horizontal="right" vertical="center" wrapText="1"/>
    </xf>
    <xf numFmtId="0" fontId="48" fillId="29" borderId="21" xfId="37" applyFont="1" applyFill="1" applyBorder="1" applyAlignment="1">
      <alignment horizontal="right" vertical="center"/>
    </xf>
    <xf numFmtId="0" fontId="48" fillId="29" borderId="22" xfId="37" applyFont="1" applyFill="1" applyBorder="1" applyAlignment="1">
      <alignment horizontal="right" vertical="center"/>
    </xf>
    <xf numFmtId="0" fontId="48" fillId="29" borderId="49" xfId="37" applyFont="1" applyFill="1" applyBorder="1" applyAlignment="1">
      <alignment horizontal="right" vertical="center"/>
    </xf>
    <xf numFmtId="0" fontId="51" fillId="26" borderId="50" xfId="0" applyFont="1" applyFill="1" applyBorder="1" applyAlignment="1">
      <alignment horizontal="center" vertical="center" wrapText="1"/>
    </xf>
    <xf numFmtId="10" fontId="48" fillId="29" borderId="28" xfId="37" applyNumberFormat="1" applyFont="1" applyFill="1" applyBorder="1" applyAlignment="1">
      <alignment horizontal="right" vertical="center" wrapText="1"/>
    </xf>
    <xf numFmtId="10" fontId="48" fillId="29" borderId="30" xfId="37" applyNumberFormat="1" applyFont="1" applyFill="1" applyBorder="1" applyAlignment="1">
      <alignment horizontal="right" vertical="center" wrapText="1"/>
    </xf>
    <xf numFmtId="167" fontId="48" fillId="29" borderId="11" xfId="37" applyNumberFormat="1" applyFont="1" applyFill="1" applyBorder="1" applyAlignment="1">
      <alignment horizontal="right" wrapText="1"/>
    </xf>
    <xf numFmtId="167" fontId="48" fillId="29" borderId="28" xfId="37" applyNumberFormat="1" applyFont="1" applyFill="1" applyBorder="1" applyAlignment="1">
      <alignment horizontal="right" wrapText="1"/>
    </xf>
    <xf numFmtId="167" fontId="48" fillId="29" borderId="11" xfId="37" applyNumberFormat="1" applyFont="1" applyFill="1" applyBorder="1" applyAlignment="1">
      <alignment horizontal="center" wrapText="1"/>
    </xf>
    <xf numFmtId="0" fontId="48" fillId="29" borderId="12" xfId="37" applyFont="1" applyFill="1" applyBorder="1" applyAlignment="1">
      <alignment horizontal="center" vertical="center" wrapText="1"/>
    </xf>
    <xf numFmtId="0" fontId="48" fillId="29" borderId="29" xfId="37" applyFont="1" applyFill="1" applyBorder="1" applyAlignment="1">
      <alignment horizontal="center" vertical="center" wrapText="1"/>
    </xf>
    <xf numFmtId="0" fontId="48" fillId="29" borderId="28" xfId="37" applyFont="1" applyFill="1" applyBorder="1" applyAlignment="1">
      <alignment vertical="top" wrapText="1"/>
    </xf>
    <xf numFmtId="0" fontId="48" fillId="29" borderId="28" xfId="37" applyFont="1" applyFill="1" applyBorder="1" applyAlignment="1">
      <alignment horizontal="center" vertical="center" wrapText="1"/>
    </xf>
    <xf numFmtId="0" fontId="48" fillId="29" borderId="43" xfId="37" applyFont="1" applyFill="1" applyBorder="1" applyAlignment="1">
      <alignment horizontal="center" vertical="center" wrapText="1"/>
    </xf>
    <xf numFmtId="0" fontId="48" fillId="29" borderId="11" xfId="37" applyFont="1" applyFill="1" applyBorder="1" applyAlignment="1">
      <alignment horizontal="center" vertical="center"/>
    </xf>
    <xf numFmtId="0" fontId="48" fillId="29" borderId="30" xfId="37" applyFont="1" applyFill="1" applyBorder="1" applyAlignment="1">
      <alignment horizontal="right" vertical="center" wrapText="1"/>
    </xf>
    <xf numFmtId="0" fontId="22" fillId="0" borderId="11" xfId="37" applyFont="1" applyFill="1" applyBorder="1" applyAlignment="1">
      <alignment horizontal="center" vertical="center" wrapText="1"/>
    </xf>
    <xf numFmtId="0" fontId="22" fillId="0" borderId="19" xfId="37" applyFont="1" applyFill="1" applyBorder="1" applyAlignment="1">
      <alignment horizontal="center" vertical="center" wrapText="1"/>
    </xf>
    <xf numFmtId="0" fontId="22" fillId="0" borderId="20" xfId="37" applyFont="1" applyFill="1" applyBorder="1" applyAlignment="1">
      <alignment horizontal="center" vertical="center" wrapText="1"/>
    </xf>
    <xf numFmtId="0" fontId="47" fillId="29" borderId="16" xfId="37" applyFont="1" applyFill="1" applyBorder="1" applyAlignment="1">
      <alignment horizontal="left" vertical="center" wrapText="1"/>
    </xf>
    <xf numFmtId="0" fontId="47" fillId="29" borderId="18" xfId="37" applyFont="1" applyFill="1" applyBorder="1" applyAlignment="1">
      <alignment horizontal="left" vertical="center" wrapText="1"/>
    </xf>
    <xf numFmtId="10" fontId="48" fillId="29" borderId="11" xfId="37" applyNumberFormat="1" applyFont="1" applyFill="1" applyBorder="1" applyAlignment="1">
      <alignment horizontal="center" vertical="center" wrapText="1"/>
    </xf>
    <xf numFmtId="0" fontId="47" fillId="29" borderId="23" xfId="37" applyFont="1" applyFill="1" applyBorder="1" applyAlignment="1">
      <alignment horizontal="left" vertical="center" wrapText="1"/>
    </xf>
    <xf numFmtId="0" fontId="47" fillId="29" borderId="61" xfId="37" applyFont="1" applyFill="1" applyBorder="1" applyAlignment="1">
      <alignment horizontal="left" vertical="center" wrapText="1"/>
    </xf>
    <xf numFmtId="10" fontId="48" fillId="29" borderId="28" xfId="37" applyNumberFormat="1" applyFont="1" applyFill="1" applyBorder="1" applyAlignment="1">
      <alignment horizontal="center" vertical="center" wrapText="1"/>
    </xf>
    <xf numFmtId="10" fontId="48" fillId="29" borderId="51" xfId="37" applyNumberFormat="1" applyFont="1" applyFill="1" applyBorder="1" applyAlignment="1">
      <alignment horizontal="center" vertical="center" wrapText="1"/>
    </xf>
    <xf numFmtId="0" fontId="51" fillId="31" borderId="50" xfId="0" applyFont="1" applyFill="1" applyBorder="1" applyAlignment="1">
      <alignment horizontal="center" vertical="center" wrapText="1"/>
    </xf>
    <xf numFmtId="0" fontId="48" fillId="29" borderId="30" xfId="37" applyFont="1" applyFill="1" applyBorder="1" applyAlignment="1">
      <alignment horizontal="center" vertical="center" wrapText="1"/>
    </xf>
    <xf numFmtId="0" fontId="24" fillId="24" borderId="12" xfId="37" applyFont="1" applyFill="1" applyBorder="1" applyAlignment="1">
      <alignment horizontal="right" vertical="center" wrapText="1"/>
    </xf>
    <xf numFmtId="0" fontId="24" fillId="24" borderId="29" xfId="37" applyFont="1" applyFill="1" applyBorder="1" applyAlignment="1">
      <alignment horizontal="right" vertical="center" wrapText="1"/>
    </xf>
    <xf numFmtId="0" fontId="24" fillId="24" borderId="12" xfId="37" applyFont="1" applyFill="1" applyBorder="1" applyAlignment="1">
      <alignment horizontal="center" vertical="center" wrapText="1"/>
    </xf>
    <xf numFmtId="0" fontId="24" fillId="24" borderId="10" xfId="37" applyFont="1" applyFill="1" applyBorder="1" applyAlignment="1">
      <alignment horizontal="left" vertical="center" wrapText="1"/>
    </xf>
    <xf numFmtId="0" fontId="24" fillId="24" borderId="11" xfId="37" applyFont="1" applyFill="1" applyBorder="1" applyAlignment="1">
      <alignment vertical="top" wrapText="1"/>
    </xf>
    <xf numFmtId="0" fontId="24" fillId="24" borderId="11" xfId="37" applyFont="1" applyFill="1" applyBorder="1" applyAlignment="1">
      <alignment horizontal="center" vertical="center" wrapText="1"/>
    </xf>
    <xf numFmtId="0" fontId="24" fillId="24" borderId="21" xfId="37" applyFont="1" applyFill="1" applyBorder="1" applyAlignment="1">
      <alignment horizontal="center" vertical="center" wrapText="1"/>
    </xf>
    <xf numFmtId="0" fontId="24" fillId="24" borderId="49" xfId="37" applyFont="1" applyFill="1" applyBorder="1" applyAlignment="1">
      <alignment horizontal="center" vertical="center" wrapText="1"/>
    </xf>
    <xf numFmtId="0" fontId="24" fillId="24" borderId="53" xfId="37" applyFont="1" applyFill="1" applyBorder="1" applyAlignment="1">
      <alignment horizontal="center" vertical="center" wrapText="1"/>
    </xf>
    <xf numFmtId="0" fontId="24" fillId="24" borderId="54" xfId="37" applyFont="1" applyFill="1" applyBorder="1" applyAlignment="1">
      <alignment horizontal="center" vertical="center" wrapText="1"/>
    </xf>
    <xf numFmtId="0" fontId="24" fillId="24" borderId="11" xfId="37" applyFont="1" applyFill="1" applyBorder="1" applyAlignment="1">
      <alignment horizontal="center" vertical="center"/>
    </xf>
    <xf numFmtId="10" fontId="24" fillId="24" borderId="28" xfId="37" applyNumberFormat="1" applyFont="1" applyFill="1" applyBorder="1" applyAlignment="1">
      <alignment horizontal="center" vertical="center" wrapText="1"/>
    </xf>
    <xf numFmtId="10" fontId="24" fillId="24" borderId="51" xfId="37" applyNumberFormat="1" applyFont="1" applyFill="1" applyBorder="1" applyAlignment="1">
      <alignment horizontal="center" vertical="center" wrapText="1"/>
    </xf>
    <xf numFmtId="167" fontId="24" fillId="24" borderId="11" xfId="37" applyNumberFormat="1" applyFont="1" applyFill="1" applyBorder="1" applyAlignment="1">
      <alignment horizontal="center" wrapText="1"/>
    </xf>
    <xf numFmtId="0" fontId="24" fillId="24" borderId="16" xfId="37" applyFont="1" applyFill="1" applyBorder="1" applyAlignment="1">
      <alignment horizontal="center" vertical="center" wrapText="1"/>
    </xf>
    <xf numFmtId="0" fontId="24" fillId="24" borderId="18" xfId="37" applyFont="1" applyFill="1" applyBorder="1" applyAlignment="1">
      <alignment horizontal="center" vertical="center" wrapText="1"/>
    </xf>
    <xf numFmtId="0" fontId="23" fillId="24" borderId="16" xfId="37" applyFont="1" applyFill="1" applyBorder="1" applyAlignment="1">
      <alignment horizontal="left" vertical="center" wrapText="1"/>
    </xf>
    <xf numFmtId="0" fontId="23" fillId="24" borderId="18" xfId="37" applyFont="1" applyFill="1" applyBorder="1" applyAlignment="1">
      <alignment horizontal="left" vertical="center" wrapText="1"/>
    </xf>
    <xf numFmtId="10" fontId="24" fillId="24" borderId="11" xfId="37" applyNumberFormat="1" applyFont="1" applyFill="1" applyBorder="1" applyAlignment="1">
      <alignment horizontal="center" vertical="center" wrapText="1"/>
    </xf>
    <xf numFmtId="0" fontId="28" fillId="0" borderId="55" xfId="37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0" xfId="0" applyBorder="1" applyAlignment="1">
      <alignment horizontal="right"/>
    </xf>
    <xf numFmtId="0" fontId="24" fillId="24" borderId="27" xfId="37" applyFont="1" applyFill="1" applyBorder="1" applyAlignment="1">
      <alignment horizontal="left" vertical="center" wrapText="1"/>
    </xf>
    <xf numFmtId="0" fontId="24" fillId="24" borderId="11" xfId="37" applyFont="1" applyFill="1" applyBorder="1" applyAlignment="1">
      <alignment horizontal="right" vertical="top" wrapText="1"/>
    </xf>
    <xf numFmtId="0" fontId="24" fillId="24" borderId="28" xfId="37" applyFont="1" applyFill="1" applyBorder="1" applyAlignment="1">
      <alignment horizontal="right" vertical="top" wrapText="1"/>
    </xf>
    <xf numFmtId="0" fontId="24" fillId="24" borderId="11" xfId="37" applyFont="1" applyFill="1" applyBorder="1" applyAlignment="1">
      <alignment horizontal="right" vertical="center" wrapText="1"/>
    </xf>
    <xf numFmtId="0" fontId="24" fillId="24" borderId="28" xfId="37" applyFont="1" applyFill="1" applyBorder="1" applyAlignment="1">
      <alignment horizontal="right" vertical="center" wrapText="1"/>
    </xf>
    <xf numFmtId="0" fontId="24" fillId="24" borderId="21" xfId="37" applyFont="1" applyFill="1" applyBorder="1" applyAlignment="1">
      <alignment horizontal="right" vertical="center"/>
    </xf>
    <xf numFmtId="0" fontId="24" fillId="24" borderId="22" xfId="37" applyFont="1" applyFill="1" applyBorder="1" applyAlignment="1">
      <alignment horizontal="right" vertical="center"/>
    </xf>
    <xf numFmtId="0" fontId="24" fillId="24" borderId="49" xfId="37" applyFont="1" applyFill="1" applyBorder="1" applyAlignment="1">
      <alignment horizontal="right" vertical="center"/>
    </xf>
    <xf numFmtId="10" fontId="24" fillId="24" borderId="28" xfId="37" applyNumberFormat="1" applyFont="1" applyFill="1" applyBorder="1" applyAlignment="1">
      <alignment horizontal="right" vertical="center" wrapText="1"/>
    </xf>
    <xf numFmtId="10" fontId="24" fillId="24" borderId="30" xfId="37" applyNumberFormat="1" applyFont="1" applyFill="1" applyBorder="1" applyAlignment="1">
      <alignment horizontal="right" vertical="center" wrapText="1"/>
    </xf>
    <xf numFmtId="0" fontId="24" fillId="24" borderId="30" xfId="37" applyFont="1" applyFill="1" applyBorder="1" applyAlignment="1">
      <alignment horizontal="right" vertical="center" wrapText="1"/>
    </xf>
    <xf numFmtId="167" fontId="24" fillId="24" borderId="11" xfId="37" applyNumberFormat="1" applyFont="1" applyFill="1" applyBorder="1" applyAlignment="1">
      <alignment horizontal="right" wrapText="1"/>
    </xf>
    <xf numFmtId="167" fontId="24" fillId="24" borderId="28" xfId="37" applyNumberFormat="1" applyFont="1" applyFill="1" applyBorder="1" applyAlignment="1">
      <alignment horizontal="right" wrapText="1"/>
    </xf>
    <xf numFmtId="0" fontId="18" fillId="33" borderId="41" xfId="0" applyFont="1" applyFill="1" applyBorder="1" applyAlignment="1">
      <alignment horizontal="center" vertical="center" wrapText="1"/>
    </xf>
    <xf numFmtId="0" fontId="23" fillId="24" borderId="33" xfId="37" applyFont="1" applyFill="1" applyBorder="1" applyAlignment="1">
      <alignment horizontal="left" vertical="center" wrapText="1"/>
    </xf>
    <xf numFmtId="0" fontId="23" fillId="24" borderId="34" xfId="37" applyFont="1" applyFill="1" applyBorder="1" applyAlignment="1">
      <alignment horizontal="left" vertical="center" wrapText="1"/>
    </xf>
    <xf numFmtId="0" fontId="23" fillId="24" borderId="35" xfId="37" applyFont="1" applyFill="1" applyBorder="1" applyAlignment="1">
      <alignment horizontal="left" vertical="center" wrapText="1"/>
    </xf>
    <xf numFmtId="0" fontId="24" fillId="24" borderId="63" xfId="37" applyFont="1" applyFill="1" applyBorder="1" applyAlignment="1">
      <alignment horizontal="left" vertical="center" wrapText="1"/>
    </xf>
    <xf numFmtId="0" fontId="24" fillId="24" borderId="28" xfId="37" applyFont="1" applyFill="1" applyBorder="1" applyAlignment="1">
      <alignment horizontal="center" vertical="center" wrapText="1"/>
    </xf>
    <xf numFmtId="0" fontId="24" fillId="24" borderId="51" xfId="37" applyFont="1" applyFill="1" applyBorder="1" applyAlignment="1">
      <alignment horizontal="center" vertical="center" wrapText="1"/>
    </xf>
    <xf numFmtId="0" fontId="28" fillId="0" borderId="50" xfId="37" applyFont="1" applyFill="1" applyBorder="1" applyAlignment="1">
      <alignment horizontal="center" vertical="center" wrapText="1"/>
    </xf>
    <xf numFmtId="0" fontId="28" fillId="0" borderId="56" xfId="37" applyFont="1" applyFill="1" applyBorder="1" applyAlignment="1">
      <alignment horizontal="center" vertical="center" wrapText="1"/>
    </xf>
    <xf numFmtId="0" fontId="41" fillId="0" borderId="44" xfId="37" applyFont="1" applyFill="1" applyBorder="1" applyAlignment="1">
      <alignment horizontal="left" vertical="center" wrapText="1"/>
    </xf>
    <xf numFmtId="0" fontId="41" fillId="0" borderId="41" xfId="37" applyFont="1" applyFill="1" applyBorder="1" applyAlignment="1">
      <alignment horizontal="left" vertical="center" wrapText="1"/>
    </xf>
    <xf numFmtId="0" fontId="41" fillId="0" borderId="42" xfId="37" applyFont="1" applyFill="1" applyBorder="1" applyAlignment="1">
      <alignment horizontal="left" vertical="center" wrapText="1"/>
    </xf>
    <xf numFmtId="0" fontId="24" fillId="24" borderId="28" xfId="37" applyFont="1" applyFill="1" applyBorder="1" applyAlignment="1">
      <alignment vertical="top" wrapText="1"/>
    </xf>
    <xf numFmtId="0" fontId="24" fillId="24" borderId="30" xfId="37" applyFont="1" applyFill="1" applyBorder="1" applyAlignment="1">
      <alignment horizontal="center" vertical="center" wrapText="1"/>
    </xf>
    <xf numFmtId="0" fontId="29" fillId="0" borderId="55" xfId="37" applyFont="1" applyFill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41" fillId="0" borderId="21" xfId="37" applyFont="1" applyFill="1" applyBorder="1" applyAlignment="1">
      <alignment horizontal="left" vertical="center" wrapText="1"/>
    </xf>
    <xf numFmtId="0" fontId="41" fillId="0" borderId="22" xfId="37" applyFont="1" applyFill="1" applyBorder="1" applyAlignment="1">
      <alignment horizontal="left" vertical="center" wrapText="1"/>
    </xf>
    <xf numFmtId="0" fontId="41" fillId="0" borderId="49" xfId="37" applyFont="1" applyFill="1" applyBorder="1" applyAlignment="1">
      <alignment horizontal="left" vertical="center" wrapText="1"/>
    </xf>
    <xf numFmtId="0" fontId="23" fillId="24" borderId="37" xfId="37" applyFont="1" applyFill="1" applyBorder="1" applyAlignment="1">
      <alignment horizontal="left" vertical="center" wrapText="1"/>
    </xf>
    <xf numFmtId="0" fontId="23" fillId="24" borderId="39" xfId="37" applyFont="1" applyFill="1" applyBorder="1" applyAlignment="1">
      <alignment horizontal="left" vertical="center" wrapText="1"/>
    </xf>
    <xf numFmtId="0" fontId="23" fillId="24" borderId="40" xfId="37" applyFont="1" applyFill="1" applyBorder="1" applyAlignment="1">
      <alignment horizontal="left" vertical="center" wrapText="1"/>
    </xf>
    <xf numFmtId="0" fontId="24" fillId="24" borderId="48" xfId="37" applyFont="1" applyFill="1" applyBorder="1" applyAlignment="1">
      <alignment horizontal="left" vertical="center" wrapText="1"/>
    </xf>
    <xf numFmtId="0" fontId="22" fillId="0" borderId="50" xfId="37" applyFont="1" applyFill="1" applyBorder="1" applyAlignment="1">
      <alignment vertical="center" wrapText="1"/>
    </xf>
    <xf numFmtId="0" fontId="24" fillId="24" borderId="21" xfId="37" applyFont="1" applyFill="1" applyBorder="1" applyAlignment="1">
      <alignment horizontal="center" vertical="center"/>
    </xf>
    <xf numFmtId="0" fontId="24" fillId="24" borderId="22" xfId="37" applyFont="1" applyFill="1" applyBorder="1" applyAlignment="1">
      <alignment horizontal="center" vertical="center"/>
    </xf>
    <xf numFmtId="0" fontId="24" fillId="24" borderId="49" xfId="37" applyFont="1" applyFill="1" applyBorder="1" applyAlignment="1">
      <alignment horizontal="center" vertical="center"/>
    </xf>
    <xf numFmtId="0" fontId="24" fillId="24" borderId="43" xfId="37" applyFont="1" applyFill="1" applyBorder="1" applyAlignment="1">
      <alignment horizontal="right" vertical="top" wrapText="1"/>
    </xf>
    <xf numFmtId="0" fontId="24" fillId="24" borderId="43" xfId="37" applyFont="1" applyFill="1" applyBorder="1" applyAlignment="1">
      <alignment horizontal="center" vertical="center" wrapText="1"/>
    </xf>
    <xf numFmtId="10" fontId="24" fillId="24" borderId="43" xfId="37" applyNumberFormat="1" applyFont="1" applyFill="1" applyBorder="1" applyAlignment="1">
      <alignment horizontal="center" vertical="center" wrapText="1"/>
    </xf>
    <xf numFmtId="167" fontId="24" fillId="24" borderId="28" xfId="37" applyNumberFormat="1" applyFont="1" applyFill="1" applyBorder="1" applyAlignment="1">
      <alignment horizontal="center" wrapText="1"/>
    </xf>
    <xf numFmtId="167" fontId="24" fillId="24" borderId="43" xfId="37" applyNumberFormat="1" applyFont="1" applyFill="1" applyBorder="1" applyAlignment="1">
      <alignment horizontal="center" wrapText="1"/>
    </xf>
    <xf numFmtId="0" fontId="22" fillId="0" borderId="41" xfId="37" applyFont="1" applyFill="1" applyBorder="1" applyAlignment="1">
      <alignment vertical="center" wrapText="1"/>
    </xf>
    <xf numFmtId="0" fontId="29" fillId="0" borderId="47" xfId="37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29" fillId="35" borderId="55" xfId="37" applyFont="1" applyFill="1" applyBorder="1" applyAlignment="1">
      <alignment horizontal="center" vertical="center" wrapText="1"/>
    </xf>
    <xf numFmtId="0" fontId="29" fillId="35" borderId="50" xfId="37" applyFont="1" applyFill="1" applyBorder="1" applyAlignment="1">
      <alignment horizontal="center" vertical="center" wrapText="1"/>
    </xf>
    <xf numFmtId="0" fontId="29" fillId="35" borderId="26" xfId="37" applyFont="1" applyFill="1" applyBorder="1" applyAlignment="1">
      <alignment horizontal="center" vertical="center" wrapText="1"/>
    </xf>
    <xf numFmtId="0" fontId="0" fillId="0" borderId="50" xfId="0" applyBorder="1" applyAlignment="1"/>
    <xf numFmtId="166" fontId="29" fillId="0" borderId="11" xfId="37" applyNumberFormat="1" applyFont="1" applyFill="1" applyBorder="1" applyAlignment="1">
      <alignment horizontal="center" vertical="center" wrapText="1"/>
    </xf>
    <xf numFmtId="0" fontId="29" fillId="35" borderId="50" xfId="0" applyFont="1" applyFill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166" fontId="29" fillId="33" borderId="16" xfId="37" applyNumberFormat="1" applyFont="1" applyFill="1" applyBorder="1" applyAlignment="1">
      <alignment horizontal="center" vertical="center" wrapText="1"/>
    </xf>
    <xf numFmtId="166" fontId="29" fillId="33" borderId="17" xfId="37" applyNumberFormat="1" applyFont="1" applyFill="1" applyBorder="1" applyAlignment="1">
      <alignment horizontal="center" vertical="center" wrapText="1"/>
    </xf>
    <xf numFmtId="166" fontId="29" fillId="33" borderId="18" xfId="37" applyNumberFormat="1" applyFont="1" applyFill="1" applyBorder="1" applyAlignment="1">
      <alignment horizontal="center" vertical="center" wrapText="1"/>
    </xf>
    <xf numFmtId="0" fontId="24" fillId="24" borderId="51" xfId="37" applyFont="1" applyFill="1" applyBorder="1" applyAlignment="1">
      <alignment vertical="top" wrapText="1"/>
    </xf>
    <xf numFmtId="0" fontId="24" fillId="24" borderId="16" xfId="37" applyFont="1" applyFill="1" applyBorder="1" applyAlignment="1">
      <alignment horizontal="center" vertical="center"/>
    </xf>
    <xf numFmtId="0" fontId="24" fillId="24" borderId="17" xfId="37" applyFont="1" applyFill="1" applyBorder="1" applyAlignment="1">
      <alignment horizontal="center" vertical="center"/>
    </xf>
    <xf numFmtId="0" fontId="24" fillId="24" borderId="18" xfId="37" applyFont="1" applyFill="1" applyBorder="1" applyAlignment="1">
      <alignment horizontal="center" vertical="center"/>
    </xf>
    <xf numFmtId="0" fontId="28" fillId="0" borderId="47" xfId="37" applyFont="1" applyFill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48" fillId="29" borderId="51" xfId="37" applyFont="1" applyFill="1" applyBorder="1" applyAlignment="1">
      <alignment horizontal="center" vertical="center" wrapText="1"/>
    </xf>
    <xf numFmtId="0" fontId="48" fillId="29" borderId="16" xfId="37" applyFont="1" applyFill="1" applyBorder="1" applyAlignment="1">
      <alignment horizontal="right" vertical="center" wrapText="1"/>
    </xf>
    <xf numFmtId="0" fontId="48" fillId="29" borderId="18" xfId="37" applyFont="1" applyFill="1" applyBorder="1" applyAlignment="1">
      <alignment horizontal="right" vertical="center" wrapText="1"/>
    </xf>
    <xf numFmtId="0" fontId="24" fillId="24" borderId="16" xfId="37" applyFont="1" applyFill="1" applyBorder="1" applyAlignment="1">
      <alignment horizontal="right" vertical="center" wrapText="1"/>
    </xf>
    <xf numFmtId="0" fontId="24" fillId="24" borderId="18" xfId="37" applyFont="1" applyFill="1" applyBorder="1" applyAlignment="1">
      <alignment horizontal="right" vertical="center" wrapText="1"/>
    </xf>
    <xf numFmtId="167" fontId="24" fillId="24" borderId="16" xfId="37" applyNumberFormat="1" applyFont="1" applyFill="1" applyBorder="1" applyAlignment="1">
      <alignment horizontal="center" wrapText="1"/>
    </xf>
    <xf numFmtId="167" fontId="24" fillId="24" borderId="18" xfId="37" applyNumberFormat="1" applyFont="1" applyFill="1" applyBorder="1" applyAlignment="1">
      <alignment horizontal="center" wrapText="1"/>
    </xf>
    <xf numFmtId="0" fontId="24" fillId="24" borderId="64" xfId="37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23" fillId="24" borderId="37" xfId="38" applyFont="1" applyFill="1" applyBorder="1" applyAlignment="1">
      <alignment horizontal="center" vertical="center" wrapText="1"/>
    </xf>
    <xf numFmtId="0" fontId="23" fillId="24" borderId="39" xfId="38" applyFont="1" applyFill="1" applyBorder="1" applyAlignment="1">
      <alignment horizontal="center" vertical="center" wrapText="1"/>
    </xf>
    <xf numFmtId="0" fontId="23" fillId="24" borderId="40" xfId="38" applyFont="1" applyFill="1" applyBorder="1" applyAlignment="1">
      <alignment horizontal="center" vertical="center" wrapText="1"/>
    </xf>
    <xf numFmtId="0" fontId="28" fillId="0" borderId="30" xfId="38" applyFont="1" applyFill="1" applyBorder="1" applyAlignment="1">
      <alignment horizontal="center" vertical="center" wrapText="1"/>
    </xf>
    <xf numFmtId="0" fontId="29" fillId="0" borderId="28" xfId="38" applyFont="1" applyFill="1" applyBorder="1" applyAlignment="1">
      <alignment horizontal="center" vertical="center" wrapText="1"/>
    </xf>
    <xf numFmtId="0" fontId="22" fillId="0" borderId="14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2" fillId="0" borderId="0" xfId="37" applyFont="1" applyAlignment="1">
      <alignment horizontal="left" vertical="center" wrapText="1"/>
    </xf>
    <xf numFmtId="0" fontId="22" fillId="0" borderId="27" xfId="38" applyFont="1" applyBorder="1" applyAlignment="1">
      <alignment horizontal="left" vertical="center" wrapText="1"/>
    </xf>
    <xf numFmtId="0" fontId="22" fillId="0" borderId="57" xfId="38" applyFont="1" applyBorder="1" applyAlignment="1">
      <alignment horizontal="left" vertical="center" wrapText="1"/>
    </xf>
    <xf numFmtId="0" fontId="22" fillId="0" borderId="48" xfId="38" applyFont="1" applyBorder="1" applyAlignment="1">
      <alignment horizontal="left" vertical="center" wrapText="1"/>
    </xf>
    <xf numFmtId="0" fontId="22" fillId="0" borderId="10" xfId="38" applyFont="1" applyBorder="1" applyAlignment="1">
      <alignment horizontal="center" vertical="center"/>
    </xf>
    <xf numFmtId="0" fontId="22" fillId="0" borderId="27" xfId="38" applyFont="1" applyBorder="1" applyAlignment="1">
      <alignment horizontal="center" vertical="center"/>
    </xf>
    <xf numFmtId="0" fontId="22" fillId="0" borderId="13" xfId="38" applyFont="1" applyBorder="1" applyAlignment="1">
      <alignment horizontal="center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4" builtinId="3"/>
    <cellStyle name="Currency" xfId="45" builtinId="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mruColors>
      <color rgb="FF66FF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33"/>
  <sheetViews>
    <sheetView tabSelected="1" view="pageBreakPreview" topLeftCell="A304" zoomScale="56" zoomScaleNormal="76" zoomScaleSheetLayoutView="56" workbookViewId="0">
      <selection activeCell="C332" sqref="C332"/>
    </sheetView>
  </sheetViews>
  <sheetFormatPr defaultColWidth="9.140625" defaultRowHeight="15" x14ac:dyDescent="0.25"/>
  <cols>
    <col min="1" max="1" width="28.42578125" style="389" customWidth="1"/>
    <col min="2" max="2" width="31.140625" style="80" customWidth="1"/>
    <col min="3" max="3" width="27.140625" style="80" customWidth="1"/>
    <col min="4" max="4" width="27.140625" customWidth="1"/>
    <col min="5" max="5" width="21.42578125" customWidth="1"/>
    <col min="6" max="6" width="19.7109375" customWidth="1"/>
    <col min="7" max="7" width="19" style="368" customWidth="1"/>
    <col min="8" max="8" width="21.28515625" style="368" customWidth="1"/>
    <col min="9" max="9" width="24" style="31" customWidth="1"/>
    <col min="10" max="10" width="18.7109375" customWidth="1"/>
    <col min="11" max="11" width="22.85546875" customWidth="1"/>
    <col min="12" max="12" width="15.5703125" style="125" customWidth="1"/>
    <col min="13" max="13" width="17.140625" style="125" customWidth="1"/>
    <col min="14" max="14" width="14.85546875" customWidth="1"/>
    <col min="15" max="15" width="13.42578125" customWidth="1"/>
    <col min="16" max="16" width="9.140625" customWidth="1"/>
    <col min="17" max="17" width="68.5703125" hidden="1" customWidth="1"/>
    <col min="18" max="18" width="57.42578125" hidden="1" customWidth="1"/>
    <col min="19" max="25" width="9.140625" customWidth="1"/>
    <col min="26" max="26" width="15.7109375" customWidth="1"/>
  </cols>
  <sheetData>
    <row r="1" spans="1:26" ht="18.75" x14ac:dyDescent="0.3">
      <c r="A1" s="522" t="s">
        <v>220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26" ht="18.75" x14ac:dyDescent="0.3">
      <c r="A2" s="522" t="s">
        <v>130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</row>
    <row r="3" spans="1:26" ht="18.75" x14ac:dyDescent="0.3">
      <c r="A3" s="522" t="s">
        <v>151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</row>
    <row r="5" spans="1:26" ht="19.5" thickBot="1" x14ac:dyDescent="0.3">
      <c r="A5" s="926" t="s">
        <v>160</v>
      </c>
      <c r="B5" s="927"/>
      <c r="C5" s="927"/>
      <c r="D5" s="927"/>
      <c r="E5" s="927"/>
      <c r="F5" s="927"/>
      <c r="G5" s="927"/>
      <c r="H5" s="927"/>
      <c r="I5" s="927"/>
      <c r="J5" s="927"/>
      <c r="K5" s="927"/>
      <c r="L5" s="927"/>
      <c r="M5" s="927"/>
      <c r="N5" s="928"/>
      <c r="O5" s="1"/>
      <c r="P5" s="1"/>
      <c r="Q5" s="2"/>
      <c r="R5" s="1"/>
      <c r="S5" s="1"/>
      <c r="T5" s="1"/>
      <c r="Z5" s="74"/>
    </row>
    <row r="6" spans="1:26" ht="15.75" x14ac:dyDescent="0.25">
      <c r="A6" s="929" t="s">
        <v>111</v>
      </c>
      <c r="B6" s="930"/>
      <c r="C6" s="930"/>
      <c r="D6" s="930"/>
      <c r="E6" s="930"/>
      <c r="F6" s="930"/>
      <c r="G6" s="930"/>
      <c r="H6" s="930"/>
      <c r="I6" s="930"/>
      <c r="J6" s="930"/>
      <c r="K6" s="930"/>
      <c r="L6" s="930"/>
      <c r="M6" s="930"/>
      <c r="N6" s="931"/>
      <c r="O6" s="1"/>
      <c r="P6" s="1"/>
      <c r="Q6" s="2"/>
      <c r="R6" s="1"/>
      <c r="S6" s="1"/>
      <c r="T6" s="1"/>
      <c r="Z6" s="74"/>
    </row>
    <row r="7" spans="1:26" x14ac:dyDescent="0.25">
      <c r="A7" s="876" t="s">
        <v>6</v>
      </c>
      <c r="B7" s="877" t="s">
        <v>7</v>
      </c>
      <c r="C7" s="877" t="s">
        <v>8</v>
      </c>
      <c r="D7" s="878" t="s">
        <v>0</v>
      </c>
      <c r="E7" s="914" t="s">
        <v>1</v>
      </c>
      <c r="F7" s="878" t="s">
        <v>2</v>
      </c>
      <c r="G7" s="883" t="s">
        <v>79</v>
      </c>
      <c r="H7" s="883"/>
      <c r="I7" s="883"/>
      <c r="J7" s="878" t="s">
        <v>3</v>
      </c>
      <c r="K7" s="878" t="s">
        <v>84</v>
      </c>
      <c r="L7" s="886" t="s">
        <v>9</v>
      </c>
      <c r="M7" s="886"/>
      <c r="N7" s="875" t="s">
        <v>4</v>
      </c>
      <c r="O7" s="1"/>
      <c r="P7" s="1"/>
      <c r="Q7" s="7" t="s">
        <v>82</v>
      </c>
      <c r="R7" s="1"/>
      <c r="S7" s="1"/>
      <c r="T7" s="1"/>
      <c r="Z7" s="74"/>
    </row>
    <row r="8" spans="1:26" ht="42.75" customHeight="1" x14ac:dyDescent="0.25">
      <c r="A8" s="896"/>
      <c r="B8" s="921"/>
      <c r="C8" s="921"/>
      <c r="D8" s="914"/>
      <c r="E8" s="922"/>
      <c r="F8" s="914"/>
      <c r="G8" s="315" t="s">
        <v>94</v>
      </c>
      <c r="H8" s="315" t="s">
        <v>90</v>
      </c>
      <c r="I8" s="75" t="s">
        <v>93</v>
      </c>
      <c r="J8" s="914"/>
      <c r="K8" s="914"/>
      <c r="L8" s="113" t="s">
        <v>78</v>
      </c>
      <c r="M8" s="113" t="s">
        <v>5</v>
      </c>
      <c r="N8" s="814"/>
      <c r="O8" s="1"/>
      <c r="P8" s="1"/>
      <c r="Q8" s="7" t="s">
        <v>83</v>
      </c>
      <c r="R8" s="1"/>
      <c r="S8" s="1"/>
      <c r="T8" s="1"/>
      <c r="Z8" s="74"/>
    </row>
    <row r="9" spans="1:26" s="68" customFormat="1" ht="30" customHeight="1" x14ac:dyDescent="0.25">
      <c r="A9" s="950" t="s">
        <v>96</v>
      </c>
      <c r="B9" s="950"/>
      <c r="C9" s="950"/>
      <c r="D9" s="950"/>
      <c r="E9" s="950"/>
      <c r="F9" s="950"/>
      <c r="G9" s="316"/>
      <c r="H9" s="316"/>
      <c r="I9" s="145"/>
      <c r="J9" s="143" t="s">
        <v>108</v>
      </c>
      <c r="K9" s="143"/>
      <c r="L9" s="146"/>
      <c r="M9" s="146"/>
      <c r="N9" s="143"/>
      <c r="O9" s="93"/>
      <c r="P9" s="93"/>
      <c r="Q9" s="45"/>
      <c r="R9" s="93"/>
      <c r="S9" s="93"/>
      <c r="T9" s="93"/>
    </row>
    <row r="10" spans="1:26" s="50" customFormat="1" ht="15.75" thickBot="1" x14ac:dyDescent="0.3">
      <c r="A10" s="370"/>
      <c r="B10" s="79"/>
      <c r="C10" s="79"/>
      <c r="D10" s="46"/>
      <c r="E10" s="46"/>
      <c r="F10" s="46"/>
      <c r="G10" s="317"/>
      <c r="H10" s="317"/>
      <c r="I10" s="48"/>
      <c r="J10" s="47"/>
      <c r="K10" s="47"/>
      <c r="L10" s="115"/>
      <c r="M10" s="115"/>
      <c r="N10" s="47"/>
      <c r="O10" s="49"/>
      <c r="P10" s="49"/>
      <c r="Q10" s="44"/>
      <c r="R10" s="49"/>
      <c r="S10" s="49"/>
      <c r="T10" s="49"/>
    </row>
    <row r="11" spans="1:26" ht="15.75" x14ac:dyDescent="0.25">
      <c r="A11" s="929" t="s">
        <v>95</v>
      </c>
      <c r="B11" s="930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1"/>
      <c r="O11" s="1"/>
      <c r="P11" s="1"/>
      <c r="Q11" s="2"/>
      <c r="R11" s="1"/>
      <c r="S11" s="1"/>
      <c r="T11" s="1"/>
    </row>
    <row r="12" spans="1:26" x14ac:dyDescent="0.25">
      <c r="A12" s="876" t="s">
        <v>6</v>
      </c>
      <c r="B12" s="877" t="s">
        <v>7</v>
      </c>
      <c r="C12" s="877" t="s">
        <v>8</v>
      </c>
      <c r="D12" s="878" t="s">
        <v>0</v>
      </c>
      <c r="E12" s="914" t="s">
        <v>1</v>
      </c>
      <c r="F12" s="878" t="s">
        <v>2</v>
      </c>
      <c r="G12" s="883" t="s">
        <v>79</v>
      </c>
      <c r="H12" s="883"/>
      <c r="I12" s="883"/>
      <c r="J12" s="878" t="s">
        <v>3</v>
      </c>
      <c r="K12" s="878" t="s">
        <v>84</v>
      </c>
      <c r="L12" s="886" t="s">
        <v>9</v>
      </c>
      <c r="M12" s="886"/>
      <c r="N12" s="875" t="s">
        <v>4</v>
      </c>
      <c r="O12" s="1"/>
      <c r="P12" s="1"/>
      <c r="Q12" s="7" t="s">
        <v>82</v>
      </c>
      <c r="R12" s="1"/>
      <c r="S12" s="1"/>
      <c r="T12" s="1"/>
    </row>
    <row r="13" spans="1:26" ht="48.75" customHeight="1" thickBot="1" x14ac:dyDescent="0.3">
      <c r="A13" s="896"/>
      <c r="B13" s="921"/>
      <c r="C13" s="921"/>
      <c r="D13" s="914"/>
      <c r="E13" s="938"/>
      <c r="F13" s="914"/>
      <c r="G13" s="315" t="s">
        <v>94</v>
      </c>
      <c r="H13" s="315" t="s">
        <v>90</v>
      </c>
      <c r="I13" s="75" t="s">
        <v>93</v>
      </c>
      <c r="J13" s="914"/>
      <c r="K13" s="914"/>
      <c r="L13" s="113" t="s">
        <v>78</v>
      </c>
      <c r="M13" s="113" t="s">
        <v>5</v>
      </c>
      <c r="N13" s="814"/>
      <c r="O13" s="1"/>
      <c r="P13" s="1"/>
      <c r="Q13" s="7" t="s">
        <v>83</v>
      </c>
      <c r="R13" s="1"/>
      <c r="S13" s="1"/>
      <c r="T13" s="1"/>
    </row>
    <row r="14" spans="1:26" ht="30.75" thickBot="1" x14ac:dyDescent="0.3">
      <c r="A14" s="943" t="s">
        <v>98</v>
      </c>
      <c r="B14" s="944"/>
      <c r="C14" s="944"/>
      <c r="D14" s="944"/>
      <c r="E14" s="944"/>
      <c r="F14" s="945"/>
      <c r="G14" s="318"/>
      <c r="H14" s="319"/>
      <c r="I14" s="136"/>
      <c r="J14" s="137" t="s">
        <v>108</v>
      </c>
      <c r="K14" s="137"/>
      <c r="L14" s="141"/>
      <c r="M14" s="141"/>
      <c r="N14" s="142"/>
      <c r="O14" s="1"/>
      <c r="P14" s="1"/>
      <c r="Q14" s="8"/>
      <c r="R14" s="1"/>
      <c r="S14" s="1"/>
      <c r="T14" s="1"/>
    </row>
    <row r="15" spans="1:26" ht="15.75" thickBot="1" x14ac:dyDescent="0.3">
      <c r="A15" s="949"/>
      <c r="B15" s="949"/>
      <c r="C15" s="949"/>
      <c r="D15" s="949"/>
      <c r="E15" s="949"/>
      <c r="F15" s="949"/>
      <c r="G15" s="949"/>
      <c r="H15" s="949"/>
      <c r="I15" s="949"/>
      <c r="J15" s="949"/>
      <c r="K15" s="949"/>
      <c r="L15" s="949"/>
      <c r="M15" s="949"/>
      <c r="N15" s="949"/>
      <c r="Q15" s="8" t="s">
        <v>18</v>
      </c>
    </row>
    <row r="16" spans="1:26" ht="15.75" x14ac:dyDescent="0.25">
      <c r="A16" s="929" t="s">
        <v>10</v>
      </c>
      <c r="B16" s="930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1"/>
      <c r="O16" s="1"/>
      <c r="P16" s="1"/>
      <c r="Q16" s="8" t="s">
        <v>19</v>
      </c>
      <c r="R16" s="1"/>
      <c r="S16" s="1"/>
      <c r="T16" s="1"/>
    </row>
    <row r="17" spans="1:20" ht="15" customHeight="1" x14ac:dyDescent="0.25">
      <c r="A17" s="876" t="s">
        <v>6</v>
      </c>
      <c r="B17" s="877" t="s">
        <v>7</v>
      </c>
      <c r="C17" s="877" t="s">
        <v>8</v>
      </c>
      <c r="D17" s="878" t="s">
        <v>11</v>
      </c>
      <c r="E17" s="914" t="s">
        <v>1</v>
      </c>
      <c r="F17" s="878" t="s">
        <v>2</v>
      </c>
      <c r="G17" s="883" t="s">
        <v>79</v>
      </c>
      <c r="H17" s="883"/>
      <c r="I17" s="883"/>
      <c r="J17" s="878" t="s">
        <v>3</v>
      </c>
      <c r="K17" s="878" t="s">
        <v>84</v>
      </c>
      <c r="L17" s="886" t="s">
        <v>9</v>
      </c>
      <c r="M17" s="886"/>
      <c r="N17" s="875" t="s">
        <v>4</v>
      </c>
      <c r="O17" s="1"/>
      <c r="P17" s="1"/>
      <c r="Q17" s="8" t="s">
        <v>20</v>
      </c>
      <c r="R17" s="1"/>
      <c r="S17" s="1"/>
      <c r="T17" s="1"/>
    </row>
    <row r="18" spans="1:20" ht="69.75" customHeight="1" thickBot="1" x14ac:dyDescent="0.3">
      <c r="A18" s="896"/>
      <c r="B18" s="921"/>
      <c r="C18" s="921"/>
      <c r="D18" s="914"/>
      <c r="E18" s="922"/>
      <c r="F18" s="914"/>
      <c r="G18" s="315" t="s">
        <v>94</v>
      </c>
      <c r="H18" s="320" t="s">
        <v>91</v>
      </c>
      <c r="I18" s="75" t="s">
        <v>92</v>
      </c>
      <c r="J18" s="914"/>
      <c r="K18" s="914"/>
      <c r="L18" s="804" t="s">
        <v>78</v>
      </c>
      <c r="M18" s="113" t="s">
        <v>5</v>
      </c>
      <c r="N18" s="814"/>
      <c r="O18" s="1"/>
      <c r="P18" s="1"/>
      <c r="Q18" s="2"/>
      <c r="R18" s="1"/>
      <c r="S18" s="1"/>
      <c r="T18" s="1"/>
    </row>
    <row r="19" spans="1:20" s="731" customFormat="1" ht="99" customHeight="1" thickBot="1" x14ac:dyDescent="0.3">
      <c r="A19" s="720" t="s">
        <v>205</v>
      </c>
      <c r="B19" s="721" t="s">
        <v>159</v>
      </c>
      <c r="C19" s="721" t="s">
        <v>161</v>
      </c>
      <c r="D19" s="722" t="s">
        <v>22</v>
      </c>
      <c r="E19" s="723">
        <v>1</v>
      </c>
      <c r="F19" s="723">
        <v>1</v>
      </c>
      <c r="G19" s="724">
        <v>223800</v>
      </c>
      <c r="H19" s="724">
        <v>223800</v>
      </c>
      <c r="I19" s="725" t="s">
        <v>114</v>
      </c>
      <c r="J19" s="726"/>
      <c r="K19" s="727" t="s">
        <v>83</v>
      </c>
      <c r="L19" s="308">
        <v>41610</v>
      </c>
      <c r="M19" s="309">
        <v>41716</v>
      </c>
      <c r="N19" s="728"/>
      <c r="O19" s="729"/>
      <c r="P19" s="729"/>
      <c r="Q19" s="730"/>
      <c r="R19" s="729"/>
      <c r="S19" s="729"/>
      <c r="T19" s="729"/>
    </row>
    <row r="20" spans="1:20" s="731" customFormat="1" ht="93.75" customHeight="1" thickBot="1" x14ac:dyDescent="0.3">
      <c r="A20" s="720" t="s">
        <v>205</v>
      </c>
      <c r="B20" s="734" t="s">
        <v>159</v>
      </c>
      <c r="C20" s="734" t="s">
        <v>162</v>
      </c>
      <c r="D20" s="735" t="s">
        <v>22</v>
      </c>
      <c r="E20" s="736">
        <v>1</v>
      </c>
      <c r="F20" s="736">
        <v>1</v>
      </c>
      <c r="G20" s="737">
        <v>223800</v>
      </c>
      <c r="H20" s="737">
        <v>223800</v>
      </c>
      <c r="I20" s="738"/>
      <c r="J20" s="739"/>
      <c r="K20" s="740" t="s">
        <v>83</v>
      </c>
      <c r="L20" s="308">
        <v>41610</v>
      </c>
      <c r="M20" s="309">
        <v>41716</v>
      </c>
      <c r="N20" s="741"/>
      <c r="O20" s="729"/>
      <c r="P20" s="729"/>
      <c r="Q20" s="742" t="s">
        <v>21</v>
      </c>
      <c r="R20" s="729"/>
      <c r="S20" s="729"/>
      <c r="T20" s="729"/>
    </row>
    <row r="21" spans="1:20" s="400" customFormat="1" ht="63" customHeight="1" thickBot="1" x14ac:dyDescent="0.3">
      <c r="A21" s="643" t="s">
        <v>206</v>
      </c>
      <c r="B21" s="644" t="s">
        <v>166</v>
      </c>
      <c r="C21" s="644" t="s">
        <v>163</v>
      </c>
      <c r="D21" s="640" t="s">
        <v>22</v>
      </c>
      <c r="E21" s="645">
        <v>1</v>
      </c>
      <c r="F21" s="645">
        <v>1</v>
      </c>
      <c r="G21" s="646">
        <v>176000</v>
      </c>
      <c r="H21" s="646">
        <v>176000</v>
      </c>
      <c r="I21" s="647"/>
      <c r="J21" s="648"/>
      <c r="K21" s="649" t="s">
        <v>83</v>
      </c>
      <c r="L21" s="308">
        <v>41610</v>
      </c>
      <c r="M21" s="309">
        <v>41716</v>
      </c>
      <c r="N21" s="651"/>
      <c r="O21" s="652"/>
      <c r="P21" s="652"/>
      <c r="Q21" s="653" t="s">
        <v>22</v>
      </c>
      <c r="R21" s="652"/>
      <c r="S21" s="652"/>
      <c r="T21" s="652"/>
    </row>
    <row r="22" spans="1:20" s="681" customFormat="1" ht="80.25" customHeight="1" thickBot="1" x14ac:dyDescent="0.3">
      <c r="A22" s="682" t="s">
        <v>209</v>
      </c>
      <c r="B22" s="683" t="s">
        <v>167</v>
      </c>
      <c r="C22" s="683" t="s">
        <v>164</v>
      </c>
      <c r="D22" s="678" t="s">
        <v>22</v>
      </c>
      <c r="E22" s="684">
        <v>1</v>
      </c>
      <c r="F22" s="684">
        <v>1</v>
      </c>
      <c r="G22" s="685">
        <v>176000</v>
      </c>
      <c r="H22" s="685">
        <v>176000</v>
      </c>
      <c r="I22" s="686"/>
      <c r="J22" s="687"/>
      <c r="K22" s="688" t="s">
        <v>83</v>
      </c>
      <c r="L22" s="308">
        <v>41610</v>
      </c>
      <c r="M22" s="309">
        <v>41716</v>
      </c>
      <c r="N22" s="690"/>
      <c r="O22" s="691"/>
      <c r="P22" s="691"/>
      <c r="Q22" s="692" t="s">
        <v>23</v>
      </c>
      <c r="R22" s="691"/>
      <c r="S22" s="691"/>
      <c r="T22" s="691"/>
    </row>
    <row r="23" spans="1:20" s="268" customFormat="1" ht="66.75" customHeight="1" thickBot="1" x14ac:dyDescent="0.3">
      <c r="A23" s="523" t="s">
        <v>208</v>
      </c>
      <c r="B23" s="302" t="s">
        <v>168</v>
      </c>
      <c r="C23" s="302" t="s">
        <v>165</v>
      </c>
      <c r="D23" s="303" t="s">
        <v>22</v>
      </c>
      <c r="E23" s="304">
        <v>1</v>
      </c>
      <c r="F23" s="304">
        <v>1</v>
      </c>
      <c r="G23" s="321">
        <v>88000</v>
      </c>
      <c r="H23" s="321">
        <v>88000</v>
      </c>
      <c r="I23" s="305"/>
      <c r="J23" s="306"/>
      <c r="K23" s="307" t="s">
        <v>83</v>
      </c>
      <c r="L23" s="308">
        <v>41610</v>
      </c>
      <c r="M23" s="309">
        <v>41716</v>
      </c>
      <c r="N23" s="310"/>
      <c r="O23" s="312"/>
      <c r="P23" s="312"/>
      <c r="Q23" s="313"/>
      <c r="R23" s="312"/>
      <c r="S23" s="312"/>
      <c r="T23" s="312"/>
    </row>
    <row r="24" spans="1:20" s="491" customFormat="1" ht="30.75" thickBot="1" x14ac:dyDescent="0.3">
      <c r="A24" s="946" t="s">
        <v>99</v>
      </c>
      <c r="B24" s="947"/>
      <c r="C24" s="947"/>
      <c r="D24" s="947"/>
      <c r="E24" s="947"/>
      <c r="F24" s="948"/>
      <c r="G24" s="505">
        <f>SUM(G19:G23)</f>
        <v>887600</v>
      </c>
      <c r="H24" s="505">
        <f>SUM(H19:H23)</f>
        <v>887600</v>
      </c>
      <c r="I24" s="506"/>
      <c r="J24" s="514" t="s">
        <v>108</v>
      </c>
      <c r="K24" s="515"/>
      <c r="L24" s="516"/>
      <c r="M24" s="516"/>
      <c r="N24" s="517"/>
      <c r="O24" s="518"/>
      <c r="P24" s="518"/>
      <c r="Q24" s="519"/>
      <c r="R24" s="518"/>
      <c r="S24" s="518"/>
      <c r="T24" s="518"/>
    </row>
    <row r="25" spans="1:20" ht="15.75" thickBot="1" x14ac:dyDescent="0.3">
      <c r="A25" s="942"/>
      <c r="B25" s="942"/>
      <c r="C25" s="942"/>
      <c r="D25" s="942"/>
      <c r="E25" s="942"/>
      <c r="F25" s="942"/>
      <c r="G25" s="942"/>
      <c r="H25" s="942"/>
      <c r="I25" s="942"/>
      <c r="J25" s="942"/>
      <c r="K25" s="942"/>
      <c r="L25" s="942"/>
      <c r="M25" s="942"/>
      <c r="N25" s="942"/>
      <c r="O25" s="1"/>
      <c r="P25" s="1"/>
      <c r="Q25" s="8"/>
      <c r="R25" s="1"/>
      <c r="S25" s="1"/>
      <c r="T25" s="1"/>
    </row>
    <row r="26" spans="1:20" ht="15.75" x14ac:dyDescent="0.25">
      <c r="A26" s="910" t="s">
        <v>15</v>
      </c>
      <c r="B26" s="911"/>
      <c r="C26" s="911"/>
      <c r="D26" s="911"/>
      <c r="E26" s="911"/>
      <c r="F26" s="911"/>
      <c r="G26" s="911"/>
      <c r="H26" s="911"/>
      <c r="I26" s="911"/>
      <c r="J26" s="911"/>
      <c r="K26" s="911"/>
      <c r="L26" s="911"/>
      <c r="M26" s="911"/>
      <c r="N26" s="912"/>
      <c r="O26" s="1"/>
      <c r="P26" s="1"/>
      <c r="Q26" s="8"/>
      <c r="R26" s="1"/>
      <c r="S26" s="1"/>
      <c r="T26" s="1"/>
    </row>
    <row r="27" spans="1:20" ht="15.75" x14ac:dyDescent="0.25">
      <c r="A27" s="876" t="s">
        <v>6</v>
      </c>
      <c r="B27" s="877" t="s">
        <v>7</v>
      </c>
      <c r="C27" s="877" t="s">
        <v>8</v>
      </c>
      <c r="D27" s="878" t="s">
        <v>11</v>
      </c>
      <c r="E27" s="889"/>
      <c r="F27" s="890"/>
      <c r="G27" s="883" t="s">
        <v>79</v>
      </c>
      <c r="H27" s="883"/>
      <c r="I27" s="883"/>
      <c r="J27" s="891" t="s">
        <v>3</v>
      </c>
      <c r="K27" s="878" t="s">
        <v>84</v>
      </c>
      <c r="L27" s="886" t="s">
        <v>9</v>
      </c>
      <c r="M27" s="886"/>
      <c r="N27" s="33" t="s">
        <v>4</v>
      </c>
      <c r="Q27" s="8" t="s">
        <v>24</v>
      </c>
    </row>
    <row r="28" spans="1:20" ht="48.75" customHeight="1" x14ac:dyDescent="0.25">
      <c r="A28" s="876"/>
      <c r="B28" s="877"/>
      <c r="C28" s="877"/>
      <c r="D28" s="878"/>
      <c r="E28" s="887" t="s">
        <v>2</v>
      </c>
      <c r="F28" s="888"/>
      <c r="G28" s="323" t="s">
        <v>94</v>
      </c>
      <c r="H28" s="323" t="s">
        <v>91</v>
      </c>
      <c r="I28" s="35" t="s">
        <v>92</v>
      </c>
      <c r="J28" s="891"/>
      <c r="K28" s="878"/>
      <c r="L28" s="119" t="s">
        <v>12</v>
      </c>
      <c r="M28" s="119" t="s">
        <v>5</v>
      </c>
      <c r="N28" s="33"/>
      <c r="Q28" s="8" t="s">
        <v>25</v>
      </c>
    </row>
    <row r="29" spans="1:20" ht="15" customHeight="1" x14ac:dyDescent="0.25">
      <c r="A29" s="371"/>
      <c r="B29" s="81"/>
      <c r="C29" s="81"/>
      <c r="D29" s="43"/>
      <c r="E29" s="821"/>
      <c r="F29" s="822"/>
      <c r="G29" s="324"/>
      <c r="H29" s="324"/>
      <c r="I29" s="28"/>
      <c r="J29" s="34"/>
      <c r="K29" s="3"/>
      <c r="L29" s="118"/>
      <c r="M29" s="118"/>
      <c r="N29" s="4"/>
      <c r="Q29" s="8" t="s">
        <v>26</v>
      </c>
    </row>
    <row r="30" spans="1:20" ht="15.75" thickBot="1" x14ac:dyDescent="0.3">
      <c r="A30" s="371"/>
      <c r="B30" s="81"/>
      <c r="C30" s="81"/>
      <c r="D30" s="43"/>
      <c r="E30" s="821"/>
      <c r="F30" s="822"/>
      <c r="G30" s="324"/>
      <c r="H30" s="324"/>
      <c r="I30" s="28"/>
      <c r="J30" s="34"/>
      <c r="K30" s="3"/>
      <c r="L30" s="118"/>
      <c r="M30" s="118"/>
      <c r="N30" s="4"/>
      <c r="Q30" s="8" t="s">
        <v>27</v>
      </c>
    </row>
    <row r="31" spans="1:20" ht="15.75" thickBot="1" x14ac:dyDescent="0.3">
      <c r="A31" s="892" t="s">
        <v>97</v>
      </c>
      <c r="B31" s="952"/>
      <c r="C31" s="952"/>
      <c r="D31" s="952"/>
      <c r="E31" s="952"/>
      <c r="F31" s="953"/>
      <c r="G31" s="325"/>
      <c r="H31" s="326"/>
      <c r="I31" s="37"/>
      <c r="J31" s="38" t="s">
        <v>108</v>
      </c>
      <c r="K31" s="36"/>
      <c r="L31" s="121"/>
      <c r="M31" s="121"/>
      <c r="N31" s="42"/>
      <c r="Q31" s="8" t="s">
        <v>23</v>
      </c>
    </row>
    <row r="32" spans="1:20" ht="15.75" thickBot="1" x14ac:dyDescent="0.3">
      <c r="A32" s="933"/>
      <c r="B32" s="933"/>
      <c r="C32" s="933"/>
      <c r="D32" s="933"/>
      <c r="E32" s="933"/>
      <c r="F32" s="933"/>
      <c r="G32" s="933"/>
      <c r="H32" s="933"/>
      <c r="I32" s="933"/>
      <c r="J32" s="933"/>
      <c r="K32" s="933"/>
      <c r="L32" s="933"/>
      <c r="M32" s="933"/>
      <c r="N32" s="933"/>
      <c r="Q32" s="8"/>
    </row>
    <row r="33" spans="1:30" ht="15.75" x14ac:dyDescent="0.25">
      <c r="A33" s="910" t="s">
        <v>85</v>
      </c>
      <c r="B33" s="911"/>
      <c r="C33" s="911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2"/>
      <c r="Q33" s="8"/>
    </row>
    <row r="34" spans="1:30" ht="15.75" x14ac:dyDescent="0.25">
      <c r="A34" s="876" t="s">
        <v>6</v>
      </c>
      <c r="B34" s="877" t="s">
        <v>7</v>
      </c>
      <c r="C34" s="877" t="s">
        <v>8</v>
      </c>
      <c r="D34" s="878" t="s">
        <v>11</v>
      </c>
      <c r="E34" s="889"/>
      <c r="F34" s="890"/>
      <c r="G34" s="883" t="s">
        <v>79</v>
      </c>
      <c r="H34" s="883"/>
      <c r="I34" s="883"/>
      <c r="J34" s="891" t="s">
        <v>3</v>
      </c>
      <c r="K34" s="878" t="s">
        <v>84</v>
      </c>
      <c r="L34" s="886" t="s">
        <v>9</v>
      </c>
      <c r="M34" s="886"/>
      <c r="N34" s="33" t="s">
        <v>4</v>
      </c>
      <c r="Q34" s="8" t="s">
        <v>29</v>
      </c>
    </row>
    <row r="35" spans="1:30" ht="41.25" customHeight="1" x14ac:dyDescent="0.25">
      <c r="A35" s="876"/>
      <c r="B35" s="877"/>
      <c r="C35" s="877"/>
      <c r="D35" s="878"/>
      <c r="E35" s="887" t="s">
        <v>2</v>
      </c>
      <c r="F35" s="888"/>
      <c r="G35" s="323" t="s">
        <v>94</v>
      </c>
      <c r="H35" s="323" t="s">
        <v>91</v>
      </c>
      <c r="I35" s="35" t="s">
        <v>92</v>
      </c>
      <c r="J35" s="891"/>
      <c r="K35" s="878"/>
      <c r="L35" s="119" t="s">
        <v>12</v>
      </c>
      <c r="M35" s="119" t="s">
        <v>5</v>
      </c>
      <c r="N35" s="33"/>
      <c r="Q35" s="8" t="s">
        <v>30</v>
      </c>
    </row>
    <row r="36" spans="1:30" ht="15" customHeight="1" x14ac:dyDescent="0.25">
      <c r="A36" s="371"/>
      <c r="B36" s="81"/>
      <c r="C36" s="81"/>
      <c r="D36" s="3"/>
      <c r="E36" s="821"/>
      <c r="F36" s="822"/>
      <c r="G36" s="324"/>
      <c r="H36" s="324"/>
      <c r="I36" s="28"/>
      <c r="J36" s="34"/>
      <c r="K36" s="3"/>
      <c r="L36" s="118"/>
      <c r="M36" s="118"/>
      <c r="N36" s="4"/>
      <c r="Q36" s="8" t="s">
        <v>31</v>
      </c>
    </row>
    <row r="37" spans="1:30" ht="15.75" thickBot="1" x14ac:dyDescent="0.3">
      <c r="A37" s="371"/>
      <c r="B37" s="81"/>
      <c r="C37" s="81"/>
      <c r="D37" s="3"/>
      <c r="E37" s="821"/>
      <c r="F37" s="822"/>
      <c r="G37" s="324"/>
      <c r="H37" s="324"/>
      <c r="I37" s="28"/>
      <c r="J37" s="34"/>
      <c r="K37" s="3"/>
      <c r="L37" s="118"/>
      <c r="M37" s="118"/>
      <c r="N37" s="4"/>
      <c r="Q37" s="10" t="s">
        <v>32</v>
      </c>
    </row>
    <row r="38" spans="1:30" ht="15.75" thickBot="1" x14ac:dyDescent="0.3">
      <c r="A38" s="892" t="s">
        <v>104</v>
      </c>
      <c r="B38" s="893"/>
      <c r="C38" s="893"/>
      <c r="D38" s="893"/>
      <c r="E38" s="893"/>
      <c r="F38" s="894"/>
      <c r="G38" s="325"/>
      <c r="H38" s="326"/>
      <c r="I38" s="37"/>
      <c r="J38" s="36" t="s">
        <v>108</v>
      </c>
      <c r="K38" s="5"/>
      <c r="L38" s="117"/>
      <c r="M38" s="117"/>
      <c r="N38" s="6"/>
      <c r="Q38" s="11" t="s">
        <v>33</v>
      </c>
      <c r="R38" s="12" t="s">
        <v>34</v>
      </c>
    </row>
    <row r="39" spans="1:30" ht="15.75" thickBot="1" x14ac:dyDescent="0.3">
      <c r="A39" s="895"/>
      <c r="B39" s="895"/>
      <c r="C39" s="895"/>
      <c r="D39" s="895"/>
      <c r="E39" s="895"/>
      <c r="F39" s="895"/>
      <c r="G39" s="895"/>
      <c r="H39" s="895"/>
      <c r="I39" s="895"/>
      <c r="J39" s="895"/>
      <c r="K39" s="895"/>
      <c r="L39" s="895"/>
      <c r="M39" s="895"/>
      <c r="N39" s="895"/>
      <c r="O39" s="96"/>
      <c r="Q39" s="11" t="s">
        <v>35</v>
      </c>
      <c r="R39" s="12" t="s">
        <v>34</v>
      </c>
    </row>
    <row r="40" spans="1:30" ht="52.5" customHeight="1" x14ac:dyDescent="0.25">
      <c r="A40" s="299" t="s">
        <v>86</v>
      </c>
      <c r="B40" s="97"/>
      <c r="C40" s="97"/>
      <c r="D40" s="98"/>
      <c r="E40" s="98"/>
      <c r="F40" s="98"/>
      <c r="G40" s="327"/>
      <c r="H40" s="327"/>
      <c r="I40" s="98"/>
      <c r="J40" s="98"/>
      <c r="K40" s="98"/>
      <c r="L40" s="122"/>
      <c r="M40" s="122"/>
      <c r="N40" s="99"/>
      <c r="O40" s="99"/>
      <c r="Q40" s="11" t="s">
        <v>36</v>
      </c>
      <c r="R40" s="12" t="s">
        <v>34</v>
      </c>
    </row>
    <row r="41" spans="1:30" ht="15" customHeight="1" x14ac:dyDescent="0.25">
      <c r="A41" s="896" t="s">
        <v>6</v>
      </c>
      <c r="B41" s="898" t="s">
        <v>7</v>
      </c>
      <c r="C41" s="898" t="s">
        <v>8</v>
      </c>
      <c r="D41" s="914" t="s">
        <v>11</v>
      </c>
      <c r="E41" s="934" t="s">
        <v>79</v>
      </c>
      <c r="F41" s="935"/>
      <c r="G41" s="935"/>
      <c r="H41" s="935"/>
      <c r="I41" s="936"/>
      <c r="J41" s="884" t="s">
        <v>110</v>
      </c>
      <c r="K41" s="914" t="s">
        <v>84</v>
      </c>
      <c r="L41" s="940" t="s">
        <v>109</v>
      </c>
      <c r="M41" s="887" t="s">
        <v>9</v>
      </c>
      <c r="N41" s="888"/>
      <c r="O41" s="814" t="s">
        <v>4</v>
      </c>
      <c r="R41" s="61" t="s">
        <v>33</v>
      </c>
      <c r="S41" s="63"/>
      <c r="AD41" s="96"/>
    </row>
    <row r="42" spans="1:30" ht="71.25" customHeight="1" thickBot="1" x14ac:dyDescent="0.3">
      <c r="A42" s="932"/>
      <c r="B42" s="937"/>
      <c r="C42" s="937"/>
      <c r="D42" s="938"/>
      <c r="E42" s="239" t="s">
        <v>138</v>
      </c>
      <c r="F42" s="239" t="s">
        <v>2</v>
      </c>
      <c r="G42" s="328" t="s">
        <v>94</v>
      </c>
      <c r="H42" s="328" t="s">
        <v>91</v>
      </c>
      <c r="I42" s="100" t="s">
        <v>92</v>
      </c>
      <c r="J42" s="939"/>
      <c r="K42" s="938"/>
      <c r="L42" s="941"/>
      <c r="M42" s="113" t="s">
        <v>13</v>
      </c>
      <c r="N42" s="107" t="s">
        <v>14</v>
      </c>
      <c r="O42" s="815"/>
      <c r="R42" s="61" t="s">
        <v>35</v>
      </c>
      <c r="S42" s="63"/>
    </row>
    <row r="43" spans="1:30" s="759" customFormat="1" ht="113.25" customHeight="1" thickBot="1" x14ac:dyDescent="0.3">
      <c r="A43" s="745" t="s">
        <v>205</v>
      </c>
      <c r="B43" s="746" t="s">
        <v>156</v>
      </c>
      <c r="C43" s="747"/>
      <c r="D43" s="748" t="s">
        <v>157</v>
      </c>
      <c r="E43" s="749"/>
      <c r="F43" s="749">
        <v>1</v>
      </c>
      <c r="G43" s="750">
        <f>10000+24880</f>
        <v>34880</v>
      </c>
      <c r="H43" s="750">
        <f>10000+24880</f>
        <v>34880</v>
      </c>
      <c r="I43" s="751"/>
      <c r="J43" s="752"/>
      <c r="K43" s="753"/>
      <c r="L43" s="754">
        <v>5</v>
      </c>
      <c r="M43" s="755">
        <v>41456</v>
      </c>
      <c r="N43" s="755">
        <v>41487</v>
      </c>
      <c r="O43" s="756"/>
      <c r="P43" s="757"/>
      <c r="Q43" s="758" t="s">
        <v>16</v>
      </c>
      <c r="R43" s="757"/>
      <c r="S43" s="757"/>
      <c r="T43" s="757"/>
      <c r="Z43" s="760"/>
    </row>
    <row r="44" spans="1:30" s="731" customFormat="1" ht="113.25" customHeight="1" thickBot="1" x14ac:dyDescent="0.3">
      <c r="A44" s="745" t="s">
        <v>205</v>
      </c>
      <c r="B44" s="761" t="s">
        <v>115</v>
      </c>
      <c r="C44" s="762" t="s">
        <v>210</v>
      </c>
      <c r="D44" s="743" t="s">
        <v>30</v>
      </c>
      <c r="E44" s="763"/>
      <c r="F44" s="763">
        <v>1</v>
      </c>
      <c r="G44" s="764">
        <v>37500</v>
      </c>
      <c r="H44" s="764">
        <v>37500</v>
      </c>
      <c r="I44" s="765" t="s">
        <v>114</v>
      </c>
      <c r="J44" s="766"/>
      <c r="K44" s="767" t="s">
        <v>83</v>
      </c>
      <c r="L44" s="768">
        <v>1</v>
      </c>
      <c r="M44" s="769">
        <v>41551</v>
      </c>
      <c r="N44" s="769">
        <v>41582</v>
      </c>
      <c r="O44" s="770"/>
      <c r="P44" s="729"/>
      <c r="Q44" s="742"/>
      <c r="R44" s="729"/>
      <c r="S44" s="729"/>
      <c r="T44" s="729"/>
      <c r="Z44" s="744"/>
    </row>
    <row r="45" spans="1:30" s="731" customFormat="1" ht="105.75" customHeight="1" thickBot="1" x14ac:dyDescent="0.3">
      <c r="A45" s="745" t="s">
        <v>205</v>
      </c>
      <c r="B45" s="771"/>
      <c r="C45" s="772" t="s">
        <v>211</v>
      </c>
      <c r="D45" s="743" t="s">
        <v>30</v>
      </c>
      <c r="E45" s="773" t="s">
        <v>114</v>
      </c>
      <c r="F45" s="774">
        <v>1</v>
      </c>
      <c r="G45" s="775">
        <v>37500</v>
      </c>
      <c r="H45" s="775">
        <v>37500</v>
      </c>
      <c r="I45" s="773"/>
      <c r="J45" s="776"/>
      <c r="K45" s="735" t="s">
        <v>83</v>
      </c>
      <c r="L45" s="777">
        <v>1</v>
      </c>
      <c r="M45" s="769">
        <v>41730</v>
      </c>
      <c r="N45" s="769">
        <v>41761</v>
      </c>
      <c r="O45" s="778"/>
      <c r="P45" s="729"/>
      <c r="Q45" s="742"/>
      <c r="R45" s="729"/>
      <c r="S45" s="729"/>
      <c r="T45" s="729"/>
      <c r="Z45" s="744"/>
    </row>
    <row r="46" spans="1:30" s="731" customFormat="1" ht="93.75" customHeight="1" thickBot="1" x14ac:dyDescent="0.3">
      <c r="A46" s="745" t="s">
        <v>205</v>
      </c>
      <c r="B46" s="772" t="s">
        <v>213</v>
      </c>
      <c r="C46" s="779" t="s">
        <v>114</v>
      </c>
      <c r="D46" s="743" t="s">
        <v>30</v>
      </c>
      <c r="E46" s="774"/>
      <c r="F46" s="774">
        <v>1</v>
      </c>
      <c r="G46" s="775">
        <f>29250*2</f>
        <v>58500</v>
      </c>
      <c r="H46" s="775">
        <f>29250*2</f>
        <v>58500</v>
      </c>
      <c r="I46" s="773" t="s">
        <v>114</v>
      </c>
      <c r="J46" s="776"/>
      <c r="K46" s="735" t="s">
        <v>83</v>
      </c>
      <c r="L46" s="777">
        <v>1</v>
      </c>
      <c r="M46" s="780">
        <v>41744</v>
      </c>
      <c r="N46" s="781">
        <v>41772</v>
      </c>
      <c r="O46" s="778"/>
      <c r="P46" s="729"/>
      <c r="Q46" s="742"/>
      <c r="R46" s="729"/>
      <c r="S46" s="729"/>
      <c r="T46" s="729"/>
      <c r="Z46" s="744"/>
    </row>
    <row r="47" spans="1:30" s="731" customFormat="1" ht="97.5" customHeight="1" x14ac:dyDescent="0.25">
      <c r="A47" s="745" t="s">
        <v>205</v>
      </c>
      <c r="B47" s="772" t="s">
        <v>212</v>
      </c>
      <c r="C47" s="779" t="s">
        <v>114</v>
      </c>
      <c r="D47" s="743" t="s">
        <v>30</v>
      </c>
      <c r="E47" s="773" t="s">
        <v>114</v>
      </c>
      <c r="F47" s="774">
        <v>1</v>
      </c>
      <c r="G47" s="775">
        <f>29250*2</f>
        <v>58500</v>
      </c>
      <c r="H47" s="775">
        <f>29250*2</f>
        <v>58500</v>
      </c>
      <c r="I47" s="773"/>
      <c r="J47" s="776"/>
      <c r="K47" s="735" t="s">
        <v>83</v>
      </c>
      <c r="L47" s="777">
        <v>1</v>
      </c>
      <c r="M47" s="780">
        <v>41793</v>
      </c>
      <c r="N47" s="780">
        <v>41821</v>
      </c>
      <c r="O47" s="778"/>
      <c r="P47" s="729"/>
      <c r="Q47" s="742"/>
      <c r="R47" s="729"/>
      <c r="S47" s="729"/>
      <c r="T47" s="729"/>
      <c r="Z47" s="744"/>
    </row>
    <row r="48" spans="1:30" s="400" customFormat="1" ht="117.75" customHeight="1" x14ac:dyDescent="0.25">
      <c r="A48" s="643" t="s">
        <v>206</v>
      </c>
      <c r="B48" s="693" t="s">
        <v>169</v>
      </c>
      <c r="C48" s="694"/>
      <c r="D48" s="695" t="s">
        <v>30</v>
      </c>
      <c r="E48" s="636"/>
      <c r="F48" s="636">
        <v>1</v>
      </c>
      <c r="G48" s="637">
        <v>22500</v>
      </c>
      <c r="H48" s="637">
        <v>22500</v>
      </c>
      <c r="I48" s="638"/>
      <c r="J48" s="639"/>
      <c r="K48" s="640" t="s">
        <v>83</v>
      </c>
      <c r="L48" s="696">
        <v>1</v>
      </c>
      <c r="M48" s="654">
        <v>41580</v>
      </c>
      <c r="N48" s="654">
        <v>41641</v>
      </c>
      <c r="O48" s="697"/>
      <c r="P48" s="652"/>
      <c r="Q48" s="653" t="s">
        <v>17</v>
      </c>
      <c r="R48" s="652"/>
      <c r="S48" s="652"/>
      <c r="T48" s="652"/>
    </row>
    <row r="49" spans="1:20" s="681" customFormat="1" ht="147.75" customHeight="1" x14ac:dyDescent="0.25">
      <c r="A49" s="682" t="s">
        <v>209</v>
      </c>
      <c r="B49" s="698" t="s">
        <v>170</v>
      </c>
      <c r="C49" s="699" t="s">
        <v>142</v>
      </c>
      <c r="D49" s="700" t="s">
        <v>30</v>
      </c>
      <c r="E49" s="674"/>
      <c r="F49" s="674">
        <v>1</v>
      </c>
      <c r="G49" s="675">
        <v>22500</v>
      </c>
      <c r="H49" s="675">
        <v>22500</v>
      </c>
      <c r="I49" s="676"/>
      <c r="J49" s="677"/>
      <c r="K49" s="678" t="s">
        <v>83</v>
      </c>
      <c r="L49" s="701">
        <v>1</v>
      </c>
      <c r="M49" s="705">
        <v>41589</v>
      </c>
      <c r="N49" s="702">
        <v>41718</v>
      </c>
      <c r="O49" s="703"/>
      <c r="P49" s="691"/>
      <c r="Q49" s="704"/>
      <c r="R49" s="691"/>
      <c r="S49" s="691"/>
      <c r="T49" s="691"/>
    </row>
    <row r="50" spans="1:20" s="268" customFormat="1" ht="147.75" customHeight="1" thickBot="1" x14ac:dyDescent="0.3">
      <c r="A50" s="524" t="s">
        <v>208</v>
      </c>
      <c r="B50" s="391" t="s">
        <v>171</v>
      </c>
      <c r="C50" s="392" t="s">
        <v>141</v>
      </c>
      <c r="D50" s="265" t="s">
        <v>30</v>
      </c>
      <c r="E50" s="286"/>
      <c r="F50" s="286">
        <v>1</v>
      </c>
      <c r="G50" s="366">
        <v>45000</v>
      </c>
      <c r="H50" s="366">
        <v>45000</v>
      </c>
      <c r="I50" s="393"/>
      <c r="J50" s="287"/>
      <c r="K50" s="394" t="s">
        <v>83</v>
      </c>
      <c r="L50" s="395">
        <v>1</v>
      </c>
      <c r="M50" s="803">
        <v>41716</v>
      </c>
      <c r="N50" s="309">
        <v>41775</v>
      </c>
      <c r="O50" s="396"/>
      <c r="P50" s="312"/>
      <c r="Q50" s="397"/>
      <c r="R50" s="312"/>
      <c r="S50" s="312"/>
      <c r="T50" s="312"/>
    </row>
    <row r="51" spans="1:20" s="511" customFormat="1" ht="30.75" customHeight="1" thickBot="1" x14ac:dyDescent="0.3">
      <c r="A51" s="502" t="s">
        <v>100</v>
      </c>
      <c r="B51" s="503"/>
      <c r="C51" s="951"/>
      <c r="D51" s="951"/>
      <c r="E51" s="951"/>
      <c r="F51" s="951"/>
      <c r="G51" s="504">
        <f>SUM(G43:G50)</f>
        <v>316880</v>
      </c>
      <c r="H51" s="505">
        <f>SUM(H43:H50)</f>
        <v>316880</v>
      </c>
      <c r="I51" s="506"/>
      <c r="J51" s="507" t="s">
        <v>108</v>
      </c>
      <c r="K51" s="507"/>
      <c r="L51" s="508"/>
      <c r="M51" s="509"/>
      <c r="N51" s="507"/>
      <c r="O51" s="510"/>
      <c r="R51" s="512" t="s">
        <v>38</v>
      </c>
      <c r="S51" s="513"/>
    </row>
    <row r="52" spans="1:20" ht="15.75" thickBot="1" x14ac:dyDescent="0.3">
      <c r="A52" s="949"/>
      <c r="B52" s="949"/>
      <c r="C52" s="949"/>
      <c r="D52" s="949"/>
      <c r="E52" s="949"/>
      <c r="F52" s="949"/>
      <c r="G52" s="949"/>
      <c r="H52" s="949"/>
      <c r="I52" s="949"/>
      <c r="J52" s="949"/>
      <c r="K52" s="949"/>
      <c r="L52" s="949"/>
      <c r="M52" s="949"/>
      <c r="N52" s="949"/>
      <c r="Q52" s="12" t="s">
        <v>40</v>
      </c>
      <c r="R52" s="62" t="s">
        <v>39</v>
      </c>
      <c r="S52" s="59"/>
    </row>
    <row r="53" spans="1:20" ht="15.75" customHeight="1" x14ac:dyDescent="0.25">
      <c r="A53" s="299" t="s">
        <v>87</v>
      </c>
      <c r="B53" s="84"/>
      <c r="C53" s="84"/>
      <c r="D53" s="54"/>
      <c r="E53" s="54"/>
      <c r="F53" s="54"/>
      <c r="G53" s="330"/>
      <c r="H53" s="330"/>
      <c r="I53" s="54"/>
      <c r="J53" s="54"/>
      <c r="K53" s="54"/>
      <c r="L53" s="124"/>
      <c r="M53" s="124"/>
      <c r="N53" s="55"/>
      <c r="Q53" s="12"/>
      <c r="R53" s="62"/>
      <c r="S53" s="59"/>
    </row>
    <row r="54" spans="1:20" ht="15" customHeight="1" x14ac:dyDescent="0.25">
      <c r="A54" s="876" t="s">
        <v>6</v>
      </c>
      <c r="B54" s="877" t="s">
        <v>7</v>
      </c>
      <c r="C54" s="877" t="s">
        <v>8</v>
      </c>
      <c r="D54" s="878" t="s">
        <v>11</v>
      </c>
      <c r="E54" s="879" t="s">
        <v>2</v>
      </c>
      <c r="F54" s="880"/>
      <c r="G54" s="331" t="s">
        <v>79</v>
      </c>
      <c r="H54" s="332"/>
      <c r="I54" s="56"/>
      <c r="J54" s="884" t="s">
        <v>110</v>
      </c>
      <c r="K54" s="878" t="s">
        <v>109</v>
      </c>
      <c r="L54" s="886" t="s">
        <v>84</v>
      </c>
      <c r="M54" s="887" t="s">
        <v>9</v>
      </c>
      <c r="N54" s="888"/>
      <c r="O54" s="875" t="s">
        <v>4</v>
      </c>
      <c r="R54" s="62" t="s">
        <v>41</v>
      </c>
      <c r="S54" s="63"/>
    </row>
    <row r="55" spans="1:20" ht="53.25" customHeight="1" x14ac:dyDescent="0.25">
      <c r="A55" s="876"/>
      <c r="B55" s="877"/>
      <c r="C55" s="877"/>
      <c r="D55" s="878"/>
      <c r="E55" s="881"/>
      <c r="F55" s="882"/>
      <c r="G55" s="323" t="s">
        <v>94</v>
      </c>
      <c r="H55" s="323" t="s">
        <v>91</v>
      </c>
      <c r="I55" s="35" t="s">
        <v>92</v>
      </c>
      <c r="J55" s="885"/>
      <c r="K55" s="878"/>
      <c r="L55" s="886"/>
      <c r="M55" s="119" t="s">
        <v>13</v>
      </c>
      <c r="N55" s="32" t="s">
        <v>14</v>
      </c>
      <c r="O55" s="875"/>
      <c r="R55" s="62" t="s">
        <v>42</v>
      </c>
      <c r="S55" s="63"/>
    </row>
    <row r="56" spans="1:20" ht="15" customHeight="1" x14ac:dyDescent="0.25">
      <c r="A56" s="371"/>
      <c r="B56" s="81"/>
      <c r="C56" s="81"/>
      <c r="D56" s="3"/>
      <c r="E56" s="821"/>
      <c r="F56" s="822"/>
      <c r="G56" s="324"/>
      <c r="H56" s="324"/>
      <c r="I56" s="28"/>
      <c r="J56" s="34"/>
      <c r="K56" s="57"/>
      <c r="L56" s="118"/>
      <c r="M56" s="118"/>
      <c r="N56" s="3"/>
      <c r="O56" s="4"/>
      <c r="R56" s="62" t="s">
        <v>43</v>
      </c>
      <c r="S56" s="63"/>
    </row>
    <row r="57" spans="1:20" ht="15.75" thickBot="1" x14ac:dyDescent="0.3">
      <c r="A57" s="371"/>
      <c r="B57" s="81"/>
      <c r="C57" s="81"/>
      <c r="D57" s="3"/>
      <c r="E57" s="821"/>
      <c r="F57" s="822"/>
      <c r="G57" s="324"/>
      <c r="H57" s="324"/>
      <c r="I57" s="28"/>
      <c r="J57" s="34"/>
      <c r="K57" s="57"/>
      <c r="L57" s="118"/>
      <c r="M57" s="118"/>
      <c r="N57" s="3"/>
      <c r="O57" s="4"/>
      <c r="R57" s="62" t="s">
        <v>44</v>
      </c>
      <c r="S57" s="63"/>
    </row>
    <row r="58" spans="1:20" ht="15.75" customHeight="1" thickBot="1" x14ac:dyDescent="0.3">
      <c r="A58" s="892" t="s">
        <v>101</v>
      </c>
      <c r="B58" s="916"/>
      <c r="C58" s="916"/>
      <c r="D58" s="916"/>
      <c r="E58" s="916"/>
      <c r="F58" s="916"/>
      <c r="G58" s="325"/>
      <c r="H58" s="326"/>
      <c r="I58" s="37"/>
      <c r="J58" s="36" t="s">
        <v>108</v>
      </c>
      <c r="K58" s="36"/>
      <c r="L58" s="121"/>
      <c r="M58" s="121"/>
      <c r="N58" s="42"/>
      <c r="Q58" s="12" t="s">
        <v>45</v>
      </c>
      <c r="R58" s="62" t="s">
        <v>37</v>
      </c>
      <c r="S58" s="59"/>
    </row>
    <row r="59" spans="1:20" ht="15.75" thickBot="1" x14ac:dyDescent="0.3">
      <c r="A59" s="949"/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  <c r="N59" s="949"/>
      <c r="Q59" s="2"/>
      <c r="R59" s="62"/>
      <c r="S59" s="59"/>
    </row>
    <row r="60" spans="1:20" ht="15.75" customHeight="1" x14ac:dyDescent="0.25">
      <c r="A60" s="910" t="s">
        <v>88</v>
      </c>
      <c r="B60" s="911"/>
      <c r="C60" s="911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2"/>
      <c r="Q60" s="2"/>
      <c r="R60" s="2"/>
      <c r="S60" s="59"/>
    </row>
    <row r="61" spans="1:20" ht="15" customHeight="1" x14ac:dyDescent="0.25">
      <c r="A61" s="876" t="s">
        <v>6</v>
      </c>
      <c r="B61" s="877" t="s">
        <v>7</v>
      </c>
      <c r="C61" s="877" t="s">
        <v>8</v>
      </c>
      <c r="D61" s="878" t="s">
        <v>11</v>
      </c>
      <c r="E61" s="879" t="s">
        <v>2</v>
      </c>
      <c r="F61" s="880"/>
      <c r="G61" s="331" t="s">
        <v>79</v>
      </c>
      <c r="H61" s="332"/>
      <c r="I61" s="56"/>
      <c r="J61" s="884" t="s">
        <v>110</v>
      </c>
      <c r="K61" s="878" t="s">
        <v>109</v>
      </c>
      <c r="L61" s="886" t="s">
        <v>84</v>
      </c>
      <c r="M61" s="887" t="s">
        <v>9</v>
      </c>
      <c r="N61" s="888"/>
      <c r="O61" s="875" t="s">
        <v>4</v>
      </c>
      <c r="R61" s="62" t="s">
        <v>46</v>
      </c>
      <c r="S61" s="63"/>
    </row>
    <row r="62" spans="1:20" ht="51.75" customHeight="1" x14ac:dyDescent="0.25">
      <c r="A62" s="876"/>
      <c r="B62" s="877"/>
      <c r="C62" s="877"/>
      <c r="D62" s="878"/>
      <c r="E62" s="881"/>
      <c r="F62" s="882"/>
      <c r="G62" s="323" t="s">
        <v>94</v>
      </c>
      <c r="H62" s="323" t="s">
        <v>91</v>
      </c>
      <c r="I62" s="35" t="s">
        <v>92</v>
      </c>
      <c r="J62" s="885"/>
      <c r="K62" s="878"/>
      <c r="L62" s="886"/>
      <c r="M62" s="119" t="s">
        <v>13</v>
      </c>
      <c r="N62" s="32" t="s">
        <v>14</v>
      </c>
      <c r="O62" s="875"/>
      <c r="R62" s="2"/>
      <c r="S62" s="60"/>
    </row>
    <row r="63" spans="1:20" ht="15" customHeight="1" x14ac:dyDescent="0.25">
      <c r="A63" s="371"/>
      <c r="B63" s="81"/>
      <c r="C63" s="81"/>
      <c r="D63" s="3"/>
      <c r="E63" s="821"/>
      <c r="F63" s="822"/>
      <c r="G63" s="324"/>
      <c r="H63" s="324"/>
      <c r="I63" s="28"/>
      <c r="J63" s="34"/>
      <c r="K63" s="57"/>
      <c r="L63" s="118"/>
      <c r="M63" s="118"/>
      <c r="N63" s="3"/>
      <c r="O63" s="4"/>
      <c r="R63" s="62" t="s">
        <v>47</v>
      </c>
      <c r="S63" s="63"/>
    </row>
    <row r="64" spans="1:20" ht="15" customHeight="1" thickBot="1" x14ac:dyDescent="0.3">
      <c r="A64" s="371"/>
      <c r="B64" s="81"/>
      <c r="C64" s="81"/>
      <c r="D64" s="3"/>
      <c r="E64" s="821"/>
      <c r="F64" s="822"/>
      <c r="G64" s="324"/>
      <c r="H64" s="324"/>
      <c r="I64" s="28"/>
      <c r="J64" s="34"/>
      <c r="K64" s="57"/>
      <c r="L64" s="118"/>
      <c r="M64" s="118"/>
      <c r="N64" s="3"/>
      <c r="O64" s="4"/>
      <c r="R64" s="62" t="s">
        <v>48</v>
      </c>
      <c r="S64" s="63"/>
    </row>
    <row r="65" spans="1:19" ht="15.75" customHeight="1" thickBot="1" x14ac:dyDescent="0.3">
      <c r="A65" s="892" t="s">
        <v>102</v>
      </c>
      <c r="B65" s="916"/>
      <c r="C65" s="916"/>
      <c r="D65" s="916"/>
      <c r="E65" s="916"/>
      <c r="F65" s="917"/>
      <c r="G65" s="325"/>
      <c r="H65" s="326"/>
      <c r="I65" s="37"/>
      <c r="J65" s="36" t="s">
        <v>108</v>
      </c>
      <c r="K65" s="41"/>
      <c r="L65" s="117"/>
      <c r="M65" s="117"/>
      <c r="N65" s="6"/>
    </row>
    <row r="66" spans="1:19" ht="15.75" thickBot="1" x14ac:dyDescent="0.3">
      <c r="A66" s="949"/>
      <c r="B66" s="949"/>
      <c r="C66" s="949"/>
      <c r="D66" s="949"/>
      <c r="E66" s="949"/>
      <c r="F66" s="949"/>
      <c r="G66" s="949"/>
      <c r="H66" s="949"/>
      <c r="I66" s="949"/>
      <c r="J66" s="949"/>
      <c r="K66" s="949"/>
      <c r="L66" s="949"/>
      <c r="M66" s="949"/>
      <c r="N66" s="949"/>
      <c r="Q66" s="8" t="s">
        <v>28</v>
      </c>
      <c r="R66" s="2"/>
    </row>
    <row r="67" spans="1:19" ht="15.75" x14ac:dyDescent="0.25">
      <c r="A67" s="910" t="s">
        <v>89</v>
      </c>
      <c r="B67" s="911"/>
      <c r="C67" s="911"/>
      <c r="D67" s="911"/>
      <c r="E67" s="911"/>
      <c r="F67" s="911"/>
      <c r="G67" s="911"/>
      <c r="H67" s="911"/>
      <c r="I67" s="911"/>
      <c r="J67" s="911"/>
      <c r="K67" s="911"/>
      <c r="L67" s="911"/>
      <c r="M67" s="911"/>
      <c r="N67" s="912"/>
      <c r="Q67" s="8" t="s">
        <v>23</v>
      </c>
      <c r="R67" s="2"/>
    </row>
    <row r="68" spans="1:19" ht="15" customHeight="1" x14ac:dyDescent="0.25">
      <c r="A68" s="876" t="s">
        <v>6</v>
      </c>
      <c r="B68" s="877" t="s">
        <v>7</v>
      </c>
      <c r="C68" s="877" t="s">
        <v>8</v>
      </c>
      <c r="D68" s="878" t="s">
        <v>11</v>
      </c>
      <c r="E68" s="879" t="s">
        <v>2</v>
      </c>
      <c r="F68" s="880"/>
      <c r="G68" s="883" t="s">
        <v>79</v>
      </c>
      <c r="H68" s="883"/>
      <c r="I68" s="883"/>
      <c r="J68" s="884" t="s">
        <v>110</v>
      </c>
      <c r="K68" s="878" t="s">
        <v>109</v>
      </c>
      <c r="L68" s="886" t="s">
        <v>84</v>
      </c>
      <c r="M68" s="887" t="s">
        <v>9</v>
      </c>
      <c r="N68" s="888"/>
      <c r="O68" s="875" t="s">
        <v>4</v>
      </c>
      <c r="R68" s="9" t="s">
        <v>49</v>
      </c>
      <c r="S68" s="2"/>
    </row>
    <row r="69" spans="1:19" ht="40.5" customHeight="1" x14ac:dyDescent="0.25">
      <c r="A69" s="876"/>
      <c r="B69" s="877"/>
      <c r="C69" s="877"/>
      <c r="D69" s="878"/>
      <c r="E69" s="881"/>
      <c r="F69" s="882"/>
      <c r="G69" s="323" t="s">
        <v>94</v>
      </c>
      <c r="H69" s="323" t="s">
        <v>91</v>
      </c>
      <c r="I69" s="35" t="s">
        <v>92</v>
      </c>
      <c r="J69" s="885"/>
      <c r="K69" s="878"/>
      <c r="L69" s="886"/>
      <c r="M69" s="119" t="s">
        <v>13</v>
      </c>
      <c r="N69" s="32" t="s">
        <v>14</v>
      </c>
      <c r="O69" s="875"/>
    </row>
    <row r="70" spans="1:19" x14ac:dyDescent="0.25">
      <c r="A70" s="371"/>
      <c r="B70" s="81"/>
      <c r="C70" s="81"/>
      <c r="D70" s="3"/>
      <c r="E70" s="821"/>
      <c r="F70" s="822"/>
      <c r="G70" s="324"/>
      <c r="H70" s="324"/>
      <c r="I70" s="28"/>
      <c r="J70" s="34"/>
      <c r="K70" s="57"/>
      <c r="L70" s="118"/>
      <c r="M70" s="118"/>
      <c r="N70" s="3"/>
      <c r="O70" s="4"/>
    </row>
    <row r="71" spans="1:19" ht="15.75" thickBot="1" x14ac:dyDescent="0.3">
      <c r="A71" s="371"/>
      <c r="B71" s="81"/>
      <c r="C71" s="81"/>
      <c r="D71" s="3"/>
      <c r="E71" s="821"/>
      <c r="F71" s="822"/>
      <c r="G71" s="324"/>
      <c r="H71" s="324"/>
      <c r="I71" s="28"/>
      <c r="J71" s="34"/>
      <c r="K71" s="57"/>
      <c r="L71" s="118"/>
      <c r="M71" s="118"/>
      <c r="N71" s="3"/>
      <c r="O71" s="4"/>
    </row>
    <row r="72" spans="1:19" ht="15.75" customHeight="1" thickBot="1" x14ac:dyDescent="0.3">
      <c r="A72" s="892" t="s">
        <v>103</v>
      </c>
      <c r="B72" s="916"/>
      <c r="C72" s="916"/>
      <c r="D72" s="916"/>
      <c r="E72" s="916"/>
      <c r="F72" s="917"/>
      <c r="G72" s="325"/>
      <c r="H72" s="326"/>
      <c r="I72" s="37"/>
      <c r="J72" s="36" t="s">
        <v>108</v>
      </c>
      <c r="K72" s="41"/>
      <c r="L72" s="121"/>
      <c r="M72" s="121"/>
      <c r="N72" s="42"/>
    </row>
    <row r="73" spans="1:19" s="268" customFormat="1" ht="15.75" customHeight="1" thickBot="1" x14ac:dyDescent="0.3">
      <c r="A73" s="450"/>
      <c r="B73" s="430"/>
      <c r="C73" s="430"/>
      <c r="D73" s="430"/>
      <c r="E73" s="430"/>
      <c r="F73" s="430"/>
      <c r="G73" s="451"/>
      <c r="H73" s="451"/>
      <c r="I73" s="452"/>
      <c r="J73" s="453"/>
      <c r="K73" s="454"/>
      <c r="L73" s="455"/>
      <c r="M73" s="455"/>
      <c r="N73" s="453"/>
    </row>
    <row r="74" spans="1:19" s="456" customFormat="1" ht="15.75" customHeight="1" thickBot="1" x14ac:dyDescent="0.3">
      <c r="A74" s="457" t="s">
        <v>108</v>
      </c>
      <c r="B74" s="458"/>
      <c r="C74" s="458"/>
      <c r="D74" s="458"/>
      <c r="E74" s="458"/>
      <c r="F74" s="458"/>
      <c r="G74" s="459">
        <f>G24+G51</f>
        <v>1204480</v>
      </c>
      <c r="H74" s="460"/>
      <c r="I74" s="461"/>
      <c r="J74" s="462"/>
      <c r="K74" s="463"/>
      <c r="L74" s="464"/>
      <c r="M74" s="464"/>
      <c r="N74" s="465"/>
    </row>
    <row r="75" spans="1:19" ht="28.5" customHeight="1" thickBot="1" x14ac:dyDescent="0.3">
      <c r="A75" s="918" t="s">
        <v>158</v>
      </c>
      <c r="B75" s="919"/>
      <c r="C75" s="919"/>
      <c r="D75" s="919"/>
      <c r="E75" s="919"/>
      <c r="F75" s="919"/>
      <c r="G75" s="919"/>
      <c r="H75" s="919"/>
      <c r="I75" s="919"/>
      <c r="J75" s="919"/>
      <c r="K75" s="919"/>
      <c r="L75" s="919"/>
      <c r="M75" s="919"/>
      <c r="N75" s="920"/>
      <c r="O75" s="1"/>
    </row>
    <row r="76" spans="1:19" ht="28.5" customHeight="1" x14ac:dyDescent="0.25">
      <c r="A76" s="910" t="s">
        <v>111</v>
      </c>
      <c r="B76" s="911"/>
      <c r="C76" s="911"/>
      <c r="D76" s="911"/>
      <c r="E76" s="911"/>
      <c r="F76" s="911"/>
      <c r="G76" s="911"/>
      <c r="H76" s="911"/>
      <c r="I76" s="911"/>
      <c r="J76" s="911"/>
      <c r="K76" s="911"/>
      <c r="L76" s="911"/>
      <c r="M76" s="911"/>
      <c r="N76" s="912"/>
      <c r="O76" s="1"/>
    </row>
    <row r="77" spans="1:19" ht="28.5" customHeight="1" x14ac:dyDescent="0.25">
      <c r="A77" s="876"/>
      <c r="B77" s="877"/>
      <c r="C77" s="877"/>
      <c r="D77" s="878"/>
      <c r="E77" s="914"/>
      <c r="F77" s="878"/>
      <c r="G77" s="883"/>
      <c r="H77" s="883"/>
      <c r="I77" s="883"/>
      <c r="J77" s="878"/>
      <c r="K77" s="878"/>
      <c r="L77" s="886"/>
      <c r="M77" s="886"/>
      <c r="N77" s="875"/>
      <c r="O77" s="1"/>
    </row>
    <row r="78" spans="1:19" ht="28.5" customHeight="1" x14ac:dyDescent="0.25">
      <c r="A78" s="896"/>
      <c r="B78" s="921"/>
      <c r="C78" s="921"/>
      <c r="D78" s="914"/>
      <c r="E78" s="922"/>
      <c r="F78" s="914"/>
      <c r="G78" s="315"/>
      <c r="H78" s="315"/>
      <c r="I78" s="163"/>
      <c r="J78" s="914"/>
      <c r="K78" s="914"/>
      <c r="L78" s="164"/>
      <c r="M78" s="164"/>
      <c r="N78" s="814"/>
      <c r="O78" s="1"/>
    </row>
    <row r="79" spans="1:19" ht="28.5" customHeight="1" x14ac:dyDescent="0.25">
      <c r="A79" s="155"/>
      <c r="B79" s="152"/>
      <c r="C79" s="134"/>
      <c r="D79" s="143"/>
      <c r="E79" s="143"/>
      <c r="F79" s="143"/>
      <c r="G79" s="333"/>
      <c r="H79" s="334"/>
      <c r="I79" s="135"/>
      <c r="J79" s="153"/>
      <c r="K79" s="138"/>
      <c r="L79" s="144"/>
      <c r="M79" s="144"/>
      <c r="N79" s="143"/>
      <c r="O79" s="1"/>
    </row>
    <row r="80" spans="1:19" ht="28.5" customHeight="1" thickBot="1" x14ac:dyDescent="0.3">
      <c r="A80" s="541"/>
      <c r="B80" s="542"/>
      <c r="C80" s="542"/>
      <c r="D80" s="543"/>
      <c r="E80" s="543"/>
      <c r="F80" s="543"/>
      <c r="G80" s="544"/>
      <c r="H80" s="545"/>
      <c r="I80" s="546"/>
      <c r="J80" s="547"/>
      <c r="K80" s="548"/>
      <c r="L80" s="549"/>
      <c r="M80" s="549"/>
      <c r="N80" s="550"/>
      <c r="O80" s="1"/>
    </row>
    <row r="81" spans="1:15" ht="45" customHeight="1" thickBot="1" x14ac:dyDescent="0.3">
      <c r="A81" s="923" t="s">
        <v>96</v>
      </c>
      <c r="B81" s="924"/>
      <c r="C81" s="924"/>
      <c r="D81" s="924"/>
      <c r="E81" s="924"/>
      <c r="F81" s="925"/>
      <c r="G81" s="551"/>
      <c r="H81" s="354"/>
      <c r="I81" s="140"/>
      <c r="J81" s="552" t="s">
        <v>108</v>
      </c>
      <c r="K81" s="520"/>
      <c r="L81" s="553"/>
      <c r="M81" s="553"/>
      <c r="N81" s="554"/>
      <c r="O81" s="1"/>
    </row>
    <row r="82" spans="1:15" ht="28.5" customHeight="1" thickBot="1" x14ac:dyDescent="0.3">
      <c r="A82" s="301"/>
      <c r="B82" s="132"/>
      <c r="C82" s="132"/>
      <c r="D82" s="132"/>
      <c r="E82" s="132"/>
      <c r="F82" s="132"/>
      <c r="G82" s="335"/>
      <c r="H82" s="335"/>
      <c r="I82" s="132"/>
      <c r="J82" s="132"/>
      <c r="K82" s="132"/>
      <c r="L82" s="132"/>
      <c r="M82" s="132"/>
      <c r="N82" s="132"/>
      <c r="O82" s="1"/>
    </row>
    <row r="83" spans="1:15" ht="28.5" customHeight="1" x14ac:dyDescent="0.25">
      <c r="A83" s="910" t="s">
        <v>95</v>
      </c>
      <c r="B83" s="911"/>
      <c r="C83" s="911"/>
      <c r="D83" s="911"/>
      <c r="E83" s="911"/>
      <c r="F83" s="911"/>
      <c r="G83" s="911"/>
      <c r="H83" s="911"/>
      <c r="I83" s="911"/>
      <c r="J83" s="911"/>
      <c r="K83" s="911"/>
      <c r="L83" s="911"/>
      <c r="M83" s="911"/>
      <c r="N83" s="912"/>
      <c r="O83" s="1"/>
    </row>
    <row r="84" spans="1:15" ht="28.5" customHeight="1" x14ac:dyDescent="0.25">
      <c r="A84" s="876" t="s">
        <v>6</v>
      </c>
      <c r="B84" s="877" t="s">
        <v>7</v>
      </c>
      <c r="C84" s="877" t="s">
        <v>8</v>
      </c>
      <c r="D84" s="878" t="s">
        <v>0</v>
      </c>
      <c r="E84" s="914" t="s">
        <v>1</v>
      </c>
      <c r="F84" s="878" t="s">
        <v>2</v>
      </c>
      <c r="G84" s="883" t="s">
        <v>79</v>
      </c>
      <c r="H84" s="883"/>
      <c r="I84" s="883"/>
      <c r="J84" s="878" t="s">
        <v>3</v>
      </c>
      <c r="K84" s="878" t="s">
        <v>84</v>
      </c>
      <c r="L84" s="886" t="s">
        <v>9</v>
      </c>
      <c r="M84" s="886"/>
      <c r="N84" s="875" t="s">
        <v>4</v>
      </c>
      <c r="O84" s="1"/>
    </row>
    <row r="85" spans="1:15" ht="54.75" customHeight="1" thickBot="1" x14ac:dyDescent="0.3">
      <c r="A85" s="896"/>
      <c r="B85" s="921"/>
      <c r="C85" s="921"/>
      <c r="D85" s="914"/>
      <c r="E85" s="938"/>
      <c r="F85" s="914"/>
      <c r="G85" s="315" t="s">
        <v>94</v>
      </c>
      <c r="H85" s="315" t="s">
        <v>90</v>
      </c>
      <c r="I85" s="163" t="s">
        <v>93</v>
      </c>
      <c r="J85" s="914"/>
      <c r="K85" s="914"/>
      <c r="L85" s="164" t="s">
        <v>78</v>
      </c>
      <c r="M85" s="164" t="s">
        <v>5</v>
      </c>
      <c r="N85" s="814"/>
      <c r="O85" s="1"/>
    </row>
    <row r="86" spans="1:15" ht="28.5" customHeight="1" thickBot="1" x14ac:dyDescent="0.3">
      <c r="A86" s="372"/>
      <c r="B86" s="127"/>
      <c r="C86" s="76"/>
      <c r="D86" s="77"/>
      <c r="E86" s="77"/>
      <c r="F86" s="77"/>
      <c r="G86" s="336"/>
      <c r="H86" s="337"/>
      <c r="I86" s="89"/>
      <c r="J86" s="90"/>
      <c r="K86" s="77"/>
      <c r="L86" s="116"/>
      <c r="M86" s="116"/>
      <c r="N86" s="91"/>
      <c r="O86" s="1"/>
    </row>
    <row r="87" spans="1:15" ht="28.5" customHeight="1" thickBot="1" x14ac:dyDescent="0.3">
      <c r="A87" s="373"/>
      <c r="B87" s="128"/>
      <c r="C87" s="78"/>
      <c r="D87" s="5"/>
      <c r="E87" s="5"/>
      <c r="F87" s="5"/>
      <c r="G87" s="338"/>
      <c r="H87" s="339"/>
      <c r="I87" s="29"/>
      <c r="J87" s="92"/>
      <c r="K87" s="5"/>
      <c r="L87" s="117"/>
      <c r="M87" s="117"/>
      <c r="N87" s="6"/>
      <c r="O87" s="1"/>
    </row>
    <row r="88" spans="1:15" ht="28.5" customHeight="1" thickBot="1" x14ac:dyDescent="0.3">
      <c r="A88" s="961" t="s">
        <v>98</v>
      </c>
      <c r="B88" s="962"/>
      <c r="C88" s="962"/>
      <c r="D88" s="962"/>
      <c r="E88" s="962"/>
      <c r="F88" s="963"/>
      <c r="G88" s="340"/>
      <c r="H88" s="341"/>
      <c r="I88" s="87"/>
      <c r="J88" s="85" t="s">
        <v>108</v>
      </c>
      <c r="K88" s="85"/>
      <c r="L88" s="114"/>
      <c r="M88" s="114"/>
      <c r="N88" s="88"/>
      <c r="O88" s="1"/>
    </row>
    <row r="89" spans="1:15" ht="28.5" customHeight="1" thickBot="1" x14ac:dyDescent="0.3">
      <c r="A89" s="301"/>
      <c r="B89" s="132"/>
      <c r="C89" s="132"/>
      <c r="D89" s="132"/>
      <c r="E89" s="132"/>
      <c r="F89" s="132"/>
      <c r="G89" s="335"/>
      <c r="H89" s="335"/>
      <c r="I89" s="132"/>
      <c r="J89" s="132"/>
      <c r="K89" s="132"/>
      <c r="L89" s="132"/>
      <c r="M89" s="132"/>
      <c r="N89" s="132"/>
      <c r="O89" s="1"/>
    </row>
    <row r="90" spans="1:15" ht="15.75" x14ac:dyDescent="0.25">
      <c r="A90" s="910" t="s">
        <v>10</v>
      </c>
      <c r="B90" s="911"/>
      <c r="C90" s="911"/>
      <c r="D90" s="911"/>
      <c r="E90" s="911"/>
      <c r="F90" s="911"/>
      <c r="G90" s="911"/>
      <c r="H90" s="911"/>
      <c r="I90" s="911"/>
      <c r="J90" s="911"/>
      <c r="K90" s="911"/>
      <c r="L90" s="911"/>
      <c r="M90" s="911"/>
      <c r="N90" s="912"/>
      <c r="O90" s="1"/>
    </row>
    <row r="91" spans="1:15" ht="15" customHeight="1" x14ac:dyDescent="0.25">
      <c r="A91" s="896" t="s">
        <v>6</v>
      </c>
      <c r="B91" s="921" t="s">
        <v>7</v>
      </c>
      <c r="C91" s="921" t="s">
        <v>8</v>
      </c>
      <c r="D91" s="914" t="s">
        <v>0</v>
      </c>
      <c r="E91" s="914" t="s">
        <v>1</v>
      </c>
      <c r="F91" s="914" t="s">
        <v>2</v>
      </c>
      <c r="G91" s="958" t="s">
        <v>79</v>
      </c>
      <c r="H91" s="959"/>
      <c r="I91" s="960"/>
      <c r="J91" s="914" t="s">
        <v>3</v>
      </c>
      <c r="K91" s="914" t="s">
        <v>84</v>
      </c>
      <c r="L91" s="969" t="s">
        <v>9</v>
      </c>
      <c r="M91" s="970"/>
      <c r="N91" s="814" t="s">
        <v>4</v>
      </c>
      <c r="O91" s="1"/>
    </row>
    <row r="92" spans="1:15" ht="60" customHeight="1" x14ac:dyDescent="0.25">
      <c r="A92" s="913"/>
      <c r="B92" s="957"/>
      <c r="C92" s="957"/>
      <c r="D92" s="915"/>
      <c r="E92" s="915"/>
      <c r="F92" s="915"/>
      <c r="G92" s="315" t="s">
        <v>94</v>
      </c>
      <c r="H92" s="315" t="s">
        <v>90</v>
      </c>
      <c r="I92" s="163" t="s">
        <v>93</v>
      </c>
      <c r="J92" s="915"/>
      <c r="K92" s="915"/>
      <c r="L92" s="164" t="s">
        <v>78</v>
      </c>
      <c r="M92" s="164" t="s">
        <v>5</v>
      </c>
      <c r="N92" s="971"/>
      <c r="O92" s="1"/>
    </row>
    <row r="93" spans="1:15" s="268" customFormat="1" ht="93" customHeight="1" x14ac:dyDescent="0.25">
      <c r="A93" s="258" t="s">
        <v>215</v>
      </c>
      <c r="B93" s="526" t="s">
        <v>201</v>
      </c>
      <c r="C93" s="526" t="s">
        <v>200</v>
      </c>
      <c r="D93" s="247" t="s">
        <v>24</v>
      </c>
      <c r="E93" s="250">
        <v>1</v>
      </c>
      <c r="F93" s="250">
        <v>1</v>
      </c>
      <c r="G93" s="527">
        <v>2021050</v>
      </c>
      <c r="H93" s="527">
        <v>2021050</v>
      </c>
      <c r="I93" s="251"/>
      <c r="J93" s="250"/>
      <c r="K93" s="247" t="s">
        <v>83</v>
      </c>
      <c r="L93" s="241">
        <v>41400</v>
      </c>
      <c r="M93" s="241">
        <v>41568</v>
      </c>
      <c r="N93" s="250"/>
    </row>
    <row r="94" spans="1:15" s="434" customFormat="1" ht="40.5" customHeight="1" x14ac:dyDescent="0.25">
      <c r="A94" s="954" t="s">
        <v>99</v>
      </c>
      <c r="B94" s="955"/>
      <c r="C94" s="955"/>
      <c r="D94" s="955"/>
      <c r="E94" s="955"/>
      <c r="F94" s="956"/>
      <c r="G94" s="444">
        <f>SUM(G93:G93)</f>
        <v>2021050</v>
      </c>
      <c r="H94" s="445">
        <f>SUM(H93:H93)</f>
        <v>2021050</v>
      </c>
      <c r="I94" s="446"/>
      <c r="J94" s="447" t="s">
        <v>108</v>
      </c>
      <c r="K94" s="447"/>
      <c r="L94" s="448"/>
      <c r="M94" s="448"/>
      <c r="N94" s="447"/>
      <c r="O94" s="449"/>
    </row>
    <row r="95" spans="1:15" ht="15.75" thickBot="1" x14ac:dyDescent="0.3">
      <c r="A95" s="370"/>
      <c r="B95" s="79"/>
      <c r="C95" s="79"/>
      <c r="D95" s="46"/>
      <c r="E95" s="46"/>
      <c r="F95" s="46"/>
      <c r="G95" s="317"/>
      <c r="H95" s="317"/>
      <c r="I95" s="48"/>
      <c r="J95" s="47"/>
      <c r="K95" s="47"/>
      <c r="L95" s="115"/>
      <c r="M95" s="115"/>
      <c r="N95" s="47"/>
      <c r="O95" s="49"/>
    </row>
    <row r="96" spans="1:15" ht="15.75" thickBot="1" x14ac:dyDescent="0.3">
      <c r="A96" s="933"/>
      <c r="B96" s="933"/>
      <c r="C96" s="933"/>
      <c r="D96" s="933"/>
      <c r="E96" s="933"/>
      <c r="F96" s="933"/>
      <c r="G96" s="933"/>
      <c r="H96" s="933"/>
      <c r="I96" s="933"/>
      <c r="J96" s="933"/>
      <c r="K96" s="933"/>
      <c r="L96" s="933"/>
      <c r="M96" s="933"/>
      <c r="N96" s="933"/>
      <c r="O96" s="1"/>
    </row>
    <row r="97" spans="1:15" ht="15.75" x14ac:dyDescent="0.25">
      <c r="A97" s="910" t="s">
        <v>15</v>
      </c>
      <c r="B97" s="911"/>
      <c r="C97" s="911"/>
      <c r="D97" s="911"/>
      <c r="E97" s="911"/>
      <c r="F97" s="911"/>
      <c r="G97" s="911"/>
      <c r="H97" s="911"/>
      <c r="I97" s="911"/>
      <c r="J97" s="911"/>
      <c r="K97" s="911"/>
      <c r="L97" s="911"/>
      <c r="M97" s="911"/>
      <c r="N97" s="912"/>
      <c r="O97" s="1"/>
    </row>
    <row r="98" spans="1:15" ht="15.75" x14ac:dyDescent="0.25">
      <c r="A98" s="876" t="s">
        <v>6</v>
      </c>
      <c r="B98" s="877" t="s">
        <v>7</v>
      </c>
      <c r="C98" s="877" t="s">
        <v>8</v>
      </c>
      <c r="D98" s="878" t="s">
        <v>11</v>
      </c>
      <c r="E98" s="889"/>
      <c r="F98" s="890"/>
      <c r="G98" s="883" t="s">
        <v>79</v>
      </c>
      <c r="H98" s="883"/>
      <c r="I98" s="883"/>
      <c r="J98" s="891" t="s">
        <v>3</v>
      </c>
      <c r="K98" s="878" t="s">
        <v>84</v>
      </c>
      <c r="L98" s="886" t="s">
        <v>9</v>
      </c>
      <c r="M98" s="886"/>
      <c r="N98" s="101" t="s">
        <v>4</v>
      </c>
    </row>
    <row r="99" spans="1:15" ht="49.5" customHeight="1" x14ac:dyDescent="0.25">
      <c r="A99" s="876"/>
      <c r="B99" s="877"/>
      <c r="C99" s="877"/>
      <c r="D99" s="878"/>
      <c r="E99" s="887" t="s">
        <v>2</v>
      </c>
      <c r="F99" s="888"/>
      <c r="G99" s="323" t="s">
        <v>94</v>
      </c>
      <c r="H99" s="323" t="s">
        <v>91</v>
      </c>
      <c r="I99" s="106" t="s">
        <v>92</v>
      </c>
      <c r="J99" s="891"/>
      <c r="K99" s="878"/>
      <c r="L99" s="119" t="s">
        <v>12</v>
      </c>
      <c r="M99" s="119" t="s">
        <v>5</v>
      </c>
      <c r="N99" s="101"/>
    </row>
    <row r="100" spans="1:15" x14ac:dyDescent="0.25">
      <c r="A100" s="371"/>
      <c r="B100" s="81"/>
      <c r="C100" s="81"/>
      <c r="D100" s="43"/>
      <c r="E100" s="821"/>
      <c r="F100" s="822"/>
      <c r="G100" s="324"/>
      <c r="H100" s="324"/>
      <c r="I100" s="28"/>
      <c r="J100" s="34"/>
      <c r="K100" s="3"/>
      <c r="L100" s="118"/>
      <c r="M100" s="118"/>
      <c r="N100" s="4"/>
    </row>
    <row r="101" spans="1:15" ht="15.75" thickBot="1" x14ac:dyDescent="0.3">
      <c r="A101" s="371"/>
      <c r="B101" s="81"/>
      <c r="C101" s="81"/>
      <c r="D101" s="43"/>
      <c r="E101" s="821"/>
      <c r="F101" s="822"/>
      <c r="G101" s="324"/>
      <c r="H101" s="324"/>
      <c r="I101" s="28"/>
      <c r="J101" s="34"/>
      <c r="K101" s="3"/>
      <c r="L101" s="118"/>
      <c r="M101" s="118"/>
      <c r="N101" s="4"/>
    </row>
    <row r="102" spans="1:15" ht="53.25" customHeight="1" thickBot="1" x14ac:dyDescent="0.3">
      <c r="A102" s="892" t="s">
        <v>97</v>
      </c>
      <c r="B102" s="952"/>
      <c r="C102" s="952"/>
      <c r="D102" s="952"/>
      <c r="E102" s="952"/>
      <c r="F102" s="953"/>
      <c r="G102" s="325"/>
      <c r="H102" s="326"/>
      <c r="I102" s="37"/>
      <c r="J102" s="38" t="s">
        <v>108</v>
      </c>
      <c r="K102" s="36"/>
      <c r="L102" s="121"/>
      <c r="M102" s="121"/>
      <c r="N102" s="42"/>
    </row>
    <row r="103" spans="1:15" ht="15.75" thickBot="1" x14ac:dyDescent="0.3">
      <c r="A103" s="933"/>
      <c r="B103" s="933"/>
      <c r="C103" s="933"/>
      <c r="D103" s="933"/>
      <c r="E103" s="933"/>
      <c r="F103" s="933"/>
      <c r="G103" s="933"/>
      <c r="H103" s="933"/>
      <c r="I103" s="933"/>
      <c r="J103" s="933"/>
      <c r="K103" s="933"/>
      <c r="L103" s="933"/>
      <c r="M103" s="933"/>
      <c r="N103" s="933"/>
    </row>
    <row r="104" spans="1:15" ht="15.75" x14ac:dyDescent="0.25">
      <c r="A104" s="910" t="s">
        <v>85</v>
      </c>
      <c r="B104" s="911"/>
      <c r="C104" s="911"/>
      <c r="D104" s="911"/>
      <c r="E104" s="911"/>
      <c r="F104" s="911"/>
      <c r="G104" s="911"/>
      <c r="H104" s="911"/>
      <c r="I104" s="911"/>
      <c r="J104" s="911"/>
      <c r="K104" s="911"/>
      <c r="L104" s="911"/>
      <c r="M104" s="911"/>
      <c r="N104" s="912"/>
    </row>
    <row r="105" spans="1:15" ht="15.75" x14ac:dyDescent="0.25">
      <c r="A105" s="876" t="s">
        <v>6</v>
      </c>
      <c r="B105" s="877" t="s">
        <v>7</v>
      </c>
      <c r="C105" s="877" t="s">
        <v>8</v>
      </c>
      <c r="D105" s="878" t="s">
        <v>11</v>
      </c>
      <c r="E105" s="889"/>
      <c r="F105" s="890"/>
      <c r="G105" s="883" t="s">
        <v>79</v>
      </c>
      <c r="H105" s="883"/>
      <c r="I105" s="883"/>
      <c r="J105" s="891" t="s">
        <v>3</v>
      </c>
      <c r="K105" s="878" t="s">
        <v>84</v>
      </c>
      <c r="L105" s="886" t="s">
        <v>9</v>
      </c>
      <c r="M105" s="886"/>
      <c r="N105" s="101" t="s">
        <v>4</v>
      </c>
    </row>
    <row r="106" spans="1:15" ht="51.75" customHeight="1" x14ac:dyDescent="0.25">
      <c r="A106" s="876"/>
      <c r="B106" s="877"/>
      <c r="C106" s="877"/>
      <c r="D106" s="878"/>
      <c r="E106" s="887" t="s">
        <v>2</v>
      </c>
      <c r="F106" s="888"/>
      <c r="G106" s="323" t="s">
        <v>94</v>
      </c>
      <c r="H106" s="323" t="s">
        <v>91</v>
      </c>
      <c r="I106" s="106" t="s">
        <v>92</v>
      </c>
      <c r="J106" s="891"/>
      <c r="K106" s="878"/>
      <c r="L106" s="119" t="s">
        <v>12</v>
      </c>
      <c r="M106" s="119" t="s">
        <v>5</v>
      </c>
      <c r="N106" s="101"/>
    </row>
    <row r="107" spans="1:15" x14ac:dyDescent="0.25">
      <c r="A107" s="371"/>
      <c r="B107" s="81"/>
      <c r="C107" s="81"/>
      <c r="D107" s="3"/>
      <c r="E107" s="821"/>
      <c r="F107" s="822"/>
      <c r="G107" s="324"/>
      <c r="H107" s="324"/>
      <c r="I107" s="28"/>
      <c r="J107" s="34"/>
      <c r="K107" s="3"/>
      <c r="L107" s="118"/>
      <c r="M107" s="118"/>
      <c r="N107" s="4"/>
    </row>
    <row r="108" spans="1:15" ht="15.75" thickBot="1" x14ac:dyDescent="0.3">
      <c r="A108" s="371"/>
      <c r="B108" s="81"/>
      <c r="C108" s="81"/>
      <c r="D108" s="3"/>
      <c r="E108" s="821"/>
      <c r="F108" s="822"/>
      <c r="G108" s="324"/>
      <c r="H108" s="324"/>
      <c r="I108" s="28"/>
      <c r="J108" s="34"/>
      <c r="K108" s="3"/>
      <c r="L108" s="118"/>
      <c r="M108" s="118"/>
      <c r="N108" s="4"/>
    </row>
    <row r="109" spans="1:15" ht="33" customHeight="1" thickBot="1" x14ac:dyDescent="0.3">
      <c r="A109" s="892" t="s">
        <v>104</v>
      </c>
      <c r="B109" s="893"/>
      <c r="C109" s="893"/>
      <c r="D109" s="893"/>
      <c r="E109" s="893"/>
      <c r="F109" s="894"/>
      <c r="G109" s="325"/>
      <c r="H109" s="326"/>
      <c r="I109" s="37"/>
      <c r="J109" s="36" t="s">
        <v>108</v>
      </c>
      <c r="K109" s="5"/>
      <c r="L109" s="117"/>
      <c r="M109" s="117"/>
      <c r="N109" s="6"/>
    </row>
    <row r="110" spans="1:15" ht="15.75" thickBot="1" x14ac:dyDescent="0.3">
      <c r="A110" s="895"/>
      <c r="B110" s="895"/>
      <c r="C110" s="895"/>
      <c r="D110" s="895"/>
      <c r="E110" s="895"/>
      <c r="F110" s="895"/>
      <c r="G110" s="895"/>
      <c r="H110" s="895"/>
      <c r="I110" s="895"/>
      <c r="J110" s="895"/>
      <c r="K110" s="895"/>
      <c r="L110" s="895"/>
      <c r="M110" s="895"/>
      <c r="N110" s="895"/>
      <c r="O110" s="96"/>
    </row>
    <row r="111" spans="1:15" ht="58.5" customHeight="1" x14ac:dyDescent="0.25">
      <c r="A111" s="299" t="s">
        <v>86</v>
      </c>
      <c r="B111" s="97"/>
      <c r="C111" s="97"/>
      <c r="D111" s="98"/>
      <c r="E111" s="98"/>
      <c r="F111" s="98"/>
      <c r="G111" s="327"/>
      <c r="H111" s="327"/>
      <c r="I111" s="98"/>
      <c r="J111" s="98"/>
      <c r="K111" s="98"/>
      <c r="L111" s="122"/>
      <c r="M111" s="122"/>
      <c r="N111" s="99"/>
      <c r="O111" s="96"/>
    </row>
    <row r="112" spans="1:15" x14ac:dyDescent="0.25">
      <c r="A112" s="876" t="s">
        <v>6</v>
      </c>
      <c r="B112" s="897" t="s">
        <v>7</v>
      </c>
      <c r="C112" s="897" t="s">
        <v>8</v>
      </c>
      <c r="D112" s="899" t="s">
        <v>11</v>
      </c>
      <c r="E112" s="901" t="s">
        <v>79</v>
      </c>
      <c r="F112" s="902"/>
      <c r="G112" s="902"/>
      <c r="H112" s="902"/>
      <c r="I112" s="903"/>
      <c r="J112" s="904" t="s">
        <v>110</v>
      </c>
      <c r="K112" s="900" t="s">
        <v>84</v>
      </c>
      <c r="L112" s="907" t="s">
        <v>109</v>
      </c>
      <c r="M112" s="967" t="s">
        <v>9</v>
      </c>
      <c r="N112" s="968"/>
      <c r="O112" s="873" t="s">
        <v>4</v>
      </c>
    </row>
    <row r="113" spans="1:15" ht="63" customHeight="1" thickBot="1" x14ac:dyDescent="0.3">
      <c r="A113" s="896"/>
      <c r="B113" s="898"/>
      <c r="C113" s="898"/>
      <c r="D113" s="900"/>
      <c r="E113" s="239" t="s">
        <v>138</v>
      </c>
      <c r="F113" s="239" t="s">
        <v>2</v>
      </c>
      <c r="G113" s="328" t="s">
        <v>94</v>
      </c>
      <c r="H113" s="328" t="s">
        <v>91</v>
      </c>
      <c r="I113" s="111" t="s">
        <v>92</v>
      </c>
      <c r="J113" s="905"/>
      <c r="K113" s="906"/>
      <c r="L113" s="908"/>
      <c r="M113" s="123" t="s">
        <v>13</v>
      </c>
      <c r="N113" s="108" t="s">
        <v>14</v>
      </c>
      <c r="O113" s="874"/>
    </row>
    <row r="114" spans="1:15" s="268" customFormat="1" ht="50.25" customHeight="1" x14ac:dyDescent="0.25">
      <c r="A114" s="525" t="s">
        <v>214</v>
      </c>
      <c r="B114" s="252" t="s">
        <v>143</v>
      </c>
      <c r="C114" s="263" t="s">
        <v>147</v>
      </c>
      <c r="D114" s="265" t="s">
        <v>31</v>
      </c>
      <c r="E114" s="292"/>
      <c r="F114" s="292">
        <v>1</v>
      </c>
      <c r="G114" s="342">
        <v>62500</v>
      </c>
      <c r="H114" s="342">
        <v>62500</v>
      </c>
      <c r="I114" s="245"/>
      <c r="J114" s="246"/>
      <c r="K114" s="247" t="s">
        <v>83</v>
      </c>
      <c r="L114" s="248">
        <v>1</v>
      </c>
      <c r="M114" s="799">
        <v>41473</v>
      </c>
      <c r="N114" s="799">
        <v>41524</v>
      </c>
      <c r="O114" s="528"/>
    </row>
    <row r="115" spans="1:15" s="268" customFormat="1" ht="93" customHeight="1" x14ac:dyDescent="0.25">
      <c r="A115" s="525" t="s">
        <v>214</v>
      </c>
      <c r="B115" s="252" t="s">
        <v>144</v>
      </c>
      <c r="C115" s="311" t="s">
        <v>204</v>
      </c>
      <c r="D115" s="282" t="s">
        <v>139</v>
      </c>
      <c r="E115" s="293"/>
      <c r="F115" s="292">
        <v>1</v>
      </c>
      <c r="G115" s="342">
        <v>94000</v>
      </c>
      <c r="H115" s="342">
        <v>94000</v>
      </c>
      <c r="I115" s="245"/>
      <c r="J115" s="246"/>
      <c r="K115" s="247" t="s">
        <v>83</v>
      </c>
      <c r="L115" s="249">
        <v>5</v>
      </c>
      <c r="M115" s="654">
        <v>41530</v>
      </c>
      <c r="N115" s="654">
        <v>41597</v>
      </c>
      <c r="O115" s="529"/>
    </row>
    <row r="116" spans="1:15" s="268" customFormat="1" ht="64.5" customHeight="1" x14ac:dyDescent="0.25">
      <c r="A116" s="525" t="s">
        <v>214</v>
      </c>
      <c r="B116" s="252" t="s">
        <v>116</v>
      </c>
      <c r="C116" s="263" t="s">
        <v>149</v>
      </c>
      <c r="D116" s="265" t="s">
        <v>31</v>
      </c>
      <c r="E116" s="292"/>
      <c r="F116" s="292">
        <v>1</v>
      </c>
      <c r="G116" s="342">
        <v>55000</v>
      </c>
      <c r="H116" s="342">
        <v>55000</v>
      </c>
      <c r="I116" s="245"/>
      <c r="J116" s="246"/>
      <c r="K116" s="247" t="s">
        <v>83</v>
      </c>
      <c r="L116" s="249">
        <v>1</v>
      </c>
      <c r="M116" s="654">
        <v>41480</v>
      </c>
      <c r="N116" s="654">
        <v>41505</v>
      </c>
      <c r="O116" s="529"/>
    </row>
    <row r="117" spans="1:15" s="268" customFormat="1" ht="96.75" customHeight="1" x14ac:dyDescent="0.25">
      <c r="A117" s="525" t="s">
        <v>214</v>
      </c>
      <c r="B117" s="243"/>
      <c r="C117" s="263" t="s">
        <v>148</v>
      </c>
      <c r="D117" s="282" t="s">
        <v>139</v>
      </c>
      <c r="E117" s="293"/>
      <c r="F117" s="292">
        <v>1</v>
      </c>
      <c r="G117" s="342">
        <v>25000</v>
      </c>
      <c r="H117" s="342">
        <v>25000</v>
      </c>
      <c r="I117" s="245"/>
      <c r="J117" s="246"/>
      <c r="K117" s="247" t="s">
        <v>83</v>
      </c>
      <c r="L117" s="249">
        <v>1</v>
      </c>
      <c r="M117" s="654">
        <v>41589</v>
      </c>
      <c r="N117" s="654">
        <v>41635</v>
      </c>
      <c r="O117" s="529"/>
    </row>
    <row r="118" spans="1:15" s="268" customFormat="1" ht="95.25" customHeight="1" x14ac:dyDescent="0.25">
      <c r="A118" s="525" t="s">
        <v>214</v>
      </c>
      <c r="B118" s="399" t="s">
        <v>133</v>
      </c>
      <c r="C118" s="263" t="s">
        <v>150</v>
      </c>
      <c r="D118" s="265" t="s">
        <v>32</v>
      </c>
      <c r="E118" s="294"/>
      <c r="F118" s="292">
        <v>1</v>
      </c>
      <c r="G118" s="342">
        <v>75000</v>
      </c>
      <c r="H118" s="342">
        <v>75000</v>
      </c>
      <c r="I118" s="245"/>
      <c r="J118" s="246"/>
      <c r="K118" s="247" t="s">
        <v>83</v>
      </c>
      <c r="L118" s="249">
        <v>2</v>
      </c>
      <c r="M118" s="654">
        <v>41544</v>
      </c>
      <c r="N118" s="654">
        <v>41519</v>
      </c>
      <c r="O118" s="529"/>
    </row>
    <row r="119" spans="1:15" s="268" customFormat="1" ht="100.5" customHeight="1" thickBot="1" x14ac:dyDescent="0.3">
      <c r="A119" s="525" t="s">
        <v>214</v>
      </c>
      <c r="B119" s="277" t="s">
        <v>153</v>
      </c>
      <c r="C119" s="263"/>
      <c r="D119" s="278" t="s">
        <v>154</v>
      </c>
      <c r="E119" s="294"/>
      <c r="F119" s="292">
        <v>1</v>
      </c>
      <c r="G119" s="342">
        <f>9000+13500</f>
        <v>22500</v>
      </c>
      <c r="H119" s="342">
        <f>9000+13500</f>
        <v>22500</v>
      </c>
      <c r="I119" s="245"/>
      <c r="J119" s="246"/>
      <c r="K119" s="247" t="s">
        <v>83</v>
      </c>
      <c r="L119" s="249">
        <v>1</v>
      </c>
      <c r="M119" s="654">
        <v>41557</v>
      </c>
      <c r="N119" s="654">
        <v>41652</v>
      </c>
      <c r="O119" s="279"/>
    </row>
    <row r="120" spans="1:15" s="434" customFormat="1" ht="36" customHeight="1" thickBot="1" x14ac:dyDescent="0.3">
      <c r="A120" s="435" t="s">
        <v>100</v>
      </c>
      <c r="B120" s="436"/>
      <c r="C120" s="909"/>
      <c r="D120" s="909"/>
      <c r="E120" s="909"/>
      <c r="F120" s="909"/>
      <c r="G120" s="437">
        <f>SUM(G114:G119)</f>
        <v>334000</v>
      </c>
      <c r="H120" s="438">
        <f>SUM(H114:H119)</f>
        <v>334000</v>
      </c>
      <c r="I120" s="439"/>
      <c r="J120" s="440"/>
      <c r="K120" s="441"/>
      <c r="L120" s="442"/>
      <c r="M120" s="442"/>
      <c r="N120" s="440"/>
      <c r="O120" s="443"/>
    </row>
    <row r="121" spans="1:15" ht="22.5" customHeight="1" thickBot="1" x14ac:dyDescent="0.3">
      <c r="A121" s="374"/>
      <c r="B121" s="95"/>
      <c r="C121" s="109"/>
      <c r="D121" s="109"/>
      <c r="E121" s="109"/>
      <c r="F121" s="109"/>
      <c r="G121" s="343"/>
      <c r="H121" s="343"/>
      <c r="I121" s="109"/>
      <c r="J121" s="109"/>
      <c r="K121" s="109"/>
      <c r="L121" s="109"/>
      <c r="M121" s="109"/>
      <c r="N121" s="109"/>
    </row>
    <row r="122" spans="1:15" ht="28.5" customHeight="1" thickBot="1" x14ac:dyDescent="0.3">
      <c r="A122" s="299" t="s">
        <v>87</v>
      </c>
      <c r="B122" s="129"/>
      <c r="C122" s="84"/>
      <c r="D122" s="54"/>
      <c r="E122" s="54"/>
      <c r="F122" s="54"/>
      <c r="G122" s="330"/>
      <c r="H122" s="330"/>
      <c r="I122" s="54"/>
      <c r="J122" s="54"/>
      <c r="K122" s="54"/>
      <c r="L122" s="124"/>
      <c r="M122" s="124"/>
      <c r="N122" s="55"/>
    </row>
    <row r="123" spans="1:15" ht="15.75" x14ac:dyDescent="0.25">
      <c r="A123" s="876" t="s">
        <v>6</v>
      </c>
      <c r="B123" s="84"/>
      <c r="C123" s="877" t="s">
        <v>8</v>
      </c>
      <c r="D123" s="878" t="s">
        <v>11</v>
      </c>
      <c r="E123" s="879" t="s">
        <v>2</v>
      </c>
      <c r="F123" s="880"/>
      <c r="G123" s="331" t="s">
        <v>79</v>
      </c>
      <c r="H123" s="332"/>
      <c r="I123" s="56"/>
      <c r="J123" s="884" t="s">
        <v>110</v>
      </c>
      <c r="K123" s="878" t="s">
        <v>109</v>
      </c>
      <c r="L123" s="886" t="s">
        <v>84</v>
      </c>
      <c r="M123" s="887" t="s">
        <v>9</v>
      </c>
      <c r="N123" s="888"/>
      <c r="O123" s="875" t="s">
        <v>4</v>
      </c>
    </row>
    <row r="124" spans="1:15" ht="45" customHeight="1" x14ac:dyDescent="0.25">
      <c r="A124" s="876"/>
      <c r="B124" s="104"/>
      <c r="C124" s="877"/>
      <c r="D124" s="878"/>
      <c r="E124" s="881"/>
      <c r="F124" s="882"/>
      <c r="G124" s="323" t="s">
        <v>94</v>
      </c>
      <c r="H124" s="323" t="s">
        <v>91</v>
      </c>
      <c r="I124" s="106" t="s">
        <v>92</v>
      </c>
      <c r="J124" s="885"/>
      <c r="K124" s="878"/>
      <c r="L124" s="886"/>
      <c r="M124" s="119" t="s">
        <v>13</v>
      </c>
      <c r="N124" s="105" t="s">
        <v>14</v>
      </c>
      <c r="O124" s="875"/>
    </row>
    <row r="125" spans="1:15" x14ac:dyDescent="0.25">
      <c r="A125" s="371"/>
      <c r="B125" s="81"/>
      <c r="C125" s="81"/>
      <c r="D125" s="3"/>
      <c r="E125" s="821"/>
      <c r="F125" s="822"/>
      <c r="G125" s="324"/>
      <c r="H125" s="324"/>
      <c r="I125" s="28"/>
      <c r="J125" s="34"/>
      <c r="K125" s="57"/>
      <c r="L125" s="118"/>
      <c r="M125" s="118"/>
      <c r="N125" s="3"/>
      <c r="O125" s="4"/>
    </row>
    <row r="126" spans="1:15" ht="24.75" customHeight="1" thickBot="1" x14ac:dyDescent="0.3">
      <c r="A126" s="371"/>
      <c r="B126" s="81"/>
      <c r="C126" s="81"/>
      <c r="D126" s="3"/>
      <c r="E126" s="821"/>
      <c r="F126" s="822"/>
      <c r="G126" s="324"/>
      <c r="H126" s="324"/>
      <c r="I126" s="28"/>
      <c r="J126" s="34"/>
      <c r="K126" s="57"/>
      <c r="L126" s="118"/>
      <c r="M126" s="118"/>
      <c r="N126" s="3"/>
      <c r="O126" s="4"/>
    </row>
    <row r="127" spans="1:15" ht="46.5" customHeight="1" thickBot="1" x14ac:dyDescent="0.3">
      <c r="A127" s="375" t="s">
        <v>101</v>
      </c>
      <c r="B127" s="83"/>
      <c r="C127" s="110"/>
      <c r="D127" s="110"/>
      <c r="E127" s="110"/>
      <c r="F127" s="110"/>
      <c r="G127" s="325"/>
      <c r="H127" s="326"/>
      <c r="I127" s="37"/>
      <c r="J127" s="36"/>
      <c r="K127" s="36"/>
      <c r="L127" s="121"/>
      <c r="M127" s="121"/>
      <c r="N127" s="42"/>
    </row>
    <row r="128" spans="1:15" ht="15.75" thickBot="1" x14ac:dyDescent="0.3">
      <c r="A128" s="374"/>
      <c r="B128" s="109"/>
      <c r="C128" s="109"/>
      <c r="D128" s="109"/>
      <c r="E128" s="109"/>
      <c r="F128" s="109"/>
      <c r="G128" s="343"/>
      <c r="H128" s="343"/>
      <c r="I128" s="109"/>
      <c r="J128" s="109"/>
      <c r="K128" s="109"/>
      <c r="L128" s="109"/>
      <c r="M128" s="109"/>
      <c r="N128" s="109"/>
    </row>
    <row r="129" spans="1:15" ht="15.75" customHeight="1" thickBot="1" x14ac:dyDescent="0.3">
      <c r="A129" s="300" t="s">
        <v>88</v>
      </c>
      <c r="B129" s="130"/>
      <c r="C129" s="102"/>
      <c r="D129" s="102"/>
      <c r="E129" s="102"/>
      <c r="F129" s="102"/>
      <c r="G129" s="344"/>
      <c r="H129" s="344"/>
      <c r="I129" s="102"/>
      <c r="J129" s="102"/>
      <c r="K129" s="102"/>
      <c r="L129" s="102"/>
      <c r="M129" s="102"/>
      <c r="N129" s="103"/>
    </row>
    <row r="130" spans="1:15" ht="15.75" x14ac:dyDescent="0.25">
      <c r="A130" s="876" t="s">
        <v>6</v>
      </c>
      <c r="B130" s="102"/>
      <c r="C130" s="877" t="s">
        <v>8</v>
      </c>
      <c r="D130" s="878" t="s">
        <v>11</v>
      </c>
      <c r="E130" s="879" t="s">
        <v>2</v>
      </c>
      <c r="F130" s="880"/>
      <c r="G130" s="331" t="s">
        <v>79</v>
      </c>
      <c r="H130" s="332"/>
      <c r="I130" s="56"/>
      <c r="J130" s="884" t="s">
        <v>110</v>
      </c>
      <c r="K130" s="878" t="s">
        <v>109</v>
      </c>
      <c r="L130" s="886" t="s">
        <v>84</v>
      </c>
      <c r="M130" s="887" t="s">
        <v>9</v>
      </c>
      <c r="N130" s="888"/>
      <c r="O130" s="875" t="s">
        <v>4</v>
      </c>
    </row>
    <row r="131" spans="1:15" ht="51.75" customHeight="1" x14ac:dyDescent="0.25">
      <c r="A131" s="876"/>
      <c r="B131" s="104" t="s">
        <v>7</v>
      </c>
      <c r="C131" s="877"/>
      <c r="D131" s="878"/>
      <c r="E131" s="881"/>
      <c r="F131" s="882"/>
      <c r="G131" s="323" t="s">
        <v>94</v>
      </c>
      <c r="H131" s="323" t="s">
        <v>91</v>
      </c>
      <c r="I131" s="106" t="s">
        <v>92</v>
      </c>
      <c r="J131" s="885"/>
      <c r="K131" s="878"/>
      <c r="L131" s="886"/>
      <c r="M131" s="119" t="s">
        <v>13</v>
      </c>
      <c r="N131" s="105" t="s">
        <v>14</v>
      </c>
      <c r="O131" s="875"/>
    </row>
    <row r="132" spans="1:15" x14ac:dyDescent="0.25">
      <c r="A132" s="371"/>
      <c r="B132" s="81"/>
      <c r="C132" s="81"/>
      <c r="D132" s="3"/>
      <c r="E132" s="821"/>
      <c r="F132" s="822"/>
      <c r="G132" s="324"/>
      <c r="H132" s="324"/>
      <c r="I132" s="28"/>
      <c r="J132" s="34"/>
      <c r="K132" s="57"/>
      <c r="L132" s="118"/>
      <c r="M132" s="118"/>
      <c r="N132" s="3"/>
      <c r="O132" s="4"/>
    </row>
    <row r="133" spans="1:15" ht="15.75" thickBot="1" x14ac:dyDescent="0.3">
      <c r="A133" s="371"/>
      <c r="B133" s="81"/>
      <c r="C133" s="81"/>
      <c r="D133" s="3"/>
      <c r="E133" s="821"/>
      <c r="F133" s="822"/>
      <c r="G133" s="324"/>
      <c r="H133" s="324"/>
      <c r="I133" s="28"/>
      <c r="J133" s="34"/>
      <c r="K133" s="57"/>
      <c r="L133" s="118"/>
      <c r="M133" s="118"/>
      <c r="N133" s="3"/>
      <c r="O133" s="4"/>
    </row>
    <row r="134" spans="1:15" ht="43.5" customHeight="1" thickBot="1" x14ac:dyDescent="0.3">
      <c r="A134" s="375" t="s">
        <v>102</v>
      </c>
      <c r="B134" s="82"/>
      <c r="C134" s="110"/>
      <c r="D134" s="110"/>
      <c r="E134" s="110"/>
      <c r="F134" s="112"/>
      <c r="G134" s="325"/>
      <c r="H134" s="326"/>
      <c r="I134" s="37"/>
      <c r="J134" s="36"/>
      <c r="K134" s="41"/>
      <c r="L134" s="117"/>
      <c r="M134" s="117"/>
      <c r="N134" s="6"/>
    </row>
    <row r="135" spans="1:15" ht="15.75" thickBot="1" x14ac:dyDescent="0.3">
      <c r="A135" s="374"/>
      <c r="B135" s="110"/>
      <c r="C135" s="109"/>
      <c r="D135" s="109"/>
      <c r="E135" s="109"/>
      <c r="F135" s="109"/>
      <c r="G135" s="343"/>
      <c r="H135" s="343"/>
      <c r="I135" s="109"/>
      <c r="J135" s="109"/>
      <c r="K135" s="109"/>
      <c r="L135" s="109"/>
      <c r="M135" s="109"/>
      <c r="N135" s="109"/>
    </row>
    <row r="136" spans="1:15" ht="16.5" thickBot="1" x14ac:dyDescent="0.3">
      <c r="A136" s="300" t="s">
        <v>89</v>
      </c>
      <c r="B136" s="129"/>
      <c r="C136" s="102"/>
      <c r="D136" s="102"/>
      <c r="E136" s="102"/>
      <c r="F136" s="102"/>
      <c r="G136" s="344"/>
      <c r="H136" s="344"/>
      <c r="I136" s="102"/>
      <c r="J136" s="102"/>
      <c r="K136" s="102"/>
      <c r="L136" s="102"/>
      <c r="M136" s="102"/>
      <c r="N136" s="103"/>
    </row>
    <row r="137" spans="1:15" ht="15.75" x14ac:dyDescent="0.25">
      <c r="A137" s="876" t="s">
        <v>6</v>
      </c>
      <c r="B137" s="102"/>
      <c r="C137" s="877" t="s">
        <v>8</v>
      </c>
      <c r="D137" s="878" t="s">
        <v>11</v>
      </c>
      <c r="E137" s="879" t="s">
        <v>2</v>
      </c>
      <c r="F137" s="880"/>
      <c r="G137" s="883" t="s">
        <v>79</v>
      </c>
      <c r="H137" s="883"/>
      <c r="I137" s="883"/>
      <c r="J137" s="884" t="s">
        <v>110</v>
      </c>
      <c r="K137" s="878" t="s">
        <v>109</v>
      </c>
      <c r="L137" s="886" t="s">
        <v>84</v>
      </c>
      <c r="M137" s="887" t="s">
        <v>9</v>
      </c>
      <c r="N137" s="888"/>
      <c r="O137" s="875" t="s">
        <v>4</v>
      </c>
    </row>
    <row r="138" spans="1:15" ht="50.25" customHeight="1" x14ac:dyDescent="0.25">
      <c r="A138" s="876"/>
      <c r="B138" s="104" t="s">
        <v>7</v>
      </c>
      <c r="C138" s="877"/>
      <c r="D138" s="878"/>
      <c r="E138" s="881"/>
      <c r="F138" s="882"/>
      <c r="G138" s="323" t="s">
        <v>94</v>
      </c>
      <c r="H138" s="323" t="s">
        <v>91</v>
      </c>
      <c r="I138" s="106" t="s">
        <v>92</v>
      </c>
      <c r="J138" s="885"/>
      <c r="K138" s="878"/>
      <c r="L138" s="886"/>
      <c r="M138" s="119" t="s">
        <v>13</v>
      </c>
      <c r="N138" s="105" t="s">
        <v>14</v>
      </c>
      <c r="O138" s="875"/>
    </row>
    <row r="139" spans="1:15" x14ac:dyDescent="0.25">
      <c r="A139" s="371"/>
      <c r="B139" s="81"/>
      <c r="C139" s="81"/>
      <c r="D139" s="3"/>
      <c r="E139" s="821"/>
      <c r="F139" s="822"/>
      <c r="G139" s="324"/>
      <c r="H139" s="324"/>
      <c r="I139" s="28"/>
      <c r="J139" s="34"/>
      <c r="K139" s="57"/>
      <c r="L139" s="118"/>
      <c r="M139" s="118"/>
      <c r="N139" s="3"/>
      <c r="O139" s="4"/>
    </row>
    <row r="140" spans="1:15" ht="15.75" thickBot="1" x14ac:dyDescent="0.3">
      <c r="A140" s="371"/>
      <c r="B140" s="81"/>
      <c r="C140" s="81"/>
      <c r="D140" s="3"/>
      <c r="E140" s="821"/>
      <c r="F140" s="822"/>
      <c r="G140" s="324"/>
      <c r="H140" s="324"/>
      <c r="I140" s="28"/>
      <c r="J140" s="34"/>
      <c r="K140" s="57"/>
      <c r="L140" s="118"/>
      <c r="M140" s="118"/>
      <c r="N140" s="3"/>
      <c r="O140" s="4"/>
    </row>
    <row r="141" spans="1:15" ht="30.75" customHeight="1" thickBot="1" x14ac:dyDescent="0.3">
      <c r="A141" s="466" t="s">
        <v>103</v>
      </c>
      <c r="B141" s="467"/>
      <c r="C141" s="468"/>
      <c r="D141" s="468"/>
      <c r="E141" s="468"/>
      <c r="F141" s="469"/>
      <c r="G141" s="470"/>
      <c r="H141" s="471"/>
      <c r="I141" s="472"/>
      <c r="J141" s="473"/>
      <c r="K141" s="474"/>
      <c r="L141" s="475"/>
      <c r="M141" s="475"/>
      <c r="N141" s="476"/>
    </row>
    <row r="142" spans="1:15" s="491" customFormat="1" ht="30.75" customHeight="1" thickBot="1" x14ac:dyDescent="0.3">
      <c r="A142" s="492" t="s">
        <v>108</v>
      </c>
      <c r="B142" s="493"/>
      <c r="C142" s="494"/>
      <c r="D142" s="494"/>
      <c r="E142" s="494"/>
      <c r="F142" s="494"/>
      <c r="G142" s="495">
        <f>G94+G120</f>
        <v>2355050</v>
      </c>
      <c r="H142" s="496"/>
      <c r="I142" s="497"/>
      <c r="J142" s="498"/>
      <c r="K142" s="499"/>
      <c r="L142" s="500"/>
      <c r="M142" s="500"/>
      <c r="N142" s="498"/>
      <c r="O142" s="501"/>
    </row>
    <row r="143" spans="1:15" s="268" customFormat="1" x14ac:dyDescent="0.25">
      <c r="A143" s="429"/>
      <c r="B143" s="430"/>
      <c r="G143" s="431"/>
      <c r="H143" s="431"/>
      <c r="I143" s="432"/>
      <c r="L143" s="433"/>
      <c r="M143" s="433"/>
    </row>
    <row r="144" spans="1:15" ht="19.5" thickBot="1" x14ac:dyDescent="0.3">
      <c r="A144" s="827" t="s">
        <v>134</v>
      </c>
      <c r="B144" s="828"/>
      <c r="C144" s="828"/>
      <c r="D144" s="828"/>
      <c r="E144" s="131"/>
      <c r="F144" s="132"/>
      <c r="G144" s="345"/>
      <c r="H144" s="345"/>
      <c r="I144" s="165"/>
      <c r="J144" s="165"/>
      <c r="K144" s="165"/>
      <c r="L144" s="165"/>
      <c r="M144" s="165"/>
      <c r="N144" s="166"/>
    </row>
    <row r="145" spans="1:14" ht="16.5" thickBot="1" x14ac:dyDescent="0.3">
      <c r="A145" s="167" t="s">
        <v>111</v>
      </c>
      <c r="B145" s="168"/>
      <c r="C145" s="169"/>
      <c r="D145" s="169"/>
      <c r="E145" s="169"/>
      <c r="F145" s="169"/>
      <c r="G145" s="346"/>
      <c r="H145" s="346"/>
      <c r="I145" s="169"/>
      <c r="J145" s="169"/>
      <c r="K145" s="169"/>
      <c r="L145" s="169"/>
      <c r="M145" s="169"/>
      <c r="N145" s="170"/>
    </row>
    <row r="146" spans="1:14" ht="30.75" customHeight="1" x14ac:dyDescent="0.25">
      <c r="A146" s="831" t="s">
        <v>6</v>
      </c>
      <c r="B146" s="169"/>
      <c r="C146" s="832" t="s">
        <v>8</v>
      </c>
      <c r="D146" s="833" t="s">
        <v>135</v>
      </c>
      <c r="E146" s="857" t="s">
        <v>1</v>
      </c>
      <c r="F146" s="833" t="s">
        <v>2</v>
      </c>
      <c r="G146" s="859" t="s">
        <v>79</v>
      </c>
      <c r="H146" s="859"/>
      <c r="I146" s="859"/>
      <c r="J146" s="833" t="s">
        <v>3</v>
      </c>
      <c r="K146" s="833" t="s">
        <v>136</v>
      </c>
      <c r="L146" s="853" t="s">
        <v>9</v>
      </c>
      <c r="M146" s="853"/>
      <c r="N146" s="854" t="s">
        <v>4</v>
      </c>
    </row>
    <row r="147" spans="1:14" ht="57" customHeight="1" thickBot="1" x14ac:dyDescent="0.3">
      <c r="A147" s="840"/>
      <c r="B147" s="171" t="s">
        <v>7</v>
      </c>
      <c r="C147" s="856"/>
      <c r="D147" s="857"/>
      <c r="E147" s="964"/>
      <c r="F147" s="857"/>
      <c r="G147" s="347" t="s">
        <v>94</v>
      </c>
      <c r="H147" s="347" t="s">
        <v>90</v>
      </c>
      <c r="I147" s="172" t="s">
        <v>93</v>
      </c>
      <c r="J147" s="857"/>
      <c r="K147" s="857"/>
      <c r="L147" s="173" t="s">
        <v>78</v>
      </c>
      <c r="M147" s="173" t="s">
        <v>5</v>
      </c>
      <c r="N147" s="855"/>
    </row>
    <row r="148" spans="1:14" x14ac:dyDescent="0.25">
      <c r="A148" s="371"/>
      <c r="B148" s="174"/>
      <c r="C148" s="175"/>
      <c r="D148" s="176"/>
      <c r="E148" s="176"/>
      <c r="F148" s="176"/>
      <c r="G148" s="348"/>
      <c r="H148" s="348"/>
      <c r="I148" s="177"/>
      <c r="J148" s="176"/>
      <c r="K148" s="3"/>
      <c r="L148" s="178"/>
      <c r="M148" s="178"/>
      <c r="N148" s="179"/>
    </row>
    <row r="149" spans="1:14" x14ac:dyDescent="0.25">
      <c r="A149" s="371"/>
      <c r="B149" s="175"/>
      <c r="C149" s="175"/>
      <c r="D149" s="176"/>
      <c r="E149" s="176"/>
      <c r="F149" s="176"/>
      <c r="G149" s="348"/>
      <c r="H149" s="348"/>
      <c r="I149" s="177"/>
      <c r="J149" s="176"/>
      <c r="K149" s="3"/>
      <c r="L149" s="178"/>
      <c r="M149" s="178"/>
      <c r="N149" s="179"/>
    </row>
    <row r="150" spans="1:14" ht="15.75" thickBot="1" x14ac:dyDescent="0.3">
      <c r="A150" s="376" t="s">
        <v>96</v>
      </c>
      <c r="B150" s="180"/>
      <c r="C150" s="181"/>
      <c r="D150" s="181"/>
      <c r="E150" s="181"/>
      <c r="F150" s="182"/>
      <c r="G150" s="349"/>
      <c r="H150" s="341"/>
      <c r="I150" s="87"/>
      <c r="J150" s="85"/>
      <c r="K150" s="85"/>
      <c r="L150" s="114"/>
      <c r="M150" s="114"/>
      <c r="N150" s="88"/>
    </row>
    <row r="151" spans="1:14" ht="15.75" thickBot="1" x14ac:dyDescent="0.3">
      <c r="A151" s="377"/>
      <c r="B151" s="181"/>
      <c r="C151" s="183"/>
      <c r="D151" s="184"/>
      <c r="E151" s="184"/>
      <c r="F151" s="184"/>
      <c r="G151" s="317"/>
      <c r="H151" s="317"/>
      <c r="I151" s="48"/>
      <c r="J151" s="47"/>
      <c r="K151" s="47"/>
      <c r="L151" s="115"/>
      <c r="M151" s="115"/>
      <c r="N151" s="47"/>
    </row>
    <row r="152" spans="1:14" ht="16.5" thickBot="1" x14ac:dyDescent="0.3">
      <c r="A152" s="829" t="s">
        <v>95</v>
      </c>
      <c r="B152" s="830"/>
      <c r="C152" s="169"/>
      <c r="D152" s="169"/>
      <c r="E152" s="169"/>
      <c r="F152" s="169"/>
      <c r="G152" s="346"/>
      <c r="H152" s="346"/>
      <c r="I152" s="169"/>
      <c r="J152" s="169"/>
      <c r="K152" s="169"/>
      <c r="L152" s="169"/>
      <c r="M152" s="169"/>
      <c r="N152" s="170"/>
    </row>
    <row r="153" spans="1:14" ht="15.75" x14ac:dyDescent="0.25">
      <c r="A153" s="831" t="s">
        <v>6</v>
      </c>
      <c r="B153" s="169"/>
      <c r="C153" s="832" t="s">
        <v>8</v>
      </c>
      <c r="D153" s="833" t="s">
        <v>135</v>
      </c>
      <c r="E153" s="857" t="s">
        <v>1</v>
      </c>
      <c r="F153" s="833" t="s">
        <v>2</v>
      </c>
      <c r="G153" s="859" t="s">
        <v>79</v>
      </c>
      <c r="H153" s="859"/>
      <c r="I153" s="859"/>
      <c r="J153" s="833" t="s">
        <v>3</v>
      </c>
      <c r="K153" s="833" t="s">
        <v>136</v>
      </c>
      <c r="L153" s="853" t="s">
        <v>9</v>
      </c>
      <c r="M153" s="853"/>
      <c r="N153" s="854" t="s">
        <v>4</v>
      </c>
    </row>
    <row r="154" spans="1:14" ht="41.25" customHeight="1" x14ac:dyDescent="0.25">
      <c r="A154" s="840"/>
      <c r="B154" s="185" t="s">
        <v>7</v>
      </c>
      <c r="C154" s="856"/>
      <c r="D154" s="857"/>
      <c r="E154" s="964"/>
      <c r="F154" s="857"/>
      <c r="G154" s="347" t="s">
        <v>94</v>
      </c>
      <c r="H154" s="347" t="s">
        <v>90</v>
      </c>
      <c r="I154" s="172" t="s">
        <v>93</v>
      </c>
      <c r="J154" s="857"/>
      <c r="K154" s="857"/>
      <c r="L154" s="173" t="s">
        <v>78</v>
      </c>
      <c r="M154" s="173" t="s">
        <v>5</v>
      </c>
      <c r="N154" s="855"/>
    </row>
    <row r="155" spans="1:14" ht="15.75" thickBot="1" x14ac:dyDescent="0.3">
      <c r="A155" s="378"/>
      <c r="B155" s="186"/>
      <c r="C155" s="187"/>
      <c r="D155" s="85"/>
      <c r="E155" s="85"/>
      <c r="F155" s="85"/>
      <c r="G155" s="349"/>
      <c r="H155" s="350"/>
      <c r="I155" s="86"/>
      <c r="J155" s="126"/>
      <c r="K155" s="85"/>
      <c r="L155" s="114"/>
      <c r="M155" s="114"/>
      <c r="N155" s="88"/>
    </row>
    <row r="156" spans="1:14" ht="26.25" thickBot="1" x14ac:dyDescent="0.3">
      <c r="A156" s="379" t="s">
        <v>98</v>
      </c>
      <c r="B156" s="186"/>
      <c r="C156" s="188"/>
      <c r="D156" s="188"/>
      <c r="E156" s="188"/>
      <c r="F156" s="189"/>
      <c r="G156" s="349"/>
      <c r="H156" s="341"/>
      <c r="I156" s="87"/>
      <c r="J156" s="85"/>
      <c r="K156" s="85"/>
      <c r="L156" s="114"/>
      <c r="M156" s="114"/>
      <c r="N156" s="88"/>
    </row>
    <row r="157" spans="1:14" ht="15.75" thickBot="1" x14ac:dyDescent="0.3">
      <c r="A157" s="380"/>
      <c r="B157" s="188"/>
      <c r="C157" s="190"/>
      <c r="D157" s="190"/>
      <c r="E157" s="190"/>
      <c r="F157" s="190"/>
      <c r="G157" s="351"/>
      <c r="H157" s="351"/>
      <c r="I157" s="190"/>
      <c r="J157" s="190"/>
      <c r="K157" s="190"/>
      <c r="L157" s="190"/>
      <c r="M157" s="190"/>
      <c r="N157" s="190"/>
    </row>
    <row r="158" spans="1:14" ht="15.75" x14ac:dyDescent="0.25">
      <c r="A158" s="167" t="s">
        <v>10</v>
      </c>
      <c r="B158" s="832" t="s">
        <v>7</v>
      </c>
      <c r="C158" s="169"/>
      <c r="D158" s="169"/>
      <c r="E158" s="169"/>
      <c r="F158" s="169"/>
      <c r="G158" s="346"/>
      <c r="H158" s="346"/>
      <c r="I158" s="169"/>
      <c r="J158" s="169"/>
      <c r="K158" s="169"/>
      <c r="L158" s="169"/>
      <c r="M158" s="169"/>
      <c r="N158" s="170"/>
    </row>
    <row r="159" spans="1:14" x14ac:dyDescent="0.25">
      <c r="A159" s="831" t="s">
        <v>6</v>
      </c>
      <c r="B159" s="832"/>
      <c r="C159" s="832" t="s">
        <v>8</v>
      </c>
      <c r="D159" s="833" t="s">
        <v>137</v>
      </c>
      <c r="E159" s="857" t="s">
        <v>1</v>
      </c>
      <c r="F159" s="833" t="s">
        <v>2</v>
      </c>
      <c r="G159" s="859" t="s">
        <v>79</v>
      </c>
      <c r="H159" s="859"/>
      <c r="I159" s="859"/>
      <c r="J159" s="833" t="s">
        <v>3</v>
      </c>
      <c r="K159" s="833" t="s">
        <v>136</v>
      </c>
      <c r="L159" s="853" t="s">
        <v>9</v>
      </c>
      <c r="M159" s="853"/>
      <c r="N159" s="854" t="s">
        <v>4</v>
      </c>
    </row>
    <row r="160" spans="1:14" ht="65.25" customHeight="1" x14ac:dyDescent="0.25">
      <c r="A160" s="840"/>
      <c r="B160" s="191"/>
      <c r="C160" s="856"/>
      <c r="D160" s="857"/>
      <c r="E160" s="872"/>
      <c r="F160" s="857"/>
      <c r="G160" s="347" t="s">
        <v>94</v>
      </c>
      <c r="H160" s="347" t="s">
        <v>91</v>
      </c>
      <c r="I160" s="172" t="s">
        <v>92</v>
      </c>
      <c r="J160" s="857"/>
      <c r="K160" s="857"/>
      <c r="L160" s="173" t="s">
        <v>78</v>
      </c>
      <c r="M160" s="173" t="s">
        <v>5</v>
      </c>
      <c r="N160" s="855"/>
    </row>
    <row r="161" spans="1:14" s="400" customFormat="1" ht="77.25" customHeight="1" x14ac:dyDescent="0.25">
      <c r="A161" s="655" t="s">
        <v>206</v>
      </c>
      <c r="B161" s="656" t="s">
        <v>172</v>
      </c>
      <c r="C161" s="657" t="s">
        <v>173</v>
      </c>
      <c r="D161" s="658" t="s">
        <v>22</v>
      </c>
      <c r="E161" s="659">
        <v>1</v>
      </c>
      <c r="F161" s="659">
        <v>1</v>
      </c>
      <c r="G161" s="660">
        <v>13600</v>
      </c>
      <c r="H161" s="660">
        <v>13600</v>
      </c>
      <c r="I161" s="661"/>
      <c r="J161" s="662"/>
      <c r="K161" s="658" t="s">
        <v>83</v>
      </c>
      <c r="L161" s="650">
        <v>41470</v>
      </c>
      <c r="M161" s="663">
        <v>41583</v>
      </c>
      <c r="N161" s="664"/>
    </row>
    <row r="162" spans="1:14" s="268" customFormat="1" ht="77.25" customHeight="1" x14ac:dyDescent="0.25">
      <c r="A162" s="530" t="s">
        <v>215</v>
      </c>
      <c r="B162" s="421" t="s">
        <v>174</v>
      </c>
      <c r="C162" s="531" t="s">
        <v>175</v>
      </c>
      <c r="D162" s="269" t="s">
        <v>22</v>
      </c>
      <c r="E162" s="532">
        <v>1</v>
      </c>
      <c r="F162" s="532">
        <v>1</v>
      </c>
      <c r="G162" s="533">
        <v>13600</v>
      </c>
      <c r="H162" s="533">
        <v>13600</v>
      </c>
      <c r="I162" s="273"/>
      <c r="J162" s="274"/>
      <c r="K162" s="269" t="s">
        <v>83</v>
      </c>
      <c r="L162" s="650">
        <v>41470</v>
      </c>
      <c r="M162" s="663">
        <v>41583</v>
      </c>
      <c r="N162" s="534"/>
    </row>
    <row r="163" spans="1:14" s="681" customFormat="1" ht="77.25" customHeight="1" x14ac:dyDescent="0.25">
      <c r="A163" s="706" t="s">
        <v>207</v>
      </c>
      <c r="B163" s="707" t="s">
        <v>176</v>
      </c>
      <c r="C163" s="708" t="s">
        <v>177</v>
      </c>
      <c r="D163" s="709" t="s">
        <v>22</v>
      </c>
      <c r="E163" s="710">
        <v>1</v>
      </c>
      <c r="F163" s="710">
        <v>1</v>
      </c>
      <c r="G163" s="711">
        <v>136000</v>
      </c>
      <c r="H163" s="711">
        <v>136000</v>
      </c>
      <c r="I163" s="712"/>
      <c r="J163" s="713"/>
      <c r="K163" s="709" t="s">
        <v>83</v>
      </c>
      <c r="L163" s="714">
        <v>41453</v>
      </c>
      <c r="M163" s="714">
        <v>41486</v>
      </c>
      <c r="N163" s="715"/>
    </row>
    <row r="164" spans="1:14" s="268" customFormat="1" ht="77.25" customHeight="1" x14ac:dyDescent="0.25">
      <c r="A164" s="530" t="s">
        <v>214</v>
      </c>
      <c r="B164" s="421" t="s">
        <v>178</v>
      </c>
      <c r="C164" s="531" t="s">
        <v>179</v>
      </c>
      <c r="D164" s="269" t="s">
        <v>22</v>
      </c>
      <c r="E164" s="532">
        <v>1</v>
      </c>
      <c r="F164" s="532">
        <v>1</v>
      </c>
      <c r="G164" s="533">
        <v>136000</v>
      </c>
      <c r="H164" s="533">
        <v>136000</v>
      </c>
      <c r="I164" s="273"/>
      <c r="J164" s="274"/>
      <c r="K164" s="269" t="s">
        <v>83</v>
      </c>
      <c r="L164" s="663">
        <v>41446</v>
      </c>
      <c r="M164" s="663">
        <v>41515</v>
      </c>
      <c r="N164" s="534"/>
    </row>
    <row r="165" spans="1:14" s="731" customFormat="1" ht="75" x14ac:dyDescent="0.25">
      <c r="A165" s="733" t="s">
        <v>205</v>
      </c>
      <c r="B165" s="782" t="s">
        <v>194</v>
      </c>
      <c r="C165" s="782" t="s">
        <v>189</v>
      </c>
      <c r="D165" s="767" t="s">
        <v>22</v>
      </c>
      <c r="E165" s="736">
        <v>1</v>
      </c>
      <c r="F165" s="736">
        <v>1</v>
      </c>
      <c r="G165" s="783">
        <v>48000</v>
      </c>
      <c r="H165" s="783">
        <v>48000</v>
      </c>
      <c r="I165" s="738"/>
      <c r="J165" s="739"/>
      <c r="K165" s="735" t="s">
        <v>83</v>
      </c>
      <c r="L165" s="784">
        <v>41491</v>
      </c>
      <c r="M165" s="732">
        <v>41561</v>
      </c>
      <c r="N165" s="785"/>
    </row>
    <row r="166" spans="1:14" s="400" customFormat="1" ht="75" x14ac:dyDescent="0.25">
      <c r="A166" s="643" t="s">
        <v>206</v>
      </c>
      <c r="B166" s="665"/>
      <c r="C166" s="665" t="s">
        <v>190</v>
      </c>
      <c r="D166" s="658" t="s">
        <v>22</v>
      </c>
      <c r="E166" s="645">
        <v>1</v>
      </c>
      <c r="F166" s="645">
        <v>1</v>
      </c>
      <c r="G166" s="666">
        <v>48000</v>
      </c>
      <c r="H166" s="666">
        <v>48000</v>
      </c>
      <c r="I166" s="647"/>
      <c r="J166" s="648"/>
      <c r="K166" s="640" t="s">
        <v>83</v>
      </c>
      <c r="L166" s="650">
        <v>41470</v>
      </c>
      <c r="M166" s="663">
        <v>41583</v>
      </c>
      <c r="N166" s="668"/>
    </row>
    <row r="167" spans="1:14" s="681" customFormat="1" ht="75" x14ac:dyDescent="0.25">
      <c r="A167" s="682" t="s">
        <v>209</v>
      </c>
      <c r="B167" s="716"/>
      <c r="C167" s="716" t="s">
        <v>191</v>
      </c>
      <c r="D167" s="709" t="s">
        <v>22</v>
      </c>
      <c r="E167" s="684">
        <v>1</v>
      </c>
      <c r="F167" s="684">
        <v>1</v>
      </c>
      <c r="G167" s="717">
        <v>48000</v>
      </c>
      <c r="H167" s="717">
        <v>48000</v>
      </c>
      <c r="I167" s="686"/>
      <c r="J167" s="687"/>
      <c r="K167" s="678" t="s">
        <v>83</v>
      </c>
      <c r="L167" s="718">
        <v>41545</v>
      </c>
      <c r="M167" s="689">
        <v>41578</v>
      </c>
      <c r="N167" s="719"/>
    </row>
    <row r="168" spans="1:14" s="268" customFormat="1" ht="75" x14ac:dyDescent="0.25">
      <c r="A168" s="489" t="s">
        <v>215</v>
      </c>
      <c r="B168" s="535"/>
      <c r="C168" s="535" t="s">
        <v>192</v>
      </c>
      <c r="D168" s="269" t="s">
        <v>22</v>
      </c>
      <c r="E168" s="258">
        <v>1</v>
      </c>
      <c r="F168" s="258">
        <v>1</v>
      </c>
      <c r="G168" s="490">
        <v>48000</v>
      </c>
      <c r="H168" s="490">
        <v>48000</v>
      </c>
      <c r="I168" s="260"/>
      <c r="J168" s="261"/>
      <c r="K168" s="247" t="s">
        <v>83</v>
      </c>
      <c r="L168" s="650">
        <v>41470</v>
      </c>
      <c r="M168" s="663">
        <v>41583</v>
      </c>
      <c r="N168" s="536"/>
    </row>
    <row r="169" spans="1:14" s="268" customFormat="1" ht="75.75" thickBot="1" x14ac:dyDescent="0.3">
      <c r="A169" s="524" t="s">
        <v>214</v>
      </c>
      <c r="B169" s="555"/>
      <c r="C169" s="555" t="s">
        <v>193</v>
      </c>
      <c r="D169" s="556" t="s">
        <v>22</v>
      </c>
      <c r="E169" s="557">
        <v>1</v>
      </c>
      <c r="F169" s="557">
        <v>1</v>
      </c>
      <c r="G169" s="558">
        <v>48000</v>
      </c>
      <c r="H169" s="558">
        <v>48000</v>
      </c>
      <c r="I169" s="559"/>
      <c r="J169" s="560"/>
      <c r="K169" s="394" t="s">
        <v>83</v>
      </c>
      <c r="L169" s="650">
        <v>41470</v>
      </c>
      <c r="M169" s="663">
        <v>41583</v>
      </c>
      <c r="N169" s="536"/>
    </row>
    <row r="170" spans="1:14" s="400" customFormat="1" ht="37.5" customHeight="1" thickBot="1" x14ac:dyDescent="0.3">
      <c r="A170" s="561" t="s">
        <v>99</v>
      </c>
      <c r="B170" s="562"/>
      <c r="C170" s="563"/>
      <c r="D170" s="563"/>
      <c r="E170" s="563"/>
      <c r="F170" s="564"/>
      <c r="G170" s="565">
        <f>SUM(G161:G169)</f>
        <v>539200</v>
      </c>
      <c r="H170" s="566">
        <f>SUM(H161:H169)</f>
        <v>539200</v>
      </c>
      <c r="I170" s="567"/>
      <c r="J170" s="568" t="s">
        <v>108</v>
      </c>
      <c r="K170" s="568"/>
      <c r="L170" s="569"/>
      <c r="M170" s="570"/>
      <c r="N170" s="571"/>
    </row>
    <row r="171" spans="1:14" ht="15.75" thickBot="1" x14ac:dyDescent="0.3">
      <c r="A171" s="381"/>
      <c r="B171" s="188"/>
      <c r="C171" s="194"/>
      <c r="D171" s="194"/>
      <c r="E171" s="195"/>
      <c r="F171" s="195"/>
      <c r="G171" s="352"/>
      <c r="H171" s="352"/>
      <c r="I171" s="194"/>
      <c r="J171" s="194"/>
      <c r="K171" s="194"/>
      <c r="L171" s="194"/>
      <c r="M171" s="194"/>
      <c r="N171" s="194"/>
    </row>
    <row r="172" spans="1:14" ht="16.5" thickBot="1" x14ac:dyDescent="0.3">
      <c r="A172" s="167" t="s">
        <v>15</v>
      </c>
      <c r="B172" s="196"/>
      <c r="C172" s="169"/>
      <c r="D172" s="169"/>
      <c r="E172" s="197"/>
      <c r="F172" s="197"/>
      <c r="G172" s="346"/>
      <c r="H172" s="346"/>
      <c r="I172" s="169"/>
      <c r="J172" s="169"/>
      <c r="K172" s="169"/>
      <c r="L172" s="169"/>
      <c r="M172" s="169"/>
      <c r="N172" s="170"/>
    </row>
    <row r="173" spans="1:14" ht="15.75" x14ac:dyDescent="0.25">
      <c r="A173" s="831" t="s">
        <v>6</v>
      </c>
      <c r="B173" s="169"/>
      <c r="C173" s="832" t="s">
        <v>8</v>
      </c>
      <c r="D173" s="833" t="s">
        <v>137</v>
      </c>
      <c r="E173" s="864"/>
      <c r="F173" s="865"/>
      <c r="G173" s="859" t="s">
        <v>79</v>
      </c>
      <c r="H173" s="859"/>
      <c r="I173" s="859"/>
      <c r="J173" s="866" t="s">
        <v>3</v>
      </c>
      <c r="K173" s="833" t="s">
        <v>136</v>
      </c>
      <c r="L173" s="853" t="s">
        <v>9</v>
      </c>
      <c r="M173" s="853"/>
      <c r="N173" s="198" t="s">
        <v>4</v>
      </c>
    </row>
    <row r="174" spans="1:14" ht="60.75" customHeight="1" x14ac:dyDescent="0.25">
      <c r="A174" s="831"/>
      <c r="B174" s="171" t="s">
        <v>7</v>
      </c>
      <c r="C174" s="832"/>
      <c r="D174" s="833"/>
      <c r="E174" s="838" t="s">
        <v>2</v>
      </c>
      <c r="F174" s="839"/>
      <c r="G174" s="353" t="s">
        <v>94</v>
      </c>
      <c r="H174" s="353" t="s">
        <v>91</v>
      </c>
      <c r="I174" s="199" t="s">
        <v>92</v>
      </c>
      <c r="J174" s="866"/>
      <c r="K174" s="833"/>
      <c r="L174" s="200" t="s">
        <v>12</v>
      </c>
      <c r="M174" s="200" t="s">
        <v>5</v>
      </c>
      <c r="N174" s="198"/>
    </row>
    <row r="175" spans="1:14" ht="46.5" customHeight="1" thickBot="1" x14ac:dyDescent="0.3">
      <c r="A175" s="572"/>
      <c r="B175" s="573"/>
      <c r="C175" s="574"/>
      <c r="D175" s="575"/>
      <c r="E175" s="825"/>
      <c r="F175" s="826"/>
      <c r="G175" s="576"/>
      <c r="H175" s="576"/>
      <c r="I175" s="577"/>
      <c r="J175" s="153"/>
      <c r="K175" s="156"/>
      <c r="L175" s="242"/>
      <c r="M175" s="146"/>
      <c r="N175" s="154"/>
    </row>
    <row r="176" spans="1:14" ht="45.75" customHeight="1" thickBot="1" x14ac:dyDescent="0.3">
      <c r="A176" s="578" t="s">
        <v>97</v>
      </c>
      <c r="B176" s="579"/>
      <c r="C176" s="398"/>
      <c r="D176" s="398"/>
      <c r="E176" s="398"/>
      <c r="F176" s="236"/>
      <c r="G176" s="551"/>
      <c r="H176" s="354"/>
      <c r="I176" s="140"/>
      <c r="J176" s="157"/>
      <c r="K176" s="158"/>
      <c r="L176" s="159"/>
      <c r="M176" s="159"/>
      <c r="N176" s="160"/>
    </row>
    <row r="177" spans="1:15" ht="15.75" thickBot="1" x14ac:dyDescent="0.3">
      <c r="A177" s="381"/>
      <c r="B177" s="201"/>
      <c r="C177" s="194"/>
      <c r="D177" s="194"/>
      <c r="E177" s="194"/>
      <c r="F177" s="194"/>
      <c r="G177" s="352"/>
      <c r="H177" s="352"/>
      <c r="I177" s="194"/>
      <c r="J177" s="194"/>
      <c r="K177" s="194"/>
      <c r="L177" s="194"/>
      <c r="M177" s="194"/>
      <c r="N177" s="194"/>
    </row>
    <row r="178" spans="1:15" ht="16.5" thickBot="1" x14ac:dyDescent="0.3">
      <c r="A178" s="167" t="s">
        <v>85</v>
      </c>
      <c r="B178" s="194"/>
      <c r="C178" s="169"/>
      <c r="D178" s="169"/>
      <c r="E178" s="169"/>
      <c r="F178" s="169"/>
      <c r="G178" s="346"/>
      <c r="H178" s="346"/>
      <c r="I178" s="169"/>
      <c r="J178" s="169"/>
      <c r="K178" s="169"/>
      <c r="L178" s="169"/>
      <c r="M178" s="169"/>
      <c r="N178" s="170"/>
    </row>
    <row r="179" spans="1:15" ht="15.75" x14ac:dyDescent="0.25">
      <c r="A179" s="831" t="s">
        <v>6</v>
      </c>
      <c r="B179" s="169"/>
      <c r="C179" s="832" t="s">
        <v>8</v>
      </c>
      <c r="D179" s="833" t="s">
        <v>137</v>
      </c>
      <c r="E179" s="864"/>
      <c r="F179" s="865"/>
      <c r="G179" s="859" t="s">
        <v>79</v>
      </c>
      <c r="H179" s="859"/>
      <c r="I179" s="859"/>
      <c r="J179" s="866" t="s">
        <v>3</v>
      </c>
      <c r="K179" s="833" t="s">
        <v>136</v>
      </c>
      <c r="L179" s="853" t="s">
        <v>9</v>
      </c>
      <c r="M179" s="853"/>
      <c r="N179" s="198" t="s">
        <v>4</v>
      </c>
    </row>
    <row r="180" spans="1:15" ht="48.75" customHeight="1" x14ac:dyDescent="0.25">
      <c r="A180" s="831"/>
      <c r="B180" s="832" t="s">
        <v>7</v>
      </c>
      <c r="C180" s="832"/>
      <c r="D180" s="833"/>
      <c r="E180" s="838" t="s">
        <v>2</v>
      </c>
      <c r="F180" s="839"/>
      <c r="G180" s="353" t="s">
        <v>94</v>
      </c>
      <c r="H180" s="353" t="s">
        <v>91</v>
      </c>
      <c r="I180" s="199" t="s">
        <v>92</v>
      </c>
      <c r="J180" s="866"/>
      <c r="K180" s="833"/>
      <c r="L180" s="200" t="s">
        <v>12</v>
      </c>
      <c r="M180" s="200" t="s">
        <v>5</v>
      </c>
      <c r="N180" s="198"/>
    </row>
    <row r="181" spans="1:15" x14ac:dyDescent="0.25">
      <c r="A181" s="371"/>
      <c r="B181" s="832"/>
      <c r="C181" s="81"/>
      <c r="D181" s="3"/>
      <c r="E181" s="821"/>
      <c r="F181" s="822"/>
      <c r="G181" s="324"/>
      <c r="H181" s="324"/>
      <c r="I181" s="28"/>
      <c r="J181" s="34"/>
      <c r="K181" s="3"/>
      <c r="L181" s="118"/>
      <c r="M181" s="118"/>
      <c r="N181" s="4"/>
    </row>
    <row r="182" spans="1:15" x14ac:dyDescent="0.25">
      <c r="A182" s="371"/>
      <c r="B182" s="81"/>
      <c r="C182" s="81"/>
      <c r="D182" s="3"/>
      <c r="E182" s="821"/>
      <c r="F182" s="822"/>
      <c r="G182" s="324"/>
      <c r="H182" s="324"/>
      <c r="I182" s="28"/>
      <c r="J182" s="34"/>
      <c r="K182" s="3"/>
      <c r="L182" s="118"/>
      <c r="M182" s="118"/>
      <c r="N182" s="4"/>
    </row>
    <row r="183" spans="1:15" x14ac:dyDescent="0.25">
      <c r="A183" s="371"/>
      <c r="B183" s="81"/>
      <c r="C183" s="81"/>
      <c r="D183" s="3"/>
      <c r="E183" s="821"/>
      <c r="F183" s="822"/>
      <c r="G183" s="324"/>
      <c r="H183" s="324"/>
      <c r="I183" s="28"/>
      <c r="J183" s="34"/>
      <c r="K183" s="3"/>
      <c r="L183" s="118"/>
      <c r="M183" s="118"/>
      <c r="N183" s="4"/>
    </row>
    <row r="184" spans="1:15" x14ac:dyDescent="0.25">
      <c r="A184" s="371"/>
      <c r="B184" s="81"/>
      <c r="C184" s="81"/>
      <c r="D184" s="3"/>
      <c r="E184" s="821"/>
      <c r="F184" s="822"/>
      <c r="G184" s="324"/>
      <c r="H184" s="324"/>
      <c r="I184" s="28"/>
      <c r="J184" s="34"/>
      <c r="K184" s="3"/>
      <c r="L184" s="118"/>
      <c r="M184" s="118"/>
      <c r="N184" s="4"/>
    </row>
    <row r="185" spans="1:15" x14ac:dyDescent="0.25">
      <c r="A185" s="296"/>
      <c r="B185" s="81"/>
      <c r="C185" s="83"/>
      <c r="D185" s="39"/>
      <c r="E185" s="821"/>
      <c r="F185" s="822"/>
      <c r="G185" s="324"/>
      <c r="H185" s="324"/>
      <c r="I185" s="28"/>
      <c r="J185" s="34"/>
      <c r="K185" s="39"/>
      <c r="L185" s="120"/>
      <c r="M185" s="120"/>
      <c r="N185" s="40"/>
    </row>
    <row r="186" spans="1:15" ht="15.75" thickBot="1" x14ac:dyDescent="0.3">
      <c r="A186" s="296"/>
      <c r="B186" s="83"/>
      <c r="C186" s="83"/>
      <c r="D186" s="39"/>
      <c r="E186" s="823"/>
      <c r="F186" s="824"/>
      <c r="G186" s="485"/>
      <c r="H186" s="485"/>
      <c r="I186" s="486"/>
      <c r="J186" s="34"/>
      <c r="K186" s="5"/>
      <c r="L186" s="117"/>
      <c r="M186" s="117"/>
      <c r="N186" s="6"/>
    </row>
    <row r="187" spans="1:15" ht="36" customHeight="1" thickBot="1" x14ac:dyDescent="0.3">
      <c r="A187" s="382" t="s">
        <v>104</v>
      </c>
      <c r="B187" s="580"/>
      <c r="C187" s="202"/>
      <c r="D187" s="202"/>
      <c r="E187" s="202"/>
      <c r="F187" s="203"/>
      <c r="G187" s="325"/>
      <c r="H187" s="326"/>
      <c r="I187" s="37"/>
      <c r="J187" s="36" t="s">
        <v>108</v>
      </c>
      <c r="K187" s="5"/>
      <c r="L187" s="117"/>
      <c r="M187" s="117"/>
      <c r="N187" s="6"/>
    </row>
    <row r="188" spans="1:15" ht="15.75" thickBot="1" x14ac:dyDescent="0.3">
      <c r="A188" s="380"/>
      <c r="B188" s="202"/>
      <c r="C188" s="204"/>
      <c r="D188" s="204"/>
      <c r="E188" s="204"/>
      <c r="F188" s="204"/>
      <c r="G188" s="356"/>
      <c r="H188" s="356"/>
      <c r="I188" s="204"/>
      <c r="J188" s="204"/>
      <c r="K188" s="204"/>
      <c r="L188" s="204"/>
      <c r="M188" s="204"/>
      <c r="N188" s="204"/>
    </row>
    <row r="189" spans="1:15" ht="32.25" thickBot="1" x14ac:dyDescent="0.3">
      <c r="A189" s="383" t="s">
        <v>86</v>
      </c>
      <c r="B189" s="205"/>
      <c r="C189" s="206"/>
      <c r="D189" s="207"/>
      <c r="E189" s="207"/>
      <c r="F189" s="207"/>
      <c r="G189" s="357"/>
      <c r="H189" s="357"/>
      <c r="I189" s="207"/>
      <c r="J189" s="207"/>
      <c r="K189" s="207"/>
      <c r="L189" s="208"/>
      <c r="M189" s="208"/>
      <c r="N189" s="209"/>
    </row>
    <row r="190" spans="1:15" ht="21.75" customHeight="1" x14ac:dyDescent="0.25">
      <c r="A190" s="831" t="s">
        <v>6</v>
      </c>
      <c r="B190" s="206"/>
      <c r="C190" s="841" t="s">
        <v>8</v>
      </c>
      <c r="D190" s="843" t="s">
        <v>137</v>
      </c>
      <c r="E190" s="845" t="s">
        <v>79</v>
      </c>
      <c r="F190" s="846"/>
      <c r="G190" s="846"/>
      <c r="H190" s="846"/>
      <c r="I190" s="847"/>
      <c r="J190" s="849" t="s">
        <v>110</v>
      </c>
      <c r="K190" s="844" t="s">
        <v>136</v>
      </c>
      <c r="L190" s="851" t="s">
        <v>109</v>
      </c>
      <c r="M190" s="965" t="s">
        <v>9</v>
      </c>
      <c r="N190" s="966"/>
    </row>
    <row r="191" spans="1:15" ht="61.5" customHeight="1" thickBot="1" x14ac:dyDescent="0.3">
      <c r="A191" s="840"/>
      <c r="B191" s="210" t="s">
        <v>7</v>
      </c>
      <c r="C191" s="842"/>
      <c r="D191" s="844"/>
      <c r="E191" s="239" t="s">
        <v>138</v>
      </c>
      <c r="F191" s="239" t="s">
        <v>2</v>
      </c>
      <c r="G191" s="358" t="s">
        <v>94</v>
      </c>
      <c r="H191" s="358" t="s">
        <v>91</v>
      </c>
      <c r="I191" s="211" t="s">
        <v>92</v>
      </c>
      <c r="J191" s="850"/>
      <c r="K191" s="860"/>
      <c r="L191" s="852"/>
      <c r="M191" s="212" t="s">
        <v>13</v>
      </c>
      <c r="N191" s="213" t="s">
        <v>14</v>
      </c>
    </row>
    <row r="192" spans="1:15" s="731" customFormat="1" ht="108.75" customHeight="1" x14ac:dyDescent="0.25">
      <c r="A192" s="786" t="s">
        <v>205</v>
      </c>
      <c r="B192" s="734" t="s">
        <v>145</v>
      </c>
      <c r="C192" s="734" t="s">
        <v>146</v>
      </c>
      <c r="D192" s="787" t="s">
        <v>31</v>
      </c>
      <c r="E192" s="788"/>
      <c r="F192" s="788"/>
      <c r="G192" s="789">
        <v>42000</v>
      </c>
      <c r="H192" s="789">
        <v>42000</v>
      </c>
      <c r="I192" s="725"/>
      <c r="J192" s="726"/>
      <c r="K192" s="790" t="s">
        <v>83</v>
      </c>
      <c r="L192" s="791" t="s">
        <v>152</v>
      </c>
      <c r="M192" s="800">
        <v>41452</v>
      </c>
      <c r="N192" s="800">
        <v>41454</v>
      </c>
      <c r="O192" s="812"/>
    </row>
    <row r="193" spans="1:15" s="268" customFormat="1" ht="113.25" customHeight="1" x14ac:dyDescent="0.25">
      <c r="A193" s="786" t="s">
        <v>221</v>
      </c>
      <c r="B193" s="271"/>
      <c r="C193" s="271" t="s">
        <v>222</v>
      </c>
      <c r="D193" s="806" t="s">
        <v>31</v>
      </c>
      <c r="E193" s="807"/>
      <c r="F193" s="807"/>
      <c r="G193" s="808">
        <v>15000</v>
      </c>
      <c r="H193" s="809">
        <v>15000</v>
      </c>
      <c r="I193" s="273"/>
      <c r="J193" s="274"/>
      <c r="K193" s="810" t="s">
        <v>83</v>
      </c>
      <c r="L193" s="811" t="s">
        <v>152</v>
      </c>
      <c r="M193" s="811">
        <v>41382</v>
      </c>
      <c r="N193" s="811">
        <v>41432</v>
      </c>
      <c r="O193" s="812"/>
    </row>
    <row r="194" spans="1:15" s="268" customFormat="1" ht="114" customHeight="1" x14ac:dyDescent="0.25">
      <c r="A194" s="786" t="s">
        <v>223</v>
      </c>
      <c r="B194" s="271"/>
      <c r="C194" s="271" t="s">
        <v>224</v>
      </c>
      <c r="D194" s="806" t="s">
        <v>31</v>
      </c>
      <c r="E194" s="807"/>
      <c r="F194" s="807"/>
      <c r="G194" s="808">
        <v>50000</v>
      </c>
      <c r="H194" s="808">
        <v>50000</v>
      </c>
      <c r="I194" s="273"/>
      <c r="J194" s="274"/>
      <c r="K194" s="810" t="s">
        <v>83</v>
      </c>
      <c r="L194" s="811" t="s">
        <v>152</v>
      </c>
      <c r="M194" s="811">
        <v>41382</v>
      </c>
      <c r="N194" s="811">
        <v>41432</v>
      </c>
      <c r="O194" s="812"/>
    </row>
    <row r="195" spans="1:15" s="268" customFormat="1" ht="114" customHeight="1" x14ac:dyDescent="0.25">
      <c r="A195" s="786" t="s">
        <v>225</v>
      </c>
      <c r="B195" s="271"/>
      <c r="C195" s="271" t="s">
        <v>226</v>
      </c>
      <c r="D195" s="806" t="s">
        <v>31</v>
      </c>
      <c r="E195" s="813"/>
      <c r="F195" s="813"/>
      <c r="G195" s="808">
        <v>15000</v>
      </c>
      <c r="H195" s="809">
        <v>15000</v>
      </c>
      <c r="I195" s="273"/>
      <c r="J195" s="274"/>
      <c r="K195" s="810" t="s">
        <v>83</v>
      </c>
      <c r="L195" s="811" t="s">
        <v>152</v>
      </c>
      <c r="M195" s="811">
        <v>41382</v>
      </c>
      <c r="N195" s="811">
        <v>41432</v>
      </c>
      <c r="O195" s="812"/>
    </row>
    <row r="196" spans="1:15" s="268" customFormat="1" ht="113.25" customHeight="1" thickBot="1" x14ac:dyDescent="0.3">
      <c r="A196" s="581" t="s">
        <v>214</v>
      </c>
      <c r="B196" s="582"/>
      <c r="C196" s="582" t="s">
        <v>202</v>
      </c>
      <c r="D196" s="787" t="s">
        <v>31</v>
      </c>
      <c r="E196" s="583"/>
      <c r="F196" s="583"/>
      <c r="G196" s="584">
        <v>84000</v>
      </c>
      <c r="H196" s="585">
        <v>84000</v>
      </c>
      <c r="I196" s="559"/>
      <c r="J196" s="586"/>
      <c r="K196" s="587" t="s">
        <v>83</v>
      </c>
      <c r="L196" s="588" t="s">
        <v>152</v>
      </c>
      <c r="M196" s="800">
        <v>41452</v>
      </c>
      <c r="N196" s="800">
        <v>41454</v>
      </c>
      <c r="O196" s="812"/>
    </row>
    <row r="197" spans="1:15" s="400" customFormat="1" ht="37.5" customHeight="1" thickBot="1" x14ac:dyDescent="0.3">
      <c r="A197" s="426" t="s">
        <v>100</v>
      </c>
      <c r="B197" s="591"/>
      <c r="C197" s="871"/>
      <c r="D197" s="871"/>
      <c r="E197" s="871"/>
      <c r="F197" s="871"/>
      <c r="G197" s="592">
        <f>SUM(G192:G196)</f>
        <v>206000</v>
      </c>
      <c r="H197" s="593">
        <f>SUM(H192:H196)</f>
        <v>206000</v>
      </c>
      <c r="I197" s="427"/>
      <c r="J197" s="428"/>
      <c r="K197" s="428"/>
      <c r="L197" s="594"/>
      <c r="M197" s="594"/>
      <c r="N197" s="595"/>
    </row>
    <row r="198" spans="1:15" ht="15.75" thickBot="1" x14ac:dyDescent="0.3">
      <c r="A198" s="387"/>
      <c r="B198" s="589"/>
      <c r="C198" s="259"/>
      <c r="D198" s="259"/>
      <c r="E198" s="259"/>
      <c r="F198" s="259"/>
      <c r="G198" s="590"/>
      <c r="H198" s="590"/>
      <c r="I198" s="259"/>
      <c r="J198" s="259"/>
      <c r="K198" s="259"/>
      <c r="L198" s="259"/>
      <c r="M198" s="259"/>
      <c r="N198" s="259"/>
    </row>
    <row r="199" spans="1:15" ht="16.5" thickBot="1" x14ac:dyDescent="0.3">
      <c r="A199" s="383" t="s">
        <v>87</v>
      </c>
      <c r="B199" s="215"/>
      <c r="C199" s="216"/>
      <c r="D199" s="217"/>
      <c r="E199" s="217"/>
      <c r="F199" s="217"/>
      <c r="G199" s="359"/>
      <c r="H199" s="359"/>
      <c r="I199" s="217"/>
      <c r="J199" s="217"/>
      <c r="K199" s="217"/>
      <c r="L199" s="218"/>
      <c r="M199" s="218"/>
      <c r="N199" s="219"/>
    </row>
    <row r="200" spans="1:15" ht="15.75" x14ac:dyDescent="0.25">
      <c r="A200" s="831" t="s">
        <v>6</v>
      </c>
      <c r="B200" s="216"/>
      <c r="C200" s="832" t="s">
        <v>8</v>
      </c>
      <c r="D200" s="833" t="s">
        <v>137</v>
      </c>
      <c r="E200" s="834" t="s">
        <v>2</v>
      </c>
      <c r="F200" s="835"/>
      <c r="G200" s="360" t="s">
        <v>79</v>
      </c>
      <c r="H200" s="361"/>
      <c r="I200" s="220"/>
      <c r="J200" s="869" t="s">
        <v>110</v>
      </c>
      <c r="K200" s="833" t="s">
        <v>109</v>
      </c>
      <c r="L200" s="853" t="s">
        <v>136</v>
      </c>
      <c r="M200" s="838" t="s">
        <v>9</v>
      </c>
      <c r="N200" s="839"/>
    </row>
    <row r="201" spans="1:15" ht="57.75" customHeight="1" x14ac:dyDescent="0.25">
      <c r="A201" s="831"/>
      <c r="B201" s="171" t="s">
        <v>7</v>
      </c>
      <c r="C201" s="832"/>
      <c r="D201" s="833"/>
      <c r="E201" s="836"/>
      <c r="F201" s="837"/>
      <c r="G201" s="353" t="s">
        <v>94</v>
      </c>
      <c r="H201" s="353" t="s">
        <v>91</v>
      </c>
      <c r="I201" s="199" t="s">
        <v>92</v>
      </c>
      <c r="J201" s="870"/>
      <c r="K201" s="833"/>
      <c r="L201" s="853"/>
      <c r="M201" s="200" t="s">
        <v>13</v>
      </c>
      <c r="N201" s="221" t="s">
        <v>14</v>
      </c>
    </row>
    <row r="202" spans="1:15" x14ac:dyDescent="0.25">
      <c r="A202" s="371"/>
      <c r="B202" s="81"/>
      <c r="C202" s="81"/>
      <c r="D202" s="3"/>
      <c r="E202" s="821"/>
      <c r="F202" s="822"/>
      <c r="G202" s="324"/>
      <c r="H202" s="324"/>
      <c r="I202" s="28"/>
      <c r="J202" s="34"/>
      <c r="K202" s="222"/>
      <c r="L202" s="118"/>
      <c r="M202" s="118"/>
      <c r="N202" s="3"/>
    </row>
    <row r="203" spans="1:15" ht="15.75" thickBot="1" x14ac:dyDescent="0.3">
      <c r="A203" s="371"/>
      <c r="B203" s="81"/>
      <c r="C203" s="81"/>
      <c r="D203" s="3"/>
      <c r="E203" s="821"/>
      <c r="F203" s="822"/>
      <c r="G203" s="324"/>
      <c r="H203" s="324"/>
      <c r="I203" s="28"/>
      <c r="J203" s="34"/>
      <c r="K203" s="222"/>
      <c r="L203" s="118"/>
      <c r="M203" s="118"/>
      <c r="N203" s="3"/>
    </row>
    <row r="204" spans="1:15" ht="27.75" customHeight="1" thickBot="1" x14ac:dyDescent="0.3">
      <c r="A204" s="382" t="s">
        <v>101</v>
      </c>
      <c r="B204" s="83"/>
      <c r="C204" s="223"/>
      <c r="D204" s="223"/>
      <c r="E204" s="223"/>
      <c r="F204" s="223"/>
      <c r="G204" s="325"/>
      <c r="H204" s="326"/>
      <c r="I204" s="37"/>
      <c r="J204" s="36"/>
      <c r="K204" s="36"/>
      <c r="L204" s="121"/>
      <c r="M204" s="121"/>
      <c r="N204" s="42"/>
    </row>
    <row r="205" spans="1:15" ht="15.75" thickBot="1" x14ac:dyDescent="0.3">
      <c r="A205" s="380"/>
      <c r="B205" s="223"/>
      <c r="C205" s="190"/>
      <c r="D205" s="190"/>
      <c r="E205" s="190"/>
      <c r="F205" s="190"/>
      <c r="G205" s="351"/>
      <c r="H205" s="351"/>
      <c r="I205" s="190"/>
      <c r="J205" s="190"/>
      <c r="K205" s="190"/>
      <c r="L205" s="190"/>
      <c r="M205" s="190"/>
      <c r="N205" s="190"/>
    </row>
    <row r="206" spans="1:15" ht="32.25" thickBot="1" x14ac:dyDescent="0.3">
      <c r="A206" s="167" t="s">
        <v>88</v>
      </c>
      <c r="B206" s="215"/>
      <c r="C206" s="169"/>
      <c r="D206" s="169"/>
      <c r="E206" s="169"/>
      <c r="F206" s="169"/>
      <c r="G206" s="346"/>
      <c r="H206" s="346"/>
      <c r="I206" s="169"/>
      <c r="J206" s="169"/>
      <c r="K206" s="169"/>
      <c r="L206" s="169"/>
      <c r="M206" s="169"/>
      <c r="N206" s="170"/>
    </row>
    <row r="207" spans="1:15" ht="15.75" x14ac:dyDescent="0.25">
      <c r="A207" s="831" t="s">
        <v>6</v>
      </c>
      <c r="B207" s="169"/>
      <c r="C207" s="832" t="s">
        <v>8</v>
      </c>
      <c r="D207" s="833" t="s">
        <v>137</v>
      </c>
      <c r="E207" s="834" t="s">
        <v>2</v>
      </c>
      <c r="F207" s="835"/>
      <c r="G207" s="360" t="s">
        <v>79</v>
      </c>
      <c r="H207" s="361"/>
      <c r="I207" s="220"/>
      <c r="J207" s="869" t="s">
        <v>110</v>
      </c>
      <c r="K207" s="833" t="s">
        <v>109</v>
      </c>
      <c r="L207" s="853" t="s">
        <v>136</v>
      </c>
      <c r="M207" s="838" t="s">
        <v>9</v>
      </c>
      <c r="N207" s="839"/>
    </row>
    <row r="208" spans="1:15" ht="48" customHeight="1" x14ac:dyDescent="0.25">
      <c r="A208" s="831"/>
      <c r="B208" s="171" t="s">
        <v>7</v>
      </c>
      <c r="C208" s="832"/>
      <c r="D208" s="833"/>
      <c r="E208" s="836"/>
      <c r="F208" s="837"/>
      <c r="G208" s="353" t="s">
        <v>94</v>
      </c>
      <c r="H208" s="353" t="s">
        <v>91</v>
      </c>
      <c r="I208" s="199"/>
      <c r="J208" s="870"/>
      <c r="K208" s="833"/>
      <c r="L208" s="853"/>
      <c r="M208" s="200" t="s">
        <v>13</v>
      </c>
      <c r="N208" s="221" t="s">
        <v>14</v>
      </c>
    </row>
    <row r="209" spans="1:14" x14ac:dyDescent="0.25">
      <c r="A209" s="371"/>
      <c r="B209" s="81"/>
      <c r="C209" s="81"/>
      <c r="D209" s="3"/>
      <c r="E209" s="821"/>
      <c r="F209" s="822"/>
      <c r="G209" s="324"/>
      <c r="H209" s="324"/>
      <c r="I209" s="28"/>
      <c r="J209" s="34"/>
      <c r="K209" s="222"/>
      <c r="L209" s="118"/>
      <c r="M209" s="118"/>
      <c r="N209" s="3"/>
    </row>
    <row r="210" spans="1:14" x14ac:dyDescent="0.25">
      <c r="A210" s="296"/>
      <c r="B210" s="81"/>
      <c r="C210" s="83"/>
      <c r="D210" s="39"/>
      <c r="E210" s="821"/>
      <c r="F210" s="822"/>
      <c r="G210" s="324"/>
      <c r="H210" s="324"/>
      <c r="I210" s="28"/>
      <c r="J210" s="34"/>
      <c r="K210" s="224"/>
      <c r="L210" s="120"/>
      <c r="M210" s="120"/>
      <c r="N210" s="39"/>
    </row>
    <row r="211" spans="1:14" ht="15.75" thickBot="1" x14ac:dyDescent="0.3">
      <c r="A211" s="373"/>
      <c r="B211" s="83"/>
      <c r="C211" s="82"/>
      <c r="D211" s="5"/>
      <c r="E211" s="862"/>
      <c r="F211" s="863"/>
      <c r="G211" s="324"/>
      <c r="H211" s="355"/>
      <c r="I211" s="29"/>
      <c r="J211" s="34"/>
      <c r="K211" s="224"/>
      <c r="L211" s="117"/>
      <c r="M211" s="117"/>
      <c r="N211" s="5"/>
    </row>
    <row r="212" spans="1:14" ht="66" customHeight="1" thickBot="1" x14ac:dyDescent="0.3">
      <c r="A212" s="382" t="s">
        <v>102</v>
      </c>
      <c r="B212" s="82"/>
      <c r="C212" s="223"/>
      <c r="D212" s="223"/>
      <c r="E212" s="223"/>
      <c r="F212" s="225"/>
      <c r="G212" s="325"/>
      <c r="H212" s="326"/>
      <c r="I212" s="37"/>
      <c r="J212" s="36"/>
      <c r="K212" s="41"/>
      <c r="L212" s="117"/>
      <c r="M212" s="117"/>
      <c r="N212" s="6"/>
    </row>
    <row r="213" spans="1:14" ht="15.75" thickBot="1" x14ac:dyDescent="0.3">
      <c r="A213" s="380"/>
      <c r="B213" s="223"/>
      <c r="C213" s="190"/>
      <c r="D213" s="190"/>
      <c r="E213" s="190"/>
      <c r="F213" s="190"/>
      <c r="G213" s="351"/>
      <c r="H213" s="351"/>
      <c r="I213" s="190"/>
      <c r="J213" s="190"/>
      <c r="K213" s="190"/>
      <c r="L213" s="190"/>
      <c r="M213" s="190"/>
      <c r="N213" s="190"/>
    </row>
    <row r="214" spans="1:14" ht="16.5" thickBot="1" x14ac:dyDescent="0.3">
      <c r="A214" s="167" t="s">
        <v>89</v>
      </c>
      <c r="B214" s="215"/>
      <c r="C214" s="169"/>
      <c r="D214" s="169"/>
      <c r="E214" s="169"/>
      <c r="F214" s="169"/>
      <c r="G214" s="346"/>
      <c r="H214" s="346"/>
      <c r="I214" s="169"/>
      <c r="J214" s="169"/>
      <c r="K214" s="169"/>
      <c r="L214" s="169"/>
      <c r="M214" s="169"/>
      <c r="N214" s="170"/>
    </row>
    <row r="215" spans="1:14" ht="15.75" x14ac:dyDescent="0.25">
      <c r="A215" s="831" t="s">
        <v>6</v>
      </c>
      <c r="B215" s="169"/>
      <c r="C215" s="832" t="s">
        <v>8</v>
      </c>
      <c r="D215" s="833" t="s">
        <v>137</v>
      </c>
      <c r="E215" s="834" t="s">
        <v>2</v>
      </c>
      <c r="F215" s="835"/>
      <c r="G215" s="859" t="s">
        <v>79</v>
      </c>
      <c r="H215" s="859"/>
      <c r="I215" s="859"/>
      <c r="J215" s="869" t="s">
        <v>110</v>
      </c>
      <c r="K215" s="833" t="s">
        <v>109</v>
      </c>
      <c r="L215" s="853" t="s">
        <v>136</v>
      </c>
      <c r="M215" s="838" t="s">
        <v>9</v>
      </c>
      <c r="N215" s="839"/>
    </row>
    <row r="216" spans="1:14" ht="54" customHeight="1" x14ac:dyDescent="0.25">
      <c r="A216" s="831"/>
      <c r="B216" s="171" t="s">
        <v>7</v>
      </c>
      <c r="C216" s="832"/>
      <c r="D216" s="833"/>
      <c r="E216" s="836"/>
      <c r="F216" s="837"/>
      <c r="G216" s="353" t="s">
        <v>94</v>
      </c>
      <c r="H216" s="353" t="s">
        <v>91</v>
      </c>
      <c r="I216" s="199" t="s">
        <v>92</v>
      </c>
      <c r="J216" s="870"/>
      <c r="K216" s="833"/>
      <c r="L216" s="853"/>
      <c r="M216" s="200" t="s">
        <v>13</v>
      </c>
      <c r="N216" s="221" t="s">
        <v>14</v>
      </c>
    </row>
    <row r="217" spans="1:14" x14ac:dyDescent="0.25">
      <c r="A217" s="385"/>
      <c r="B217" s="81"/>
      <c r="C217" s="81"/>
      <c r="D217" s="3"/>
      <c r="E217" s="861"/>
      <c r="F217" s="861"/>
      <c r="G217" s="324"/>
      <c r="H217" s="324"/>
      <c r="I217" s="28"/>
      <c r="J217" s="257"/>
      <c r="K217" s="222"/>
      <c r="L217" s="118"/>
      <c r="M217" s="118"/>
      <c r="N217" s="3"/>
    </row>
    <row r="218" spans="1:14" x14ac:dyDescent="0.25">
      <c r="A218" s="385"/>
      <c r="B218" s="81"/>
      <c r="C218" s="81"/>
      <c r="D218" s="3"/>
      <c r="E218" s="861"/>
      <c r="F218" s="861"/>
      <c r="G218" s="324"/>
      <c r="H218" s="324"/>
      <c r="I218" s="28"/>
      <c r="J218" s="608"/>
      <c r="K218" s="224"/>
      <c r="L218" s="120"/>
      <c r="M218" s="120"/>
      <c r="N218" s="39"/>
    </row>
    <row r="219" spans="1:14" x14ac:dyDescent="0.25">
      <c r="A219" s="385"/>
      <c r="B219" s="81"/>
      <c r="C219" s="81"/>
      <c r="D219" s="3"/>
      <c r="E219" s="861"/>
      <c r="F219" s="861"/>
      <c r="G219" s="324"/>
      <c r="H219" s="324"/>
      <c r="I219" s="607"/>
      <c r="J219" s="34"/>
      <c r="K219" s="222"/>
      <c r="L219" s="118"/>
      <c r="M219" s="118"/>
      <c r="N219" s="3"/>
    </row>
    <row r="220" spans="1:14" ht="36.75" customHeight="1" thickBot="1" x14ac:dyDescent="0.3">
      <c r="A220" s="596" t="s">
        <v>103</v>
      </c>
      <c r="B220" s="83"/>
      <c r="C220" s="597"/>
      <c r="D220" s="597"/>
      <c r="E220" s="597"/>
      <c r="F220" s="597"/>
      <c r="G220" s="485"/>
      <c r="H220" s="485"/>
      <c r="I220" s="598"/>
      <c r="J220" s="609"/>
      <c r="K220" s="610"/>
      <c r="L220" s="611"/>
      <c r="M220" s="611"/>
      <c r="N220" s="612"/>
    </row>
    <row r="221" spans="1:14" s="491" customFormat="1" ht="37.5" customHeight="1" thickBot="1" x14ac:dyDescent="0.3">
      <c r="A221" s="599" t="s">
        <v>108</v>
      </c>
      <c r="B221" s="600"/>
      <c r="C221" s="600"/>
      <c r="D221" s="601"/>
      <c r="E221" s="601"/>
      <c r="F221" s="601"/>
      <c r="G221" s="602">
        <f>G170+G197</f>
        <v>745200</v>
      </c>
      <c r="H221" s="603"/>
      <c r="I221" s="604"/>
      <c r="J221" s="601"/>
      <c r="K221" s="601"/>
      <c r="L221" s="605"/>
      <c r="M221" s="605"/>
      <c r="N221" s="606"/>
    </row>
    <row r="222" spans="1:14" s="268" customFormat="1" x14ac:dyDescent="0.25">
      <c r="A222" s="420"/>
      <c r="B222" s="421"/>
      <c r="C222" s="421"/>
      <c r="D222" s="422"/>
      <c r="E222" s="422"/>
      <c r="F222" s="422"/>
      <c r="G222" s="423"/>
      <c r="H222" s="423"/>
      <c r="I222" s="424"/>
      <c r="J222" s="422"/>
      <c r="K222" s="422"/>
      <c r="L222" s="425"/>
      <c r="M222" s="425"/>
      <c r="N222" s="422"/>
    </row>
    <row r="223" spans="1:14" ht="29.25" customHeight="1" thickBot="1" x14ac:dyDescent="0.3">
      <c r="A223" s="827" t="s">
        <v>117</v>
      </c>
      <c r="B223" s="828"/>
      <c r="C223" s="828"/>
      <c r="D223" s="165"/>
      <c r="E223" s="276"/>
      <c r="F223" s="165"/>
      <c r="G223" s="345"/>
      <c r="H223" s="345"/>
      <c r="I223" s="165"/>
      <c r="J223" s="165"/>
      <c r="K223" s="165"/>
      <c r="L223" s="165"/>
      <c r="M223" s="165"/>
      <c r="N223" s="166"/>
    </row>
    <row r="224" spans="1:14" ht="16.5" thickBot="1" x14ac:dyDescent="0.3">
      <c r="A224" s="167" t="s">
        <v>111</v>
      </c>
      <c r="B224" s="168"/>
      <c r="C224" s="169"/>
      <c r="D224" s="169"/>
      <c r="E224" s="275"/>
      <c r="F224" s="169"/>
      <c r="G224" s="346"/>
      <c r="H224" s="346"/>
      <c r="I224" s="169"/>
      <c r="J224" s="169"/>
      <c r="K224" s="169"/>
      <c r="L224" s="169"/>
      <c r="M224" s="169"/>
      <c r="N224" s="170"/>
    </row>
    <row r="225" spans="1:14" ht="15.75" x14ac:dyDescent="0.25">
      <c r="A225" s="831" t="s">
        <v>6</v>
      </c>
      <c r="B225" s="169"/>
      <c r="C225" s="832" t="s">
        <v>8</v>
      </c>
      <c r="D225" s="833" t="s">
        <v>135</v>
      </c>
      <c r="E225" s="857" t="s">
        <v>1</v>
      </c>
      <c r="F225" s="833" t="s">
        <v>2</v>
      </c>
      <c r="G225" s="859" t="s">
        <v>79</v>
      </c>
      <c r="H225" s="859"/>
      <c r="I225" s="859"/>
      <c r="J225" s="833" t="s">
        <v>3</v>
      </c>
      <c r="K225" s="833" t="s">
        <v>136</v>
      </c>
      <c r="L225" s="853" t="s">
        <v>9</v>
      </c>
      <c r="M225" s="853"/>
      <c r="N225" s="854" t="s">
        <v>4</v>
      </c>
    </row>
    <row r="226" spans="1:14" ht="51" customHeight="1" thickBot="1" x14ac:dyDescent="0.3">
      <c r="A226" s="840"/>
      <c r="B226" s="171" t="s">
        <v>7</v>
      </c>
      <c r="C226" s="856"/>
      <c r="D226" s="857"/>
      <c r="E226" s="858"/>
      <c r="F226" s="857"/>
      <c r="G226" s="347" t="s">
        <v>94</v>
      </c>
      <c r="H226" s="347" t="s">
        <v>90</v>
      </c>
      <c r="I226" s="172" t="s">
        <v>93</v>
      </c>
      <c r="J226" s="857"/>
      <c r="K226" s="857"/>
      <c r="L226" s="173" t="s">
        <v>78</v>
      </c>
      <c r="M226" s="173" t="s">
        <v>5</v>
      </c>
      <c r="N226" s="855"/>
    </row>
    <row r="227" spans="1:14" x14ac:dyDescent="0.25">
      <c r="A227" s="371"/>
      <c r="B227" s="174"/>
      <c r="C227" s="175"/>
      <c r="D227" s="176"/>
      <c r="E227" s="176"/>
      <c r="F227" s="176"/>
      <c r="G227" s="348"/>
      <c r="H227" s="348"/>
      <c r="I227" s="177"/>
      <c r="J227" s="176"/>
      <c r="K227" s="3"/>
      <c r="L227" s="178"/>
      <c r="M227" s="178"/>
      <c r="N227" s="179"/>
    </row>
    <row r="228" spans="1:14" x14ac:dyDescent="0.25">
      <c r="A228" s="386"/>
      <c r="B228" s="175"/>
      <c r="C228" s="175"/>
      <c r="D228" s="176"/>
      <c r="E228" s="176"/>
      <c r="F228" s="176"/>
      <c r="G228" s="348"/>
      <c r="H228" s="348"/>
      <c r="I228" s="177"/>
      <c r="J228" s="176"/>
      <c r="K228" s="3"/>
      <c r="L228" s="178"/>
      <c r="M228" s="178"/>
      <c r="N228" s="179"/>
    </row>
    <row r="229" spans="1:14" ht="15.75" thickBot="1" x14ac:dyDescent="0.3">
      <c r="A229" s="477"/>
      <c r="B229" s="478"/>
      <c r="C229" s="478"/>
      <c r="D229" s="479"/>
      <c r="E229" s="479"/>
      <c r="F229" s="479"/>
      <c r="G229" s="362"/>
      <c r="H229" s="362"/>
      <c r="I229" s="230"/>
      <c r="J229" s="229"/>
      <c r="K229" s="5"/>
      <c r="L229" s="231"/>
      <c r="M229" s="231"/>
      <c r="N229" s="232"/>
    </row>
    <row r="230" spans="1:14" ht="18" customHeight="1" thickBot="1" x14ac:dyDescent="0.3">
      <c r="A230" s="480" t="s">
        <v>96</v>
      </c>
      <c r="B230" s="481"/>
      <c r="C230" s="482"/>
      <c r="D230" s="482"/>
      <c r="E230" s="482"/>
      <c r="F230" s="483"/>
      <c r="G230" s="349"/>
      <c r="H230" s="341"/>
      <c r="I230" s="87"/>
      <c r="J230" s="85"/>
      <c r="K230" s="85"/>
      <c r="L230" s="114"/>
      <c r="M230" s="114"/>
      <c r="N230" s="88"/>
    </row>
    <row r="231" spans="1:14" ht="15.75" thickBot="1" x14ac:dyDescent="0.3">
      <c r="A231" s="377"/>
      <c r="B231" s="181"/>
      <c r="C231" s="183"/>
      <c r="D231" s="184"/>
      <c r="E231" s="184"/>
      <c r="F231" s="184"/>
      <c r="G231" s="317"/>
      <c r="H231" s="317"/>
      <c r="I231" s="48"/>
      <c r="J231" s="47"/>
      <c r="K231" s="47"/>
      <c r="L231" s="115"/>
      <c r="M231" s="115"/>
      <c r="N231" s="47"/>
    </row>
    <row r="232" spans="1:14" ht="16.5" thickBot="1" x14ac:dyDescent="0.3">
      <c r="A232" s="867" t="s">
        <v>95</v>
      </c>
      <c r="B232" s="868"/>
      <c r="C232" s="169"/>
      <c r="D232" s="169"/>
      <c r="E232" s="169"/>
      <c r="F232" s="169"/>
      <c r="G232" s="346"/>
      <c r="H232" s="346"/>
      <c r="I232" s="169"/>
      <c r="J232" s="169"/>
      <c r="K232" s="169"/>
      <c r="L232" s="169"/>
      <c r="M232" s="169"/>
      <c r="N232" s="170"/>
    </row>
    <row r="233" spans="1:14" ht="15.75" x14ac:dyDescent="0.25">
      <c r="A233" s="831" t="s">
        <v>6</v>
      </c>
      <c r="B233" s="169"/>
      <c r="C233" s="832" t="s">
        <v>8</v>
      </c>
      <c r="D233" s="833" t="s">
        <v>135</v>
      </c>
      <c r="E233" s="857" t="s">
        <v>1</v>
      </c>
      <c r="F233" s="833" t="s">
        <v>2</v>
      </c>
      <c r="G233" s="859" t="s">
        <v>79</v>
      </c>
      <c r="H233" s="859"/>
      <c r="I233" s="859"/>
      <c r="J233" s="833" t="s">
        <v>3</v>
      </c>
      <c r="K233" s="833" t="s">
        <v>136</v>
      </c>
      <c r="L233" s="853" t="s">
        <v>9</v>
      </c>
      <c r="M233" s="853"/>
      <c r="N233" s="854" t="s">
        <v>4</v>
      </c>
    </row>
    <row r="234" spans="1:14" ht="43.5" customHeight="1" thickBot="1" x14ac:dyDescent="0.3">
      <c r="A234" s="840"/>
      <c r="B234" s="171" t="s">
        <v>7</v>
      </c>
      <c r="C234" s="856"/>
      <c r="D234" s="857"/>
      <c r="E234" s="858"/>
      <c r="F234" s="857"/>
      <c r="G234" s="347" t="s">
        <v>94</v>
      </c>
      <c r="H234" s="347" t="s">
        <v>90</v>
      </c>
      <c r="I234" s="172" t="s">
        <v>93</v>
      </c>
      <c r="J234" s="857"/>
      <c r="K234" s="857"/>
      <c r="L234" s="173" t="s">
        <v>78</v>
      </c>
      <c r="M234" s="173" t="s">
        <v>5</v>
      </c>
      <c r="N234" s="855"/>
    </row>
    <row r="235" spans="1:14" ht="15.75" thickBot="1" x14ac:dyDescent="0.3">
      <c r="A235" s="373"/>
      <c r="B235" s="193"/>
      <c r="C235" s="233"/>
      <c r="D235" s="147"/>
      <c r="E235" s="147"/>
      <c r="F235" s="147"/>
      <c r="G235" s="363"/>
      <c r="H235" s="363"/>
      <c r="I235" s="148"/>
      <c r="J235" s="149"/>
      <c r="K235" s="139"/>
      <c r="L235" s="150"/>
      <c r="M235" s="150"/>
      <c r="N235" s="151"/>
    </row>
    <row r="236" spans="1:14" ht="30.75" customHeight="1" thickBot="1" x14ac:dyDescent="0.3">
      <c r="A236" s="379" t="s">
        <v>98</v>
      </c>
      <c r="B236" s="233"/>
      <c r="C236" s="188"/>
      <c r="D236" s="188"/>
      <c r="E236" s="188"/>
      <c r="F236" s="189"/>
      <c r="G236" s="364"/>
      <c r="H236" s="364"/>
      <c r="I236" s="136"/>
      <c r="J236" s="137"/>
      <c r="K236" s="161"/>
      <c r="L236" s="141"/>
      <c r="M236" s="141"/>
      <c r="N236" s="142"/>
    </row>
    <row r="237" spans="1:14" ht="15.75" thickBot="1" x14ac:dyDescent="0.3">
      <c r="A237" s="380"/>
      <c r="B237" s="188"/>
      <c r="C237" s="190"/>
      <c r="D237" s="190"/>
      <c r="E237" s="190"/>
      <c r="F237" s="190"/>
      <c r="G237" s="351"/>
      <c r="H237" s="351"/>
      <c r="I237" s="190"/>
      <c r="J237" s="190"/>
      <c r="K237" s="190"/>
      <c r="L237" s="190"/>
      <c r="M237" s="190"/>
      <c r="N237" s="190"/>
    </row>
    <row r="238" spans="1:14" ht="16.5" thickBot="1" x14ac:dyDescent="0.3">
      <c r="A238" s="167" t="s">
        <v>10</v>
      </c>
      <c r="B238" s="215"/>
      <c r="C238" s="169"/>
      <c r="D238" s="169"/>
      <c r="E238" s="169"/>
      <c r="F238" s="169"/>
      <c r="G238" s="346"/>
      <c r="H238" s="346"/>
      <c r="I238" s="169"/>
      <c r="J238" s="169"/>
      <c r="K238" s="169"/>
      <c r="L238" s="169"/>
      <c r="M238" s="169"/>
      <c r="N238" s="170"/>
    </row>
    <row r="239" spans="1:14" ht="15.75" x14ac:dyDescent="0.25">
      <c r="A239" s="831" t="s">
        <v>6</v>
      </c>
      <c r="B239" s="169"/>
      <c r="C239" s="832" t="s">
        <v>8</v>
      </c>
      <c r="D239" s="833" t="s">
        <v>137</v>
      </c>
      <c r="E239" s="857" t="s">
        <v>1</v>
      </c>
      <c r="F239" s="833" t="s">
        <v>2</v>
      </c>
      <c r="G239" s="859" t="s">
        <v>79</v>
      </c>
      <c r="H239" s="859"/>
      <c r="I239" s="859"/>
      <c r="J239" s="833" t="s">
        <v>3</v>
      </c>
      <c r="K239" s="833" t="s">
        <v>136</v>
      </c>
      <c r="L239" s="853" t="s">
        <v>9</v>
      </c>
      <c r="M239" s="853"/>
      <c r="N239" s="854" t="s">
        <v>4</v>
      </c>
    </row>
    <row r="240" spans="1:14" ht="46.5" customHeight="1" thickBot="1" x14ac:dyDescent="0.3">
      <c r="A240" s="840"/>
      <c r="B240" s="171" t="s">
        <v>7</v>
      </c>
      <c r="C240" s="856"/>
      <c r="D240" s="857"/>
      <c r="E240" s="858"/>
      <c r="F240" s="857"/>
      <c r="G240" s="347" t="s">
        <v>94</v>
      </c>
      <c r="H240" s="347" t="s">
        <v>91</v>
      </c>
      <c r="I240" s="172" t="s">
        <v>92</v>
      </c>
      <c r="J240" s="857"/>
      <c r="K240" s="857"/>
      <c r="L240" s="173" t="s">
        <v>78</v>
      </c>
      <c r="M240" s="173" t="s">
        <v>5</v>
      </c>
      <c r="N240" s="855"/>
    </row>
    <row r="241" spans="1:14" s="268" customFormat="1" ht="36.75" customHeight="1" x14ac:dyDescent="0.25">
      <c r="A241" s="489" t="s">
        <v>216</v>
      </c>
      <c r="B241" s="266" t="s">
        <v>227</v>
      </c>
      <c r="C241" s="297" t="s">
        <v>228</v>
      </c>
      <c r="D241" s="247" t="s">
        <v>21</v>
      </c>
      <c r="E241" s="258">
        <v>1</v>
      </c>
      <c r="F241" s="258">
        <v>1</v>
      </c>
      <c r="G241" s="490">
        <v>6000</v>
      </c>
      <c r="H241" s="490">
        <v>6000</v>
      </c>
      <c r="I241" s="537"/>
      <c r="J241" s="261"/>
      <c r="K241" s="247" t="s">
        <v>83</v>
      </c>
      <c r="L241" s="667">
        <v>41409</v>
      </c>
      <c r="M241" s="801">
        <v>41440</v>
      </c>
      <c r="N241" s="262"/>
    </row>
    <row r="242" spans="1:14" s="268" customFormat="1" ht="29.25" customHeight="1" x14ac:dyDescent="0.25">
      <c r="A242" s="489" t="s">
        <v>216</v>
      </c>
      <c r="B242" s="297"/>
      <c r="C242" s="297" t="s">
        <v>229</v>
      </c>
      <c r="D242" s="247" t="s">
        <v>21</v>
      </c>
      <c r="E242" s="258">
        <v>1</v>
      </c>
      <c r="F242" s="258">
        <v>1</v>
      </c>
      <c r="G242" s="490">
        <v>18500</v>
      </c>
      <c r="H242" s="490">
        <v>18500</v>
      </c>
      <c r="I242" s="260"/>
      <c r="J242" s="261"/>
      <c r="K242" s="247" t="s">
        <v>83</v>
      </c>
      <c r="L242" s="667">
        <v>41409</v>
      </c>
      <c r="M242" s="801">
        <v>41440</v>
      </c>
      <c r="N242" s="262"/>
    </row>
    <row r="243" spans="1:14" s="268" customFormat="1" ht="32.25" customHeight="1" x14ac:dyDescent="0.25">
      <c r="A243" s="489" t="s">
        <v>216</v>
      </c>
      <c r="B243" s="297"/>
      <c r="C243" s="297" t="s">
        <v>230</v>
      </c>
      <c r="D243" s="247" t="s">
        <v>21</v>
      </c>
      <c r="E243" s="258">
        <v>1</v>
      </c>
      <c r="F243" s="258">
        <v>1</v>
      </c>
      <c r="G243" s="490">
        <v>7800</v>
      </c>
      <c r="H243" s="490">
        <v>7800</v>
      </c>
      <c r="I243" s="260"/>
      <c r="J243" s="261"/>
      <c r="K243" s="247" t="s">
        <v>83</v>
      </c>
      <c r="L243" s="667">
        <v>41409</v>
      </c>
      <c r="M243" s="801">
        <v>41440</v>
      </c>
      <c r="N243" s="262"/>
    </row>
    <row r="244" spans="1:14" s="268" customFormat="1" ht="24" customHeight="1" x14ac:dyDescent="0.25">
      <c r="A244" s="489" t="s">
        <v>216</v>
      </c>
      <c r="B244" s="297"/>
      <c r="C244" s="297" t="s">
        <v>231</v>
      </c>
      <c r="D244" s="247" t="s">
        <v>21</v>
      </c>
      <c r="E244" s="258">
        <v>1</v>
      </c>
      <c r="F244" s="258">
        <v>1</v>
      </c>
      <c r="G244" s="490">
        <v>5000</v>
      </c>
      <c r="H244" s="490">
        <v>5000</v>
      </c>
      <c r="I244" s="260"/>
      <c r="J244" s="261"/>
      <c r="K244" s="247" t="s">
        <v>83</v>
      </c>
      <c r="L244" s="667">
        <v>41409</v>
      </c>
      <c r="M244" s="801">
        <v>41440</v>
      </c>
      <c r="N244" s="262"/>
    </row>
    <row r="245" spans="1:14" s="268" customFormat="1" ht="32.25" customHeight="1" x14ac:dyDescent="0.25">
      <c r="A245" s="489" t="s">
        <v>216</v>
      </c>
      <c r="B245" s="297" t="s">
        <v>234</v>
      </c>
      <c r="C245" s="297" t="s">
        <v>118</v>
      </c>
      <c r="D245" s="247" t="s">
        <v>22</v>
      </c>
      <c r="E245" s="258"/>
      <c r="F245" s="258"/>
      <c r="G245" s="490">
        <v>60000</v>
      </c>
      <c r="H245" s="490">
        <v>60000</v>
      </c>
      <c r="I245" s="260"/>
      <c r="J245" s="261"/>
      <c r="K245" s="247" t="s">
        <v>83</v>
      </c>
      <c r="L245" s="667">
        <v>41409</v>
      </c>
      <c r="M245" s="801">
        <v>41440</v>
      </c>
      <c r="N245" s="262"/>
    </row>
    <row r="246" spans="1:14" s="268" customFormat="1" ht="66.75" customHeight="1" x14ac:dyDescent="0.25">
      <c r="A246" s="489" t="s">
        <v>216</v>
      </c>
      <c r="B246" s="271" t="s">
        <v>232</v>
      </c>
      <c r="C246" s="271" t="s">
        <v>218</v>
      </c>
      <c r="D246" s="298" t="s">
        <v>217</v>
      </c>
      <c r="E246" s="258">
        <v>1</v>
      </c>
      <c r="F246" s="258">
        <v>1</v>
      </c>
      <c r="G246" s="805">
        <v>75000</v>
      </c>
      <c r="H246" s="805">
        <v>75000</v>
      </c>
      <c r="I246" s="260"/>
      <c r="J246" s="261"/>
      <c r="K246" s="272" t="s">
        <v>83</v>
      </c>
      <c r="L246" s="667">
        <v>41409</v>
      </c>
      <c r="M246" s="801">
        <v>41440</v>
      </c>
      <c r="N246" s="262"/>
    </row>
    <row r="247" spans="1:14" s="411" customFormat="1" ht="30" customHeight="1" thickBot="1" x14ac:dyDescent="0.3">
      <c r="A247" s="401" t="s">
        <v>99</v>
      </c>
      <c r="B247" s="402"/>
      <c r="C247" s="403" t="s">
        <v>114</v>
      </c>
      <c r="D247" s="403"/>
      <c r="E247" s="403"/>
      <c r="F247" s="404"/>
      <c r="G247" s="405">
        <f>SUM(G241:G246)</f>
        <v>172300</v>
      </c>
      <c r="H247" s="406">
        <f>SUM(H241:H246)</f>
        <v>172300</v>
      </c>
      <c r="I247" s="407"/>
      <c r="J247" s="488" t="s">
        <v>108</v>
      </c>
      <c r="K247" s="408"/>
      <c r="L247" s="409"/>
      <c r="M247" s="409"/>
      <c r="N247" s="410"/>
    </row>
    <row r="248" spans="1:14" ht="15.75" thickBot="1" x14ac:dyDescent="0.3">
      <c r="A248" s="381"/>
      <c r="B248" s="188"/>
      <c r="C248" s="194"/>
      <c r="D248" s="194"/>
      <c r="E248" s="194"/>
      <c r="F248" s="194"/>
      <c r="G248" s="352"/>
      <c r="H248" s="352"/>
      <c r="I248" s="194"/>
      <c r="J248" s="194"/>
      <c r="K248" s="194"/>
      <c r="L248" s="194"/>
      <c r="M248" s="194"/>
      <c r="N248" s="194"/>
    </row>
    <row r="249" spans="1:14" ht="16.5" thickBot="1" x14ac:dyDescent="0.3">
      <c r="A249" s="167" t="s">
        <v>15</v>
      </c>
      <c r="B249" s="196"/>
      <c r="C249" s="169"/>
      <c r="D249" s="169"/>
      <c r="E249" s="169"/>
      <c r="F249" s="169"/>
      <c r="G249" s="346"/>
      <c r="H249" s="346"/>
      <c r="I249" s="169"/>
      <c r="J249" s="169"/>
      <c r="K249" s="169"/>
      <c r="L249" s="169"/>
      <c r="M249" s="169"/>
      <c r="N249" s="170"/>
    </row>
    <row r="250" spans="1:14" ht="15.75" x14ac:dyDescent="0.25">
      <c r="A250" s="831" t="s">
        <v>6</v>
      </c>
      <c r="B250" s="169"/>
      <c r="C250" s="832" t="s">
        <v>8</v>
      </c>
      <c r="D250" s="833" t="s">
        <v>137</v>
      </c>
      <c r="E250" s="864"/>
      <c r="F250" s="865"/>
      <c r="G250" s="859" t="s">
        <v>79</v>
      </c>
      <c r="H250" s="859"/>
      <c r="I250" s="859"/>
      <c r="J250" s="866" t="s">
        <v>3</v>
      </c>
      <c r="K250" s="833" t="s">
        <v>136</v>
      </c>
      <c r="L250" s="853" t="s">
        <v>9</v>
      </c>
      <c r="M250" s="853"/>
      <c r="N250" s="198" t="s">
        <v>4</v>
      </c>
    </row>
    <row r="251" spans="1:14" ht="39" x14ac:dyDescent="0.25">
      <c r="A251" s="831"/>
      <c r="B251" s="171" t="s">
        <v>7</v>
      </c>
      <c r="C251" s="832"/>
      <c r="D251" s="833"/>
      <c r="E251" s="234" t="s">
        <v>138</v>
      </c>
      <c r="F251" s="235" t="s">
        <v>2</v>
      </c>
      <c r="G251" s="353" t="s">
        <v>94</v>
      </c>
      <c r="H251" s="353" t="s">
        <v>91</v>
      </c>
      <c r="I251" s="199" t="s">
        <v>92</v>
      </c>
      <c r="J251" s="866"/>
      <c r="K251" s="833"/>
      <c r="L251" s="200" t="s">
        <v>12</v>
      </c>
      <c r="M251" s="200" t="s">
        <v>5</v>
      </c>
      <c r="N251" s="198"/>
    </row>
    <row r="252" spans="1:14" x14ac:dyDescent="0.25">
      <c r="A252" s="371"/>
      <c r="B252" s="81"/>
      <c r="C252" s="81"/>
      <c r="D252" s="43"/>
      <c r="E252" s="821"/>
      <c r="F252" s="822"/>
      <c r="G252" s="324"/>
      <c r="H252" s="324"/>
      <c r="I252" s="28"/>
      <c r="J252" s="34"/>
      <c r="K252" s="3"/>
      <c r="L252" s="118"/>
      <c r="M252" s="118"/>
      <c r="N252" s="4"/>
    </row>
    <row r="253" spans="1:14" x14ac:dyDescent="0.25">
      <c r="A253" s="371"/>
      <c r="B253" s="81"/>
      <c r="C253" s="81"/>
      <c r="D253" s="43"/>
      <c r="E253" s="821"/>
      <c r="F253" s="822"/>
      <c r="G253" s="324"/>
      <c r="H253" s="324"/>
      <c r="I253" s="28"/>
      <c r="J253" s="34"/>
      <c r="K253" s="3"/>
      <c r="L253" s="118"/>
      <c r="M253" s="118"/>
      <c r="N253" s="4"/>
    </row>
    <row r="254" spans="1:14" ht="15.75" thickBot="1" x14ac:dyDescent="0.3">
      <c r="A254" s="296"/>
      <c r="B254" s="83"/>
      <c r="C254" s="83"/>
      <c r="D254" s="484"/>
      <c r="E254" s="823"/>
      <c r="F254" s="824"/>
      <c r="G254" s="485"/>
      <c r="H254" s="485"/>
      <c r="I254" s="486"/>
      <c r="J254" s="34"/>
      <c r="K254" s="3"/>
      <c r="L254" s="118"/>
      <c r="M254" s="118"/>
      <c r="N254" s="4"/>
    </row>
    <row r="255" spans="1:14" ht="34.5" customHeight="1" thickBot="1" x14ac:dyDescent="0.3">
      <c r="A255" s="382" t="s">
        <v>97</v>
      </c>
      <c r="B255" s="487"/>
      <c r="C255" s="398"/>
      <c r="D255" s="398"/>
      <c r="E255" s="398"/>
      <c r="F255" s="236"/>
      <c r="G255" s="325"/>
      <c r="H255" s="326"/>
      <c r="I255" s="37"/>
      <c r="J255" s="38"/>
      <c r="K255" s="36"/>
      <c r="L255" s="121"/>
      <c r="M255" s="121"/>
      <c r="N255" s="42"/>
    </row>
    <row r="256" spans="1:14" ht="15.75" thickBot="1" x14ac:dyDescent="0.3">
      <c r="A256" s="381"/>
      <c r="B256" s="201"/>
      <c r="C256" s="194"/>
      <c r="D256" s="194"/>
      <c r="E256" s="194"/>
      <c r="F256" s="194"/>
      <c r="G256" s="352"/>
      <c r="H256" s="352"/>
      <c r="I256" s="194"/>
      <c r="J256" s="194"/>
      <c r="K256" s="194"/>
      <c r="L256" s="194"/>
      <c r="M256" s="194"/>
      <c r="N256" s="194"/>
    </row>
    <row r="257" spans="1:14" ht="36.75" customHeight="1" thickBot="1" x14ac:dyDescent="0.3">
      <c r="A257" s="167" t="s">
        <v>85</v>
      </c>
      <c r="B257" s="196"/>
      <c r="C257" s="169"/>
      <c r="D257" s="169"/>
      <c r="E257" s="169"/>
      <c r="F257" s="169"/>
      <c r="G257" s="346"/>
      <c r="H257" s="346"/>
      <c r="I257" s="169"/>
      <c r="J257" s="169"/>
      <c r="K257" s="169"/>
      <c r="L257" s="169"/>
      <c r="M257" s="169"/>
      <c r="N257" s="170"/>
    </row>
    <row r="258" spans="1:14" ht="15.75" x14ac:dyDescent="0.25">
      <c r="A258" s="831" t="s">
        <v>6</v>
      </c>
      <c r="B258" s="169"/>
      <c r="C258" s="832" t="s">
        <v>8</v>
      </c>
      <c r="D258" s="833" t="s">
        <v>137</v>
      </c>
      <c r="E258" s="864"/>
      <c r="F258" s="865"/>
      <c r="G258" s="859" t="s">
        <v>79</v>
      </c>
      <c r="H258" s="859"/>
      <c r="I258" s="859"/>
      <c r="J258" s="866" t="s">
        <v>3</v>
      </c>
      <c r="K258" s="833" t="s">
        <v>136</v>
      </c>
      <c r="L258" s="853" t="s">
        <v>9</v>
      </c>
      <c r="M258" s="853"/>
      <c r="N258" s="198" t="s">
        <v>4</v>
      </c>
    </row>
    <row r="259" spans="1:14" ht="54" customHeight="1" x14ac:dyDescent="0.25">
      <c r="A259" s="831"/>
      <c r="B259" s="171" t="s">
        <v>7</v>
      </c>
      <c r="C259" s="832"/>
      <c r="D259" s="833"/>
      <c r="E259" s="234" t="s">
        <v>138</v>
      </c>
      <c r="F259" s="235" t="s">
        <v>2</v>
      </c>
      <c r="G259" s="353" t="s">
        <v>94</v>
      </c>
      <c r="H259" s="353" t="s">
        <v>91</v>
      </c>
      <c r="I259" s="199" t="s">
        <v>92</v>
      </c>
      <c r="J259" s="866"/>
      <c r="K259" s="833"/>
      <c r="L259" s="200" t="s">
        <v>12</v>
      </c>
      <c r="M259" s="200" t="s">
        <v>5</v>
      </c>
      <c r="N259" s="198"/>
    </row>
    <row r="260" spans="1:14" s="268" customFormat="1" ht="36" customHeight="1" x14ac:dyDescent="0.25">
      <c r="A260" s="525" t="s">
        <v>214</v>
      </c>
      <c r="B260" s="258" t="s">
        <v>233</v>
      </c>
      <c r="C260" s="258" t="s">
        <v>235</v>
      </c>
      <c r="D260" s="247" t="s">
        <v>21</v>
      </c>
      <c r="E260" s="267">
        <v>1</v>
      </c>
      <c r="F260" s="538"/>
      <c r="G260" s="539">
        <v>24300</v>
      </c>
      <c r="H260" s="539">
        <v>24300</v>
      </c>
      <c r="I260" s="260"/>
      <c r="J260" s="261"/>
      <c r="K260" s="247" t="s">
        <v>82</v>
      </c>
      <c r="L260" s="667">
        <v>41409</v>
      </c>
      <c r="M260" s="667">
        <v>41409</v>
      </c>
      <c r="N260" s="540"/>
    </row>
    <row r="261" spans="1:14" s="268" customFormat="1" ht="30" customHeight="1" x14ac:dyDescent="0.25">
      <c r="A261" s="525" t="s">
        <v>214</v>
      </c>
      <c r="B261" s="256"/>
      <c r="C261" s="258" t="s">
        <v>238</v>
      </c>
      <c r="D261" s="270" t="s">
        <v>21</v>
      </c>
      <c r="E261" s="538">
        <v>1</v>
      </c>
      <c r="F261" s="538"/>
      <c r="G261" s="539">
        <v>12375</v>
      </c>
      <c r="H261" s="539">
        <v>12375</v>
      </c>
      <c r="I261" s="260"/>
      <c r="J261" s="261"/>
      <c r="K261" s="247" t="s">
        <v>83</v>
      </c>
      <c r="L261" s="667">
        <v>41409</v>
      </c>
      <c r="M261" s="667">
        <v>41409</v>
      </c>
      <c r="N261" s="540"/>
    </row>
    <row r="262" spans="1:14" s="268" customFormat="1" ht="20.25" customHeight="1" x14ac:dyDescent="0.25">
      <c r="A262" s="525" t="s">
        <v>214</v>
      </c>
      <c r="B262" s="256"/>
      <c r="C262" s="258" t="s">
        <v>236</v>
      </c>
      <c r="D262" s="247" t="s">
        <v>21</v>
      </c>
      <c r="E262" s="267">
        <v>1</v>
      </c>
      <c r="F262" s="538"/>
      <c r="G262" s="539">
        <v>11250</v>
      </c>
      <c r="H262" s="539">
        <v>11250</v>
      </c>
      <c r="I262" s="260"/>
      <c r="J262" s="261"/>
      <c r="K262" s="247" t="s">
        <v>83</v>
      </c>
      <c r="L262" s="667">
        <v>41409</v>
      </c>
      <c r="M262" s="667">
        <v>41409</v>
      </c>
      <c r="N262" s="540"/>
    </row>
    <row r="263" spans="1:14" s="268" customFormat="1" ht="34.5" customHeight="1" x14ac:dyDescent="0.25">
      <c r="A263" s="525" t="s">
        <v>214</v>
      </c>
      <c r="B263" s="256"/>
      <c r="C263" s="258" t="s">
        <v>237</v>
      </c>
      <c r="D263" s="247" t="s">
        <v>21</v>
      </c>
      <c r="E263" s="538">
        <v>1</v>
      </c>
      <c r="F263" s="538"/>
      <c r="G263" s="539">
        <v>18000</v>
      </c>
      <c r="H263" s="539">
        <v>18000</v>
      </c>
      <c r="I263" s="260"/>
      <c r="J263" s="261"/>
      <c r="K263" s="247" t="s">
        <v>83</v>
      </c>
      <c r="L263" s="667">
        <v>41409</v>
      </c>
      <c r="M263" s="667">
        <v>41409</v>
      </c>
      <c r="N263" s="540"/>
    </row>
    <row r="264" spans="1:14" s="268" customFormat="1" ht="30" x14ac:dyDescent="0.25">
      <c r="A264" s="525" t="s">
        <v>214</v>
      </c>
      <c r="B264" s="256"/>
      <c r="C264" s="258" t="s">
        <v>239</v>
      </c>
      <c r="D264" s="247" t="s">
        <v>21</v>
      </c>
      <c r="E264" s="538">
        <v>1</v>
      </c>
      <c r="F264" s="538"/>
      <c r="G264" s="539">
        <v>9000</v>
      </c>
      <c r="H264" s="539">
        <v>9000</v>
      </c>
      <c r="I264" s="260"/>
      <c r="J264" s="261"/>
      <c r="K264" s="247" t="s">
        <v>83</v>
      </c>
      <c r="L264" s="667">
        <v>41409</v>
      </c>
      <c r="M264" s="667">
        <v>41409</v>
      </c>
      <c r="N264" s="540"/>
    </row>
    <row r="265" spans="1:14" s="268" customFormat="1" ht="45" x14ac:dyDescent="0.25">
      <c r="A265" s="525" t="s">
        <v>214</v>
      </c>
      <c r="B265" s="256"/>
      <c r="C265" s="258" t="s">
        <v>240</v>
      </c>
      <c r="D265" s="247" t="s">
        <v>21</v>
      </c>
      <c r="E265" s="244">
        <v>1</v>
      </c>
      <c r="F265" s="247"/>
      <c r="G265" s="539">
        <v>13200</v>
      </c>
      <c r="H265" s="539">
        <v>13200</v>
      </c>
      <c r="I265" s="260"/>
      <c r="J265" s="261"/>
      <c r="K265" s="247" t="s">
        <v>83</v>
      </c>
      <c r="L265" s="667">
        <v>41409</v>
      </c>
      <c r="M265" s="667">
        <v>41409</v>
      </c>
      <c r="N265" s="540"/>
    </row>
    <row r="266" spans="1:14" s="268" customFormat="1" ht="19.5" customHeight="1" x14ac:dyDescent="0.25">
      <c r="A266" s="525" t="s">
        <v>214</v>
      </c>
      <c r="B266" s="256"/>
      <c r="C266" s="258" t="s">
        <v>241</v>
      </c>
      <c r="D266" s="247" t="s">
        <v>21</v>
      </c>
      <c r="E266" s="244">
        <v>1</v>
      </c>
      <c r="F266" s="247"/>
      <c r="G266" s="539">
        <v>36000</v>
      </c>
      <c r="H266" s="539">
        <v>36000</v>
      </c>
      <c r="I266" s="260"/>
      <c r="J266" s="261"/>
      <c r="K266" s="247" t="s">
        <v>83</v>
      </c>
      <c r="L266" s="667">
        <v>41409</v>
      </c>
      <c r="M266" s="667">
        <v>41409</v>
      </c>
      <c r="N266" s="540"/>
    </row>
    <row r="267" spans="1:14" s="411" customFormat="1" ht="36.75" customHeight="1" x14ac:dyDescent="0.25">
      <c r="A267" s="412" t="s">
        <v>104</v>
      </c>
      <c r="B267" s="413"/>
      <c r="C267" s="414"/>
      <c r="D267" s="414"/>
      <c r="E267" s="414"/>
      <c r="F267" s="414"/>
      <c r="G267" s="415">
        <f>SUM(G260:G266)</f>
        <v>124125</v>
      </c>
      <c r="H267" s="415">
        <f>SUM(H260:H266)</f>
        <v>124125</v>
      </c>
      <c r="I267" s="416"/>
      <c r="J267" s="417" t="s">
        <v>108</v>
      </c>
      <c r="K267" s="417"/>
      <c r="L267" s="418"/>
      <c r="M267" s="418"/>
      <c r="N267" s="419"/>
    </row>
    <row r="268" spans="1:14" ht="15.75" thickBot="1" x14ac:dyDescent="0.3">
      <c r="A268" s="387"/>
      <c r="B268" s="238"/>
      <c r="C268" s="237"/>
      <c r="D268" s="237"/>
      <c r="E268" s="237"/>
      <c r="F268" s="237"/>
      <c r="G268" s="365"/>
      <c r="H268" s="365"/>
      <c r="I268" s="237"/>
      <c r="J268" s="237"/>
      <c r="K268" s="237"/>
      <c r="L268" s="237"/>
      <c r="M268" s="237"/>
      <c r="N268" s="237"/>
    </row>
    <row r="269" spans="1:14" ht="32.25" thickBot="1" x14ac:dyDescent="0.3">
      <c r="A269" s="383" t="s">
        <v>86</v>
      </c>
      <c r="B269" s="205"/>
      <c r="C269" s="206"/>
      <c r="D269" s="207"/>
      <c r="E269" s="207"/>
      <c r="F269" s="207"/>
      <c r="G269" s="357"/>
      <c r="H269" s="357"/>
      <c r="I269" s="207"/>
      <c r="J269" s="207"/>
      <c r="K269" s="207"/>
      <c r="L269" s="208"/>
      <c r="M269" s="208"/>
      <c r="N269" s="209"/>
    </row>
    <row r="270" spans="1:14" ht="15.75" x14ac:dyDescent="0.25">
      <c r="A270" s="831" t="s">
        <v>6</v>
      </c>
      <c r="B270" s="206"/>
      <c r="C270" s="841" t="s">
        <v>8</v>
      </c>
      <c r="D270" s="843" t="s">
        <v>137</v>
      </c>
      <c r="E270" s="845" t="s">
        <v>79</v>
      </c>
      <c r="F270" s="846"/>
      <c r="G270" s="846"/>
      <c r="H270" s="846"/>
      <c r="I270" s="847"/>
      <c r="J270" s="849" t="s">
        <v>110</v>
      </c>
      <c r="K270" s="844" t="s">
        <v>136</v>
      </c>
      <c r="L270" s="851" t="s">
        <v>109</v>
      </c>
      <c r="M270" s="838" t="s">
        <v>9</v>
      </c>
      <c r="N270" s="839"/>
    </row>
    <row r="271" spans="1:14" ht="59.25" customHeight="1" thickBot="1" x14ac:dyDescent="0.3">
      <c r="A271" s="840"/>
      <c r="B271" s="210" t="s">
        <v>7</v>
      </c>
      <c r="C271" s="842"/>
      <c r="D271" s="844"/>
      <c r="E271" s="239" t="s">
        <v>138</v>
      </c>
      <c r="F271" s="240" t="s">
        <v>2</v>
      </c>
      <c r="G271" s="358" t="s">
        <v>94</v>
      </c>
      <c r="H271" s="358" t="s">
        <v>91</v>
      </c>
      <c r="I271" s="211" t="s">
        <v>92</v>
      </c>
      <c r="J271" s="850"/>
      <c r="K271" s="860"/>
      <c r="L271" s="852"/>
      <c r="M271" s="173" t="s">
        <v>13</v>
      </c>
      <c r="N271" s="213" t="s">
        <v>14</v>
      </c>
    </row>
    <row r="272" spans="1:14" s="268" customFormat="1" ht="43.5" customHeight="1" x14ac:dyDescent="0.25">
      <c r="A272" s="525" t="s">
        <v>214</v>
      </c>
      <c r="B272" s="390" t="s">
        <v>242</v>
      </c>
      <c r="C272" s="281" t="s">
        <v>182</v>
      </c>
      <c r="D272" s="282" t="s">
        <v>139</v>
      </c>
      <c r="E272" s="264">
        <v>1</v>
      </c>
      <c r="F272" s="244">
        <v>1</v>
      </c>
      <c r="G272" s="329">
        <v>74229</v>
      </c>
      <c r="H272" s="329">
        <v>74229</v>
      </c>
      <c r="I272" s="245"/>
      <c r="J272" s="246"/>
      <c r="K272" s="247" t="s">
        <v>83</v>
      </c>
      <c r="L272" s="283">
        <v>1</v>
      </c>
      <c r="M272" s="667">
        <v>41409</v>
      </c>
      <c r="N272" s="667">
        <v>41409</v>
      </c>
    </row>
    <row r="273" spans="1:19" s="268" customFormat="1" ht="54" customHeight="1" x14ac:dyDescent="0.25">
      <c r="A273" s="525" t="s">
        <v>214</v>
      </c>
      <c r="B273" s="285"/>
      <c r="C273" s="281" t="s">
        <v>183</v>
      </c>
      <c r="D273" s="282" t="s">
        <v>139</v>
      </c>
      <c r="E273" s="264">
        <v>1</v>
      </c>
      <c r="F273" s="244">
        <v>1</v>
      </c>
      <c r="G273" s="329">
        <v>66981</v>
      </c>
      <c r="H273" s="329">
        <v>66981</v>
      </c>
      <c r="I273" s="245"/>
      <c r="J273" s="246"/>
      <c r="K273" s="247" t="s">
        <v>83</v>
      </c>
      <c r="L273" s="283">
        <v>1</v>
      </c>
      <c r="M273" s="667">
        <v>41409</v>
      </c>
      <c r="N273" s="667">
        <v>41409</v>
      </c>
    </row>
    <row r="274" spans="1:19" s="268" customFormat="1" ht="46.5" customHeight="1" x14ac:dyDescent="0.25">
      <c r="A274" s="525" t="s">
        <v>214</v>
      </c>
      <c r="B274" s="285"/>
      <c r="C274" s="281" t="s">
        <v>184</v>
      </c>
      <c r="D274" s="282" t="s">
        <v>139</v>
      </c>
      <c r="E274" s="264">
        <v>1</v>
      </c>
      <c r="F274" s="244">
        <v>1</v>
      </c>
      <c r="G274" s="329">
        <v>40500</v>
      </c>
      <c r="H274" s="329">
        <v>40500</v>
      </c>
      <c r="I274" s="245"/>
      <c r="J274" s="246"/>
      <c r="K274" s="247" t="s">
        <v>83</v>
      </c>
      <c r="L274" s="283">
        <v>1</v>
      </c>
      <c r="M274" s="667">
        <v>41409</v>
      </c>
      <c r="N274" s="667">
        <v>41409</v>
      </c>
    </row>
    <row r="275" spans="1:19" s="268" customFormat="1" ht="53.25" customHeight="1" x14ac:dyDescent="0.25">
      <c r="A275" s="525" t="s">
        <v>214</v>
      </c>
      <c r="B275" s="285"/>
      <c r="C275" s="281" t="s">
        <v>155</v>
      </c>
      <c r="D275" s="282" t="s">
        <v>139</v>
      </c>
      <c r="E275" s="264">
        <v>1</v>
      </c>
      <c r="F275" s="244">
        <v>1</v>
      </c>
      <c r="G275" s="329">
        <v>40500</v>
      </c>
      <c r="H275" s="329">
        <v>40500</v>
      </c>
      <c r="I275" s="245"/>
      <c r="J275" s="246"/>
      <c r="K275" s="247" t="s">
        <v>83</v>
      </c>
      <c r="L275" s="283">
        <v>1</v>
      </c>
      <c r="M275" s="667">
        <v>41409</v>
      </c>
      <c r="N275" s="667">
        <v>41409</v>
      </c>
    </row>
    <row r="276" spans="1:19" s="268" customFormat="1" ht="46.5" customHeight="1" x14ac:dyDescent="0.25">
      <c r="A276" s="525" t="s">
        <v>214</v>
      </c>
      <c r="B276" s="285"/>
      <c r="C276" s="281" t="s">
        <v>185</v>
      </c>
      <c r="D276" s="282" t="s">
        <v>139</v>
      </c>
      <c r="E276" s="264">
        <v>1</v>
      </c>
      <c r="F276" s="244">
        <v>1</v>
      </c>
      <c r="G276" s="329">
        <v>40500</v>
      </c>
      <c r="H276" s="329">
        <v>40500</v>
      </c>
      <c r="I276" s="245"/>
      <c r="J276" s="246"/>
      <c r="K276" s="247" t="s">
        <v>83</v>
      </c>
      <c r="L276" s="283">
        <v>1</v>
      </c>
      <c r="M276" s="667">
        <v>41409</v>
      </c>
      <c r="N276" s="667">
        <v>41409</v>
      </c>
    </row>
    <row r="277" spans="1:19" s="268" customFormat="1" ht="46.5" customHeight="1" x14ac:dyDescent="0.25">
      <c r="A277" s="525" t="s">
        <v>214</v>
      </c>
      <c r="B277" s="285"/>
      <c r="C277" s="281" t="s">
        <v>186</v>
      </c>
      <c r="D277" s="282" t="s">
        <v>139</v>
      </c>
      <c r="E277" s="264">
        <v>1</v>
      </c>
      <c r="F277" s="244">
        <v>1</v>
      </c>
      <c r="G277" s="329">
        <f>22500+18000</f>
        <v>40500</v>
      </c>
      <c r="H277" s="329">
        <f>22500+18000</f>
        <v>40500</v>
      </c>
      <c r="I277" s="245"/>
      <c r="J277" s="246"/>
      <c r="K277" s="247" t="s">
        <v>83</v>
      </c>
      <c r="L277" s="283">
        <v>1</v>
      </c>
      <c r="M277" s="667">
        <v>41409</v>
      </c>
      <c r="N277" s="667">
        <v>41409</v>
      </c>
    </row>
    <row r="278" spans="1:19" s="268" customFormat="1" ht="50.25" customHeight="1" x14ac:dyDescent="0.25">
      <c r="A278" s="525" t="s">
        <v>214</v>
      </c>
      <c r="B278" s="285"/>
      <c r="C278" s="281" t="s">
        <v>187</v>
      </c>
      <c r="D278" s="282" t="s">
        <v>139</v>
      </c>
      <c r="E278" s="264">
        <v>1</v>
      </c>
      <c r="F278" s="244">
        <v>1</v>
      </c>
      <c r="G278" s="329">
        <v>12600</v>
      </c>
      <c r="H278" s="329">
        <v>12600</v>
      </c>
      <c r="I278" s="245"/>
      <c r="J278" s="246"/>
      <c r="K278" s="247" t="s">
        <v>83</v>
      </c>
      <c r="L278" s="283">
        <v>1</v>
      </c>
      <c r="M278" s="667">
        <v>41409</v>
      </c>
      <c r="N278" s="667">
        <v>41409</v>
      </c>
    </row>
    <row r="279" spans="1:19" s="268" customFormat="1" ht="57" customHeight="1" thickBot="1" x14ac:dyDescent="0.3">
      <c r="A279" s="525" t="s">
        <v>214</v>
      </c>
      <c r="B279" s="285"/>
      <c r="C279" s="281" t="s">
        <v>188</v>
      </c>
      <c r="D279" s="282" t="s">
        <v>139</v>
      </c>
      <c r="E279" s="264">
        <v>1</v>
      </c>
      <c r="F279" s="244">
        <v>1</v>
      </c>
      <c r="G279" s="329">
        <v>9000</v>
      </c>
      <c r="H279" s="329">
        <v>9000</v>
      </c>
      <c r="I279" s="245"/>
      <c r="J279" s="246"/>
      <c r="K279" s="247" t="s">
        <v>83</v>
      </c>
      <c r="L279" s="283">
        <v>1</v>
      </c>
      <c r="M279" s="667">
        <v>41409</v>
      </c>
      <c r="N279" s="667">
        <v>41409</v>
      </c>
    </row>
    <row r="280" spans="1:19" s="731" customFormat="1" ht="47.25" customHeight="1" x14ac:dyDescent="0.25">
      <c r="A280" s="792" t="s">
        <v>205</v>
      </c>
      <c r="B280" s="793" t="s">
        <v>243</v>
      </c>
      <c r="C280" s="794" t="s">
        <v>182</v>
      </c>
      <c r="D280" s="795" t="s">
        <v>139</v>
      </c>
      <c r="E280" s="796">
        <v>1</v>
      </c>
      <c r="F280" s="774">
        <v>1</v>
      </c>
      <c r="G280" s="775">
        <f>+P280</f>
        <v>63917.500000000007</v>
      </c>
      <c r="H280" s="775">
        <f>+G280</f>
        <v>63917.500000000007</v>
      </c>
      <c r="I280" s="773"/>
      <c r="J280" s="776"/>
      <c r="K280" s="735" t="s">
        <v>83</v>
      </c>
      <c r="L280" s="797">
        <v>1</v>
      </c>
      <c r="M280" s="798">
        <v>41000</v>
      </c>
      <c r="N280" s="798">
        <v>41379</v>
      </c>
      <c r="P280" s="731">
        <f>76701/18*15</f>
        <v>63917.500000000007</v>
      </c>
    </row>
    <row r="281" spans="1:19" s="268" customFormat="1" ht="47.25" customHeight="1" x14ac:dyDescent="0.25">
      <c r="A281" s="792" t="s">
        <v>205</v>
      </c>
      <c r="B281" s="285"/>
      <c r="C281" s="281" t="s">
        <v>183</v>
      </c>
      <c r="D281" s="282" t="s">
        <v>139</v>
      </c>
      <c r="E281" s="264">
        <v>1</v>
      </c>
      <c r="F281" s="244">
        <v>1</v>
      </c>
      <c r="G281" s="775">
        <f t="shared" ref="G281:G282" si="0">+P281</f>
        <v>57688.333333333328</v>
      </c>
      <c r="H281" s="775">
        <f t="shared" ref="H281:H283" si="1">+G281</f>
        <v>57688.333333333328</v>
      </c>
      <c r="I281" s="245"/>
      <c r="J281" s="246"/>
      <c r="K281" s="247" t="s">
        <v>83</v>
      </c>
      <c r="L281" s="283">
        <v>1</v>
      </c>
      <c r="M281" s="798">
        <v>41000</v>
      </c>
      <c r="N281" s="798">
        <v>41379</v>
      </c>
      <c r="P281" s="268">
        <f>69226/18*15</f>
        <v>57688.333333333328</v>
      </c>
    </row>
    <row r="282" spans="1:19" s="268" customFormat="1" ht="47.25" customHeight="1" x14ac:dyDescent="0.25">
      <c r="A282" s="792" t="s">
        <v>205</v>
      </c>
      <c r="B282" s="285"/>
      <c r="C282" s="281" t="s">
        <v>185</v>
      </c>
      <c r="D282" s="282" t="s">
        <v>139</v>
      </c>
      <c r="E282" s="264">
        <v>1</v>
      </c>
      <c r="F282" s="244">
        <v>1</v>
      </c>
      <c r="G282" s="775">
        <f t="shared" si="0"/>
        <v>33750</v>
      </c>
      <c r="H282" s="775">
        <f t="shared" si="1"/>
        <v>33750</v>
      </c>
      <c r="I282" s="245"/>
      <c r="J282" s="246"/>
      <c r="K282" s="247" t="s">
        <v>83</v>
      </c>
      <c r="L282" s="283">
        <v>1</v>
      </c>
      <c r="M282" s="798">
        <v>41000</v>
      </c>
      <c r="N282" s="798">
        <v>41379</v>
      </c>
      <c r="P282" s="268">
        <f>40500/18*15</f>
        <v>33750</v>
      </c>
    </row>
    <row r="283" spans="1:19" s="268" customFormat="1" ht="47.25" customHeight="1" x14ac:dyDescent="0.25">
      <c r="A283" s="792" t="s">
        <v>205</v>
      </c>
      <c r="B283" s="285"/>
      <c r="C283" s="281" t="s">
        <v>186</v>
      </c>
      <c r="D283" s="282" t="s">
        <v>139</v>
      </c>
      <c r="E283" s="264">
        <v>1</v>
      </c>
      <c r="F283" s="244">
        <v>1</v>
      </c>
      <c r="G283" s="775">
        <f>+P283+18000</f>
        <v>40500</v>
      </c>
      <c r="H283" s="775">
        <f t="shared" si="1"/>
        <v>40500</v>
      </c>
      <c r="I283" s="245"/>
      <c r="J283" s="246"/>
      <c r="K283" s="247" t="s">
        <v>83</v>
      </c>
      <c r="L283" s="283">
        <v>1</v>
      </c>
      <c r="M283" s="798">
        <v>41000</v>
      </c>
      <c r="N283" s="798">
        <v>41379</v>
      </c>
      <c r="P283" s="268">
        <f>27000/18*15</f>
        <v>22500</v>
      </c>
    </row>
    <row r="284" spans="1:19" s="268" customFormat="1" ht="47.25" customHeight="1" thickBot="1" x14ac:dyDescent="0.3">
      <c r="A284" s="792" t="s">
        <v>205</v>
      </c>
      <c r="B284" s="285"/>
      <c r="C284" s="281" t="s">
        <v>187</v>
      </c>
      <c r="D284" s="282" t="s">
        <v>139</v>
      </c>
      <c r="E284" s="264">
        <v>1</v>
      </c>
      <c r="F284" s="244">
        <v>1</v>
      </c>
      <c r="G284" s="775">
        <v>10750</v>
      </c>
      <c r="H284" s="775">
        <v>10750</v>
      </c>
      <c r="I284" s="245"/>
      <c r="J284" s="246"/>
      <c r="K284" s="247" t="s">
        <v>83</v>
      </c>
      <c r="L284" s="283">
        <v>1</v>
      </c>
      <c r="M284" s="798">
        <v>41000</v>
      </c>
      <c r="N284" s="798">
        <v>41379</v>
      </c>
      <c r="P284" s="268">
        <f>126900/18*15</f>
        <v>105750</v>
      </c>
    </row>
    <row r="285" spans="1:19" s="400" customFormat="1" ht="47.25" customHeight="1" x14ac:dyDescent="0.25">
      <c r="A285" s="631" t="s">
        <v>206</v>
      </c>
      <c r="B285" s="632" t="s">
        <v>244</v>
      </c>
      <c r="C285" s="633" t="s">
        <v>182</v>
      </c>
      <c r="D285" s="634" t="s">
        <v>139</v>
      </c>
      <c r="E285" s="635">
        <v>1</v>
      </c>
      <c r="F285" s="636">
        <v>1</v>
      </c>
      <c r="G285" s="637">
        <f>+S285</f>
        <v>56170</v>
      </c>
      <c r="H285" s="637">
        <f>+G285</f>
        <v>56170</v>
      </c>
      <c r="I285" s="638"/>
      <c r="J285" s="639"/>
      <c r="K285" s="640" t="s">
        <v>83</v>
      </c>
      <c r="L285" s="641">
        <v>1</v>
      </c>
      <c r="M285" s="642">
        <v>41000</v>
      </c>
      <c r="N285" s="642">
        <v>41379</v>
      </c>
      <c r="S285" s="400">
        <f>67404/18*15</f>
        <v>56170</v>
      </c>
    </row>
    <row r="286" spans="1:19" s="268" customFormat="1" ht="47.25" customHeight="1" x14ac:dyDescent="0.25">
      <c r="A286" s="631" t="s">
        <v>206</v>
      </c>
      <c r="B286" s="285"/>
      <c r="C286" s="281" t="s">
        <v>183</v>
      </c>
      <c r="D286" s="282" t="s">
        <v>139</v>
      </c>
      <c r="E286" s="264">
        <v>1</v>
      </c>
      <c r="F286" s="244">
        <v>1</v>
      </c>
      <c r="G286" s="637">
        <f t="shared" ref="G286:G289" si="2">+S286</f>
        <v>43500</v>
      </c>
      <c r="H286" s="637">
        <f t="shared" ref="H286:H289" si="3">+G286</f>
        <v>43500</v>
      </c>
      <c r="I286" s="245"/>
      <c r="J286" s="246"/>
      <c r="K286" s="247" t="s">
        <v>83</v>
      </c>
      <c r="L286" s="283">
        <v>1</v>
      </c>
      <c r="M286" s="642">
        <v>41000</v>
      </c>
      <c r="N286" s="642">
        <v>41379</v>
      </c>
      <c r="S286" s="400">
        <f>2900*18/18*15</f>
        <v>43500</v>
      </c>
    </row>
    <row r="287" spans="1:19" s="268" customFormat="1" ht="47.25" customHeight="1" x14ac:dyDescent="0.25">
      <c r="A287" s="631" t="s">
        <v>206</v>
      </c>
      <c r="B287" s="285"/>
      <c r="C287" s="281" t="s">
        <v>185</v>
      </c>
      <c r="D287" s="282" t="s">
        <v>139</v>
      </c>
      <c r="E287" s="264">
        <v>1</v>
      </c>
      <c r="F287" s="244">
        <v>1</v>
      </c>
      <c r="G287" s="637">
        <f t="shared" si="2"/>
        <v>8437.5</v>
      </c>
      <c r="H287" s="637">
        <f t="shared" si="3"/>
        <v>8437.5</v>
      </c>
      <c r="I287" s="245"/>
      <c r="J287" s="246"/>
      <c r="K287" s="247" t="s">
        <v>83</v>
      </c>
      <c r="L287" s="283">
        <v>1</v>
      </c>
      <c r="M287" s="642">
        <v>41000</v>
      </c>
      <c r="N287" s="642">
        <v>41379</v>
      </c>
      <c r="S287" s="400">
        <f>10125/18*15</f>
        <v>8437.5</v>
      </c>
    </row>
    <row r="288" spans="1:19" s="268" customFormat="1" ht="47.25" customHeight="1" x14ac:dyDescent="0.25">
      <c r="A288" s="631" t="s">
        <v>206</v>
      </c>
      <c r="B288" s="285"/>
      <c r="C288" s="281" t="s">
        <v>186</v>
      </c>
      <c r="D288" s="282" t="s">
        <v>139</v>
      </c>
      <c r="E288" s="264">
        <v>1</v>
      </c>
      <c r="F288" s="244">
        <v>1</v>
      </c>
      <c r="G288" s="637">
        <f>+S288+18000</f>
        <v>40500</v>
      </c>
      <c r="H288" s="637">
        <f t="shared" si="3"/>
        <v>40500</v>
      </c>
      <c r="I288" s="245"/>
      <c r="J288" s="246"/>
      <c r="K288" s="247" t="s">
        <v>83</v>
      </c>
      <c r="L288" s="283">
        <v>1</v>
      </c>
      <c r="M288" s="642">
        <v>41000</v>
      </c>
      <c r="N288" s="642">
        <v>41379</v>
      </c>
      <c r="S288" s="400">
        <f>27000/18*15</f>
        <v>22500</v>
      </c>
    </row>
    <row r="289" spans="1:19" s="268" customFormat="1" ht="47.25" customHeight="1" thickBot="1" x14ac:dyDescent="0.3">
      <c r="A289" s="631" t="s">
        <v>206</v>
      </c>
      <c r="B289" s="285"/>
      <c r="C289" s="281" t="s">
        <v>187</v>
      </c>
      <c r="D289" s="282" t="s">
        <v>139</v>
      </c>
      <c r="E289" s="264">
        <v>1</v>
      </c>
      <c r="F289" s="244">
        <v>1</v>
      </c>
      <c r="G289" s="637">
        <f t="shared" si="2"/>
        <v>10500</v>
      </c>
      <c r="H289" s="637">
        <f t="shared" si="3"/>
        <v>10500</v>
      </c>
      <c r="I289" s="245"/>
      <c r="J289" s="246"/>
      <c r="K289" s="247" t="s">
        <v>83</v>
      </c>
      <c r="L289" s="283">
        <v>1</v>
      </c>
      <c r="M289" s="642">
        <v>41000</v>
      </c>
      <c r="N289" s="642">
        <v>41379</v>
      </c>
      <c r="S289" s="400">
        <f>12600/18*15</f>
        <v>10500</v>
      </c>
    </row>
    <row r="290" spans="1:19" s="681" customFormat="1" ht="47.25" customHeight="1" x14ac:dyDescent="0.25">
      <c r="A290" s="669" t="s">
        <v>219</v>
      </c>
      <c r="B290" s="670" t="s">
        <v>245</v>
      </c>
      <c r="C290" s="671" t="s">
        <v>182</v>
      </c>
      <c r="D290" s="672" t="s">
        <v>139</v>
      </c>
      <c r="E290" s="673">
        <v>1</v>
      </c>
      <c r="F290" s="674">
        <v>1</v>
      </c>
      <c r="G290" s="675">
        <f>+S290</f>
        <v>65332.5</v>
      </c>
      <c r="H290" s="675">
        <f>+G290</f>
        <v>65332.5</v>
      </c>
      <c r="I290" s="676"/>
      <c r="J290" s="677"/>
      <c r="K290" s="678" t="s">
        <v>83</v>
      </c>
      <c r="L290" s="679">
        <v>1</v>
      </c>
      <c r="M290" s="680">
        <v>41000</v>
      </c>
      <c r="N290" s="680" t="s">
        <v>203</v>
      </c>
      <c r="S290" s="681">
        <f>78399/18*15</f>
        <v>65332.5</v>
      </c>
    </row>
    <row r="291" spans="1:19" s="268" customFormat="1" ht="47.25" customHeight="1" x14ac:dyDescent="0.25">
      <c r="A291" s="669" t="s">
        <v>219</v>
      </c>
      <c r="B291" s="285"/>
      <c r="C291" s="281" t="s">
        <v>183</v>
      </c>
      <c r="D291" s="282" t="s">
        <v>139</v>
      </c>
      <c r="E291" s="264">
        <v>1</v>
      </c>
      <c r="F291" s="244">
        <v>1</v>
      </c>
      <c r="G291" s="675">
        <v>43500</v>
      </c>
      <c r="H291" s="675">
        <v>43500</v>
      </c>
      <c r="I291" s="245"/>
      <c r="J291" s="246"/>
      <c r="K291" s="247" t="s">
        <v>83</v>
      </c>
      <c r="L291" s="283">
        <v>1</v>
      </c>
      <c r="M291" s="680">
        <v>41000</v>
      </c>
      <c r="N291" s="680" t="s">
        <v>203</v>
      </c>
      <c r="S291" s="268">
        <f>70745/18*45</f>
        <v>176862.5</v>
      </c>
    </row>
    <row r="292" spans="1:19" s="268" customFormat="1" ht="47.25" customHeight="1" x14ac:dyDescent="0.25">
      <c r="A292" s="669" t="s">
        <v>219</v>
      </c>
      <c r="B292" s="285"/>
      <c r="C292" s="281" t="s">
        <v>185</v>
      </c>
      <c r="D292" s="282" t="s">
        <v>139</v>
      </c>
      <c r="E292" s="264">
        <v>1</v>
      </c>
      <c r="F292" s="244">
        <v>1</v>
      </c>
      <c r="G292" s="675">
        <v>8437</v>
      </c>
      <c r="H292" s="675">
        <v>8437</v>
      </c>
      <c r="I292" s="245"/>
      <c r="J292" s="246"/>
      <c r="K292" s="247" t="s">
        <v>83</v>
      </c>
      <c r="L292" s="283">
        <v>1</v>
      </c>
      <c r="M292" s="680">
        <v>41000</v>
      </c>
      <c r="N292" s="680" t="s">
        <v>203</v>
      </c>
      <c r="S292" s="268">
        <f>102125/18*15</f>
        <v>85104.166666666672</v>
      </c>
    </row>
    <row r="293" spans="1:19" s="268" customFormat="1" ht="47.25" customHeight="1" x14ac:dyDescent="0.25">
      <c r="A293" s="669" t="s">
        <v>219</v>
      </c>
      <c r="B293" s="285"/>
      <c r="C293" s="281" t="s">
        <v>186</v>
      </c>
      <c r="D293" s="282" t="s">
        <v>139</v>
      </c>
      <c r="E293" s="264">
        <v>1</v>
      </c>
      <c r="F293" s="244">
        <v>1</v>
      </c>
      <c r="G293" s="675">
        <v>8437</v>
      </c>
      <c r="H293" s="675">
        <v>8437</v>
      </c>
      <c r="I293" s="245"/>
      <c r="J293" s="246"/>
      <c r="K293" s="247" t="s">
        <v>83</v>
      </c>
      <c r="L293" s="283">
        <v>1</v>
      </c>
      <c r="M293" s="680">
        <v>41000</v>
      </c>
      <c r="N293" s="680" t="s">
        <v>203</v>
      </c>
      <c r="S293" s="268">
        <f>27000/18*15</f>
        <v>22500</v>
      </c>
    </row>
    <row r="294" spans="1:19" s="268" customFormat="1" ht="47.25" customHeight="1" thickBot="1" x14ac:dyDescent="0.3">
      <c r="A294" s="669" t="s">
        <v>219</v>
      </c>
      <c r="B294" s="285"/>
      <c r="C294" s="281" t="s">
        <v>187</v>
      </c>
      <c r="D294" s="282" t="s">
        <v>139</v>
      </c>
      <c r="E294" s="264">
        <v>1</v>
      </c>
      <c r="F294" s="244">
        <v>1</v>
      </c>
      <c r="G294" s="675">
        <v>40500</v>
      </c>
      <c r="H294" s="675">
        <v>40500</v>
      </c>
      <c r="I294" s="245"/>
      <c r="J294" s="246"/>
      <c r="K294" s="247" t="s">
        <v>83</v>
      </c>
      <c r="L294" s="283">
        <v>1</v>
      </c>
      <c r="M294" s="680">
        <v>41000</v>
      </c>
      <c r="N294" s="680" t="s">
        <v>203</v>
      </c>
      <c r="S294" s="268">
        <f>12600/18*15</f>
        <v>10500</v>
      </c>
    </row>
    <row r="295" spans="1:19" s="268" customFormat="1" ht="47.25" customHeight="1" x14ac:dyDescent="0.25">
      <c r="A295" s="280" t="s">
        <v>215</v>
      </c>
      <c r="B295" s="390" t="s">
        <v>246</v>
      </c>
      <c r="C295" s="281" t="s">
        <v>182</v>
      </c>
      <c r="D295" s="282" t="s">
        <v>139</v>
      </c>
      <c r="E295" s="264">
        <v>1</v>
      </c>
      <c r="F295" s="244">
        <v>1</v>
      </c>
      <c r="G295" s="329">
        <v>70091</v>
      </c>
      <c r="H295" s="329">
        <v>70091</v>
      </c>
      <c r="I295" s="245"/>
      <c r="J295" s="246"/>
      <c r="K295" s="247" t="s">
        <v>83</v>
      </c>
      <c r="L295" s="283">
        <v>1</v>
      </c>
      <c r="M295" s="284">
        <v>41000</v>
      </c>
      <c r="N295" s="284">
        <v>41379</v>
      </c>
      <c r="S295" s="268" t="s">
        <v>114</v>
      </c>
    </row>
    <row r="296" spans="1:19" s="268" customFormat="1" ht="47.25" customHeight="1" x14ac:dyDescent="0.25">
      <c r="A296" s="280" t="s">
        <v>215</v>
      </c>
      <c r="B296" s="285"/>
      <c r="C296" s="281" t="s">
        <v>183</v>
      </c>
      <c r="D296" s="282" t="s">
        <v>139</v>
      </c>
      <c r="E296" s="264">
        <v>1</v>
      </c>
      <c r="F296" s="244">
        <v>1</v>
      </c>
      <c r="G296" s="329">
        <v>63249</v>
      </c>
      <c r="H296" s="329">
        <v>63249</v>
      </c>
      <c r="I296" s="245"/>
      <c r="J296" s="246"/>
      <c r="K296" s="247" t="s">
        <v>83</v>
      </c>
      <c r="L296" s="283">
        <v>1</v>
      </c>
      <c r="M296" s="284">
        <v>41000</v>
      </c>
      <c r="N296" s="284">
        <v>41379</v>
      </c>
    </row>
    <row r="297" spans="1:19" s="268" customFormat="1" ht="47.25" customHeight="1" x14ac:dyDescent="0.25">
      <c r="A297" s="280" t="s">
        <v>215</v>
      </c>
      <c r="B297" s="285"/>
      <c r="C297" s="281" t="s">
        <v>185</v>
      </c>
      <c r="D297" s="282" t="s">
        <v>139</v>
      </c>
      <c r="E297" s="264">
        <v>1</v>
      </c>
      <c r="F297" s="244">
        <v>1</v>
      </c>
      <c r="G297" s="329">
        <v>10125</v>
      </c>
      <c r="H297" s="329">
        <v>10125</v>
      </c>
      <c r="I297" s="245"/>
      <c r="J297" s="246"/>
      <c r="K297" s="247" t="s">
        <v>83</v>
      </c>
      <c r="L297" s="283">
        <v>1</v>
      </c>
      <c r="M297" s="284">
        <v>41000</v>
      </c>
      <c r="N297" s="284">
        <v>41379</v>
      </c>
    </row>
    <row r="298" spans="1:19" s="268" customFormat="1" ht="47.25" customHeight="1" x14ac:dyDescent="0.25">
      <c r="A298" s="280" t="s">
        <v>215</v>
      </c>
      <c r="B298" s="285"/>
      <c r="C298" s="281" t="s">
        <v>186</v>
      </c>
      <c r="D298" s="282" t="s">
        <v>139</v>
      </c>
      <c r="E298" s="264">
        <v>1</v>
      </c>
      <c r="F298" s="244">
        <v>1</v>
      </c>
      <c r="G298" s="329">
        <f>22500+18000</f>
        <v>40500</v>
      </c>
      <c r="H298" s="329">
        <f>22500+18000</f>
        <v>40500</v>
      </c>
      <c r="I298" s="245"/>
      <c r="J298" s="246"/>
      <c r="K298" s="247" t="s">
        <v>83</v>
      </c>
      <c r="L298" s="283">
        <v>1</v>
      </c>
      <c r="M298" s="284">
        <v>41000</v>
      </c>
      <c r="N298" s="284">
        <v>41379</v>
      </c>
    </row>
    <row r="299" spans="1:19" s="268" customFormat="1" ht="47.25" customHeight="1" x14ac:dyDescent="0.25">
      <c r="A299" s="280" t="s">
        <v>215</v>
      </c>
      <c r="B299" s="285"/>
      <c r="C299" s="281" t="s">
        <v>187</v>
      </c>
      <c r="D299" s="282" t="s">
        <v>139</v>
      </c>
      <c r="E299" s="264">
        <v>1</v>
      </c>
      <c r="F299" s="244">
        <v>1</v>
      </c>
      <c r="G299" s="329">
        <v>12600</v>
      </c>
      <c r="H299" s="329">
        <v>12600</v>
      </c>
      <c r="I299" s="245"/>
      <c r="J299" s="246"/>
      <c r="K299" s="247" t="s">
        <v>83</v>
      </c>
      <c r="L299" s="283">
        <v>1</v>
      </c>
      <c r="M299" s="284">
        <v>41000</v>
      </c>
      <c r="N299" s="284">
        <v>41379</v>
      </c>
    </row>
    <row r="300" spans="1:19" s="268" customFormat="1" ht="43.5" customHeight="1" x14ac:dyDescent="0.25">
      <c r="A300" s="280" t="s">
        <v>214</v>
      </c>
      <c r="B300" s="285"/>
      <c r="C300" s="289" t="s">
        <v>140</v>
      </c>
      <c r="D300" s="282" t="s">
        <v>139</v>
      </c>
      <c r="E300" s="286">
        <v>1</v>
      </c>
      <c r="F300" s="286">
        <v>1</v>
      </c>
      <c r="G300" s="366">
        <v>3000</v>
      </c>
      <c r="H300" s="366">
        <v>3000</v>
      </c>
      <c r="I300" s="245" t="s">
        <v>114</v>
      </c>
      <c r="J300" s="287"/>
      <c r="K300" s="247" t="s">
        <v>83</v>
      </c>
      <c r="L300" s="288">
        <v>1</v>
      </c>
      <c r="M300" s="802">
        <v>41375</v>
      </c>
      <c r="N300" s="642">
        <v>41424</v>
      </c>
    </row>
    <row r="301" spans="1:19" s="268" customFormat="1" ht="67.5" customHeight="1" thickBot="1" x14ac:dyDescent="0.3">
      <c r="A301" s="280" t="s">
        <v>214</v>
      </c>
      <c r="B301" s="289"/>
      <c r="C301" s="289" t="s">
        <v>180</v>
      </c>
      <c r="D301" s="613" t="s">
        <v>139</v>
      </c>
      <c r="E301" s="286">
        <v>1</v>
      </c>
      <c r="F301" s="286">
        <v>1</v>
      </c>
      <c r="G301" s="366">
        <v>3000</v>
      </c>
      <c r="H301" s="366">
        <v>3000</v>
      </c>
      <c r="I301" s="393"/>
      <c r="J301" s="287"/>
      <c r="K301" s="394" t="s">
        <v>83</v>
      </c>
      <c r="L301" s="288">
        <v>1</v>
      </c>
      <c r="M301" s="802">
        <v>41375</v>
      </c>
      <c r="N301" s="642">
        <v>41424</v>
      </c>
    </row>
    <row r="302" spans="1:19" s="268" customFormat="1" ht="27.75" customHeight="1" thickBot="1" x14ac:dyDescent="0.3">
      <c r="A302" s="384" t="s">
        <v>100</v>
      </c>
      <c r="B302" s="614"/>
      <c r="C302" s="848"/>
      <c r="D302" s="848"/>
      <c r="E302" s="848"/>
      <c r="F302" s="848"/>
      <c r="G302" s="314">
        <f>SUM(G272:G301)</f>
        <v>1059294.8333333333</v>
      </c>
      <c r="H302" s="322">
        <f>SUM(H272:H301)</f>
        <v>1059294.8333333333</v>
      </c>
      <c r="I302" s="290"/>
      <c r="J302" s="291"/>
      <c r="K302" s="291"/>
      <c r="L302" s="615"/>
      <c r="M302" s="615"/>
      <c r="N302" s="616"/>
    </row>
    <row r="303" spans="1:19" ht="15.75" thickBot="1" x14ac:dyDescent="0.3">
      <c r="A303" s="380"/>
      <c r="B303" s="214"/>
      <c r="C303" s="190"/>
      <c r="D303" s="190"/>
      <c r="E303" s="190"/>
      <c r="F303" s="190"/>
      <c r="G303" s="351"/>
      <c r="H303" s="351"/>
      <c r="I303" s="190"/>
      <c r="J303" s="190"/>
      <c r="K303" s="190"/>
      <c r="L303" s="190"/>
      <c r="M303" s="190"/>
      <c r="N303" s="190"/>
    </row>
    <row r="304" spans="1:19" ht="16.5" thickBot="1" x14ac:dyDescent="0.3">
      <c r="A304" s="383" t="s">
        <v>87</v>
      </c>
      <c r="B304" s="215"/>
      <c r="C304" s="216"/>
      <c r="D304" s="217"/>
      <c r="E304" s="217"/>
      <c r="F304" s="217"/>
      <c r="G304" s="359"/>
      <c r="H304" s="359"/>
      <c r="I304" s="217"/>
      <c r="J304" s="217"/>
      <c r="K304" s="217"/>
      <c r="L304" s="218"/>
      <c r="M304" s="218"/>
      <c r="N304" s="219"/>
    </row>
    <row r="305" spans="1:14" ht="15.75" x14ac:dyDescent="0.25">
      <c r="A305" s="831" t="s">
        <v>6</v>
      </c>
      <c r="B305" s="216"/>
      <c r="C305" s="832" t="s">
        <v>8</v>
      </c>
      <c r="D305" s="833" t="s">
        <v>137</v>
      </c>
      <c r="E305" s="834" t="s">
        <v>2</v>
      </c>
      <c r="F305" s="835"/>
      <c r="G305" s="360" t="s">
        <v>79</v>
      </c>
      <c r="H305" s="361"/>
      <c r="I305" s="220"/>
      <c r="J305" s="869" t="s">
        <v>110</v>
      </c>
      <c r="K305" s="833" t="s">
        <v>109</v>
      </c>
      <c r="L305" s="853" t="s">
        <v>136</v>
      </c>
      <c r="M305" s="838" t="s">
        <v>9</v>
      </c>
      <c r="N305" s="839"/>
    </row>
    <row r="306" spans="1:14" ht="60" customHeight="1" x14ac:dyDescent="0.25">
      <c r="A306" s="831"/>
      <c r="B306" s="171" t="s">
        <v>7</v>
      </c>
      <c r="C306" s="832"/>
      <c r="D306" s="833"/>
      <c r="E306" s="836"/>
      <c r="F306" s="837"/>
      <c r="G306" s="353" t="s">
        <v>94</v>
      </c>
      <c r="H306" s="353" t="s">
        <v>91</v>
      </c>
      <c r="I306" s="199" t="s">
        <v>92</v>
      </c>
      <c r="J306" s="870"/>
      <c r="K306" s="833"/>
      <c r="L306" s="853"/>
      <c r="M306" s="200" t="s">
        <v>13</v>
      </c>
      <c r="N306" s="221" t="s">
        <v>14</v>
      </c>
    </row>
    <row r="307" spans="1:14" x14ac:dyDescent="0.25">
      <c r="A307" s="371"/>
      <c r="B307" s="81"/>
      <c r="C307" s="81"/>
      <c r="D307" s="3"/>
      <c r="E307" s="821"/>
      <c r="F307" s="822"/>
      <c r="G307" s="324"/>
      <c r="H307" s="324"/>
      <c r="I307" s="28"/>
      <c r="J307" s="34"/>
      <c r="K307" s="222"/>
      <c r="L307" s="118"/>
      <c r="M307" s="118"/>
      <c r="N307" s="3"/>
    </row>
    <row r="308" spans="1:14" ht="15.75" thickBot="1" x14ac:dyDescent="0.3">
      <c r="A308" s="371"/>
      <c r="B308" s="81"/>
      <c r="C308" s="81"/>
      <c r="D308" s="3"/>
      <c r="E308" s="821"/>
      <c r="F308" s="822"/>
      <c r="G308" s="324"/>
      <c r="H308" s="324"/>
      <c r="I308" s="28"/>
      <c r="J308" s="34"/>
      <c r="K308" s="222"/>
      <c r="L308" s="118"/>
      <c r="M308" s="118"/>
      <c r="N308" s="3"/>
    </row>
    <row r="309" spans="1:14" ht="29.25" customHeight="1" thickBot="1" x14ac:dyDescent="0.3">
      <c r="A309" s="382" t="s">
        <v>101</v>
      </c>
      <c r="B309" s="83"/>
      <c r="C309" s="223"/>
      <c r="D309" s="223"/>
      <c r="E309" s="223"/>
      <c r="F309" s="223"/>
      <c r="G309" s="325"/>
      <c r="H309" s="326"/>
      <c r="I309" s="37"/>
      <c r="J309" s="36"/>
      <c r="K309" s="36"/>
      <c r="L309" s="121"/>
      <c r="M309" s="121"/>
      <c r="N309" s="42"/>
    </row>
    <row r="310" spans="1:14" ht="15.75" thickBot="1" x14ac:dyDescent="0.3">
      <c r="A310" s="380"/>
      <c r="B310" s="223"/>
      <c r="C310" s="190"/>
      <c r="D310" s="190"/>
      <c r="E310" s="190"/>
      <c r="F310" s="190"/>
      <c r="G310" s="351"/>
      <c r="H310" s="351"/>
      <c r="I310" s="190"/>
      <c r="J310" s="190"/>
      <c r="K310" s="190"/>
      <c r="L310" s="190"/>
      <c r="M310" s="190"/>
      <c r="N310" s="190"/>
    </row>
    <row r="311" spans="1:14" ht="32.25" thickBot="1" x14ac:dyDescent="0.3">
      <c r="A311" s="167" t="s">
        <v>88</v>
      </c>
      <c r="B311" s="215"/>
      <c r="C311" s="169"/>
      <c r="D311" s="169"/>
      <c r="E311" s="169"/>
      <c r="F311" s="169"/>
      <c r="G311" s="346"/>
      <c r="H311" s="346"/>
      <c r="I311" s="169"/>
      <c r="J311" s="169"/>
      <c r="K311" s="169"/>
      <c r="L311" s="169"/>
      <c r="M311" s="169"/>
      <c r="N311" s="170"/>
    </row>
    <row r="312" spans="1:14" ht="15.75" x14ac:dyDescent="0.25">
      <c r="A312" s="831" t="s">
        <v>6</v>
      </c>
      <c r="B312" s="169"/>
      <c r="C312" s="832" t="s">
        <v>8</v>
      </c>
      <c r="D312" s="833" t="s">
        <v>137</v>
      </c>
      <c r="E312" s="834" t="s">
        <v>2</v>
      </c>
      <c r="F312" s="835"/>
      <c r="G312" s="360" t="s">
        <v>79</v>
      </c>
      <c r="H312" s="361"/>
      <c r="I312" s="220"/>
      <c r="J312" s="869" t="s">
        <v>110</v>
      </c>
      <c r="K312" s="833" t="s">
        <v>109</v>
      </c>
      <c r="L312" s="853" t="s">
        <v>136</v>
      </c>
      <c r="M312" s="838" t="s">
        <v>9</v>
      </c>
      <c r="N312" s="839"/>
    </row>
    <row r="313" spans="1:14" ht="48.75" customHeight="1" x14ac:dyDescent="0.25">
      <c r="A313" s="831"/>
      <c r="B313" s="171" t="s">
        <v>7</v>
      </c>
      <c r="C313" s="832"/>
      <c r="D313" s="833"/>
      <c r="E313" s="836"/>
      <c r="F313" s="837"/>
      <c r="G313" s="353" t="s">
        <v>94</v>
      </c>
      <c r="H313" s="353" t="s">
        <v>91</v>
      </c>
      <c r="I313" s="199" t="s">
        <v>92</v>
      </c>
      <c r="J313" s="870"/>
      <c r="K313" s="833"/>
      <c r="L313" s="853"/>
      <c r="M313" s="200" t="s">
        <v>13</v>
      </c>
      <c r="N313" s="221" t="s">
        <v>14</v>
      </c>
    </row>
    <row r="314" spans="1:14" x14ac:dyDescent="0.25">
      <c r="A314" s="371"/>
      <c r="B314" s="81"/>
      <c r="C314" s="81"/>
      <c r="D314" s="3"/>
      <c r="E314" s="821"/>
      <c r="F314" s="822"/>
      <c r="G314" s="324"/>
      <c r="H314" s="324"/>
      <c r="I314" s="28"/>
      <c r="J314" s="34"/>
      <c r="K314" s="222"/>
      <c r="L314" s="118"/>
      <c r="M314" s="118"/>
      <c r="N314" s="3"/>
    </row>
    <row r="315" spans="1:14" x14ac:dyDescent="0.25">
      <c r="A315" s="371"/>
      <c r="B315" s="81"/>
      <c r="C315" s="81"/>
      <c r="D315" s="3"/>
      <c r="E315" s="821"/>
      <c r="F315" s="822"/>
      <c r="G315" s="324"/>
      <c r="H315" s="324"/>
      <c r="I315" s="28"/>
      <c r="J315" s="34"/>
      <c r="K315" s="222"/>
      <c r="L315" s="118"/>
      <c r="M315" s="118"/>
      <c r="N315" s="3"/>
    </row>
    <row r="316" spans="1:14" ht="15.75" thickBot="1" x14ac:dyDescent="0.3">
      <c r="A316" s="371"/>
      <c r="B316" s="81"/>
      <c r="C316" s="81"/>
      <c r="D316" s="3"/>
      <c r="E316" s="821"/>
      <c r="F316" s="822"/>
      <c r="G316" s="324"/>
      <c r="H316" s="324"/>
      <c r="I316" s="28"/>
      <c r="J316" s="34"/>
      <c r="K316" s="222"/>
      <c r="L316" s="118"/>
      <c r="M316" s="118"/>
      <c r="N316" s="3"/>
    </row>
    <row r="317" spans="1:14" ht="43.5" customHeight="1" thickBot="1" x14ac:dyDescent="0.3">
      <c r="A317" s="382" t="s">
        <v>102</v>
      </c>
      <c r="B317" s="82"/>
      <c r="C317" s="223"/>
      <c r="D317" s="223"/>
      <c r="E317" s="223"/>
      <c r="F317" s="225"/>
      <c r="G317" s="325"/>
      <c r="H317" s="326"/>
      <c r="I317" s="37"/>
      <c r="J317" s="36"/>
      <c r="K317" s="41"/>
      <c r="L317" s="117"/>
      <c r="M317" s="117"/>
      <c r="N317" s="6"/>
    </row>
    <row r="318" spans="1:14" ht="15.75" thickBot="1" x14ac:dyDescent="0.3">
      <c r="A318" s="380"/>
      <c r="B318" s="223"/>
      <c r="C318" s="190"/>
      <c r="D318" s="190"/>
      <c r="E318" s="190"/>
      <c r="F318" s="190"/>
      <c r="G318" s="351"/>
      <c r="H318" s="351"/>
      <c r="I318" s="190"/>
      <c r="J318" s="190"/>
      <c r="K318" s="190"/>
      <c r="L318" s="190"/>
      <c r="M318" s="190"/>
      <c r="N318" s="190"/>
    </row>
    <row r="319" spans="1:14" ht="16.5" thickBot="1" x14ac:dyDescent="0.3">
      <c r="A319" s="167" t="s">
        <v>89</v>
      </c>
      <c r="B319" s="215"/>
      <c r="C319" s="169"/>
      <c r="D319" s="169"/>
      <c r="E319" s="169"/>
      <c r="F319" s="169"/>
      <c r="G319" s="346"/>
      <c r="H319" s="346"/>
      <c r="I319" s="169"/>
      <c r="J319" s="169"/>
      <c r="K319" s="169"/>
      <c r="L319" s="169"/>
      <c r="M319" s="169"/>
      <c r="N319" s="170"/>
    </row>
    <row r="320" spans="1:14" ht="15.75" x14ac:dyDescent="0.25">
      <c r="A320" s="831" t="s">
        <v>6</v>
      </c>
      <c r="B320" s="169"/>
      <c r="C320" s="832" t="s">
        <v>8</v>
      </c>
      <c r="D320" s="833" t="s">
        <v>137</v>
      </c>
      <c r="E320" s="834" t="s">
        <v>2</v>
      </c>
      <c r="F320" s="835"/>
      <c r="G320" s="859" t="s">
        <v>79</v>
      </c>
      <c r="H320" s="859"/>
      <c r="I320" s="859"/>
      <c r="J320" s="869" t="s">
        <v>110</v>
      </c>
      <c r="K320" s="833" t="s">
        <v>109</v>
      </c>
      <c r="L320" s="853" t="s">
        <v>136</v>
      </c>
      <c r="M320" s="838" t="s">
        <v>9</v>
      </c>
      <c r="N320" s="839"/>
    </row>
    <row r="321" spans="1:14" ht="55.5" customHeight="1" x14ac:dyDescent="0.25">
      <c r="A321" s="831"/>
      <c r="B321" s="171" t="s">
        <v>7</v>
      </c>
      <c r="C321" s="832"/>
      <c r="D321" s="833"/>
      <c r="E321" s="836"/>
      <c r="F321" s="837"/>
      <c r="G321" s="353" t="s">
        <v>94</v>
      </c>
      <c r="H321" s="353" t="s">
        <v>91</v>
      </c>
      <c r="I321" s="199" t="s">
        <v>92</v>
      </c>
      <c r="J321" s="870"/>
      <c r="K321" s="833"/>
      <c r="L321" s="853"/>
      <c r="M321" s="200" t="s">
        <v>13</v>
      </c>
      <c r="N321" s="221" t="s">
        <v>14</v>
      </c>
    </row>
    <row r="322" spans="1:14" x14ac:dyDescent="0.25">
      <c r="A322" s="371"/>
      <c r="B322" s="81"/>
      <c r="C322" s="81"/>
      <c r="D322" s="3"/>
      <c r="E322" s="821"/>
      <c r="F322" s="822"/>
      <c r="G322" s="324"/>
      <c r="H322" s="324"/>
      <c r="I322" s="28"/>
      <c r="J322" s="34"/>
      <c r="K322" s="222"/>
      <c r="L322" s="118"/>
      <c r="M322" s="118"/>
      <c r="N322" s="3"/>
    </row>
    <row r="323" spans="1:14" x14ac:dyDescent="0.25">
      <c r="A323" s="371"/>
      <c r="B323" s="81"/>
      <c r="C323" s="81"/>
      <c r="D323" s="3"/>
      <c r="E323" s="821"/>
      <c r="F323" s="822"/>
      <c r="G323" s="324"/>
      <c r="H323" s="324"/>
      <c r="I323" s="28"/>
      <c r="J323" s="34"/>
      <c r="K323" s="222"/>
      <c r="L323" s="118"/>
      <c r="M323" s="118"/>
      <c r="N323" s="3"/>
    </row>
    <row r="324" spans="1:14" ht="15.75" thickBot="1" x14ac:dyDescent="0.3">
      <c r="A324" s="296"/>
      <c r="B324" s="83"/>
      <c r="C324" s="83"/>
      <c r="D324" s="39"/>
      <c r="E324" s="821"/>
      <c r="F324" s="822"/>
      <c r="G324" s="324"/>
      <c r="H324" s="324"/>
      <c r="I324" s="28"/>
      <c r="J324" s="34"/>
      <c r="K324" s="222"/>
      <c r="L324" s="118"/>
      <c r="M324" s="118"/>
      <c r="N324" s="3"/>
    </row>
    <row r="325" spans="1:14" ht="32.25" customHeight="1" thickBot="1" x14ac:dyDescent="0.3">
      <c r="A325" s="625" t="s">
        <v>103</v>
      </c>
      <c r="B325" s="580"/>
      <c r="C325" s="626"/>
      <c r="D325" s="225"/>
      <c r="E325" s="223"/>
      <c r="F325" s="225"/>
      <c r="G325" s="325"/>
      <c r="H325" s="326"/>
      <c r="I325" s="37"/>
      <c r="J325" s="36"/>
      <c r="K325" s="41"/>
      <c r="L325" s="121"/>
      <c r="M325" s="121"/>
      <c r="N325" s="42"/>
    </row>
    <row r="326" spans="1:14" ht="15.75" thickBot="1" x14ac:dyDescent="0.3">
      <c r="A326" s="388"/>
      <c r="B326" s="192"/>
      <c r="C326" s="192"/>
      <c r="D326" s="226"/>
      <c r="E326" s="226"/>
      <c r="F326" s="226"/>
      <c r="G326" s="367"/>
      <c r="H326" s="367"/>
      <c r="I326" s="227"/>
      <c r="J326" s="226"/>
      <c r="K326" s="226"/>
      <c r="L326" s="228"/>
      <c r="M326" s="228"/>
      <c r="N326" s="226"/>
    </row>
    <row r="327" spans="1:14" s="491" customFormat="1" ht="24" customHeight="1" thickBot="1" x14ac:dyDescent="0.3">
      <c r="A327" s="617" t="s">
        <v>108</v>
      </c>
      <c r="B327" s="618"/>
      <c r="C327" s="618"/>
      <c r="D327" s="619"/>
      <c r="E327" s="619"/>
      <c r="F327" s="619"/>
      <c r="G327" s="620">
        <f>G247+G267+G302</f>
        <v>1355719.8333333333</v>
      </c>
      <c r="H327" s="621"/>
      <c r="I327" s="622"/>
      <c r="J327" s="619"/>
      <c r="K327" s="619"/>
      <c r="L327" s="623"/>
      <c r="M327" s="623"/>
      <c r="N327" s="624"/>
    </row>
    <row r="328" spans="1:14" ht="15.75" thickBot="1" x14ac:dyDescent="0.3"/>
    <row r="329" spans="1:14" ht="27.75" customHeight="1" thickBot="1" x14ac:dyDescent="0.3">
      <c r="A329" s="818" t="s">
        <v>181</v>
      </c>
      <c r="B329" s="819"/>
      <c r="C329" s="819"/>
      <c r="D329" s="819"/>
      <c r="E329" s="819"/>
      <c r="F329" s="820"/>
      <c r="G329" s="521">
        <f>G74+G142+G221+G327</f>
        <v>5660449.833333333</v>
      </c>
      <c r="H329" s="368" t="s">
        <v>114</v>
      </c>
      <c r="I329" s="31" t="s">
        <v>114</v>
      </c>
    </row>
    <row r="331" spans="1:14" ht="15.75" thickBot="1" x14ac:dyDescent="0.3"/>
    <row r="332" spans="1:14" ht="30" x14ac:dyDescent="0.25">
      <c r="D332" s="816" t="s">
        <v>195</v>
      </c>
      <c r="E332" s="627" t="s">
        <v>196</v>
      </c>
      <c r="F332" s="628" t="s">
        <v>197</v>
      </c>
    </row>
    <row r="333" spans="1:14" ht="26.25" customHeight="1" thickBot="1" x14ac:dyDescent="0.3">
      <c r="D333" s="817"/>
      <c r="E333" s="629">
        <v>9553667</v>
      </c>
      <c r="F333" s="630">
        <f>+G329-E333</f>
        <v>-3893217.166666667</v>
      </c>
      <c r="G333" s="369" t="s">
        <v>114</v>
      </c>
    </row>
  </sheetData>
  <mergeCells count="440">
    <mergeCell ref="C312:C313"/>
    <mergeCell ref="D312:D313"/>
    <mergeCell ref="E312:F313"/>
    <mergeCell ref="J312:J313"/>
    <mergeCell ref="K84:K85"/>
    <mergeCell ref="L91:M91"/>
    <mergeCell ref="N91:N92"/>
    <mergeCell ref="K91:K92"/>
    <mergeCell ref="A320:A321"/>
    <mergeCell ref="C320:C321"/>
    <mergeCell ref="D320:D321"/>
    <mergeCell ref="E320:F321"/>
    <mergeCell ref="G320:I320"/>
    <mergeCell ref="J320:J321"/>
    <mergeCell ref="K320:K321"/>
    <mergeCell ref="M320:N320"/>
    <mergeCell ref="J305:J306"/>
    <mergeCell ref="K305:K306"/>
    <mergeCell ref="M312:N312"/>
    <mergeCell ref="M305:N305"/>
    <mergeCell ref="K312:K313"/>
    <mergeCell ref="L312:L313"/>
    <mergeCell ref="L305:L306"/>
    <mergeCell ref="E307:F307"/>
    <mergeCell ref="A305:A306"/>
    <mergeCell ref="C305:C306"/>
    <mergeCell ref="D305:D306"/>
    <mergeCell ref="A312:A313"/>
    <mergeCell ref="M190:N190"/>
    <mergeCell ref="M123:N123"/>
    <mergeCell ref="M112:N112"/>
    <mergeCell ref="A104:N104"/>
    <mergeCell ref="A103:N103"/>
    <mergeCell ref="K123:K124"/>
    <mergeCell ref="N146:N147"/>
    <mergeCell ref="M137:N137"/>
    <mergeCell ref="F146:F147"/>
    <mergeCell ref="G146:I146"/>
    <mergeCell ref="J146:J147"/>
    <mergeCell ref="K146:K147"/>
    <mergeCell ref="L146:M146"/>
    <mergeCell ref="L159:M159"/>
    <mergeCell ref="N159:N160"/>
    <mergeCell ref="A153:A154"/>
    <mergeCell ref="C153:C154"/>
    <mergeCell ref="D153:D154"/>
    <mergeCell ref="E153:E154"/>
    <mergeCell ref="F153:F154"/>
    <mergeCell ref="A97:N97"/>
    <mergeCell ref="A96:N96"/>
    <mergeCell ref="A146:A147"/>
    <mergeCell ref="C146:C147"/>
    <mergeCell ref="D146:D147"/>
    <mergeCell ref="E146:E147"/>
    <mergeCell ref="E322:F322"/>
    <mergeCell ref="E323:F323"/>
    <mergeCell ref="E324:F324"/>
    <mergeCell ref="E315:F315"/>
    <mergeCell ref="E316:F316"/>
    <mergeCell ref="L98:M98"/>
    <mergeCell ref="C105:C106"/>
    <mergeCell ref="D105:D106"/>
    <mergeCell ref="E105:F105"/>
    <mergeCell ref="G105:I105"/>
    <mergeCell ref="J105:J106"/>
    <mergeCell ref="K105:K106"/>
    <mergeCell ref="L105:M105"/>
    <mergeCell ref="E106:F106"/>
    <mergeCell ref="A102:F102"/>
    <mergeCell ref="A98:A99"/>
    <mergeCell ref="B98:B99"/>
    <mergeCell ref="C98:C99"/>
    <mergeCell ref="F84:F85"/>
    <mergeCell ref="G84:I84"/>
    <mergeCell ref="E314:F314"/>
    <mergeCell ref="E305:F306"/>
    <mergeCell ref="A94:F94"/>
    <mergeCell ref="B91:B92"/>
    <mergeCell ref="C91:C92"/>
    <mergeCell ref="D91:D92"/>
    <mergeCell ref="E91:E92"/>
    <mergeCell ref="F91:F92"/>
    <mergeCell ref="G91:I91"/>
    <mergeCell ref="E125:F125"/>
    <mergeCell ref="E126:F126"/>
    <mergeCell ref="A88:F88"/>
    <mergeCell ref="A84:A85"/>
    <mergeCell ref="B84:B85"/>
    <mergeCell ref="C84:C85"/>
    <mergeCell ref="D84:D85"/>
    <mergeCell ref="E84:E85"/>
    <mergeCell ref="E99:F99"/>
    <mergeCell ref="E100:F100"/>
    <mergeCell ref="E101:F101"/>
    <mergeCell ref="A105:A106"/>
    <mergeCell ref="B105:B106"/>
    <mergeCell ref="A9:F9"/>
    <mergeCell ref="E70:F70"/>
    <mergeCell ref="E71:F71"/>
    <mergeCell ref="A66:N66"/>
    <mergeCell ref="A52:N52"/>
    <mergeCell ref="A59:N59"/>
    <mergeCell ref="A34:A35"/>
    <mergeCell ref="B34:B35"/>
    <mergeCell ref="L34:M34"/>
    <mergeCell ref="E37:F37"/>
    <mergeCell ref="E36:F36"/>
    <mergeCell ref="C51:F51"/>
    <mergeCell ref="L68:L69"/>
    <mergeCell ref="G68:I68"/>
    <mergeCell ref="J68:J69"/>
    <mergeCell ref="E63:F63"/>
    <mergeCell ref="A26:N26"/>
    <mergeCell ref="A27:A28"/>
    <mergeCell ref="B27:B28"/>
    <mergeCell ref="M41:N41"/>
    <mergeCell ref="E57:F57"/>
    <mergeCell ref="B61:B62"/>
    <mergeCell ref="A31:F31"/>
    <mergeCell ref="C34:C35"/>
    <mergeCell ref="O68:O69"/>
    <mergeCell ref="O61:O62"/>
    <mergeCell ref="A54:A55"/>
    <mergeCell ref="B54:B55"/>
    <mergeCell ref="C54:C55"/>
    <mergeCell ref="A58:F58"/>
    <mergeCell ref="E64:F64"/>
    <mergeCell ref="E61:F62"/>
    <mergeCell ref="M68:N68"/>
    <mergeCell ref="K68:K69"/>
    <mergeCell ref="D54:D55"/>
    <mergeCell ref="K54:K55"/>
    <mergeCell ref="L54:L55"/>
    <mergeCell ref="L61:L62"/>
    <mergeCell ref="M61:N61"/>
    <mergeCell ref="A65:F65"/>
    <mergeCell ref="E68:F69"/>
    <mergeCell ref="A67:N67"/>
    <mergeCell ref="O54:O55"/>
    <mergeCell ref="E54:F55"/>
    <mergeCell ref="E56:F56"/>
    <mergeCell ref="A38:F38"/>
    <mergeCell ref="A39:N39"/>
    <mergeCell ref="M54:N54"/>
    <mergeCell ref="K41:K42"/>
    <mergeCell ref="A68:A69"/>
    <mergeCell ref="B68:B69"/>
    <mergeCell ref="C68:C69"/>
    <mergeCell ref="D68:D69"/>
    <mergeCell ref="G34:I34"/>
    <mergeCell ref="A60:N60"/>
    <mergeCell ref="A61:A62"/>
    <mergeCell ref="C61:C62"/>
    <mergeCell ref="D61:D62"/>
    <mergeCell ref="J54:J55"/>
    <mergeCell ref="A11:N11"/>
    <mergeCell ref="A12:A13"/>
    <mergeCell ref="B12:B13"/>
    <mergeCell ref="C12:C13"/>
    <mergeCell ref="D12:D13"/>
    <mergeCell ref="F12:F13"/>
    <mergeCell ref="G12:I12"/>
    <mergeCell ref="J12:J13"/>
    <mergeCell ref="K12:K13"/>
    <mergeCell ref="L12:M12"/>
    <mergeCell ref="E12:E13"/>
    <mergeCell ref="N12:N13"/>
    <mergeCell ref="A25:N25"/>
    <mergeCell ref="B17:B18"/>
    <mergeCell ref="C17:C18"/>
    <mergeCell ref="D17:D18"/>
    <mergeCell ref="E17:E18"/>
    <mergeCell ref="F17:F18"/>
    <mergeCell ref="J17:J18"/>
    <mergeCell ref="K17:K18"/>
    <mergeCell ref="A14:F14"/>
    <mergeCell ref="A24:F24"/>
    <mergeCell ref="A15:N15"/>
    <mergeCell ref="L17:M17"/>
    <mergeCell ref="N17:N18"/>
    <mergeCell ref="G17:I17"/>
    <mergeCell ref="A16:N16"/>
    <mergeCell ref="A17:A18"/>
    <mergeCell ref="E29:F29"/>
    <mergeCell ref="E30:F30"/>
    <mergeCell ref="A33:N33"/>
    <mergeCell ref="A41:A42"/>
    <mergeCell ref="D27:D28"/>
    <mergeCell ref="E27:F27"/>
    <mergeCell ref="G27:I27"/>
    <mergeCell ref="C27:C28"/>
    <mergeCell ref="J27:J28"/>
    <mergeCell ref="K27:K28"/>
    <mergeCell ref="L27:M27"/>
    <mergeCell ref="E28:F28"/>
    <mergeCell ref="J34:J35"/>
    <mergeCell ref="K34:K35"/>
    <mergeCell ref="A32:N32"/>
    <mergeCell ref="E41:I41"/>
    <mergeCell ref="E35:F35"/>
    <mergeCell ref="E34:F34"/>
    <mergeCell ref="B41:B42"/>
    <mergeCell ref="C41:C42"/>
    <mergeCell ref="D41:D42"/>
    <mergeCell ref="J41:J42"/>
    <mergeCell ref="L41:L42"/>
    <mergeCell ref="D34:D35"/>
    <mergeCell ref="A5:N5"/>
    <mergeCell ref="A6:N6"/>
    <mergeCell ref="A7:A8"/>
    <mergeCell ref="B7:B8"/>
    <mergeCell ref="C7:C8"/>
    <mergeCell ref="D7:D8"/>
    <mergeCell ref="E7:E8"/>
    <mergeCell ref="F7:F8"/>
    <mergeCell ref="N7:N8"/>
    <mergeCell ref="L7:M7"/>
    <mergeCell ref="K7:K8"/>
    <mergeCell ref="J7:J8"/>
    <mergeCell ref="G7:I7"/>
    <mergeCell ref="L84:M84"/>
    <mergeCell ref="N84:N85"/>
    <mergeCell ref="A90:N90"/>
    <mergeCell ref="A91:A92"/>
    <mergeCell ref="J91:J92"/>
    <mergeCell ref="F77:F78"/>
    <mergeCell ref="G77:I77"/>
    <mergeCell ref="J61:J62"/>
    <mergeCell ref="K61:K62"/>
    <mergeCell ref="A72:F72"/>
    <mergeCell ref="A76:N76"/>
    <mergeCell ref="J77:J78"/>
    <mergeCell ref="K77:K78"/>
    <mergeCell ref="L77:M77"/>
    <mergeCell ref="N77:N78"/>
    <mergeCell ref="A75:N75"/>
    <mergeCell ref="A77:A78"/>
    <mergeCell ref="B77:B78"/>
    <mergeCell ref="C77:C78"/>
    <mergeCell ref="D77:D78"/>
    <mergeCell ref="E77:E78"/>
    <mergeCell ref="A81:F81"/>
    <mergeCell ref="A83:N83"/>
    <mergeCell ref="J84:J85"/>
    <mergeCell ref="D98:D99"/>
    <mergeCell ref="E98:F98"/>
    <mergeCell ref="G98:I98"/>
    <mergeCell ref="J98:J99"/>
    <mergeCell ref="K98:K99"/>
    <mergeCell ref="L123:L124"/>
    <mergeCell ref="E107:F107"/>
    <mergeCell ref="E108:F108"/>
    <mergeCell ref="A109:F109"/>
    <mergeCell ref="A110:N110"/>
    <mergeCell ref="A112:A113"/>
    <mergeCell ref="B112:B113"/>
    <mergeCell ref="C112:C113"/>
    <mergeCell ref="D112:D113"/>
    <mergeCell ref="E112:I112"/>
    <mergeCell ref="J112:J113"/>
    <mergeCell ref="K112:K113"/>
    <mergeCell ref="L112:L113"/>
    <mergeCell ref="C120:F120"/>
    <mergeCell ref="A123:A124"/>
    <mergeCell ref="C123:C124"/>
    <mergeCell ref="D123:D124"/>
    <mergeCell ref="E123:F124"/>
    <mergeCell ref="J123:J124"/>
    <mergeCell ref="O112:O113"/>
    <mergeCell ref="O123:O124"/>
    <mergeCell ref="O130:O131"/>
    <mergeCell ref="O137:O138"/>
    <mergeCell ref="A137:A138"/>
    <mergeCell ref="C137:C138"/>
    <mergeCell ref="D137:D138"/>
    <mergeCell ref="E137:F138"/>
    <mergeCell ref="G137:I137"/>
    <mergeCell ref="J137:J138"/>
    <mergeCell ref="K137:K138"/>
    <mergeCell ref="L137:L138"/>
    <mergeCell ref="E133:F133"/>
    <mergeCell ref="E132:F132"/>
    <mergeCell ref="A130:A131"/>
    <mergeCell ref="C130:C131"/>
    <mergeCell ref="D130:D131"/>
    <mergeCell ref="E130:F131"/>
    <mergeCell ref="J130:J131"/>
    <mergeCell ref="K130:K131"/>
    <mergeCell ref="L130:L131"/>
    <mergeCell ref="M130:N130"/>
    <mergeCell ref="G153:I153"/>
    <mergeCell ref="J153:J154"/>
    <mergeCell ref="K153:K154"/>
    <mergeCell ref="L153:M153"/>
    <mergeCell ref="N153:N154"/>
    <mergeCell ref="A159:A160"/>
    <mergeCell ref="B158:B159"/>
    <mergeCell ref="C159:C160"/>
    <mergeCell ref="D159:D160"/>
    <mergeCell ref="E159:E160"/>
    <mergeCell ref="F159:F160"/>
    <mergeCell ref="G159:I159"/>
    <mergeCell ref="J159:J160"/>
    <mergeCell ref="K159:K160"/>
    <mergeCell ref="D179:D180"/>
    <mergeCell ref="E179:F179"/>
    <mergeCell ref="G179:I179"/>
    <mergeCell ref="J179:J180"/>
    <mergeCell ref="K179:K180"/>
    <mergeCell ref="L179:M179"/>
    <mergeCell ref="E180:F180"/>
    <mergeCell ref="A173:A174"/>
    <mergeCell ref="C173:C174"/>
    <mergeCell ref="D173:D174"/>
    <mergeCell ref="E173:F173"/>
    <mergeCell ref="G173:I173"/>
    <mergeCell ref="J173:J174"/>
    <mergeCell ref="K173:K174"/>
    <mergeCell ref="L173:M173"/>
    <mergeCell ref="E174:F174"/>
    <mergeCell ref="C179:C180"/>
    <mergeCell ref="J207:J208"/>
    <mergeCell ref="K207:K208"/>
    <mergeCell ref="L207:L208"/>
    <mergeCell ref="L190:L191"/>
    <mergeCell ref="C197:F197"/>
    <mergeCell ref="A200:A201"/>
    <mergeCell ref="C200:C201"/>
    <mergeCell ref="D200:D201"/>
    <mergeCell ref="E200:F201"/>
    <mergeCell ref="J200:J201"/>
    <mergeCell ref="K200:K201"/>
    <mergeCell ref="L200:L201"/>
    <mergeCell ref="J190:J191"/>
    <mergeCell ref="K190:K191"/>
    <mergeCell ref="N225:N226"/>
    <mergeCell ref="A232:B232"/>
    <mergeCell ref="A215:A216"/>
    <mergeCell ref="C215:C216"/>
    <mergeCell ref="D215:D216"/>
    <mergeCell ref="E215:F216"/>
    <mergeCell ref="G215:I215"/>
    <mergeCell ref="J215:J216"/>
    <mergeCell ref="K215:K216"/>
    <mergeCell ref="L215:L216"/>
    <mergeCell ref="M215:N215"/>
    <mergeCell ref="A225:A226"/>
    <mergeCell ref="C225:C226"/>
    <mergeCell ref="D225:D226"/>
    <mergeCell ref="E225:E226"/>
    <mergeCell ref="F225:F226"/>
    <mergeCell ref="G225:I225"/>
    <mergeCell ref="J225:J226"/>
    <mergeCell ref="K225:K226"/>
    <mergeCell ref="L225:M225"/>
    <mergeCell ref="A223:C223"/>
    <mergeCell ref="K233:K234"/>
    <mergeCell ref="L233:M233"/>
    <mergeCell ref="N233:N234"/>
    <mergeCell ref="A239:A240"/>
    <mergeCell ref="C239:C240"/>
    <mergeCell ref="D239:D240"/>
    <mergeCell ref="E239:E240"/>
    <mergeCell ref="F239:F240"/>
    <mergeCell ref="G239:I239"/>
    <mergeCell ref="J239:J240"/>
    <mergeCell ref="K239:K240"/>
    <mergeCell ref="L239:M239"/>
    <mergeCell ref="L320:L321"/>
    <mergeCell ref="K270:K271"/>
    <mergeCell ref="A258:A259"/>
    <mergeCell ref="E219:F219"/>
    <mergeCell ref="E218:F218"/>
    <mergeCell ref="E217:F217"/>
    <mergeCell ref="E211:F211"/>
    <mergeCell ref="E252:F252"/>
    <mergeCell ref="E253:F253"/>
    <mergeCell ref="E254:F254"/>
    <mergeCell ref="A270:A271"/>
    <mergeCell ref="A250:A251"/>
    <mergeCell ref="C250:C251"/>
    <mergeCell ref="D250:D251"/>
    <mergeCell ref="E250:F250"/>
    <mergeCell ref="G250:I250"/>
    <mergeCell ref="J250:J251"/>
    <mergeCell ref="C258:C259"/>
    <mergeCell ref="D258:D259"/>
    <mergeCell ref="E258:F258"/>
    <mergeCell ref="G258:I258"/>
    <mergeCell ref="J258:J259"/>
    <mergeCell ref="K258:K259"/>
    <mergeCell ref="L258:M258"/>
    <mergeCell ref="M207:N207"/>
    <mergeCell ref="M200:N200"/>
    <mergeCell ref="A190:A191"/>
    <mergeCell ref="C190:C191"/>
    <mergeCell ref="D190:D191"/>
    <mergeCell ref="E190:I190"/>
    <mergeCell ref="C302:F302"/>
    <mergeCell ref="E308:F308"/>
    <mergeCell ref="C270:C271"/>
    <mergeCell ref="D270:D271"/>
    <mergeCell ref="E270:I270"/>
    <mergeCell ref="J270:J271"/>
    <mergeCell ref="L270:L271"/>
    <mergeCell ref="M270:N270"/>
    <mergeCell ref="K250:K251"/>
    <mergeCell ref="L250:M250"/>
    <mergeCell ref="N239:N240"/>
    <mergeCell ref="A233:A234"/>
    <mergeCell ref="C233:C234"/>
    <mergeCell ref="D233:D234"/>
    <mergeCell ref="E233:E234"/>
    <mergeCell ref="F233:F234"/>
    <mergeCell ref="G233:I233"/>
    <mergeCell ref="J233:J234"/>
    <mergeCell ref="O41:O42"/>
    <mergeCell ref="D332:D333"/>
    <mergeCell ref="A329:F329"/>
    <mergeCell ref="E209:F209"/>
    <mergeCell ref="E140:F140"/>
    <mergeCell ref="E139:F139"/>
    <mergeCell ref="E202:F202"/>
    <mergeCell ref="E203:F203"/>
    <mergeCell ref="E181:F181"/>
    <mergeCell ref="E182:F182"/>
    <mergeCell ref="E183:F183"/>
    <mergeCell ref="E184:F184"/>
    <mergeCell ref="E185:F185"/>
    <mergeCell ref="E186:F186"/>
    <mergeCell ref="E175:F175"/>
    <mergeCell ref="A144:D144"/>
    <mergeCell ref="A152:B152"/>
    <mergeCell ref="E210:F210"/>
    <mergeCell ref="A207:A208"/>
    <mergeCell ref="C207:C208"/>
    <mergeCell ref="D207:D208"/>
    <mergeCell ref="E207:F208"/>
    <mergeCell ref="A179:A180"/>
    <mergeCell ref="B180:B181"/>
  </mergeCells>
  <phoneticPr fontId="36" type="noConversion"/>
  <dataValidations count="12">
    <dataValidation type="list" allowBlank="1" showInputMessage="1" showErrorMessage="1" sqref="L307:L308 K247 K252:K255 K235:K236 K227:K231 K114:K119 K204 L197 L202:L203 L209:L211 L217:L219 L314:L316 L322:L324 L302 K309 K181:K187 K175:K176 K107:K109 K79:K81 K86:K88 K94:K95 L56:L57 K58 L63:L64 L70:L71 L51 K19:K24 K100:K102 K29:K31 K36:K38 K9:K10 K14 K127 L120 L139:L140 L132:L133 L125:L126 K161:K170 K148:K151 K155:K156 K43:K50 K241:K245 K260:K267 K272:K301">
      <formula1>$Q$7:$Q$8</formula1>
    </dataValidation>
    <dataValidation type="list" allowBlank="1" showInputMessage="1" showErrorMessage="1" sqref="J307:J308 J241:J246 J235 J252:J254 J260:J266 J202:J203 J209:J210 J217:J219 J272:J276 J314:J316 J322:J324 J175 J181:J186 J299:J301 J155 J161:J169 J278:J282 J284:J287 J289:J292 J294:J297 J192:J196">
      <formula1>$Z$5:$Z$23</formula1>
    </dataValidation>
    <dataValidation type="list" allowBlank="1" showInputMessage="1" showErrorMessage="1" sqref="D307:E308 D322:E324 D314:E316 D217:E219 D209:E211 D202:E203">
      <formula1>$Q$46:$Q$48</formula1>
    </dataValidation>
    <dataValidation type="list" allowBlank="1" showInputMessage="1" showErrorMessage="1" sqref="J283 J277 J298 J293 J288">
      <formula1>$Z$5:$Z$20</formula1>
    </dataValidation>
    <dataValidation type="list" allowBlank="1" showInputMessage="1" showErrorMessage="1" sqref="D260 D262:D266 D252:D254 D181:D186 D175">
      <formula1>$Q$20:$Q$23</formula1>
    </dataValidation>
    <dataValidation type="list" allowBlank="1" showInputMessage="1" showErrorMessage="1" sqref="D235 D241:D245 D155">
      <formula1>$Q$9:$Q$19</formula1>
    </dataValidation>
    <dataValidation type="list" allowBlank="1" showInputMessage="1" showErrorMessage="1" sqref="D161:D169 D86:D87 D79:D80 D19:D23">
      <formula1>$Q$20:$Q$30</formula1>
    </dataValidation>
    <dataValidation type="list" allowBlank="1" showInputMessage="1" showErrorMessage="1" sqref="D125:E126 D132:E133 D139:E140 D63:E64 D56:E57 D70:E71">
      <formula1>$Q$66:$Q$68</formula1>
    </dataValidation>
    <dataValidation type="list" allowBlank="1" showInputMessage="1" showErrorMessage="1" sqref="J125:J126 J79:J80 J86:J87 J56:J57 J70:J71 J63:J64 J100:J101 J114:J119 J107:J108 J29:J30 J36:J37 J19:J23 J139:J140 J132:J133 J43:J50">
      <formula1>$Z$5:$Z$45</formula1>
    </dataValidation>
    <dataValidation type="list" allowBlank="1" showInputMessage="1" showErrorMessage="1" sqref="D116 D118 D107:D108 D114 D100:D101 D29:D30 D36:D37 D43:D50">
      <formula1>$Q$31:$Q$37</formula1>
    </dataValidation>
    <dataValidation type="list" allowBlank="1" showInputMessage="1" showErrorMessage="1" sqref="D93">
      <formula1>$Q$21:$Q$31</formula1>
    </dataValidation>
    <dataValidation type="list" allowBlank="1" showInputMessage="1" showErrorMessage="1" sqref="K93">
      <formula1>$Q$8:$Q$9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5" scale="44" fitToHeight="9" orientation="landscape" r:id="rId1"/>
  <rowBreaks count="11" manualBreakCount="11">
    <brk id="25" max="14" man="1"/>
    <brk id="52" max="14" man="1"/>
    <brk id="89" max="14" man="1"/>
    <brk id="110" max="14" man="1"/>
    <brk id="120" max="14" man="1"/>
    <brk id="157" max="14" man="1"/>
    <brk id="177" max="14" man="1"/>
    <brk id="205" max="14" man="1"/>
    <brk id="247" max="14" man="1"/>
    <brk id="267" max="14" man="1"/>
    <brk id="303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87" zoomScaleNormal="87" workbookViewId="0">
      <selection activeCell="E26" sqref="E26"/>
    </sheetView>
  </sheetViews>
  <sheetFormatPr defaultColWidth="9.140625" defaultRowHeight="15" x14ac:dyDescent="0.25"/>
  <cols>
    <col min="1" max="1" width="42.28515625" customWidth="1"/>
    <col min="2" max="2" width="35.140625" customWidth="1"/>
    <col min="3" max="3" width="33.42578125" customWidth="1"/>
    <col min="4" max="4" width="9.140625" customWidth="1"/>
    <col min="5" max="5" width="16.42578125" customWidth="1"/>
    <col min="6" max="8" width="9.140625" customWidth="1"/>
    <col min="9" max="9" width="20.28515625" customWidth="1"/>
  </cols>
  <sheetData>
    <row r="1" spans="1:14" ht="18.75" x14ac:dyDescent="0.3">
      <c r="A1" s="972" t="s">
        <v>198</v>
      </c>
      <c r="B1" s="972"/>
      <c r="C1" s="97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14" ht="18.75" x14ac:dyDescent="0.3">
      <c r="A2" s="972" t="s">
        <v>130</v>
      </c>
      <c r="B2" s="972"/>
      <c r="C2" s="97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</row>
    <row r="3" spans="1:14" ht="18.75" x14ac:dyDescent="0.3">
      <c r="A3" s="972" t="s">
        <v>151</v>
      </c>
      <c r="B3" s="972"/>
      <c r="C3" s="97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</row>
    <row r="5" spans="1:14" ht="15.75" thickBot="1" x14ac:dyDescent="0.3">
      <c r="A5" s="977" t="s">
        <v>50</v>
      </c>
      <c r="B5" s="977"/>
      <c r="C5" s="977"/>
    </row>
    <row r="6" spans="1:14" ht="15.75" x14ac:dyDescent="0.25">
      <c r="A6" s="973" t="s">
        <v>51</v>
      </c>
      <c r="B6" s="974"/>
      <c r="C6" s="975"/>
    </row>
    <row r="7" spans="1:14" ht="15.75" x14ac:dyDescent="0.25">
      <c r="A7" s="13" t="s">
        <v>52</v>
      </c>
      <c r="B7" s="14" t="s">
        <v>53</v>
      </c>
      <c r="C7" s="15" t="s">
        <v>54</v>
      </c>
    </row>
    <row r="8" spans="1:14" ht="15.75" thickBot="1" x14ac:dyDescent="0.3">
      <c r="A8" s="16" t="s">
        <v>55</v>
      </c>
      <c r="B8" s="254">
        <v>41275</v>
      </c>
      <c r="C8" s="255">
        <v>41820</v>
      </c>
    </row>
    <row r="9" spans="1:14" ht="15.75" thickBot="1" x14ac:dyDescent="0.3">
      <c r="A9" s="976"/>
      <c r="B9" s="976"/>
      <c r="C9" s="976"/>
    </row>
    <row r="10" spans="1:14" ht="15.75" x14ac:dyDescent="0.25">
      <c r="A10" s="973" t="s">
        <v>56</v>
      </c>
      <c r="B10" s="974"/>
      <c r="C10" s="975"/>
    </row>
    <row r="11" spans="1:14" ht="15.75" thickBot="1" x14ac:dyDescent="0.3">
      <c r="A11" s="253" t="s">
        <v>199</v>
      </c>
      <c r="B11" s="978"/>
      <c r="C11" s="979"/>
    </row>
    <row r="12" spans="1:14" ht="15.75" thickBot="1" x14ac:dyDescent="0.3">
      <c r="A12" s="976"/>
      <c r="B12" s="976"/>
      <c r="C12" s="976"/>
    </row>
    <row r="13" spans="1:14" ht="15.75" x14ac:dyDescent="0.25">
      <c r="A13" s="973" t="s">
        <v>57</v>
      </c>
      <c r="B13" s="974"/>
      <c r="C13" s="975"/>
    </row>
    <row r="14" spans="1:14" ht="31.5" x14ac:dyDescent="0.25">
      <c r="A14" s="13" t="s">
        <v>58</v>
      </c>
      <c r="B14" s="14" t="s">
        <v>59</v>
      </c>
      <c r="C14" s="15" t="s">
        <v>60</v>
      </c>
      <c r="I14" s="94"/>
    </row>
    <row r="15" spans="1:14" x14ac:dyDescent="0.25">
      <c r="A15" s="51" t="s">
        <v>61</v>
      </c>
      <c r="B15" s="24"/>
      <c r="C15" s="24"/>
      <c r="E15" s="30" t="s">
        <v>114</v>
      </c>
    </row>
    <row r="16" spans="1:14" x14ac:dyDescent="0.25">
      <c r="A16" s="51" t="s">
        <v>63</v>
      </c>
      <c r="B16" s="24"/>
      <c r="C16" s="24"/>
      <c r="E16" t="s">
        <v>114</v>
      </c>
      <c r="I16" s="94"/>
    </row>
    <row r="17" spans="1:9" x14ac:dyDescent="0.25">
      <c r="A17" t="s">
        <v>62</v>
      </c>
      <c r="B17" s="24">
        <f>+'Detalle Plan de Adquisiciones'!G24+'Detalle Plan de Adquisiciones'!G94+'Detalle Plan de Adquisiciones'!G247+'Detalle Plan de Adquisiciones'!G170</f>
        <v>3620150</v>
      </c>
      <c r="C17" s="24">
        <f>+B17</f>
        <v>3620150</v>
      </c>
      <c r="E17" s="295" t="s">
        <v>114</v>
      </c>
      <c r="I17" s="94"/>
    </row>
    <row r="18" spans="1:9" x14ac:dyDescent="0.25">
      <c r="A18" s="51" t="s">
        <v>64</v>
      </c>
      <c r="B18" s="24"/>
      <c r="C18" s="24"/>
      <c r="E18" t="s">
        <v>114</v>
      </c>
      <c r="I18" s="94"/>
    </row>
    <row r="19" spans="1:9" x14ac:dyDescent="0.25">
      <c r="A19" s="51" t="s">
        <v>65</v>
      </c>
      <c r="B19" s="24">
        <f>+'Detalle Plan de Adquisiciones'!G267</f>
        <v>124125</v>
      </c>
      <c r="C19" s="24">
        <f t="shared" ref="C19:C20" si="0">+B19</f>
        <v>124125</v>
      </c>
      <c r="E19" s="295" t="s">
        <v>114</v>
      </c>
      <c r="I19" s="94"/>
    </row>
    <row r="20" spans="1:9" x14ac:dyDescent="0.25">
      <c r="A20" s="51" t="s">
        <v>66</v>
      </c>
      <c r="B20" s="24">
        <f>+'Detalle Plan de Adquisiciones'!G51+'Detalle Plan de Adquisiciones'!G120+'Detalle Plan de Adquisiciones'!G197+'Detalle Plan de Adquisiciones'!G302</f>
        <v>1916174.8333333333</v>
      </c>
      <c r="C20" s="24">
        <f t="shared" si="0"/>
        <v>1916174.8333333333</v>
      </c>
      <c r="E20" s="295" t="s">
        <v>114</v>
      </c>
      <c r="I20" s="94"/>
    </row>
    <row r="21" spans="1:9" x14ac:dyDescent="0.25">
      <c r="A21" s="52" t="s">
        <v>67</v>
      </c>
      <c r="B21" s="24"/>
      <c r="C21" s="24"/>
      <c r="I21" s="94"/>
    </row>
    <row r="22" spans="1:9" x14ac:dyDescent="0.25">
      <c r="A22" s="51" t="s">
        <v>68</v>
      </c>
      <c r="B22" s="24"/>
      <c r="C22" s="24"/>
      <c r="I22" s="94"/>
    </row>
    <row r="23" spans="1:9" x14ac:dyDescent="0.25">
      <c r="A23" s="52" t="s">
        <v>132</v>
      </c>
      <c r="B23" s="24"/>
      <c r="C23" s="24"/>
      <c r="I23" s="94"/>
    </row>
    <row r="24" spans="1:9" x14ac:dyDescent="0.25">
      <c r="A24" s="162" t="s">
        <v>131</v>
      </c>
      <c r="B24" s="24"/>
      <c r="C24" s="24"/>
      <c r="I24" s="94"/>
    </row>
    <row r="25" spans="1:9" ht="16.5" thickBot="1" x14ac:dyDescent="0.3">
      <c r="A25" s="53" t="s">
        <v>69</v>
      </c>
      <c r="B25" s="58">
        <f>SUM(B15:B24)</f>
        <v>5660449.833333333</v>
      </c>
      <c r="C25" s="17">
        <f>SUM(C15:C24)</f>
        <v>5660449.833333333</v>
      </c>
      <c r="E25" s="30"/>
      <c r="I25" s="94"/>
    </row>
    <row r="26" spans="1:9" ht="15.75" thickBot="1" x14ac:dyDescent="0.3">
      <c r="I26" s="94"/>
    </row>
    <row r="27" spans="1:9" ht="15.75" x14ac:dyDescent="0.25">
      <c r="A27" s="973" t="s">
        <v>80</v>
      </c>
      <c r="B27" s="974"/>
      <c r="C27" s="975"/>
      <c r="I27" s="94"/>
    </row>
    <row r="28" spans="1:9" ht="31.5" x14ac:dyDescent="0.25">
      <c r="A28" s="13" t="s">
        <v>81</v>
      </c>
      <c r="B28" s="14" t="s">
        <v>59</v>
      </c>
      <c r="C28" s="15" t="s">
        <v>60</v>
      </c>
      <c r="I28" s="94"/>
    </row>
    <row r="29" spans="1:9" x14ac:dyDescent="0.25">
      <c r="A29" s="25" t="s">
        <v>105</v>
      </c>
      <c r="B29" s="24">
        <f>+'Detalle Plan de Adquisiciones'!G74</f>
        <v>1204480</v>
      </c>
      <c r="C29" s="24">
        <f>+B29</f>
        <v>1204480</v>
      </c>
      <c r="E29" s="30" t="s">
        <v>114</v>
      </c>
      <c r="I29" s="94"/>
    </row>
    <row r="30" spans="1:9" x14ac:dyDescent="0.25">
      <c r="A30" s="25" t="s">
        <v>106</v>
      </c>
      <c r="B30" s="24">
        <f>+'Detalle Plan de Adquisiciones'!G142</f>
        <v>2355050</v>
      </c>
      <c r="C30" s="24">
        <f t="shared" ref="C30:C32" si="1">+B30</f>
        <v>2355050</v>
      </c>
      <c r="E30" s="30" t="s">
        <v>114</v>
      </c>
      <c r="I30" s="94"/>
    </row>
    <row r="31" spans="1:9" x14ac:dyDescent="0.25">
      <c r="A31" s="25" t="s">
        <v>107</v>
      </c>
      <c r="B31" s="24">
        <f>+'Detalle Plan de Adquisiciones'!G221</f>
        <v>745200</v>
      </c>
      <c r="C31" s="24">
        <f t="shared" si="1"/>
        <v>745200</v>
      </c>
      <c r="E31" s="30" t="s">
        <v>114</v>
      </c>
      <c r="I31" s="94"/>
    </row>
    <row r="32" spans="1:9" x14ac:dyDescent="0.25">
      <c r="A32" s="25" t="s">
        <v>120</v>
      </c>
      <c r="B32" s="24">
        <f>+'Detalle Plan de Adquisiciones'!G327</f>
        <v>1355719.8333333333</v>
      </c>
      <c r="C32" s="24">
        <f t="shared" si="1"/>
        <v>1355719.8333333333</v>
      </c>
      <c r="E32" s="30" t="s">
        <v>114</v>
      </c>
      <c r="I32" s="94"/>
    </row>
    <row r="33" spans="1:9" x14ac:dyDescent="0.25">
      <c r="A33" s="25" t="s">
        <v>119</v>
      </c>
      <c r="B33" s="24"/>
      <c r="C33" s="24"/>
      <c r="E33" t="s">
        <v>114</v>
      </c>
      <c r="I33" s="94"/>
    </row>
    <row r="34" spans="1:9" x14ac:dyDescent="0.25">
      <c r="A34" s="25" t="s">
        <v>121</v>
      </c>
      <c r="B34" s="24" t="s">
        <v>114</v>
      </c>
      <c r="C34" s="24">
        <v>0</v>
      </c>
      <c r="E34" t="s">
        <v>114</v>
      </c>
      <c r="I34" s="94"/>
    </row>
    <row r="35" spans="1:9" ht="16.5" thickBot="1" x14ac:dyDescent="0.3">
      <c r="A35" s="26" t="s">
        <v>69</v>
      </c>
      <c r="B35" s="17">
        <f>SUM(B29:B33)</f>
        <v>5660449.833333333</v>
      </c>
      <c r="C35" s="27">
        <f>SUM(C29:C34)</f>
        <v>5660449.833333333</v>
      </c>
      <c r="E35" s="30" t="s">
        <v>114</v>
      </c>
      <c r="I35" s="94"/>
    </row>
    <row r="36" spans="1:9" x14ac:dyDescent="0.25">
      <c r="E36" t="s">
        <v>114</v>
      </c>
      <c r="I36" s="94"/>
    </row>
    <row r="37" spans="1:9" x14ac:dyDescent="0.25">
      <c r="I37" s="94"/>
    </row>
    <row r="38" spans="1:9" x14ac:dyDescent="0.25">
      <c r="I38" s="94"/>
    </row>
    <row r="39" spans="1:9" x14ac:dyDescent="0.25">
      <c r="I39" s="94"/>
    </row>
    <row r="40" spans="1:9" x14ac:dyDescent="0.25">
      <c r="I40" s="94"/>
    </row>
    <row r="41" spans="1:9" x14ac:dyDescent="0.25">
      <c r="I41" s="94"/>
    </row>
    <row r="42" spans="1:9" x14ac:dyDescent="0.25">
      <c r="I42" s="94"/>
    </row>
    <row r="43" spans="1:9" x14ac:dyDescent="0.25">
      <c r="I43" s="94"/>
    </row>
  </sheetData>
  <mergeCells count="11">
    <mergeCell ref="A1:C1"/>
    <mergeCell ref="A2:C2"/>
    <mergeCell ref="A3:C3"/>
    <mergeCell ref="A27:C27"/>
    <mergeCell ref="A12:C12"/>
    <mergeCell ref="A5:C5"/>
    <mergeCell ref="A13:C13"/>
    <mergeCell ref="A6:C6"/>
    <mergeCell ref="A10:C10"/>
    <mergeCell ref="B11:C11"/>
    <mergeCell ref="A9:C9"/>
  </mergeCells>
  <phoneticPr fontId="36" type="noConversion"/>
  <conditionalFormatting sqref="B33:C34">
    <cfRule type="containsText" priority="3" operator="containsText" text="san marcos">
      <formula>NOT(ISERROR(SEARCH("san marcos",B33)))</formula>
    </cfRule>
  </conditionalFormatting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workbookViewId="0">
      <selection activeCell="C24" sqref="C24"/>
    </sheetView>
  </sheetViews>
  <sheetFormatPr defaultColWidth="9.140625" defaultRowHeight="15" x14ac:dyDescent="0.25"/>
  <cols>
    <col min="1" max="1" width="4.7109375" customWidth="1"/>
    <col min="2" max="2" width="29.7109375" customWidth="1"/>
    <col min="3" max="3" width="24" customWidth="1"/>
    <col min="4" max="4" width="42.42578125" customWidth="1"/>
    <col min="5" max="5" width="31.28515625" customWidth="1"/>
  </cols>
  <sheetData>
    <row r="1" spans="2:15" ht="18.75" x14ac:dyDescent="0.3">
      <c r="B1" s="972" t="s">
        <v>198</v>
      </c>
      <c r="C1" s="972"/>
      <c r="D1" s="972"/>
      <c r="E1" s="972"/>
      <c r="F1" s="522"/>
      <c r="G1" s="522"/>
      <c r="H1" s="522"/>
      <c r="I1" s="522"/>
      <c r="J1" s="522"/>
      <c r="K1" s="522"/>
      <c r="L1" s="522"/>
      <c r="M1" s="522"/>
      <c r="N1" s="522"/>
      <c r="O1" s="522"/>
    </row>
    <row r="2" spans="2:15" ht="18.75" x14ac:dyDescent="0.3">
      <c r="B2" s="972" t="s">
        <v>130</v>
      </c>
      <c r="C2" s="972"/>
      <c r="D2" s="972"/>
      <c r="E2" s="972"/>
      <c r="F2" s="522"/>
      <c r="G2" s="522"/>
      <c r="H2" s="522"/>
      <c r="I2" s="522"/>
      <c r="J2" s="522"/>
      <c r="K2" s="522"/>
      <c r="L2" s="522"/>
      <c r="M2" s="522"/>
      <c r="N2" s="522"/>
      <c r="O2" s="522"/>
    </row>
    <row r="3" spans="2:15" ht="18.75" x14ac:dyDescent="0.3">
      <c r="B3" s="972" t="s">
        <v>151</v>
      </c>
      <c r="C3" s="972"/>
      <c r="D3" s="972"/>
      <c r="E3" s="972"/>
      <c r="F3" s="522"/>
      <c r="G3" s="522"/>
      <c r="H3" s="522"/>
      <c r="I3" s="522"/>
      <c r="J3" s="522"/>
      <c r="K3" s="522"/>
      <c r="L3" s="522"/>
      <c r="M3" s="522"/>
      <c r="N3" s="522"/>
      <c r="O3" s="522"/>
    </row>
    <row r="4" spans="2:15" ht="12" customHeight="1" thickBot="1" x14ac:dyDescent="0.3">
      <c r="B4" s="2"/>
      <c r="C4" s="2"/>
      <c r="D4" s="2"/>
      <c r="E4" s="2"/>
    </row>
    <row r="5" spans="2:15" ht="12" customHeight="1" x14ac:dyDescent="0.25">
      <c r="B5" s="70" t="s">
        <v>77</v>
      </c>
      <c r="C5" s="71" t="s">
        <v>113</v>
      </c>
      <c r="D5" s="72" t="s">
        <v>70</v>
      </c>
      <c r="E5" s="73" t="s">
        <v>71</v>
      </c>
    </row>
    <row r="6" spans="2:15" x14ac:dyDescent="0.25">
      <c r="B6" s="981" t="s">
        <v>122</v>
      </c>
      <c r="C6" s="65" t="s">
        <v>123</v>
      </c>
      <c r="D6" s="18"/>
      <c r="E6" s="19"/>
    </row>
    <row r="7" spans="2:15" x14ac:dyDescent="0.25">
      <c r="B7" s="982"/>
      <c r="C7" s="65"/>
      <c r="D7" s="18"/>
      <c r="E7" s="19"/>
    </row>
    <row r="8" spans="2:15" x14ac:dyDescent="0.25">
      <c r="B8" s="982"/>
      <c r="C8" s="65"/>
      <c r="D8" s="18"/>
      <c r="E8" s="19"/>
    </row>
    <row r="9" spans="2:15" x14ac:dyDescent="0.25">
      <c r="B9" s="982"/>
      <c r="C9" s="65"/>
      <c r="D9" s="18"/>
      <c r="E9" s="19"/>
    </row>
    <row r="10" spans="2:15" x14ac:dyDescent="0.25">
      <c r="B10" s="982"/>
      <c r="C10" s="65"/>
      <c r="D10" s="18"/>
      <c r="E10" s="19"/>
    </row>
    <row r="11" spans="2:15" ht="17.25" customHeight="1" x14ac:dyDescent="0.25">
      <c r="B11" s="982"/>
      <c r="C11" s="65"/>
      <c r="D11" s="18"/>
      <c r="E11" s="19"/>
    </row>
    <row r="12" spans="2:15" ht="15.75" thickBot="1" x14ac:dyDescent="0.3">
      <c r="B12" s="983"/>
      <c r="C12" s="66"/>
      <c r="D12" s="20"/>
      <c r="E12" s="21"/>
    </row>
    <row r="13" spans="2:15" ht="15.75" customHeight="1" x14ac:dyDescent="0.25">
      <c r="B13" s="68"/>
      <c r="C13" s="68"/>
      <c r="D13" s="68"/>
      <c r="E13" s="68"/>
    </row>
    <row r="14" spans="2:15" ht="6" customHeight="1" thickBot="1" x14ac:dyDescent="0.3">
      <c r="B14" s="69"/>
      <c r="C14" s="69"/>
      <c r="D14" s="69"/>
      <c r="E14" s="69"/>
    </row>
    <row r="15" spans="2:15" ht="38.25" x14ac:dyDescent="0.25">
      <c r="B15" s="22" t="s">
        <v>72</v>
      </c>
      <c r="C15" s="67" t="s">
        <v>112</v>
      </c>
      <c r="D15" s="67" t="s">
        <v>73</v>
      </c>
      <c r="E15" s="23"/>
    </row>
    <row r="16" spans="2:15" x14ac:dyDescent="0.25">
      <c r="B16" s="984" t="s">
        <v>129</v>
      </c>
      <c r="C16" s="19" t="s">
        <v>74</v>
      </c>
      <c r="D16" s="19" t="s">
        <v>124</v>
      </c>
      <c r="E16" s="23"/>
    </row>
    <row r="17" spans="2:5" ht="25.5" x14ac:dyDescent="0.25">
      <c r="B17" s="984"/>
      <c r="C17" s="19" t="s">
        <v>75</v>
      </c>
      <c r="D17" s="133" t="s">
        <v>125</v>
      </c>
      <c r="E17" s="69"/>
    </row>
    <row r="18" spans="2:5" ht="25.5" x14ac:dyDescent="0.25">
      <c r="B18" s="984"/>
      <c r="C18" s="19" t="s">
        <v>76</v>
      </c>
      <c r="D18" s="133" t="s">
        <v>126</v>
      </c>
      <c r="E18" s="69"/>
    </row>
    <row r="19" spans="2:5" x14ac:dyDescent="0.25">
      <c r="B19" s="984"/>
      <c r="C19" s="19" t="s">
        <v>128</v>
      </c>
      <c r="D19" s="19" t="s">
        <v>127</v>
      </c>
      <c r="E19" s="68"/>
    </row>
    <row r="20" spans="2:5" ht="15" customHeight="1" x14ac:dyDescent="0.25">
      <c r="B20" s="985"/>
      <c r="C20" s="64"/>
      <c r="D20" s="64"/>
      <c r="E20" s="68"/>
    </row>
    <row r="21" spans="2:5" ht="15.75" thickBot="1" x14ac:dyDescent="0.3">
      <c r="B21" s="986"/>
      <c r="C21" s="21"/>
      <c r="D21" s="21"/>
      <c r="E21" s="68"/>
    </row>
    <row r="23" spans="2:5" x14ac:dyDescent="0.25">
      <c r="B23" s="980"/>
      <c r="C23" s="980"/>
      <c r="D23" s="980"/>
    </row>
  </sheetData>
  <mergeCells count="6">
    <mergeCell ref="B23:D23"/>
    <mergeCell ref="B1:E1"/>
    <mergeCell ref="B2:E2"/>
    <mergeCell ref="B3:E3"/>
    <mergeCell ref="B6:B12"/>
    <mergeCell ref="B16:B21"/>
  </mergeCells>
  <phoneticPr fontId="36" type="noConversion"/>
  <pageMargins left="0.35433070866141736" right="0.23622047244094491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37718799</IDBDocs_x0020_Number>
    <TaxCatchAll xmlns="9c571b2f-e523-4ab2-ba2e-09e151a03ef4">
      <Value>8</Value>
      <Value>9</Value>
    </TaxCatchAll>
    <Phase xmlns="9c571b2f-e523-4ab2-ba2e-09e151a03ef4" xsi:nil="true"/>
    <SISCOR_x0020_Number xmlns="9c571b2f-e523-4ab2-ba2e-09e151a03ef4" xsi:nil="true"/>
    <Division_x0020_or_x0020_Unit xmlns="9c571b2f-e523-4ab2-ba2e-09e151a03ef4">CID/CGU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1905/OC-GU</Approval_x0020_Number>
    <Document_x0020_Author xmlns="9c571b2f-e523-4ab2-ba2e-09e151a03ef4">CBGONZALEZ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2013</Fiscal_x0020_Year_x0020_IDB>
    <Other_x0020_Author xmlns="9c571b2f-e523-4ab2-ba2e-09e151a03ef4">Lic. Carlos Alberto Ruiz Prado </Other_x0020_Author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GU0177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Plan&lt;/USER_STAGE&gt;&lt;PD_OBJ_TYPE&gt;1&lt;/PD_OBJ_TYPE&gt;&lt;MAKERECORD&gt;Y&lt;/MAKERECORD&gt;&lt;PD_FILEPT_NO&gt;PO-GU0177-GS&lt;/PD_FILEPT_NO&gt;&lt;/Data&gt;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PLAN</Identifier>
    <Disclosure_x0020_Activity xmlns="9c571b2f-e523-4ab2-ba2e-09e151a03ef4">Procurement Plan</Disclosure_x0020_Activity>
    <Webtopic xmlns="9c571b2f-e523-4ab2-ba2e-09e151a03ef4">RM-JUS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A3A841D242701948B7FE1B54A0F30D20" ma:contentTypeVersion="0" ma:contentTypeDescription="A content type to manage public (operations) IDB documents" ma:contentTypeScope="" ma:versionID="8737e4dff9d4617f52e551f22bdc6fa1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5ab96410b6bc34f3c1dd89d1a45f6fe6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71badd0-c5d6-441e-9ffc-2198742fc76f}" ma:internalName="TaxCatchAll" ma:showField="CatchAllData" ma:web="7f51a33f-076e-482d-bce2-933781d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71badd0-c5d6-441e-9ffc-2198742fc76f}" ma:internalName="TaxCatchAllLabel" ma:readOnly="true" ma:showField="CatchAllDataLabel" ma:web="7f51a33f-076e-482d-bce2-933781d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113541B-4DE5-419C-824F-D873CE5C15E6}"/>
</file>

<file path=customXml/itemProps2.xml><?xml version="1.0" encoding="utf-8"?>
<ds:datastoreItem xmlns:ds="http://schemas.openxmlformats.org/officeDocument/2006/customXml" ds:itemID="{9C0C40EB-2A1C-41FD-876C-1D7A1A40505F}"/>
</file>

<file path=customXml/itemProps3.xml><?xml version="1.0" encoding="utf-8"?>
<ds:datastoreItem xmlns:ds="http://schemas.openxmlformats.org/officeDocument/2006/customXml" ds:itemID="{678AFE0D-747E-4B95-BD3E-BBD4A4305111}"/>
</file>

<file path=customXml/itemProps4.xml><?xml version="1.0" encoding="utf-8"?>
<ds:datastoreItem xmlns:ds="http://schemas.openxmlformats.org/officeDocument/2006/customXml" ds:itemID="{F590CAC2-AEAE-4F4F-9372-55DA74E9AA75}"/>
</file>

<file path=customXml/itemProps5.xml><?xml version="1.0" encoding="utf-8"?>
<ds:datastoreItem xmlns:ds="http://schemas.openxmlformats.org/officeDocument/2006/customXml" ds:itemID="{53FA3926-EE9F-4B03-8332-881782DFA5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Detalle Plan de Adquisiciones</vt:lpstr>
      <vt:lpstr>Plan de Adquisiciones</vt:lpstr>
      <vt:lpstr>Estructura del Proyecto</vt:lpstr>
      <vt:lpstr>'Detalle Plan de Adquisiciones'!Print_Area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</dc:title>
  <dc:creator>Bruno Costa</dc:creator>
  <cp:lastModifiedBy>Test</cp:lastModifiedBy>
  <cp:lastPrinted>2012-10-30T17:24:28Z</cp:lastPrinted>
  <dcterms:created xsi:type="dcterms:W3CDTF">2011-03-30T14:45:37Z</dcterms:created>
  <dcterms:modified xsi:type="dcterms:W3CDTF">2013-04-18T22:19:23Z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0x01010046CF21643EE8D14686A648AA6DAD089200A3A841D242701948B7FE1B54A0F30D20</vt:lpwstr>
  </property>
  <property fmtid="{D5CDD505-2E9C-101B-9397-08002B2CF9AE}" pid="3" name="TaxKeyword">
    <vt:lpwstr/>
  </property>
  <property fmtid="{D5CDD505-2E9C-101B-9397-08002B2CF9AE}" pid="4" name="Function Operations IDB">
    <vt:lpwstr>9;#Goods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8;#Procurement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8;#Procurement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>Lic. Carlos Alberto Ruiz Prado </vt:lpwstr>
  </property>
  <property fmtid="{D5CDD505-2E9C-101B-9397-08002B2CF9AE}" pid="14" name="Sector IDB">
    <vt:lpwstr/>
  </property>
  <property fmtid="{D5CDD505-2E9C-101B-9397-08002B2CF9AE}" pid="15" name="Sub-Sector">
    <vt:lpwstr/>
  </property>
</Properties>
</file>