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8190" activeTab="0"/>
  </bookViews>
  <sheets>
    <sheet name="POA 18 meses" sheetId="1" r:id="rId1"/>
  </sheets>
  <definedNames/>
  <calcPr fullCalcOnLoad="1"/>
</workbook>
</file>

<file path=xl/sharedStrings.xml><?xml version="1.0" encoding="utf-8"?>
<sst xmlns="http://schemas.openxmlformats.org/spreadsheetml/2006/main" count="430" uniqueCount="202">
  <si>
    <t>BID</t>
  </si>
  <si>
    <t>Capacitación</t>
  </si>
  <si>
    <t>Local</t>
  </si>
  <si>
    <t>global</t>
  </si>
  <si>
    <t>proyecto</t>
  </si>
  <si>
    <t>Viveros</t>
  </si>
  <si>
    <t>Material de difusión</t>
  </si>
  <si>
    <t>taller</t>
  </si>
  <si>
    <t>gira</t>
  </si>
  <si>
    <t>técnico</t>
  </si>
  <si>
    <t>Capacitaciones en servicio</t>
  </si>
  <si>
    <t>curso</t>
  </si>
  <si>
    <t>Cursos de posgrado</t>
  </si>
  <si>
    <t>jornada</t>
  </si>
  <si>
    <t>Equipamiento laboratorio de semillas</t>
  </si>
  <si>
    <t>vivero</t>
  </si>
  <si>
    <t>Insumos viveros (semillas/barbados, agroquímicos y sustratos)</t>
  </si>
  <si>
    <t>Equipamiento para capacitaciones y oficina</t>
  </si>
  <si>
    <t>invernáculo</t>
  </si>
  <si>
    <t>Módulo investigación</t>
  </si>
  <si>
    <t>Compilación de Leyes y reglamentaciones nacionales y provinciales sobre plagas y enfermedades forestales.</t>
  </si>
  <si>
    <t>Diseño de una matriz de vigilancia de plagas y enfermedades que contemple puntos críticos de ingreso, intensidad de propágulo y riesgo potencial.</t>
  </si>
  <si>
    <t>Readecuación y equipamiento de instalaciones</t>
  </si>
  <si>
    <t>Apoyo para la asistencia de técnicos a cursos internacionales</t>
  </si>
  <si>
    <t>Pasajes y estadía de docentes cursos internacionales</t>
  </si>
  <si>
    <t>Asesoramiento especialistas para delineamiento de programas y planes (2 días por especialista)</t>
  </si>
  <si>
    <t>Pasajes y estadía técnicos SENASA para dictado de talleres sobre SINAVIMO y legislación</t>
  </si>
  <si>
    <t>Material impreso, audiovisual y digital</t>
  </si>
  <si>
    <t>Talleres de divulgación sobre SINAVIMO y legislación sanitaria</t>
  </si>
  <si>
    <t>Curso internacional sobre detección y manejo de enfermedades</t>
  </si>
  <si>
    <t>Curso internacional sobre manejo de especies invasoras</t>
  </si>
  <si>
    <t>Jornadas de extensión sobre sanidad forestal</t>
  </si>
  <si>
    <t>talleres</t>
  </si>
  <si>
    <t>Difusión, sensibilización , presentaciones de resultados de estudios</t>
  </si>
  <si>
    <t>estudio</t>
  </si>
  <si>
    <t>Ajuste de los contenidos a las necesidades especificas de los centros (producto 22)</t>
  </si>
  <si>
    <t>Viajes de productores MIPYMES para conocer experiencias exitosas y centros de demandas (producto 21)</t>
  </si>
  <si>
    <t>Estudios para adecuación de canales de distribución a la cadena de custodia (producto 19)</t>
  </si>
  <si>
    <t>Estudios de mercado (producto 18)</t>
  </si>
  <si>
    <t>Capacitación operarios y mandos medios uso y mantenimiento maquinaria remanufactura (producto 17)</t>
  </si>
  <si>
    <t>Capacitación en Higiene y seguridad en el trabajo (producto 16)</t>
  </si>
  <si>
    <t>Capacitación en afilado para grupos de 15 operarios en las empresas (producto 15)</t>
  </si>
  <si>
    <t>tutoría</t>
  </si>
  <si>
    <t>Tutoría 6 meses gestion empresarial grupo 10 empresas por equipo total 48 horas (producto 14)</t>
  </si>
  <si>
    <t>Capacitación de operarios en las empresas en secado (producto 13)</t>
  </si>
  <si>
    <t>Gastos operativos</t>
  </si>
  <si>
    <t>m/h</t>
  </si>
  <si>
    <t>Plan de negocios para sustentabilidad del cerfoar</t>
  </si>
  <si>
    <t>Plan de comunicación nacional cerfoar</t>
  </si>
  <si>
    <t>Taller Regional de Presentación de las Iniciativas Nacionales de certificación forestal y de su Mesa de Articulación</t>
  </si>
  <si>
    <t>reunión</t>
  </si>
  <si>
    <t>set</t>
  </si>
  <si>
    <t>Equipamiento administración Programa Nacional de Verificación de Madera Legal (set compuesto de laptop, cañon e impresora)</t>
  </si>
  <si>
    <t>Curso de capacitación: Programa Nacional de Verificación de Madera Legal para MIPyMEs y partes interesadas</t>
  </si>
  <si>
    <t>Curso de Capacitación para Verificadores del Programa Nacional de Verificación de Madera Legal (Bs. As. 2 verificadores por provincia)</t>
  </si>
  <si>
    <t>Taller Regional de Presentación del Programa de Verificación de Madera Legal</t>
  </si>
  <si>
    <t>día</t>
  </si>
  <si>
    <t>Plan de comunicación nacional Programa Verificación Madera Legal</t>
  </si>
  <si>
    <t>Elaboración Protocolo de Acreditación y Procedimientos del Programa Verificación Madera legal</t>
  </si>
  <si>
    <t>Elaboración de Protocolo Base Nacional de Verificación e Interpretación Legal</t>
  </si>
  <si>
    <t>Insumos</t>
  </si>
  <si>
    <t>Seminarios talleres para difusión - Curso en Provincias 25 participantes (en 4 provincias )</t>
  </si>
  <si>
    <t>Seminarios talleres para difusión - Buenos Aires 25 participantes</t>
  </si>
  <si>
    <t>Publicaciones, boletines, folletos</t>
  </si>
  <si>
    <t>Especialista en Comunicación</t>
  </si>
  <si>
    <t>Taller anual de resultados en provincias (3 días)</t>
  </si>
  <si>
    <t>Taller de presentación en provincias (2 días)</t>
  </si>
  <si>
    <t>Cursos Especializacion y Actualizacion de postgrado</t>
  </si>
  <si>
    <t>Viajes Responsable Registro</t>
  </si>
  <si>
    <t>Encuestas Telefónicas</t>
  </si>
  <si>
    <t>Encuestas a campo (gastos)</t>
  </si>
  <si>
    <t>Encuestas a campo (honorarios)</t>
  </si>
  <si>
    <t>Asistente procesamiento encuestas</t>
  </si>
  <si>
    <t>Consultor especialista en informática</t>
  </si>
  <si>
    <t>Consultor junior Registro y Encuestas</t>
  </si>
  <si>
    <t>Consultor especialista Registro y Encuestas</t>
  </si>
  <si>
    <t>Consultor especialista en estadística</t>
  </si>
  <si>
    <t>Reunion Anual IDE</t>
  </si>
  <si>
    <t xml:space="preserve">Curso capacitacion </t>
  </si>
  <si>
    <t>Consultor GIS</t>
  </si>
  <si>
    <t>Especialista Sistemas con experiencia GIS</t>
  </si>
  <si>
    <t>Especialista en sistemas para desarrollo IDE</t>
  </si>
  <si>
    <t>Taller en Provincias 25 participantes</t>
  </si>
  <si>
    <t>Consultor forestal para definir variables (Ing. Forestal)</t>
  </si>
  <si>
    <t>Consultor para diseño informes (Economista)</t>
  </si>
  <si>
    <t>Diseñador web</t>
  </si>
  <si>
    <t>Detalle</t>
  </si>
  <si>
    <t>Año 2</t>
  </si>
  <si>
    <t>Año 1</t>
  </si>
  <si>
    <t>Total</t>
  </si>
  <si>
    <t>Costo unitario (US$)</t>
  </si>
  <si>
    <t>Unidad de medida</t>
  </si>
  <si>
    <t>Cantidad</t>
  </si>
  <si>
    <t>Bienes</t>
  </si>
  <si>
    <t>Componente 1. Mejora de la gestión</t>
  </si>
  <si>
    <t>Sucomponente Estadísticas e Información</t>
  </si>
  <si>
    <t>Plataforma de Servicios de Información para las MiPyMEs</t>
  </si>
  <si>
    <t>Inventario Forestal Permanente</t>
  </si>
  <si>
    <t>Fortalecimiento institucional</t>
  </si>
  <si>
    <t>Plan de comunicación y difusión</t>
  </si>
  <si>
    <t>Subcomponente Promoción Certificación</t>
  </si>
  <si>
    <t>Programa de Verificación Independiente de la "Legalidad de la Madera"</t>
  </si>
  <si>
    <t>Mesa de articulación iniciativas de certificación</t>
  </si>
  <si>
    <t>Consolidación del CERFOAR</t>
  </si>
  <si>
    <t>Componente 2. Generación y Transferencia de Tecnología</t>
  </si>
  <si>
    <t>Equipamiento informático Plataforma de Servicios</t>
  </si>
  <si>
    <t>Monto Estimado (US$)</t>
  </si>
  <si>
    <t>Equipamiento Inventario Forestal</t>
  </si>
  <si>
    <t>Equipamiento informático Inventario Forestal</t>
  </si>
  <si>
    <t>Especialista en sistemas: Programador, administrador (4 part time)</t>
  </si>
  <si>
    <t>Sanidad Forestal</t>
  </si>
  <si>
    <t>Investigación y Desarrollo Forestal</t>
  </si>
  <si>
    <t>Coordinador Técnico</t>
  </si>
  <si>
    <t>Responsable Componente Mejora Gestión</t>
  </si>
  <si>
    <t>Responsable Subcomponente Mejora Competitiva</t>
  </si>
  <si>
    <t>Responsable Investigación, Sanidad y Viveros</t>
  </si>
  <si>
    <t xml:space="preserve">Asistente adquisiciones </t>
  </si>
  <si>
    <t>Asistente Monitoreo  y Evaluación</t>
  </si>
  <si>
    <t>AGN</t>
  </si>
  <si>
    <t>TOTAL</t>
  </si>
  <si>
    <t>UEP Misiones</t>
  </si>
  <si>
    <t>Asistente Contabilidad y Finanzas</t>
  </si>
  <si>
    <t>Asistente Desembolso, presupuesto y administración</t>
  </si>
  <si>
    <t>Gastos de funcionamiento</t>
  </si>
  <si>
    <t>Seguros médicos</t>
  </si>
  <si>
    <t>Asistente tecnico (4)</t>
  </si>
  <si>
    <t>Componente 3. Implementación, monitoreo y evaluación</t>
  </si>
  <si>
    <t>Responsable Técnico</t>
  </si>
  <si>
    <t>Fortalecimiento de las capacidades  de detección</t>
  </si>
  <si>
    <t>Matriz de vigilancia de plagas y enfermedades</t>
  </si>
  <si>
    <t>Digesto de leyes y reglamentaciones</t>
  </si>
  <si>
    <t>Consultor estadístico con experiencia en inventario (2)</t>
  </si>
  <si>
    <t>Consultor en inventario (Ing. Forestal) (2)</t>
  </si>
  <si>
    <t>Consultores SIG (4)</t>
  </si>
  <si>
    <t>Pari Passu</t>
  </si>
  <si>
    <t>Banco</t>
  </si>
  <si>
    <t>Programa de Investigación y Desarrollo Forestal a cargo de INTA</t>
  </si>
  <si>
    <t xml:space="preserve"> Local </t>
  </si>
  <si>
    <t>1° trim.</t>
  </si>
  <si>
    <t>2° trim.</t>
  </si>
  <si>
    <t>3° trim.</t>
  </si>
  <si>
    <t>4° trim.</t>
  </si>
  <si>
    <t>Cantidad/trimestre</t>
  </si>
  <si>
    <t xml:space="preserve"> 1° trim. </t>
  </si>
  <si>
    <t xml:space="preserve"> 2° trim. </t>
  </si>
  <si>
    <t>Consultoría firma</t>
  </si>
  <si>
    <t>Subcategoría de gasto</t>
  </si>
  <si>
    <t>Obra civil</t>
  </si>
  <si>
    <t>encuesta</t>
  </si>
  <si>
    <t>Elaboración de Protocolos Provinciales de Verificación e Interpretación Legal (16 consultores)</t>
  </si>
  <si>
    <t>Consultoría ind.</t>
  </si>
  <si>
    <t>Total Costo (US$)</t>
  </si>
  <si>
    <t>Estadísticas forestales</t>
  </si>
  <si>
    <t>Vehículo 4x4 (1 inventario y 5 FI)</t>
  </si>
  <si>
    <t>Infraestructura de datos espaciales (IDE)</t>
  </si>
  <si>
    <t>Equipamiento informático IDE</t>
  </si>
  <si>
    <t>Equipamiento Fortalecimiento Institucional</t>
  </si>
  <si>
    <t>Equipamiento Estadísticas Forestales</t>
  </si>
  <si>
    <t>vehículo</t>
  </si>
  <si>
    <t>Taller de 1 día en Provincias (25 participantes)</t>
  </si>
  <si>
    <t>Taller de 2 días en Provincias (25 participantes)</t>
  </si>
  <si>
    <t>Costo/trimestre</t>
  </si>
  <si>
    <t>PROGRAMA DE SUSTENTABILIDAD Y COMPETITIVIDAD FORESTAL</t>
  </si>
  <si>
    <t>POA primeros 18 meses (montos en dólares)</t>
  </si>
  <si>
    <t>AR-L1067</t>
  </si>
  <si>
    <t xml:space="preserve">Taller  en Buenos Aires (2 días) </t>
  </si>
  <si>
    <t>mes</t>
  </si>
  <si>
    <t>Reuniones de evalaución en Buenos Aires y en provincias</t>
  </si>
  <si>
    <t>Talleres Regionales trabajo a campo y GIS (3 días)</t>
  </si>
  <si>
    <t>Gastos funcionamiento</t>
  </si>
  <si>
    <t>Insumos Oficina y ropa para personal de campo</t>
  </si>
  <si>
    <t>Viajes supervisores</t>
  </si>
  <si>
    <t>viaje</t>
  </si>
  <si>
    <t>Muestreo a campo</t>
  </si>
  <si>
    <t>Talleres en provincias (2 días)</t>
  </si>
  <si>
    <t>Viajes</t>
  </si>
  <si>
    <t>Consultoría indiv.</t>
  </si>
  <si>
    <t>Cs. recurrentes</t>
  </si>
  <si>
    <t>año</t>
  </si>
  <si>
    <t>Implementación UCAR</t>
  </si>
  <si>
    <t>Seguimiento y evaluación</t>
  </si>
  <si>
    <t>Evaluación de impactos (encuesta inicial y Fijacion linea base)</t>
  </si>
  <si>
    <t>Subomponente Mejora Competitiva de la Primera Transformación</t>
  </si>
  <si>
    <t>Seminarios talleres para difusión - Provincias 25 participantes, 3 días/taller</t>
  </si>
  <si>
    <t>informe</t>
  </si>
  <si>
    <t>Fondos concurs.</t>
  </si>
  <si>
    <t>Fortalecimiento de infraestructura para la identificación plagas</t>
  </si>
  <si>
    <t>Apoyo a la investigación en otras instituciones públicas</t>
  </si>
  <si>
    <t>1. Centro de Diseño para Innovación y el Desarrollo. Oberá, Misiones. Elaboración Proyecto de obra</t>
  </si>
  <si>
    <t>2. Centro de Tecnología de la Madera. Montecarlo, Misiones. Elaboración Proyecto de obra</t>
  </si>
  <si>
    <t>3. Centro de calidad de madera (UNLP).  Los Hornos, Buenos Aires. Elaboración Proyecto de obra</t>
  </si>
  <si>
    <t>4. Centro de Producción y  Servicios ( ITM / UNSE). Sgo del Estero. Elaboración Proyecto de obra</t>
  </si>
  <si>
    <t>5. Centro de Capacitación y Transferencia Tecnológica. Lugar a definir en Salta. Elaboración Proyecto de obra</t>
  </si>
  <si>
    <t>6. Centro de Capacitación y Transferencia Tecnológica (CEDEFI). Concordia, Entre Rios. Elaboración Proyecto de obra</t>
  </si>
  <si>
    <t>7. Centro de Producción y Servicios Mendoza. Elaboración Proyecto de obra</t>
  </si>
  <si>
    <t>8. Centro de Producción y Servicios. Gral Conesa, Río Negro. Elaboración Proyecto de obra</t>
  </si>
  <si>
    <t>9. Centro de Producción y Servicios. Localidad a definir (RN 14), Misiones. Elbaroación Proyecto de obra</t>
  </si>
  <si>
    <t>10. Centro de Producción y Servicios. Localidad a definir. Elaboración Proyecto de obra</t>
  </si>
  <si>
    <t>Construcción/instalación viveros para producción de plantines (500.000 plantines anuales), con sala de capacitación, oficina, depósito y laboratorio de semillas</t>
  </si>
  <si>
    <t>Construcción viveros de salícáceas en zonas bajo riego (500.000 barbados anuales), con sala de capacitación, oficina, depósito y laboratorio de semillas</t>
  </si>
  <si>
    <t>Mejora de viveros existentes en Patagonia, con sala de capacitación, oficina, depósito y laboratorio de semillas</t>
  </si>
  <si>
    <t>Fuente de financiamiento (US$)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</si>
</sst>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_ * #,##0_ ;_ * \-#,##0_ ;_ * &quot;-&quot;??_ ;_ @_ 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66" fontId="2" fillId="0" borderId="0" xfId="55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67" fontId="0" fillId="0" borderId="0" xfId="42" applyNumberFormat="1" applyFont="1" applyAlignment="1">
      <alignment vertical="center"/>
    </xf>
    <xf numFmtId="167" fontId="2" fillId="0" borderId="0" xfId="42" applyNumberFormat="1" applyFont="1" applyFill="1" applyAlignment="1">
      <alignment horizontal="center" vertical="center"/>
    </xf>
    <xf numFmtId="167" fontId="2" fillId="33" borderId="0" xfId="42" applyNumberFormat="1" applyFont="1" applyFill="1" applyAlignment="1">
      <alignment horizontal="center" vertical="center"/>
    </xf>
    <xf numFmtId="1" fontId="0" fillId="0" borderId="0" xfId="42" applyNumberFormat="1" applyFont="1" applyFill="1" applyAlignment="1">
      <alignment horizontal="center" vertical="center"/>
    </xf>
    <xf numFmtId="1" fontId="0" fillId="33" borderId="0" xfId="42" applyNumberFormat="1" applyFont="1" applyFill="1" applyAlignment="1">
      <alignment horizontal="center" vertical="center"/>
    </xf>
    <xf numFmtId="1" fontId="0" fillId="0" borderId="0" xfId="42" applyNumberFormat="1" applyFont="1" applyAlignment="1">
      <alignment vertical="center"/>
    </xf>
    <xf numFmtId="0" fontId="0" fillId="0" borderId="0" xfId="0" applyFill="1" applyAlignment="1">
      <alignment vertical="center"/>
    </xf>
    <xf numFmtId="167" fontId="0" fillId="0" borderId="0" xfId="42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" fontId="0" fillId="0" borderId="0" xfId="42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167" fontId="2" fillId="34" borderId="12" xfId="42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167" fontId="2" fillId="16" borderId="14" xfId="42" applyNumberFormat="1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167" fontId="2" fillId="16" borderId="10" xfId="42" applyNumberFormat="1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167" fontId="2" fillId="0" borderId="10" xfId="42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67" fontId="0" fillId="0" borderId="10" xfId="42" applyNumberFormat="1" applyFont="1" applyFill="1" applyBorder="1" applyAlignment="1">
      <alignment horizontal="center" vertical="center"/>
    </xf>
    <xf numFmtId="166" fontId="2" fillId="0" borderId="10" xfId="55" applyNumberFormat="1" applyFont="1" applyFill="1" applyBorder="1" applyAlignment="1">
      <alignment vertical="center"/>
    </xf>
    <xf numFmtId="166" fontId="2" fillId="0" borderId="16" xfId="55" applyNumberFormat="1" applyFont="1" applyFill="1" applyBorder="1" applyAlignment="1">
      <alignment vertical="center"/>
    </xf>
    <xf numFmtId="167" fontId="2" fillId="0" borderId="10" xfId="42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16" borderId="10" xfId="42" applyNumberFormat="1" applyFont="1" applyFill="1" applyBorder="1" applyAlignment="1">
      <alignment horizontal="center" vertical="center"/>
    </xf>
    <xf numFmtId="166" fontId="2" fillId="16" borderId="10" xfId="55" applyNumberFormat="1" applyFont="1" applyFill="1" applyBorder="1" applyAlignment="1">
      <alignment vertical="center"/>
    </xf>
    <xf numFmtId="166" fontId="2" fillId="16" borderId="16" xfId="55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67" fontId="2" fillId="0" borderId="12" xfId="42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6" fontId="2" fillId="0" borderId="19" xfId="55" applyNumberFormat="1" applyFont="1" applyFill="1" applyBorder="1" applyAlignment="1">
      <alignment vertical="center"/>
    </xf>
    <xf numFmtId="166" fontId="2" fillId="16" borderId="19" xfId="55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16" borderId="19" xfId="0" applyFont="1" applyFill="1" applyBorder="1" applyAlignment="1">
      <alignment vertical="center"/>
    </xf>
    <xf numFmtId="166" fontId="2" fillId="0" borderId="19" xfId="0" applyNumberFormat="1" applyFont="1" applyFill="1" applyBorder="1" applyAlignment="1">
      <alignment vertical="center"/>
    </xf>
    <xf numFmtId="166" fontId="2" fillId="0" borderId="16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 wrapText="1"/>
    </xf>
    <xf numFmtId="3" fontId="6" fillId="0" borderId="21" xfId="0" applyNumberFormat="1" applyFont="1" applyFill="1" applyBorder="1" applyAlignment="1">
      <alignment vertical="center"/>
    </xf>
    <xf numFmtId="167" fontId="6" fillId="0" borderId="22" xfId="42" applyNumberFormat="1" applyFont="1" applyFill="1" applyBorder="1" applyAlignment="1">
      <alignment horizontal="center" vertical="center"/>
    </xf>
    <xf numFmtId="1" fontId="39" fillId="0" borderId="23" xfId="42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2" fillId="16" borderId="26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6" fontId="2" fillId="0" borderId="27" xfId="55" applyNumberFormat="1" applyFont="1" applyFill="1" applyBorder="1" applyAlignment="1">
      <alignment vertical="center"/>
    </xf>
    <xf numFmtId="166" fontId="2" fillId="16" borderId="27" xfId="55" applyNumberFormat="1" applyFont="1" applyFill="1" applyBorder="1" applyAlignment="1">
      <alignment vertical="center"/>
    </xf>
    <xf numFmtId="166" fontId="2" fillId="0" borderId="27" xfId="0" applyNumberFormat="1" applyFont="1" applyFill="1" applyBorder="1" applyAlignment="1">
      <alignment vertical="center"/>
    </xf>
    <xf numFmtId="166" fontId="2" fillId="16" borderId="27" xfId="0" applyNumberFormat="1" applyFont="1" applyFill="1" applyBorder="1" applyAlignment="1">
      <alignment vertical="center"/>
    </xf>
    <xf numFmtId="0" fontId="2" fillId="16" borderId="27" xfId="0" applyFont="1" applyFill="1" applyBorder="1" applyAlignment="1">
      <alignment vertical="center"/>
    </xf>
    <xf numFmtId="166" fontId="2" fillId="0" borderId="28" xfId="0" applyNumberFormat="1" applyFont="1" applyFill="1" applyBorder="1" applyAlignment="1">
      <alignment vertical="center"/>
    </xf>
    <xf numFmtId="166" fontId="2" fillId="0" borderId="17" xfId="55" applyNumberFormat="1" applyFont="1" applyFill="1" applyBorder="1" applyAlignment="1">
      <alignment vertical="center"/>
    </xf>
    <xf numFmtId="166" fontId="2" fillId="0" borderId="12" xfId="55" applyNumberFormat="1" applyFont="1" applyFill="1" applyBorder="1" applyAlignment="1">
      <alignment vertical="center"/>
    </xf>
    <xf numFmtId="166" fontId="2" fillId="0" borderId="13" xfId="55" applyNumberFormat="1" applyFont="1" applyFill="1" applyBorder="1" applyAlignment="1">
      <alignment vertical="center"/>
    </xf>
    <xf numFmtId="1" fontId="0" fillId="16" borderId="26" xfId="42" applyNumberFormat="1" applyFont="1" applyFill="1" applyBorder="1" applyAlignment="1">
      <alignment horizontal="center" vertical="center" wrapText="1"/>
    </xf>
    <xf numFmtId="1" fontId="0" fillId="16" borderId="27" xfId="42" applyNumberFormat="1" applyFont="1" applyFill="1" applyBorder="1" applyAlignment="1">
      <alignment horizontal="center" vertical="center" wrapText="1"/>
    </xf>
    <xf numFmtId="1" fontId="0" fillId="0" borderId="27" xfId="42" applyNumberFormat="1" applyFont="1" applyFill="1" applyBorder="1" applyAlignment="1">
      <alignment horizontal="center" vertical="center" wrapText="1"/>
    </xf>
    <xf numFmtId="1" fontId="0" fillId="0" borderId="27" xfId="42" applyNumberFormat="1" applyFont="1" applyFill="1" applyBorder="1" applyAlignment="1">
      <alignment horizontal="center" vertical="center"/>
    </xf>
    <xf numFmtId="1" fontId="2" fillId="0" borderId="27" xfId="42" applyNumberFormat="1" applyFont="1" applyFill="1" applyBorder="1" applyAlignment="1">
      <alignment horizontal="center" vertical="center"/>
    </xf>
    <xf numFmtId="1" fontId="0" fillId="16" borderId="27" xfId="42" applyNumberFormat="1" applyFont="1" applyFill="1" applyBorder="1" applyAlignment="1">
      <alignment horizontal="center" vertical="center"/>
    </xf>
    <xf numFmtId="1" fontId="0" fillId="16" borderId="27" xfId="42" applyNumberFormat="1" applyFont="1" applyFill="1" applyBorder="1" applyAlignment="1">
      <alignment horizontal="center" vertical="center"/>
    </xf>
    <xf numFmtId="1" fontId="0" fillId="0" borderId="27" xfId="42" applyNumberFormat="1" applyFont="1" applyFill="1" applyBorder="1" applyAlignment="1">
      <alignment horizontal="center" vertical="center"/>
    </xf>
    <xf numFmtId="167" fontId="2" fillId="0" borderId="28" xfId="42" applyNumberFormat="1" applyFont="1" applyFill="1" applyBorder="1" applyAlignment="1">
      <alignment horizontal="center" vertical="center"/>
    </xf>
    <xf numFmtId="167" fontId="2" fillId="34" borderId="17" xfId="42" applyNumberFormat="1" applyFont="1" applyFill="1" applyBorder="1" applyAlignment="1">
      <alignment horizontal="center" vertical="center" wrapText="1"/>
    </xf>
    <xf numFmtId="167" fontId="2" fillId="34" borderId="13" xfId="42" applyNumberFormat="1" applyFont="1" applyFill="1" applyBorder="1" applyAlignment="1">
      <alignment horizontal="center" vertical="center" wrapText="1"/>
    </xf>
    <xf numFmtId="167" fontId="2" fillId="16" borderId="18" xfId="42" applyNumberFormat="1" applyFont="1" applyFill="1" applyBorder="1" applyAlignment="1">
      <alignment horizontal="center" vertical="center" wrapText="1"/>
    </xf>
    <xf numFmtId="167" fontId="2" fillId="16" borderId="15" xfId="42" applyNumberFormat="1" applyFont="1" applyFill="1" applyBorder="1" applyAlignment="1">
      <alignment horizontal="center" vertical="center" wrapText="1"/>
    </xf>
    <xf numFmtId="167" fontId="2" fillId="16" borderId="19" xfId="42" applyNumberFormat="1" applyFont="1" applyFill="1" applyBorder="1" applyAlignment="1">
      <alignment horizontal="center" vertical="center" wrapText="1"/>
    </xf>
    <xf numFmtId="167" fontId="2" fillId="16" borderId="16" xfId="42" applyNumberFormat="1" applyFont="1" applyFill="1" applyBorder="1" applyAlignment="1">
      <alignment horizontal="center" vertical="center" wrapText="1"/>
    </xf>
    <xf numFmtId="167" fontId="2" fillId="0" borderId="19" xfId="42" applyNumberFormat="1" applyFont="1" applyFill="1" applyBorder="1" applyAlignment="1">
      <alignment horizontal="center" vertical="center" wrapText="1"/>
    </xf>
    <xf numFmtId="167" fontId="2" fillId="0" borderId="16" xfId="42" applyNumberFormat="1" applyFont="1" applyFill="1" applyBorder="1" applyAlignment="1">
      <alignment horizontal="center" vertical="center" wrapText="1"/>
    </xf>
    <xf numFmtId="167" fontId="0" fillId="0" borderId="19" xfId="42" applyNumberFormat="1" applyFont="1" applyFill="1" applyBorder="1" applyAlignment="1">
      <alignment horizontal="center" vertical="center"/>
    </xf>
    <xf numFmtId="167" fontId="0" fillId="0" borderId="16" xfId="42" applyNumberFormat="1" applyFont="1" applyFill="1" applyBorder="1" applyAlignment="1">
      <alignment horizontal="center" vertical="center"/>
    </xf>
    <xf numFmtId="167" fontId="2" fillId="0" borderId="19" xfId="42" applyNumberFormat="1" applyFont="1" applyFill="1" applyBorder="1" applyAlignment="1">
      <alignment horizontal="center" vertical="center"/>
    </xf>
    <xf numFmtId="167" fontId="2" fillId="0" borderId="16" xfId="42" applyNumberFormat="1" applyFont="1" applyFill="1" applyBorder="1" applyAlignment="1">
      <alignment horizontal="center" vertical="center"/>
    </xf>
    <xf numFmtId="167" fontId="2" fillId="16" borderId="19" xfId="42" applyNumberFormat="1" applyFont="1" applyFill="1" applyBorder="1" applyAlignment="1">
      <alignment horizontal="center" vertical="center"/>
    </xf>
    <xf numFmtId="167" fontId="2" fillId="16" borderId="16" xfId="42" applyNumberFormat="1" applyFont="1" applyFill="1" applyBorder="1" applyAlignment="1">
      <alignment horizontal="center" vertical="center"/>
    </xf>
    <xf numFmtId="167" fontId="2" fillId="0" borderId="17" xfId="42" applyNumberFormat="1" applyFont="1" applyFill="1" applyBorder="1" applyAlignment="1">
      <alignment horizontal="center" vertical="center"/>
    </xf>
    <xf numFmtId="167" fontId="2" fillId="0" borderId="13" xfId="42" applyNumberFormat="1" applyFont="1" applyFill="1" applyBorder="1" applyAlignment="1">
      <alignment horizontal="center" vertical="center"/>
    </xf>
    <xf numFmtId="3" fontId="2" fillId="16" borderId="26" xfId="0" applyNumberFormat="1" applyFont="1" applyFill="1" applyBorder="1" applyAlignment="1">
      <alignment horizontal="center" vertical="center" wrapText="1"/>
    </xf>
    <xf numFmtId="3" fontId="2" fillId="16" borderId="27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vertical="center"/>
    </xf>
    <xf numFmtId="3" fontId="2" fillId="16" borderId="27" xfId="0" applyNumberFormat="1" applyFont="1" applyFill="1" applyBorder="1" applyAlignment="1">
      <alignment vertical="center"/>
    </xf>
    <xf numFmtId="3" fontId="2" fillId="0" borderId="27" xfId="58" applyNumberFormat="1" applyFont="1" applyFill="1" applyBorder="1" applyAlignment="1">
      <alignment vertical="center"/>
      <protection/>
    </xf>
    <xf numFmtId="3" fontId="1" fillId="0" borderId="27" xfId="58" applyNumberFormat="1" applyFont="1" applyFill="1" applyBorder="1" applyAlignment="1">
      <alignment horizontal="right" vertical="center"/>
      <protection/>
    </xf>
    <xf numFmtId="3" fontId="2" fillId="16" borderId="27" xfId="58" applyNumberFormat="1" applyFont="1" applyFill="1" applyBorder="1" applyAlignment="1">
      <alignment vertical="center"/>
      <protection/>
    </xf>
    <xf numFmtId="3" fontId="2" fillId="0" borderId="28" xfId="0" applyNumberFormat="1" applyFont="1" applyFill="1" applyBorder="1" applyAlignment="1">
      <alignment vertical="center"/>
    </xf>
    <xf numFmtId="0" fontId="2" fillId="16" borderId="29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16" borderId="30" xfId="0" applyNumberFormat="1" applyFont="1" applyFill="1" applyBorder="1" applyAlignment="1">
      <alignment horizontal="center" vertical="center"/>
    </xf>
    <xf numFmtId="4" fontId="2" fillId="0" borderId="30" xfId="58" applyNumberFormat="1" applyFont="1" applyFill="1" applyBorder="1" applyAlignment="1">
      <alignment horizontal="center" vertical="center"/>
      <protection/>
    </xf>
    <xf numFmtId="0" fontId="1" fillId="0" borderId="30" xfId="58" applyFont="1" applyFill="1" applyBorder="1" applyAlignment="1">
      <alignment horizontal="center" vertical="center"/>
      <protection/>
    </xf>
    <xf numFmtId="4" fontId="1" fillId="0" borderId="30" xfId="58" applyNumberFormat="1" applyFont="1" applyFill="1" applyBorder="1" applyAlignment="1">
      <alignment horizontal="center" vertical="center"/>
      <protection/>
    </xf>
    <xf numFmtId="3" fontId="2" fillId="0" borderId="30" xfId="58" applyNumberFormat="1" applyFont="1" applyFill="1" applyBorder="1" applyAlignment="1">
      <alignment horizontal="center" vertical="center"/>
      <protection/>
    </xf>
    <xf numFmtId="3" fontId="2" fillId="16" borderId="30" xfId="58" applyNumberFormat="1" applyFont="1" applyFill="1" applyBorder="1" applyAlignment="1">
      <alignment horizontal="center" vertical="center"/>
      <protection/>
    </xf>
    <xf numFmtId="3" fontId="2" fillId="0" borderId="31" xfId="0" applyNumberFormat="1" applyFont="1" applyFill="1" applyBorder="1" applyAlignment="1">
      <alignment horizontal="center" vertical="center"/>
    </xf>
    <xf numFmtId="9" fontId="6" fillId="0" borderId="32" xfId="0" applyNumberFormat="1" applyFont="1" applyFill="1" applyBorder="1" applyAlignment="1">
      <alignment vertical="center"/>
    </xf>
    <xf numFmtId="9" fontId="6" fillId="0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16" borderId="27" xfId="0" applyNumberFormat="1" applyFont="1" applyFill="1" applyBorder="1" applyAlignment="1">
      <alignment horizontal="center" vertical="center"/>
    </xf>
    <xf numFmtId="1" fontId="2" fillId="0" borderId="27" xfId="58" applyNumberFormat="1" applyFont="1" applyFill="1" applyBorder="1" applyAlignment="1">
      <alignment horizontal="center" vertical="center"/>
      <protection/>
    </xf>
    <xf numFmtId="0" fontId="2" fillId="0" borderId="27" xfId="58" applyFont="1" applyFill="1" applyBorder="1" applyAlignment="1">
      <alignment horizontal="center" vertical="center"/>
      <protection/>
    </xf>
    <xf numFmtId="0" fontId="1" fillId="0" borderId="27" xfId="58" applyFont="1" applyFill="1" applyBorder="1" applyAlignment="1">
      <alignment horizontal="center" vertical="center"/>
      <protection/>
    </xf>
    <xf numFmtId="1" fontId="1" fillId="0" borderId="27" xfId="58" applyNumberFormat="1" applyFont="1" applyFill="1" applyBorder="1" applyAlignment="1">
      <alignment horizontal="center" vertical="center"/>
      <protection/>
    </xf>
    <xf numFmtId="3" fontId="2" fillId="0" borderId="27" xfId="58" applyNumberFormat="1" applyFont="1" applyFill="1" applyBorder="1" applyAlignment="1">
      <alignment horizontal="center" vertical="center"/>
      <protection/>
    </xf>
    <xf numFmtId="3" fontId="2" fillId="16" borderId="27" xfId="58" applyNumberFormat="1" applyFont="1" applyFill="1" applyBorder="1" applyAlignment="1">
      <alignment horizontal="center" vertical="center"/>
      <protection/>
    </xf>
    <xf numFmtId="3" fontId="2" fillId="0" borderId="28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16" borderId="30" xfId="0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0" fontId="2" fillId="16" borderId="34" xfId="0" applyFont="1" applyFill="1" applyBorder="1" applyAlignment="1">
      <alignment horizontal="center" vertical="center" wrapText="1"/>
    </xf>
    <xf numFmtId="0" fontId="2" fillId="16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0" fontId="2" fillId="16" borderId="35" xfId="0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9" fontId="2" fillId="0" borderId="19" xfId="0" applyNumberFormat="1" applyFont="1" applyFill="1" applyBorder="1" applyAlignment="1">
      <alignment vertical="center"/>
    </xf>
    <xf numFmtId="9" fontId="2" fillId="0" borderId="16" xfId="0" applyNumberFormat="1" applyFont="1" applyFill="1" applyBorder="1" applyAlignment="1">
      <alignment vertical="center"/>
    </xf>
    <xf numFmtId="0" fontId="2" fillId="16" borderId="16" xfId="0" applyFont="1" applyFill="1" applyBorder="1" applyAlignment="1">
      <alignment vertical="center"/>
    </xf>
    <xf numFmtId="9" fontId="2" fillId="16" borderId="19" xfId="0" applyNumberFormat="1" applyFont="1" applyFill="1" applyBorder="1" applyAlignment="1">
      <alignment vertical="center"/>
    </xf>
    <xf numFmtId="9" fontId="2" fillId="16" borderId="16" xfId="0" applyNumberFormat="1" applyFont="1" applyFill="1" applyBorder="1" applyAlignment="1">
      <alignment vertical="center"/>
    </xf>
    <xf numFmtId="9" fontId="2" fillId="0" borderId="17" xfId="0" applyNumberFormat="1" applyFont="1" applyFill="1" applyBorder="1" applyAlignment="1">
      <alignment vertical="center"/>
    </xf>
    <xf numFmtId="9" fontId="2" fillId="0" borderId="13" xfId="0" applyNumberFormat="1" applyFont="1" applyFill="1" applyBorder="1" applyAlignment="1">
      <alignment vertical="center"/>
    </xf>
    <xf numFmtId="0" fontId="7" fillId="16" borderId="37" xfId="0" applyFont="1" applyFill="1" applyBorder="1" applyAlignment="1">
      <alignment horizontal="left" vertical="center" wrapText="1"/>
    </xf>
    <xf numFmtId="0" fontId="7" fillId="16" borderId="3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/>
    </xf>
    <xf numFmtId="0" fontId="6" fillId="16" borderId="38" xfId="0" applyFont="1" applyFill="1" applyBorder="1" applyAlignment="1">
      <alignment horizontal="left" vertical="center" wrapText="1"/>
    </xf>
    <xf numFmtId="0" fontId="7" fillId="16" borderId="3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2" fillId="0" borderId="38" xfId="58" applyFont="1" applyFill="1" applyBorder="1" applyAlignment="1">
      <alignment horizontal="left" vertical="center" wrapText="1"/>
      <protection/>
    </xf>
    <xf numFmtId="0" fontId="1" fillId="0" borderId="38" xfId="58" applyFont="1" applyFill="1" applyBorder="1" applyAlignment="1">
      <alignment horizontal="left" vertical="center" wrapText="1"/>
      <protection/>
    </xf>
    <xf numFmtId="0" fontId="8" fillId="16" borderId="38" xfId="58" applyFont="1" applyFill="1" applyBorder="1" applyAlignment="1">
      <alignment vertical="center" wrapText="1"/>
      <protection/>
    </xf>
    <xf numFmtId="0" fontId="5" fillId="16" borderId="38" xfId="58" applyFont="1" applyFill="1" applyBorder="1" applyAlignment="1">
      <alignment vertical="center" wrapText="1"/>
      <protection/>
    </xf>
    <xf numFmtId="0" fontId="1" fillId="0" borderId="38" xfId="58" applyFont="1" applyFill="1" applyBorder="1" applyAlignment="1">
      <alignment vertical="center" wrapText="1"/>
      <protection/>
    </xf>
    <xf numFmtId="0" fontId="2" fillId="0" borderId="39" xfId="0" applyFont="1" applyFill="1" applyBorder="1" applyAlignment="1">
      <alignment horizontal="left" vertical="center" wrapText="1"/>
    </xf>
    <xf numFmtId="3" fontId="2" fillId="16" borderId="30" xfId="0" applyNumberFormat="1" applyFont="1" applyFill="1" applyBorder="1" applyAlignment="1">
      <alignment vertical="center"/>
    </xf>
    <xf numFmtId="3" fontId="0" fillId="34" borderId="22" xfId="0" applyNumberFormat="1" applyFont="1" applyFill="1" applyBorder="1" applyAlignment="1">
      <alignment horizontal="center" vertical="center" wrapText="1"/>
    </xf>
    <xf numFmtId="3" fontId="0" fillId="34" borderId="0" xfId="0" applyNumberFormat="1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7" fontId="2" fillId="34" borderId="38" xfId="42" applyNumberFormat="1" applyFont="1" applyFill="1" applyBorder="1" applyAlignment="1">
      <alignment horizontal="center" vertical="center" wrapText="1"/>
    </xf>
    <xf numFmtId="167" fontId="2" fillId="34" borderId="27" xfId="42" applyNumberFormat="1" applyFont="1" applyFill="1" applyBorder="1" applyAlignment="1">
      <alignment horizontal="center" vertical="center" wrapText="1"/>
    </xf>
    <xf numFmtId="167" fontId="2" fillId="34" borderId="45" xfId="42" applyNumberFormat="1" applyFont="1" applyFill="1" applyBorder="1" applyAlignment="1">
      <alignment horizontal="center" vertical="center" wrapText="1"/>
    </xf>
    <xf numFmtId="167" fontId="2" fillId="34" borderId="46" xfId="42" applyNumberFormat="1" applyFont="1" applyFill="1" applyBorder="1" applyAlignment="1">
      <alignment horizontal="center" vertical="center" wrapText="1"/>
    </xf>
    <xf numFmtId="167" fontId="2" fillId="34" borderId="35" xfId="42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47" xfId="0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  <xf numFmtId="167" fontId="0" fillId="34" borderId="37" xfId="42" applyNumberFormat="1" applyFont="1" applyFill="1" applyBorder="1" applyAlignment="1">
      <alignment horizontal="center" vertical="center" wrapText="1"/>
    </xf>
    <xf numFmtId="167" fontId="0" fillId="34" borderId="26" xfId="42" applyNumberFormat="1" applyFont="1" applyFill="1" applyBorder="1" applyAlignment="1">
      <alignment horizontal="center" vertical="center" wrapText="1"/>
    </xf>
    <xf numFmtId="167" fontId="0" fillId="34" borderId="34" xfId="42" applyNumberFormat="1" applyFont="1" applyFill="1" applyBorder="1" applyAlignment="1">
      <alignment horizontal="center" vertical="center" wrapText="1"/>
    </xf>
    <xf numFmtId="167" fontId="0" fillId="34" borderId="23" xfId="42" applyNumberFormat="1" applyFont="1" applyFill="1" applyBorder="1" applyAlignment="1">
      <alignment horizontal="center" vertical="center" wrapText="1"/>
    </xf>
    <xf numFmtId="167" fontId="0" fillId="34" borderId="49" xfId="42" applyNumberFormat="1" applyFont="1" applyFill="1" applyBorder="1" applyAlignment="1">
      <alignment horizontal="center" vertical="center" wrapText="1"/>
    </xf>
    <xf numFmtId="167" fontId="0" fillId="34" borderId="50" xfId="42" applyNumberFormat="1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ares 2" xfId="54"/>
    <cellStyle name="Millares 2 2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orcentual 2" xfId="63"/>
    <cellStyle name="Porcentual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8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5" sqref="A5"/>
      <selection pane="topRight" activeCell="B5" sqref="B5"/>
      <selection pane="bottomLeft" activeCell="A8" sqref="A8"/>
      <selection pane="bottomRight" activeCell="A9" sqref="A9"/>
    </sheetView>
  </sheetViews>
  <sheetFormatPr defaultColWidth="11.421875" defaultRowHeight="15"/>
  <cols>
    <col min="1" max="1" width="55.57421875" style="27" customWidth="1"/>
    <col min="2" max="2" width="11.421875" style="5" customWidth="1"/>
    <col min="3" max="4" width="8.140625" style="5" customWidth="1"/>
    <col min="5" max="5" width="17.00390625" style="5" customWidth="1"/>
    <col min="6" max="6" width="10.421875" style="1" customWidth="1"/>
    <col min="7" max="7" width="12.140625" style="1" customWidth="1"/>
    <col min="8" max="8" width="9.8515625" style="31" customWidth="1"/>
    <col min="9" max="9" width="9.00390625" style="10" customWidth="1"/>
    <col min="10" max="10" width="9.28125" style="10" customWidth="1"/>
    <col min="11" max="11" width="8.57421875" style="10" customWidth="1"/>
    <col min="12" max="12" width="8.28125" style="10" customWidth="1"/>
    <col min="13" max="13" width="8.7109375" style="10" customWidth="1"/>
    <col min="14" max="14" width="8.140625" style="10" customWidth="1"/>
    <col min="15" max="15" width="8.140625" style="15" customWidth="1"/>
    <col min="16" max="16" width="10.7109375" style="5" customWidth="1"/>
    <col min="17" max="17" width="9.140625" style="5" customWidth="1"/>
    <col min="18" max="18" width="10.57421875" style="5" customWidth="1"/>
    <col min="19" max="19" width="12.140625" style="5" customWidth="1"/>
    <col min="20" max="20" width="11.28125" style="5" customWidth="1"/>
    <col min="21" max="21" width="11.421875" style="5" customWidth="1"/>
    <col min="22" max="24" width="10.57421875" style="5" customWidth="1"/>
    <col min="25" max="25" width="11.421875" style="5" customWidth="1"/>
    <col min="26" max="26" width="12.7109375" style="5" bestFit="1" customWidth="1"/>
    <col min="27" max="29" width="12.7109375" style="5" customWidth="1"/>
    <col min="30" max="16384" width="11.421875" style="5" customWidth="1"/>
  </cols>
  <sheetData>
    <row r="1" spans="1:25" ht="15">
      <c r="A1" s="204" t="s">
        <v>162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5">
      <c r="A2" s="204" t="s">
        <v>163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31" ht="15">
      <c r="A3" s="205" t="s">
        <v>164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18"/>
      <c r="AA3" s="18"/>
      <c r="AB3" s="18"/>
      <c r="AC3" s="18"/>
      <c r="AD3" s="18"/>
      <c r="AE3" s="18"/>
    </row>
    <row r="4" spans="1:31" ht="18.75" customHeight="1" thickBot="1">
      <c r="A4" s="24"/>
      <c r="B4" s="18"/>
      <c r="C4" s="23"/>
      <c r="D4" s="23"/>
      <c r="E4" s="18"/>
      <c r="F4" s="19"/>
      <c r="G4" s="19"/>
      <c r="H4" s="28"/>
      <c r="I4" s="17"/>
      <c r="J4" s="17"/>
      <c r="K4" s="17"/>
      <c r="L4" s="17"/>
      <c r="M4" s="17"/>
      <c r="N4" s="17"/>
      <c r="O4" s="20"/>
      <c r="P4" s="19"/>
      <c r="Q4" s="19"/>
      <c r="R4" s="19"/>
      <c r="S4" s="19"/>
      <c r="T4" s="19"/>
      <c r="U4" s="19"/>
      <c r="V4" s="19"/>
      <c r="W4" s="195"/>
      <c r="X4" s="195"/>
      <c r="Y4" s="18"/>
      <c r="Z4" s="18"/>
      <c r="AA4" s="18"/>
      <c r="AB4" s="18"/>
      <c r="AC4" s="18"/>
      <c r="AD4" s="18"/>
      <c r="AE4" s="18"/>
    </row>
    <row r="5" spans="1:31" ht="23.25" customHeight="1">
      <c r="A5" s="191" t="s">
        <v>86</v>
      </c>
      <c r="B5" s="185" t="s">
        <v>106</v>
      </c>
      <c r="C5" s="191" t="s">
        <v>134</v>
      </c>
      <c r="D5" s="192"/>
      <c r="E5" s="188" t="s">
        <v>146</v>
      </c>
      <c r="F5" s="185" t="s">
        <v>92</v>
      </c>
      <c r="G5" s="185" t="s">
        <v>91</v>
      </c>
      <c r="H5" s="182" t="s">
        <v>90</v>
      </c>
      <c r="I5" s="208" t="s">
        <v>142</v>
      </c>
      <c r="J5" s="209"/>
      <c r="K5" s="209"/>
      <c r="L5" s="209"/>
      <c r="M5" s="209"/>
      <c r="N5" s="210"/>
      <c r="O5" s="211" t="s">
        <v>89</v>
      </c>
      <c r="P5" s="201" t="s">
        <v>161</v>
      </c>
      <c r="Q5" s="202"/>
      <c r="R5" s="202"/>
      <c r="S5" s="202"/>
      <c r="T5" s="202"/>
      <c r="U5" s="203"/>
      <c r="V5" s="188" t="s">
        <v>151</v>
      </c>
      <c r="W5" s="219" t="s">
        <v>201</v>
      </c>
      <c r="X5" s="220"/>
      <c r="Y5" s="221"/>
      <c r="Z5" s="21"/>
      <c r="AA5" s="21"/>
      <c r="AB5" s="21"/>
      <c r="AC5" s="21"/>
      <c r="AD5" s="21"/>
      <c r="AE5" s="18"/>
    </row>
    <row r="6" spans="1:30" s="6" customFormat="1" ht="18.75" customHeight="1">
      <c r="A6" s="206"/>
      <c r="B6" s="186"/>
      <c r="C6" s="193"/>
      <c r="D6" s="194"/>
      <c r="E6" s="189"/>
      <c r="F6" s="186"/>
      <c r="G6" s="186"/>
      <c r="H6" s="183"/>
      <c r="I6" s="196" t="s">
        <v>88</v>
      </c>
      <c r="J6" s="197"/>
      <c r="K6" s="197"/>
      <c r="L6" s="198"/>
      <c r="M6" s="199" t="s">
        <v>87</v>
      </c>
      <c r="N6" s="200"/>
      <c r="O6" s="212"/>
      <c r="P6" s="214" t="s">
        <v>88</v>
      </c>
      <c r="Q6" s="215"/>
      <c r="R6" s="215"/>
      <c r="S6" s="216"/>
      <c r="T6" s="217" t="s">
        <v>87</v>
      </c>
      <c r="U6" s="218"/>
      <c r="V6" s="189"/>
      <c r="W6" s="222"/>
      <c r="X6" s="223"/>
      <c r="Y6" s="224"/>
      <c r="Z6" s="4"/>
      <c r="AA6" s="4"/>
      <c r="AB6" s="4"/>
      <c r="AC6" s="4"/>
      <c r="AD6" s="4"/>
    </row>
    <row r="7" spans="1:30" s="6" customFormat="1" ht="18" customHeight="1" thickBot="1">
      <c r="A7" s="207"/>
      <c r="B7" s="187"/>
      <c r="C7" s="54" t="s">
        <v>135</v>
      </c>
      <c r="D7" s="34" t="s">
        <v>2</v>
      </c>
      <c r="E7" s="190"/>
      <c r="F7" s="187"/>
      <c r="G7" s="187"/>
      <c r="H7" s="184"/>
      <c r="I7" s="96" t="s">
        <v>138</v>
      </c>
      <c r="J7" s="33" t="s">
        <v>139</v>
      </c>
      <c r="K7" s="33" t="s">
        <v>140</v>
      </c>
      <c r="L7" s="33" t="s">
        <v>141</v>
      </c>
      <c r="M7" s="33" t="s">
        <v>143</v>
      </c>
      <c r="N7" s="97" t="s">
        <v>144</v>
      </c>
      <c r="O7" s="213"/>
      <c r="P7" s="54" t="s">
        <v>138</v>
      </c>
      <c r="Q7" s="32" t="s">
        <v>139</v>
      </c>
      <c r="R7" s="32" t="s">
        <v>140</v>
      </c>
      <c r="S7" s="32" t="s">
        <v>141</v>
      </c>
      <c r="T7" s="32" t="s">
        <v>143</v>
      </c>
      <c r="U7" s="34" t="s">
        <v>144</v>
      </c>
      <c r="V7" s="190"/>
      <c r="W7" s="54" t="s">
        <v>0</v>
      </c>
      <c r="X7" s="32" t="s">
        <v>2</v>
      </c>
      <c r="Y7" s="34" t="s">
        <v>89</v>
      </c>
      <c r="Z7" s="4"/>
      <c r="AA7" s="4"/>
      <c r="AB7" s="4"/>
      <c r="AC7" s="4"/>
      <c r="AD7" s="4"/>
    </row>
    <row r="8" spans="1:30" s="6" customFormat="1" ht="18" customHeight="1">
      <c r="A8" s="167" t="s">
        <v>94</v>
      </c>
      <c r="B8" s="121"/>
      <c r="C8" s="55"/>
      <c r="D8" s="37"/>
      <c r="E8" s="153"/>
      <c r="F8" s="75"/>
      <c r="G8" s="121"/>
      <c r="H8" s="112"/>
      <c r="I8" s="98"/>
      <c r="J8" s="36"/>
      <c r="K8" s="36"/>
      <c r="L8" s="36"/>
      <c r="M8" s="36"/>
      <c r="N8" s="99"/>
      <c r="O8" s="87"/>
      <c r="P8" s="55"/>
      <c r="Q8" s="35"/>
      <c r="R8" s="35"/>
      <c r="S8" s="35"/>
      <c r="T8" s="35"/>
      <c r="U8" s="37"/>
      <c r="V8" s="75"/>
      <c r="W8" s="55"/>
      <c r="X8" s="35"/>
      <c r="Y8" s="37"/>
      <c r="Z8" s="4"/>
      <c r="AA8" s="4"/>
      <c r="AB8" s="4"/>
      <c r="AC8" s="4"/>
      <c r="AD8" s="4"/>
    </row>
    <row r="9" spans="1:30" s="6" customFormat="1" ht="18" customHeight="1">
      <c r="A9" s="168" t="s">
        <v>95</v>
      </c>
      <c r="B9" s="122"/>
      <c r="C9" s="56"/>
      <c r="D9" s="40"/>
      <c r="E9" s="154"/>
      <c r="F9" s="76"/>
      <c r="G9" s="122"/>
      <c r="H9" s="113"/>
      <c r="I9" s="100"/>
      <c r="J9" s="39"/>
      <c r="K9" s="39"/>
      <c r="L9" s="39"/>
      <c r="M9" s="39"/>
      <c r="N9" s="101"/>
      <c r="O9" s="88"/>
      <c r="P9" s="56"/>
      <c r="Q9" s="38"/>
      <c r="R9" s="38"/>
      <c r="S9" s="38"/>
      <c r="T9" s="38"/>
      <c r="U9" s="40"/>
      <c r="V9" s="76"/>
      <c r="W9" s="56"/>
      <c r="X9" s="38"/>
      <c r="Y9" s="40"/>
      <c r="Z9" s="4"/>
      <c r="AA9" s="4"/>
      <c r="AB9" s="4"/>
      <c r="AC9" s="4"/>
      <c r="AD9" s="4"/>
    </row>
    <row r="10" spans="1:30" s="6" customFormat="1" ht="18" customHeight="1">
      <c r="A10" s="169" t="s">
        <v>96</v>
      </c>
      <c r="B10" s="123"/>
      <c r="C10" s="57"/>
      <c r="D10" s="42"/>
      <c r="E10" s="155"/>
      <c r="F10" s="77"/>
      <c r="G10" s="123"/>
      <c r="H10" s="114"/>
      <c r="I10" s="102"/>
      <c r="J10" s="41"/>
      <c r="K10" s="41"/>
      <c r="L10" s="41"/>
      <c r="M10" s="41"/>
      <c r="N10" s="103"/>
      <c r="O10" s="89"/>
      <c r="P10" s="57"/>
      <c r="Q10" s="22"/>
      <c r="R10" s="22"/>
      <c r="S10" s="22"/>
      <c r="T10" s="22"/>
      <c r="U10" s="42"/>
      <c r="V10" s="77"/>
      <c r="W10" s="57"/>
      <c r="X10" s="22"/>
      <c r="Y10" s="42"/>
      <c r="Z10" s="4"/>
      <c r="AA10" s="4"/>
      <c r="AB10" s="4"/>
      <c r="AC10" s="4"/>
      <c r="AD10" s="4"/>
    </row>
    <row r="11" spans="1:30" s="16" customFormat="1" ht="18" customHeight="1">
      <c r="A11" s="170" t="s">
        <v>85</v>
      </c>
      <c r="B11" s="151">
        <f aca="true" t="shared" si="0" ref="B11:B19">+F11*H11</f>
        <v>22500</v>
      </c>
      <c r="C11" s="160">
        <v>1</v>
      </c>
      <c r="D11" s="161">
        <v>0</v>
      </c>
      <c r="E11" s="156" t="s">
        <v>150</v>
      </c>
      <c r="F11" s="138">
        <v>15</v>
      </c>
      <c r="G11" s="124" t="s">
        <v>46</v>
      </c>
      <c r="H11" s="115">
        <v>1500</v>
      </c>
      <c r="I11" s="104">
        <v>0</v>
      </c>
      <c r="J11" s="44">
        <v>3</v>
      </c>
      <c r="K11" s="44">
        <v>3</v>
      </c>
      <c r="L11" s="44">
        <v>3</v>
      </c>
      <c r="M11" s="44">
        <v>3</v>
      </c>
      <c r="N11" s="105">
        <v>3</v>
      </c>
      <c r="O11" s="90">
        <f>SUM(I11:N11)</f>
        <v>15</v>
      </c>
      <c r="P11" s="58">
        <f aca="true" t="shared" si="1" ref="P11:U11">+$H11*I11</f>
        <v>0</v>
      </c>
      <c r="Q11" s="45">
        <f t="shared" si="1"/>
        <v>4500</v>
      </c>
      <c r="R11" s="45">
        <f t="shared" si="1"/>
        <v>4500</v>
      </c>
      <c r="S11" s="45">
        <f t="shared" si="1"/>
        <v>4500</v>
      </c>
      <c r="T11" s="45">
        <f t="shared" si="1"/>
        <v>4500</v>
      </c>
      <c r="U11" s="46">
        <f t="shared" si="1"/>
        <v>4500</v>
      </c>
      <c r="V11" s="78">
        <f aca="true" t="shared" si="2" ref="V11:V19">SUM(P11:U11)</f>
        <v>22500</v>
      </c>
      <c r="W11" s="58">
        <f>+V11</f>
        <v>22500</v>
      </c>
      <c r="X11" s="45"/>
      <c r="Y11" s="46">
        <f aca="true" t="shared" si="3" ref="Y11:Y19">SUM(W11:X11)</f>
        <v>22500</v>
      </c>
      <c r="Z11" s="8"/>
      <c r="AA11" s="8"/>
      <c r="AB11" s="8"/>
      <c r="AC11" s="8"/>
      <c r="AD11" s="6"/>
    </row>
    <row r="12" spans="1:30" s="16" customFormat="1" ht="15">
      <c r="A12" s="170" t="s">
        <v>84</v>
      </c>
      <c r="B12" s="151">
        <f t="shared" si="0"/>
        <v>30000</v>
      </c>
      <c r="C12" s="160">
        <v>1</v>
      </c>
      <c r="D12" s="161">
        <v>0</v>
      </c>
      <c r="E12" s="156" t="s">
        <v>150</v>
      </c>
      <c r="F12" s="138">
        <v>15</v>
      </c>
      <c r="G12" s="124" t="s">
        <v>46</v>
      </c>
      <c r="H12" s="115">
        <v>2000</v>
      </c>
      <c r="I12" s="104">
        <v>0</v>
      </c>
      <c r="J12" s="44">
        <v>3</v>
      </c>
      <c r="K12" s="44">
        <v>3</v>
      </c>
      <c r="L12" s="44">
        <v>3</v>
      </c>
      <c r="M12" s="44">
        <v>3</v>
      </c>
      <c r="N12" s="105">
        <v>3</v>
      </c>
      <c r="O12" s="90">
        <f aca="true" t="shared" si="4" ref="O12:O19">SUM(I12:N12)</f>
        <v>15</v>
      </c>
      <c r="P12" s="58">
        <f aca="true" t="shared" si="5" ref="P12:P65">+$H12*I12</f>
        <v>0</v>
      </c>
      <c r="Q12" s="45">
        <f aca="true" t="shared" si="6" ref="Q12:Q65">+$H12*J12</f>
        <v>6000</v>
      </c>
      <c r="R12" s="45">
        <f aca="true" t="shared" si="7" ref="R12:R65">+$H12*K12</f>
        <v>6000</v>
      </c>
      <c r="S12" s="45">
        <f aca="true" t="shared" si="8" ref="S12:S65">+$H12*L12</f>
        <v>6000</v>
      </c>
      <c r="T12" s="45">
        <f aca="true" t="shared" si="9" ref="T12:T65">+$H12*M12</f>
        <v>6000</v>
      </c>
      <c r="U12" s="46">
        <f aca="true" t="shared" si="10" ref="U12:U65">+$H12*N12</f>
        <v>6000</v>
      </c>
      <c r="V12" s="78">
        <f t="shared" si="2"/>
        <v>30000</v>
      </c>
      <c r="W12" s="58">
        <f aca="true" t="shared" si="11" ref="W12:W17">+V12</f>
        <v>30000</v>
      </c>
      <c r="X12" s="45"/>
      <c r="Y12" s="46">
        <f t="shared" si="3"/>
        <v>30000</v>
      </c>
      <c r="Z12" s="8"/>
      <c r="AA12" s="8"/>
      <c r="AB12" s="8"/>
      <c r="AC12" s="8"/>
      <c r="AD12" s="6"/>
    </row>
    <row r="13" spans="1:30" s="16" customFormat="1" ht="30">
      <c r="A13" s="170" t="s">
        <v>109</v>
      </c>
      <c r="B13" s="151">
        <f t="shared" si="0"/>
        <v>54000</v>
      </c>
      <c r="C13" s="160">
        <v>0</v>
      </c>
      <c r="D13" s="161">
        <v>1</v>
      </c>
      <c r="E13" s="156" t="s">
        <v>150</v>
      </c>
      <c r="F13" s="138">
        <v>30</v>
      </c>
      <c r="G13" s="124" t="s">
        <v>46</v>
      </c>
      <c r="H13" s="115">
        <v>1800</v>
      </c>
      <c r="I13" s="106">
        <v>0</v>
      </c>
      <c r="J13" s="47">
        <v>6</v>
      </c>
      <c r="K13" s="47">
        <v>6</v>
      </c>
      <c r="L13" s="47">
        <v>6</v>
      </c>
      <c r="M13" s="47">
        <v>6</v>
      </c>
      <c r="N13" s="107">
        <v>6</v>
      </c>
      <c r="O13" s="90">
        <f t="shared" si="4"/>
        <v>30</v>
      </c>
      <c r="P13" s="58">
        <f t="shared" si="5"/>
        <v>0</v>
      </c>
      <c r="Q13" s="45">
        <f t="shared" si="6"/>
        <v>10800</v>
      </c>
      <c r="R13" s="45">
        <f t="shared" si="7"/>
        <v>10800</v>
      </c>
      <c r="S13" s="45">
        <f t="shared" si="8"/>
        <v>10800</v>
      </c>
      <c r="T13" s="45">
        <f t="shared" si="9"/>
        <v>10800</v>
      </c>
      <c r="U13" s="46">
        <f t="shared" si="10"/>
        <v>10800</v>
      </c>
      <c r="V13" s="78">
        <f t="shared" si="2"/>
        <v>54000</v>
      </c>
      <c r="W13" s="58"/>
      <c r="X13" s="45">
        <f>+V13</f>
        <v>54000</v>
      </c>
      <c r="Y13" s="46">
        <f t="shared" si="3"/>
        <v>54000</v>
      </c>
      <c r="Z13" s="8"/>
      <c r="AA13" s="8"/>
      <c r="AB13" s="8"/>
      <c r="AC13" s="8"/>
      <c r="AD13" s="6"/>
    </row>
    <row r="14" spans="1:30" s="16" customFormat="1" ht="15">
      <c r="A14" s="170" t="s">
        <v>83</v>
      </c>
      <c r="B14" s="151">
        <f t="shared" si="0"/>
        <v>30000</v>
      </c>
      <c r="C14" s="160">
        <v>1</v>
      </c>
      <c r="D14" s="161">
        <v>0</v>
      </c>
      <c r="E14" s="156" t="s">
        <v>150</v>
      </c>
      <c r="F14" s="138">
        <v>15</v>
      </c>
      <c r="G14" s="124" t="s">
        <v>46</v>
      </c>
      <c r="H14" s="115">
        <v>2000</v>
      </c>
      <c r="I14" s="104">
        <v>0</v>
      </c>
      <c r="J14" s="44">
        <v>3</v>
      </c>
      <c r="K14" s="44">
        <v>3</v>
      </c>
      <c r="L14" s="44">
        <v>3</v>
      </c>
      <c r="M14" s="44">
        <v>3</v>
      </c>
      <c r="N14" s="105">
        <v>3</v>
      </c>
      <c r="O14" s="90">
        <f t="shared" si="4"/>
        <v>15</v>
      </c>
      <c r="P14" s="58">
        <f t="shared" si="5"/>
        <v>0</v>
      </c>
      <c r="Q14" s="45">
        <f t="shared" si="6"/>
        <v>6000</v>
      </c>
      <c r="R14" s="45">
        <f t="shared" si="7"/>
        <v>6000</v>
      </c>
      <c r="S14" s="45">
        <f t="shared" si="8"/>
        <v>6000</v>
      </c>
      <c r="T14" s="45">
        <f t="shared" si="9"/>
        <v>6000</v>
      </c>
      <c r="U14" s="46">
        <f t="shared" si="10"/>
        <v>6000</v>
      </c>
      <c r="V14" s="78">
        <f t="shared" si="2"/>
        <v>30000</v>
      </c>
      <c r="W14" s="58">
        <f t="shared" si="11"/>
        <v>30000</v>
      </c>
      <c r="X14" s="45"/>
      <c r="Y14" s="46">
        <f t="shared" si="3"/>
        <v>30000</v>
      </c>
      <c r="Z14" s="8"/>
      <c r="AA14" s="8"/>
      <c r="AB14" s="8"/>
      <c r="AC14" s="8"/>
      <c r="AD14" s="6"/>
    </row>
    <row r="15" spans="1:30" s="16" customFormat="1" ht="15">
      <c r="A15" s="170" t="s">
        <v>105</v>
      </c>
      <c r="B15" s="151">
        <f t="shared" si="0"/>
        <v>263000</v>
      </c>
      <c r="C15" s="160">
        <v>1</v>
      </c>
      <c r="D15" s="161">
        <v>0</v>
      </c>
      <c r="E15" s="156" t="s">
        <v>93</v>
      </c>
      <c r="F15" s="138">
        <v>1</v>
      </c>
      <c r="G15" s="124" t="s">
        <v>3</v>
      </c>
      <c r="H15" s="115">
        <v>263000</v>
      </c>
      <c r="I15" s="106">
        <v>0</v>
      </c>
      <c r="J15" s="47">
        <v>0</v>
      </c>
      <c r="K15" s="47">
        <v>0</v>
      </c>
      <c r="L15" s="48">
        <v>1</v>
      </c>
      <c r="M15" s="47">
        <v>0</v>
      </c>
      <c r="N15" s="107">
        <v>0</v>
      </c>
      <c r="O15" s="90">
        <f t="shared" si="4"/>
        <v>1</v>
      </c>
      <c r="P15" s="58">
        <f t="shared" si="5"/>
        <v>0</v>
      </c>
      <c r="Q15" s="45">
        <f t="shared" si="6"/>
        <v>0</v>
      </c>
      <c r="R15" s="45">
        <f t="shared" si="7"/>
        <v>0</v>
      </c>
      <c r="S15" s="45">
        <f t="shared" si="8"/>
        <v>263000</v>
      </c>
      <c r="T15" s="45">
        <f t="shared" si="9"/>
        <v>0</v>
      </c>
      <c r="U15" s="46">
        <f t="shared" si="10"/>
        <v>0</v>
      </c>
      <c r="V15" s="78">
        <f t="shared" si="2"/>
        <v>263000</v>
      </c>
      <c r="W15" s="58">
        <f t="shared" si="11"/>
        <v>263000</v>
      </c>
      <c r="X15" s="45"/>
      <c r="Y15" s="46">
        <f t="shared" si="3"/>
        <v>263000</v>
      </c>
      <c r="Z15" s="8"/>
      <c r="AA15" s="8"/>
      <c r="AB15" s="8"/>
      <c r="AC15" s="8"/>
      <c r="AD15" s="6"/>
    </row>
    <row r="16" spans="1:30" s="16" customFormat="1" ht="15">
      <c r="A16" s="170" t="s">
        <v>165</v>
      </c>
      <c r="B16" s="151">
        <f t="shared" si="0"/>
        <v>4700</v>
      </c>
      <c r="C16" s="160">
        <v>1</v>
      </c>
      <c r="D16" s="161">
        <v>0</v>
      </c>
      <c r="E16" s="156" t="s">
        <v>1</v>
      </c>
      <c r="F16" s="138">
        <v>1</v>
      </c>
      <c r="G16" s="124" t="s">
        <v>7</v>
      </c>
      <c r="H16" s="115">
        <v>4700</v>
      </c>
      <c r="I16" s="106">
        <v>0</v>
      </c>
      <c r="J16" s="47">
        <v>0</v>
      </c>
      <c r="K16" s="47">
        <v>1</v>
      </c>
      <c r="L16" s="47">
        <v>0</v>
      </c>
      <c r="M16" s="47">
        <v>0</v>
      </c>
      <c r="N16" s="107">
        <v>0</v>
      </c>
      <c r="O16" s="90">
        <f t="shared" si="4"/>
        <v>1</v>
      </c>
      <c r="P16" s="58">
        <f t="shared" si="5"/>
        <v>0</v>
      </c>
      <c r="Q16" s="45">
        <f t="shared" si="6"/>
        <v>0</v>
      </c>
      <c r="R16" s="45">
        <f t="shared" si="7"/>
        <v>4700</v>
      </c>
      <c r="S16" s="45">
        <f t="shared" si="8"/>
        <v>0</v>
      </c>
      <c r="T16" s="45">
        <f t="shared" si="9"/>
        <v>0</v>
      </c>
      <c r="U16" s="46">
        <f t="shared" si="10"/>
        <v>0</v>
      </c>
      <c r="V16" s="78">
        <f t="shared" si="2"/>
        <v>4700</v>
      </c>
      <c r="W16" s="58">
        <f t="shared" si="11"/>
        <v>4700</v>
      </c>
      <c r="X16" s="45"/>
      <c r="Y16" s="46">
        <f t="shared" si="3"/>
        <v>4700</v>
      </c>
      <c r="Z16" s="8"/>
      <c r="AA16" s="8"/>
      <c r="AB16" s="8"/>
      <c r="AC16" s="8"/>
      <c r="AD16" s="6"/>
    </row>
    <row r="17" spans="1:30" s="16" customFormat="1" ht="15">
      <c r="A17" s="170" t="s">
        <v>82</v>
      </c>
      <c r="B17" s="151">
        <f t="shared" si="0"/>
        <v>18000</v>
      </c>
      <c r="C17" s="160">
        <v>1</v>
      </c>
      <c r="D17" s="161">
        <v>0</v>
      </c>
      <c r="E17" s="156" t="s">
        <v>1</v>
      </c>
      <c r="F17" s="138">
        <v>2</v>
      </c>
      <c r="G17" s="124" t="s">
        <v>7</v>
      </c>
      <c r="H17" s="115">
        <v>9000</v>
      </c>
      <c r="I17" s="106">
        <v>0</v>
      </c>
      <c r="J17" s="47">
        <v>0</v>
      </c>
      <c r="K17" s="47">
        <v>1</v>
      </c>
      <c r="L17" s="47">
        <v>1</v>
      </c>
      <c r="M17" s="47">
        <v>0</v>
      </c>
      <c r="N17" s="107">
        <v>0</v>
      </c>
      <c r="O17" s="90">
        <f t="shared" si="4"/>
        <v>2</v>
      </c>
      <c r="P17" s="58">
        <f t="shared" si="5"/>
        <v>0</v>
      </c>
      <c r="Q17" s="45">
        <f t="shared" si="6"/>
        <v>0</v>
      </c>
      <c r="R17" s="45">
        <f t="shared" si="7"/>
        <v>9000</v>
      </c>
      <c r="S17" s="45">
        <f t="shared" si="8"/>
        <v>9000</v>
      </c>
      <c r="T17" s="45">
        <f t="shared" si="9"/>
        <v>0</v>
      </c>
      <c r="U17" s="46">
        <f t="shared" si="10"/>
        <v>0</v>
      </c>
      <c r="V17" s="78">
        <f t="shared" si="2"/>
        <v>18000</v>
      </c>
      <c r="W17" s="58">
        <f t="shared" si="11"/>
        <v>18000</v>
      </c>
      <c r="X17" s="45"/>
      <c r="Y17" s="46">
        <f t="shared" si="3"/>
        <v>18000</v>
      </c>
      <c r="Z17" s="8"/>
      <c r="AA17" s="8"/>
      <c r="AB17" s="8"/>
      <c r="AC17" s="8"/>
      <c r="AD17" s="6"/>
    </row>
    <row r="18" spans="1:30" s="16" customFormat="1" ht="15">
      <c r="A18" s="170" t="s">
        <v>123</v>
      </c>
      <c r="B18" s="151">
        <f t="shared" si="0"/>
        <v>7500</v>
      </c>
      <c r="C18" s="160">
        <v>0</v>
      </c>
      <c r="D18" s="161">
        <v>1</v>
      </c>
      <c r="E18" s="156" t="s">
        <v>45</v>
      </c>
      <c r="F18" s="138">
        <v>15</v>
      </c>
      <c r="G18" s="124" t="s">
        <v>166</v>
      </c>
      <c r="H18" s="115">
        <v>500</v>
      </c>
      <c r="I18" s="106">
        <v>0</v>
      </c>
      <c r="J18" s="47">
        <v>3</v>
      </c>
      <c r="K18" s="47">
        <v>3</v>
      </c>
      <c r="L18" s="47">
        <v>3</v>
      </c>
      <c r="M18" s="47">
        <v>3</v>
      </c>
      <c r="N18" s="107">
        <v>3</v>
      </c>
      <c r="O18" s="90">
        <f t="shared" si="4"/>
        <v>15</v>
      </c>
      <c r="P18" s="58">
        <f t="shared" si="5"/>
        <v>0</v>
      </c>
      <c r="Q18" s="45">
        <f t="shared" si="6"/>
        <v>1500</v>
      </c>
      <c r="R18" s="45">
        <f t="shared" si="7"/>
        <v>1500</v>
      </c>
      <c r="S18" s="45">
        <f t="shared" si="8"/>
        <v>1500</v>
      </c>
      <c r="T18" s="45">
        <f t="shared" si="9"/>
        <v>1500</v>
      </c>
      <c r="U18" s="46">
        <f t="shared" si="10"/>
        <v>1500</v>
      </c>
      <c r="V18" s="78">
        <f t="shared" si="2"/>
        <v>7500</v>
      </c>
      <c r="W18" s="58"/>
      <c r="X18" s="45">
        <f>+V18</f>
        <v>7500</v>
      </c>
      <c r="Y18" s="46">
        <f t="shared" si="3"/>
        <v>7500</v>
      </c>
      <c r="Z18" s="8"/>
      <c r="AA18" s="8"/>
      <c r="AB18" s="8"/>
      <c r="AC18" s="8"/>
      <c r="AD18" s="6"/>
    </row>
    <row r="19" spans="1:30" s="16" customFormat="1" ht="15">
      <c r="A19" s="170" t="s">
        <v>167</v>
      </c>
      <c r="B19" s="151">
        <f t="shared" si="0"/>
        <v>14100</v>
      </c>
      <c r="C19" s="160">
        <v>0</v>
      </c>
      <c r="D19" s="161">
        <v>1</v>
      </c>
      <c r="E19" s="156" t="s">
        <v>45</v>
      </c>
      <c r="F19" s="138">
        <v>3</v>
      </c>
      <c r="G19" s="124" t="s">
        <v>50</v>
      </c>
      <c r="H19" s="115">
        <v>4700</v>
      </c>
      <c r="I19" s="106">
        <v>0</v>
      </c>
      <c r="J19" s="47">
        <v>0</v>
      </c>
      <c r="K19" s="47">
        <v>0</v>
      </c>
      <c r="L19" s="47">
        <v>3</v>
      </c>
      <c r="M19" s="47">
        <v>0</v>
      </c>
      <c r="N19" s="107">
        <v>0</v>
      </c>
      <c r="O19" s="90">
        <f t="shared" si="4"/>
        <v>3</v>
      </c>
      <c r="P19" s="58">
        <f t="shared" si="5"/>
        <v>0</v>
      </c>
      <c r="Q19" s="45">
        <f t="shared" si="6"/>
        <v>0</v>
      </c>
      <c r="R19" s="45">
        <f t="shared" si="7"/>
        <v>0</v>
      </c>
      <c r="S19" s="45">
        <f t="shared" si="8"/>
        <v>14100</v>
      </c>
      <c r="T19" s="45">
        <f t="shared" si="9"/>
        <v>0</v>
      </c>
      <c r="U19" s="46">
        <f t="shared" si="10"/>
        <v>0</v>
      </c>
      <c r="V19" s="78">
        <f t="shared" si="2"/>
        <v>14100</v>
      </c>
      <c r="W19" s="58"/>
      <c r="X19" s="45">
        <f>+V19</f>
        <v>14100</v>
      </c>
      <c r="Y19" s="46">
        <f t="shared" si="3"/>
        <v>14100</v>
      </c>
      <c r="Z19" s="8"/>
      <c r="AA19" s="8"/>
      <c r="AB19" s="8"/>
      <c r="AC19" s="8"/>
      <c r="AD19" s="6"/>
    </row>
    <row r="20" spans="1:30" s="16" customFormat="1" ht="15">
      <c r="A20" s="169" t="s">
        <v>97</v>
      </c>
      <c r="B20" s="151"/>
      <c r="C20" s="160"/>
      <c r="D20" s="161"/>
      <c r="E20" s="156"/>
      <c r="F20" s="138"/>
      <c r="G20" s="124"/>
      <c r="H20" s="115"/>
      <c r="I20" s="106"/>
      <c r="J20" s="47"/>
      <c r="K20" s="47"/>
      <c r="L20" s="47"/>
      <c r="M20" s="47"/>
      <c r="N20" s="107"/>
      <c r="O20" s="90"/>
      <c r="P20" s="58">
        <f t="shared" si="5"/>
        <v>0</v>
      </c>
      <c r="Q20" s="45"/>
      <c r="R20" s="45"/>
      <c r="S20" s="45"/>
      <c r="T20" s="45"/>
      <c r="U20" s="46"/>
      <c r="V20" s="78"/>
      <c r="W20" s="58"/>
      <c r="X20" s="45"/>
      <c r="Y20" s="46"/>
      <c r="Z20" s="8"/>
      <c r="AA20" s="8"/>
      <c r="AB20" s="8"/>
      <c r="AC20" s="8"/>
      <c r="AD20" s="6"/>
    </row>
    <row r="21" spans="1:30" s="16" customFormat="1" ht="15">
      <c r="A21" s="170" t="s">
        <v>131</v>
      </c>
      <c r="B21" s="151">
        <f>+H21*F21</f>
        <v>60000</v>
      </c>
      <c r="C21" s="160">
        <v>0</v>
      </c>
      <c r="D21" s="161">
        <v>1</v>
      </c>
      <c r="E21" s="156" t="s">
        <v>150</v>
      </c>
      <c r="F21" s="138">
        <v>30</v>
      </c>
      <c r="G21" s="124" t="s">
        <v>46</v>
      </c>
      <c r="H21" s="115">
        <v>2000</v>
      </c>
      <c r="I21" s="106">
        <v>0</v>
      </c>
      <c r="J21" s="47">
        <v>6</v>
      </c>
      <c r="K21" s="47">
        <v>6</v>
      </c>
      <c r="L21" s="47">
        <v>6</v>
      </c>
      <c r="M21" s="47">
        <v>6</v>
      </c>
      <c r="N21" s="107">
        <v>6</v>
      </c>
      <c r="O21" s="90">
        <f aca="true" t="shared" si="12" ref="O21:O29">SUM(I21:N21)</f>
        <v>30</v>
      </c>
      <c r="P21" s="58">
        <f t="shared" si="5"/>
        <v>0</v>
      </c>
      <c r="Q21" s="45">
        <f t="shared" si="6"/>
        <v>12000</v>
      </c>
      <c r="R21" s="45">
        <f t="shared" si="7"/>
        <v>12000</v>
      </c>
      <c r="S21" s="45">
        <f t="shared" si="8"/>
        <v>12000</v>
      </c>
      <c r="T21" s="45">
        <f t="shared" si="9"/>
        <v>12000</v>
      </c>
      <c r="U21" s="46">
        <f t="shared" si="10"/>
        <v>12000</v>
      </c>
      <c r="V21" s="78">
        <f aca="true" t="shared" si="13" ref="V21:V29">SUM(P21:U21)</f>
        <v>60000</v>
      </c>
      <c r="W21" s="58"/>
      <c r="X21" s="45">
        <f>+V21</f>
        <v>60000</v>
      </c>
      <c r="Y21" s="46">
        <f aca="true" t="shared" si="14" ref="Y21:Y29">SUM(W21:X21)</f>
        <v>60000</v>
      </c>
      <c r="Z21" s="8"/>
      <c r="AA21" s="8"/>
      <c r="AB21" s="8"/>
      <c r="AC21" s="8"/>
      <c r="AD21" s="6"/>
    </row>
    <row r="22" spans="1:30" s="16" customFormat="1" ht="15">
      <c r="A22" s="170" t="s">
        <v>132</v>
      </c>
      <c r="B22" s="151">
        <f>+H22*F22</f>
        <v>30000</v>
      </c>
      <c r="C22" s="160">
        <v>0</v>
      </c>
      <c r="D22" s="161">
        <v>1</v>
      </c>
      <c r="E22" s="156" t="s">
        <v>150</v>
      </c>
      <c r="F22" s="138">
        <v>30</v>
      </c>
      <c r="G22" s="124" t="s">
        <v>46</v>
      </c>
      <c r="H22" s="115">
        <v>1000</v>
      </c>
      <c r="I22" s="106">
        <v>0</v>
      </c>
      <c r="J22" s="47">
        <v>6</v>
      </c>
      <c r="K22" s="47">
        <v>6</v>
      </c>
      <c r="L22" s="47">
        <v>6</v>
      </c>
      <c r="M22" s="47">
        <v>6</v>
      </c>
      <c r="N22" s="107">
        <v>6</v>
      </c>
      <c r="O22" s="90">
        <f t="shared" si="12"/>
        <v>30</v>
      </c>
      <c r="P22" s="58">
        <f t="shared" si="5"/>
        <v>0</v>
      </c>
      <c r="Q22" s="45">
        <f t="shared" si="6"/>
        <v>6000</v>
      </c>
      <c r="R22" s="45">
        <f t="shared" si="7"/>
        <v>6000</v>
      </c>
      <c r="S22" s="45">
        <f t="shared" si="8"/>
        <v>6000</v>
      </c>
      <c r="T22" s="45">
        <f t="shared" si="9"/>
        <v>6000</v>
      </c>
      <c r="U22" s="46">
        <f t="shared" si="10"/>
        <v>6000</v>
      </c>
      <c r="V22" s="78">
        <f t="shared" si="13"/>
        <v>30000</v>
      </c>
      <c r="W22" s="58"/>
      <c r="X22" s="45">
        <f>+V22</f>
        <v>30000</v>
      </c>
      <c r="Y22" s="46">
        <f t="shared" si="14"/>
        <v>30000</v>
      </c>
      <c r="Z22" s="8"/>
      <c r="AA22" s="8"/>
      <c r="AB22" s="8"/>
      <c r="AC22" s="8"/>
      <c r="AD22" s="6"/>
    </row>
    <row r="23" spans="1:30" s="16" customFormat="1" ht="15">
      <c r="A23" s="170" t="s">
        <v>133</v>
      </c>
      <c r="B23" s="151">
        <f>+H23*F23</f>
        <v>108000</v>
      </c>
      <c r="C23" s="160">
        <v>0</v>
      </c>
      <c r="D23" s="161">
        <v>1</v>
      </c>
      <c r="E23" s="156" t="s">
        <v>150</v>
      </c>
      <c r="F23" s="138">
        <v>60</v>
      </c>
      <c r="G23" s="124" t="s">
        <v>46</v>
      </c>
      <c r="H23" s="115">
        <v>1800</v>
      </c>
      <c r="I23" s="106">
        <v>0</v>
      </c>
      <c r="J23" s="47">
        <v>12</v>
      </c>
      <c r="K23" s="47">
        <v>12</v>
      </c>
      <c r="L23" s="47">
        <v>12</v>
      </c>
      <c r="M23" s="47">
        <v>12</v>
      </c>
      <c r="N23" s="107">
        <v>12</v>
      </c>
      <c r="O23" s="90">
        <f t="shared" si="12"/>
        <v>60</v>
      </c>
      <c r="P23" s="58">
        <f t="shared" si="5"/>
        <v>0</v>
      </c>
      <c r="Q23" s="45">
        <f t="shared" si="6"/>
        <v>21600</v>
      </c>
      <c r="R23" s="45">
        <f t="shared" si="7"/>
        <v>21600</v>
      </c>
      <c r="S23" s="45">
        <f t="shared" si="8"/>
        <v>21600</v>
      </c>
      <c r="T23" s="45">
        <f t="shared" si="9"/>
        <v>21600</v>
      </c>
      <c r="U23" s="46">
        <f t="shared" si="10"/>
        <v>21600</v>
      </c>
      <c r="V23" s="78">
        <f t="shared" si="13"/>
        <v>108000</v>
      </c>
      <c r="W23" s="58"/>
      <c r="X23" s="45">
        <f>+V23</f>
        <v>108000</v>
      </c>
      <c r="Y23" s="46">
        <f t="shared" si="14"/>
        <v>108000</v>
      </c>
      <c r="Z23" s="8"/>
      <c r="AA23" s="8"/>
      <c r="AB23" s="8"/>
      <c r="AC23" s="8"/>
      <c r="AD23" s="6"/>
    </row>
    <row r="24" spans="1:30" s="16" customFormat="1" ht="15">
      <c r="A24" s="170" t="s">
        <v>107</v>
      </c>
      <c r="B24" s="151">
        <f>+H24*F24</f>
        <v>88500</v>
      </c>
      <c r="C24" s="160">
        <v>1</v>
      </c>
      <c r="D24" s="161">
        <v>0</v>
      </c>
      <c r="E24" s="156" t="s">
        <v>93</v>
      </c>
      <c r="F24" s="138">
        <v>1</v>
      </c>
      <c r="G24" s="124" t="s">
        <v>3</v>
      </c>
      <c r="H24" s="115">
        <v>88500</v>
      </c>
      <c r="I24" s="106">
        <v>0</v>
      </c>
      <c r="J24" s="47">
        <v>0</v>
      </c>
      <c r="K24" s="47">
        <v>0</v>
      </c>
      <c r="L24" s="47">
        <v>0</v>
      </c>
      <c r="M24" s="47">
        <v>0</v>
      </c>
      <c r="N24" s="107">
        <v>1</v>
      </c>
      <c r="O24" s="90">
        <f t="shared" si="12"/>
        <v>1</v>
      </c>
      <c r="P24" s="58">
        <f t="shared" si="5"/>
        <v>0</v>
      </c>
      <c r="Q24" s="45">
        <f t="shared" si="6"/>
        <v>0</v>
      </c>
      <c r="R24" s="45">
        <f t="shared" si="7"/>
        <v>0</v>
      </c>
      <c r="S24" s="45">
        <f t="shared" si="8"/>
        <v>0</v>
      </c>
      <c r="T24" s="45">
        <f t="shared" si="9"/>
        <v>0</v>
      </c>
      <c r="U24" s="46">
        <f t="shared" si="10"/>
        <v>88500</v>
      </c>
      <c r="V24" s="78">
        <f t="shared" si="13"/>
        <v>88500</v>
      </c>
      <c r="W24" s="58">
        <f>+V24</f>
        <v>88500</v>
      </c>
      <c r="X24" s="45"/>
      <c r="Y24" s="46">
        <f t="shared" si="14"/>
        <v>88500</v>
      </c>
      <c r="Z24" s="8"/>
      <c r="AA24" s="8"/>
      <c r="AB24" s="8"/>
      <c r="AC24" s="8"/>
      <c r="AD24" s="6"/>
    </row>
    <row r="25" spans="1:30" s="16" customFormat="1" ht="15">
      <c r="A25" s="170" t="s">
        <v>108</v>
      </c>
      <c r="B25" s="151">
        <f>+H25*F25</f>
        <v>428000</v>
      </c>
      <c r="C25" s="160">
        <v>1</v>
      </c>
      <c r="D25" s="161">
        <v>0</v>
      </c>
      <c r="E25" s="156" t="s">
        <v>93</v>
      </c>
      <c r="F25" s="138">
        <v>1</v>
      </c>
      <c r="G25" s="124" t="s">
        <v>3</v>
      </c>
      <c r="H25" s="115">
        <v>428000</v>
      </c>
      <c r="I25" s="106">
        <v>0</v>
      </c>
      <c r="J25" s="47">
        <v>0</v>
      </c>
      <c r="K25" s="47">
        <v>0</v>
      </c>
      <c r="L25" s="47">
        <v>0</v>
      </c>
      <c r="M25" s="47">
        <v>0</v>
      </c>
      <c r="N25" s="107">
        <v>1</v>
      </c>
      <c r="O25" s="90">
        <f t="shared" si="12"/>
        <v>1</v>
      </c>
      <c r="P25" s="58">
        <f t="shared" si="5"/>
        <v>0</v>
      </c>
      <c r="Q25" s="45">
        <f t="shared" si="6"/>
        <v>0</v>
      </c>
      <c r="R25" s="45">
        <f t="shared" si="7"/>
        <v>0</v>
      </c>
      <c r="S25" s="45">
        <f t="shared" si="8"/>
        <v>0</v>
      </c>
      <c r="T25" s="45">
        <f t="shared" si="9"/>
        <v>0</v>
      </c>
      <c r="U25" s="46">
        <f t="shared" si="10"/>
        <v>428000</v>
      </c>
      <c r="V25" s="78">
        <f t="shared" si="13"/>
        <v>428000</v>
      </c>
      <c r="W25" s="58">
        <f>+V25</f>
        <v>428000</v>
      </c>
      <c r="X25" s="45"/>
      <c r="Y25" s="46">
        <f t="shared" si="14"/>
        <v>428000</v>
      </c>
      <c r="Z25" s="8"/>
      <c r="AA25" s="8"/>
      <c r="AB25" s="8"/>
      <c r="AC25" s="8"/>
      <c r="AD25" s="6"/>
    </row>
    <row r="26" spans="1:30" s="16" customFormat="1" ht="15">
      <c r="A26" s="170" t="s">
        <v>168</v>
      </c>
      <c r="B26" s="151">
        <f>+H26*F26</f>
        <v>36000</v>
      </c>
      <c r="C26" s="160">
        <v>1</v>
      </c>
      <c r="D26" s="161">
        <v>0</v>
      </c>
      <c r="E26" s="156" t="s">
        <v>1</v>
      </c>
      <c r="F26" s="138">
        <v>3</v>
      </c>
      <c r="G26" s="124" t="s">
        <v>7</v>
      </c>
      <c r="H26" s="115">
        <v>12000</v>
      </c>
      <c r="I26" s="106">
        <v>0</v>
      </c>
      <c r="J26" s="47">
        <v>0</v>
      </c>
      <c r="K26" s="47">
        <v>1</v>
      </c>
      <c r="L26" s="47">
        <v>2</v>
      </c>
      <c r="M26" s="47">
        <v>0</v>
      </c>
      <c r="N26" s="107">
        <v>0</v>
      </c>
      <c r="O26" s="90">
        <f t="shared" si="12"/>
        <v>3</v>
      </c>
      <c r="P26" s="58">
        <f t="shared" si="5"/>
        <v>0</v>
      </c>
      <c r="Q26" s="45">
        <f t="shared" si="6"/>
        <v>0</v>
      </c>
      <c r="R26" s="45">
        <f t="shared" si="7"/>
        <v>12000</v>
      </c>
      <c r="S26" s="45">
        <f t="shared" si="8"/>
        <v>24000</v>
      </c>
      <c r="T26" s="45">
        <f t="shared" si="9"/>
        <v>0</v>
      </c>
      <c r="U26" s="46">
        <f t="shared" si="10"/>
        <v>0</v>
      </c>
      <c r="V26" s="78">
        <f t="shared" si="13"/>
        <v>36000</v>
      </c>
      <c r="W26" s="58">
        <f>+V26</f>
        <v>36000</v>
      </c>
      <c r="X26" s="45"/>
      <c r="Y26" s="46">
        <f t="shared" si="14"/>
        <v>36000</v>
      </c>
      <c r="Z26" s="8"/>
      <c r="AA26" s="8"/>
      <c r="AB26" s="8"/>
      <c r="AC26" s="8"/>
      <c r="AD26" s="6"/>
    </row>
    <row r="27" spans="1:30" s="16" customFormat="1" ht="15">
      <c r="A27" s="170" t="s">
        <v>171</v>
      </c>
      <c r="B27" s="151">
        <f>+H27*F27</f>
        <v>29760</v>
      </c>
      <c r="C27" s="160">
        <v>0</v>
      </c>
      <c r="D27" s="161">
        <v>1</v>
      </c>
      <c r="E27" s="156" t="s">
        <v>45</v>
      </c>
      <c r="F27" s="138">
        <v>96</v>
      </c>
      <c r="G27" s="124" t="s">
        <v>172</v>
      </c>
      <c r="H27" s="115">
        <f>150+80*2</f>
        <v>310</v>
      </c>
      <c r="I27" s="106">
        <v>0</v>
      </c>
      <c r="J27" s="47">
        <v>0</v>
      </c>
      <c r="K27" s="47">
        <v>16</v>
      </c>
      <c r="L27" s="47">
        <v>20</v>
      </c>
      <c r="M27" s="47">
        <v>30</v>
      </c>
      <c r="N27" s="107">
        <v>30</v>
      </c>
      <c r="O27" s="90">
        <f t="shared" si="12"/>
        <v>96</v>
      </c>
      <c r="P27" s="58">
        <f t="shared" si="5"/>
        <v>0</v>
      </c>
      <c r="Q27" s="45">
        <f t="shared" si="6"/>
        <v>0</v>
      </c>
      <c r="R27" s="45">
        <f t="shared" si="7"/>
        <v>4960</v>
      </c>
      <c r="S27" s="45">
        <f t="shared" si="8"/>
        <v>6200</v>
      </c>
      <c r="T27" s="45">
        <f t="shared" si="9"/>
        <v>9300</v>
      </c>
      <c r="U27" s="46">
        <f t="shared" si="10"/>
        <v>9300</v>
      </c>
      <c r="V27" s="78">
        <f t="shared" si="13"/>
        <v>29760</v>
      </c>
      <c r="W27" s="58"/>
      <c r="X27" s="45">
        <f>+V27</f>
        <v>29760</v>
      </c>
      <c r="Y27" s="46">
        <f t="shared" si="14"/>
        <v>29760</v>
      </c>
      <c r="Z27" s="8"/>
      <c r="AA27" s="8"/>
      <c r="AB27" s="8"/>
      <c r="AC27" s="8"/>
      <c r="AD27" s="6"/>
    </row>
    <row r="28" spans="1:30" s="16" customFormat="1" ht="15">
      <c r="A28" s="170" t="s">
        <v>173</v>
      </c>
      <c r="B28" s="151">
        <f>+H28*F28</f>
        <v>72000</v>
      </c>
      <c r="C28" s="160">
        <v>0</v>
      </c>
      <c r="D28" s="161">
        <v>1</v>
      </c>
      <c r="E28" s="156" t="s">
        <v>45</v>
      </c>
      <c r="F28" s="138">
        <v>900</v>
      </c>
      <c r="G28" s="124" t="s">
        <v>56</v>
      </c>
      <c r="H28" s="115">
        <v>80</v>
      </c>
      <c r="I28" s="106">
        <v>0</v>
      </c>
      <c r="J28" s="47">
        <v>0</v>
      </c>
      <c r="K28" s="47">
        <v>180</v>
      </c>
      <c r="L28" s="47">
        <v>240</v>
      </c>
      <c r="M28" s="47">
        <v>240</v>
      </c>
      <c r="N28" s="107">
        <v>240</v>
      </c>
      <c r="O28" s="90">
        <f t="shared" si="12"/>
        <v>900</v>
      </c>
      <c r="P28" s="58">
        <f t="shared" si="5"/>
        <v>0</v>
      </c>
      <c r="Q28" s="45">
        <f t="shared" si="6"/>
        <v>0</v>
      </c>
      <c r="R28" s="45">
        <f t="shared" si="7"/>
        <v>14400</v>
      </c>
      <c r="S28" s="45">
        <f t="shared" si="8"/>
        <v>19200</v>
      </c>
      <c r="T28" s="45">
        <f t="shared" si="9"/>
        <v>19200</v>
      </c>
      <c r="U28" s="46">
        <f t="shared" si="10"/>
        <v>19200</v>
      </c>
      <c r="V28" s="78">
        <f t="shared" si="13"/>
        <v>72000</v>
      </c>
      <c r="W28" s="58"/>
      <c r="X28" s="45">
        <f>+V28</f>
        <v>72000</v>
      </c>
      <c r="Y28" s="46">
        <f t="shared" si="14"/>
        <v>72000</v>
      </c>
      <c r="Z28" s="8"/>
      <c r="AA28" s="8"/>
      <c r="AB28" s="8"/>
      <c r="AC28" s="8"/>
      <c r="AD28" s="6"/>
    </row>
    <row r="29" spans="1:30" s="16" customFormat="1" ht="15">
      <c r="A29" s="170" t="s">
        <v>170</v>
      </c>
      <c r="B29" s="151">
        <f>+H29*F29</f>
        <v>19500</v>
      </c>
      <c r="C29" s="160">
        <v>1</v>
      </c>
      <c r="D29" s="161">
        <v>0</v>
      </c>
      <c r="E29" s="156" t="s">
        <v>60</v>
      </c>
      <c r="F29" s="138">
        <v>15</v>
      </c>
      <c r="G29" s="124" t="s">
        <v>166</v>
      </c>
      <c r="H29" s="115">
        <v>1300</v>
      </c>
      <c r="I29" s="106">
        <v>0</v>
      </c>
      <c r="J29" s="47">
        <v>3</v>
      </c>
      <c r="K29" s="47">
        <v>3</v>
      </c>
      <c r="L29" s="47">
        <v>3</v>
      </c>
      <c r="M29" s="47">
        <v>3</v>
      </c>
      <c r="N29" s="107">
        <v>3</v>
      </c>
      <c r="O29" s="90">
        <f t="shared" si="12"/>
        <v>15</v>
      </c>
      <c r="P29" s="58">
        <f t="shared" si="5"/>
        <v>0</v>
      </c>
      <c r="Q29" s="45">
        <f t="shared" si="6"/>
        <v>3900</v>
      </c>
      <c r="R29" s="45">
        <f t="shared" si="7"/>
        <v>3900</v>
      </c>
      <c r="S29" s="45">
        <f t="shared" si="8"/>
        <v>3900</v>
      </c>
      <c r="T29" s="45">
        <f t="shared" si="9"/>
        <v>3900</v>
      </c>
      <c r="U29" s="46">
        <f t="shared" si="10"/>
        <v>3900</v>
      </c>
      <c r="V29" s="78">
        <f t="shared" si="13"/>
        <v>19500</v>
      </c>
      <c r="W29" s="58">
        <f>+V29</f>
        <v>19500</v>
      </c>
      <c r="X29" s="45"/>
      <c r="Y29" s="46">
        <f t="shared" si="14"/>
        <v>19500</v>
      </c>
      <c r="Z29" s="8"/>
      <c r="AA29" s="8"/>
      <c r="AB29" s="8"/>
      <c r="AC29" s="8"/>
      <c r="AD29" s="6"/>
    </row>
    <row r="30" spans="1:30" s="16" customFormat="1" ht="15">
      <c r="A30" s="169" t="s">
        <v>154</v>
      </c>
      <c r="B30" s="151"/>
      <c r="C30" s="160"/>
      <c r="D30" s="161"/>
      <c r="E30" s="156"/>
      <c r="F30" s="138"/>
      <c r="G30" s="124"/>
      <c r="H30" s="115"/>
      <c r="I30" s="106"/>
      <c r="J30" s="47"/>
      <c r="K30" s="47"/>
      <c r="L30" s="47"/>
      <c r="M30" s="47"/>
      <c r="N30" s="107"/>
      <c r="O30" s="90"/>
      <c r="P30" s="58"/>
      <c r="Q30" s="45"/>
      <c r="R30" s="45"/>
      <c r="S30" s="45"/>
      <c r="T30" s="45"/>
      <c r="U30" s="46"/>
      <c r="V30" s="78"/>
      <c r="W30" s="58"/>
      <c r="X30" s="45"/>
      <c r="Y30" s="46"/>
      <c r="Z30" s="8"/>
      <c r="AA30" s="8"/>
      <c r="AB30" s="8"/>
      <c r="AC30" s="8"/>
      <c r="AD30" s="6"/>
    </row>
    <row r="31" spans="1:30" s="16" customFormat="1" ht="15">
      <c r="A31" s="170" t="s">
        <v>81</v>
      </c>
      <c r="B31" s="151">
        <f>+H31*F31</f>
        <v>54000</v>
      </c>
      <c r="C31" s="160">
        <v>1</v>
      </c>
      <c r="D31" s="161">
        <v>0</v>
      </c>
      <c r="E31" s="156" t="s">
        <v>150</v>
      </c>
      <c r="F31" s="138">
        <v>30</v>
      </c>
      <c r="G31" s="124" t="s">
        <v>46</v>
      </c>
      <c r="H31" s="115">
        <v>1800</v>
      </c>
      <c r="I31" s="106">
        <v>0</v>
      </c>
      <c r="J31" s="47">
        <v>6</v>
      </c>
      <c r="K31" s="47">
        <v>6</v>
      </c>
      <c r="L31" s="47">
        <v>6</v>
      </c>
      <c r="M31" s="47">
        <v>6</v>
      </c>
      <c r="N31" s="107">
        <v>6</v>
      </c>
      <c r="O31" s="90">
        <f aca="true" t="shared" si="15" ref="O31:O36">SUM(I31:N31)</f>
        <v>30</v>
      </c>
      <c r="P31" s="58">
        <f t="shared" si="5"/>
        <v>0</v>
      </c>
      <c r="Q31" s="45">
        <f t="shared" si="6"/>
        <v>10800</v>
      </c>
      <c r="R31" s="45">
        <f t="shared" si="7"/>
        <v>10800</v>
      </c>
      <c r="S31" s="45">
        <f t="shared" si="8"/>
        <v>10800</v>
      </c>
      <c r="T31" s="45">
        <f t="shared" si="9"/>
        <v>10800</v>
      </c>
      <c r="U31" s="46">
        <f t="shared" si="10"/>
        <v>10800</v>
      </c>
      <c r="V31" s="78">
        <f aca="true" t="shared" si="16" ref="V31:V38">SUM(P31:U31)</f>
        <v>54000</v>
      </c>
      <c r="W31" s="58">
        <f aca="true" t="shared" si="17" ref="W31:W45">+V31</f>
        <v>54000</v>
      </c>
      <c r="X31" s="45"/>
      <c r="Y31" s="46">
        <f aca="true" t="shared" si="18" ref="Y31:Y38">SUM(W31:X31)</f>
        <v>54000</v>
      </c>
      <c r="Z31" s="8"/>
      <c r="AA31" s="8"/>
      <c r="AB31" s="8"/>
      <c r="AC31" s="8"/>
      <c r="AD31" s="6"/>
    </row>
    <row r="32" spans="1:30" s="16" customFormat="1" ht="15">
      <c r="A32" s="170" t="s">
        <v>80</v>
      </c>
      <c r="B32" s="151">
        <f>+H32*F32</f>
        <v>54000</v>
      </c>
      <c r="C32" s="160">
        <v>1</v>
      </c>
      <c r="D32" s="161">
        <v>0</v>
      </c>
      <c r="E32" s="156" t="s">
        <v>150</v>
      </c>
      <c r="F32" s="138">
        <v>30</v>
      </c>
      <c r="G32" s="124" t="s">
        <v>46</v>
      </c>
      <c r="H32" s="115">
        <v>1800</v>
      </c>
      <c r="I32" s="106">
        <v>0</v>
      </c>
      <c r="J32" s="47">
        <v>6</v>
      </c>
      <c r="K32" s="47">
        <v>6</v>
      </c>
      <c r="L32" s="47">
        <v>6</v>
      </c>
      <c r="M32" s="47">
        <v>6</v>
      </c>
      <c r="N32" s="107">
        <v>6</v>
      </c>
      <c r="O32" s="90">
        <f t="shared" si="15"/>
        <v>30</v>
      </c>
      <c r="P32" s="58">
        <f t="shared" si="5"/>
        <v>0</v>
      </c>
      <c r="Q32" s="45">
        <f t="shared" si="6"/>
        <v>10800</v>
      </c>
      <c r="R32" s="45">
        <f t="shared" si="7"/>
        <v>10800</v>
      </c>
      <c r="S32" s="45">
        <f t="shared" si="8"/>
        <v>10800</v>
      </c>
      <c r="T32" s="45">
        <f t="shared" si="9"/>
        <v>10800</v>
      </c>
      <c r="U32" s="46">
        <f t="shared" si="10"/>
        <v>10800</v>
      </c>
      <c r="V32" s="78">
        <f t="shared" si="16"/>
        <v>54000</v>
      </c>
      <c r="W32" s="58">
        <f t="shared" si="17"/>
        <v>54000</v>
      </c>
      <c r="X32" s="45"/>
      <c r="Y32" s="46">
        <f t="shared" si="18"/>
        <v>54000</v>
      </c>
      <c r="Z32" s="8"/>
      <c r="AA32" s="8"/>
      <c r="AB32" s="8"/>
      <c r="AC32" s="8"/>
      <c r="AD32" s="6"/>
    </row>
    <row r="33" spans="1:30" s="16" customFormat="1" ht="15">
      <c r="A33" s="170" t="s">
        <v>79</v>
      </c>
      <c r="B33" s="151">
        <f>+H33*F33</f>
        <v>27000</v>
      </c>
      <c r="C33" s="160">
        <v>1</v>
      </c>
      <c r="D33" s="161">
        <v>0</v>
      </c>
      <c r="E33" s="156" t="s">
        <v>150</v>
      </c>
      <c r="F33" s="138">
        <v>15</v>
      </c>
      <c r="G33" s="124" t="s">
        <v>46</v>
      </c>
      <c r="H33" s="115">
        <v>1800</v>
      </c>
      <c r="I33" s="106">
        <v>0</v>
      </c>
      <c r="J33" s="47">
        <v>3</v>
      </c>
      <c r="K33" s="47">
        <v>3</v>
      </c>
      <c r="L33" s="47">
        <v>3</v>
      </c>
      <c r="M33" s="47">
        <v>3</v>
      </c>
      <c r="N33" s="107">
        <v>3</v>
      </c>
      <c r="O33" s="90">
        <f t="shared" si="15"/>
        <v>15</v>
      </c>
      <c r="P33" s="58">
        <f t="shared" si="5"/>
        <v>0</v>
      </c>
      <c r="Q33" s="45">
        <f t="shared" si="6"/>
        <v>5400</v>
      </c>
      <c r="R33" s="45">
        <f t="shared" si="7"/>
        <v>5400</v>
      </c>
      <c r="S33" s="45">
        <f t="shared" si="8"/>
        <v>5400</v>
      </c>
      <c r="T33" s="45">
        <f t="shared" si="9"/>
        <v>5400</v>
      </c>
      <c r="U33" s="46">
        <f t="shared" si="10"/>
        <v>5400</v>
      </c>
      <c r="V33" s="78">
        <f t="shared" si="16"/>
        <v>27000</v>
      </c>
      <c r="W33" s="58">
        <f t="shared" si="17"/>
        <v>27000</v>
      </c>
      <c r="X33" s="45"/>
      <c r="Y33" s="46">
        <f t="shared" si="18"/>
        <v>27000</v>
      </c>
      <c r="Z33" s="8"/>
      <c r="AA33" s="8"/>
      <c r="AB33" s="8"/>
      <c r="AC33" s="8"/>
      <c r="AD33" s="6"/>
    </row>
    <row r="34" spans="1:30" s="16" customFormat="1" ht="15">
      <c r="A34" s="170" t="s">
        <v>155</v>
      </c>
      <c r="B34" s="151">
        <f>+H34*F34</f>
        <v>25000</v>
      </c>
      <c r="C34" s="160">
        <v>1</v>
      </c>
      <c r="D34" s="161">
        <v>0</v>
      </c>
      <c r="E34" s="156" t="s">
        <v>93</v>
      </c>
      <c r="F34" s="138">
        <v>1</v>
      </c>
      <c r="G34" s="124" t="s">
        <v>3</v>
      </c>
      <c r="H34" s="115">
        <v>25000</v>
      </c>
      <c r="I34" s="106">
        <v>0</v>
      </c>
      <c r="J34" s="47">
        <v>0</v>
      </c>
      <c r="K34" s="47">
        <v>0</v>
      </c>
      <c r="L34" s="47">
        <v>0</v>
      </c>
      <c r="M34" s="47">
        <v>0</v>
      </c>
      <c r="N34" s="107">
        <v>1</v>
      </c>
      <c r="O34" s="90">
        <f t="shared" si="15"/>
        <v>1</v>
      </c>
      <c r="P34" s="58">
        <f t="shared" si="5"/>
        <v>0</v>
      </c>
      <c r="Q34" s="45">
        <f t="shared" si="6"/>
        <v>0</v>
      </c>
      <c r="R34" s="45">
        <f t="shared" si="7"/>
        <v>0</v>
      </c>
      <c r="S34" s="45">
        <f t="shared" si="8"/>
        <v>0</v>
      </c>
      <c r="T34" s="45">
        <f t="shared" si="9"/>
        <v>0</v>
      </c>
      <c r="U34" s="46">
        <f t="shared" si="10"/>
        <v>25000</v>
      </c>
      <c r="V34" s="78">
        <f t="shared" si="16"/>
        <v>25000</v>
      </c>
      <c r="W34" s="58">
        <f t="shared" si="17"/>
        <v>25000</v>
      </c>
      <c r="X34" s="45"/>
      <c r="Y34" s="46">
        <f t="shared" si="18"/>
        <v>25000</v>
      </c>
      <c r="Z34" s="8"/>
      <c r="AA34" s="8"/>
      <c r="AB34" s="8"/>
      <c r="AC34" s="8"/>
      <c r="AD34" s="6"/>
    </row>
    <row r="35" spans="1:30" s="16" customFormat="1" ht="15">
      <c r="A35" s="170" t="s">
        <v>78</v>
      </c>
      <c r="B35" s="151">
        <f>+H35*F35</f>
        <v>6000</v>
      </c>
      <c r="C35" s="160">
        <v>1</v>
      </c>
      <c r="D35" s="161">
        <v>0</v>
      </c>
      <c r="E35" s="156" t="s">
        <v>1</v>
      </c>
      <c r="F35" s="138">
        <v>4</v>
      </c>
      <c r="G35" s="124" t="s">
        <v>11</v>
      </c>
      <c r="H35" s="115">
        <v>1500</v>
      </c>
      <c r="I35" s="106">
        <v>0</v>
      </c>
      <c r="J35" s="47">
        <v>0</v>
      </c>
      <c r="K35" s="47">
        <v>1</v>
      </c>
      <c r="L35" s="47">
        <v>1</v>
      </c>
      <c r="M35" s="47">
        <v>1</v>
      </c>
      <c r="N35" s="107">
        <v>1</v>
      </c>
      <c r="O35" s="90">
        <f t="shared" si="15"/>
        <v>4</v>
      </c>
      <c r="P35" s="58">
        <f t="shared" si="5"/>
        <v>0</v>
      </c>
      <c r="Q35" s="45">
        <f t="shared" si="6"/>
        <v>0</v>
      </c>
      <c r="R35" s="45">
        <f t="shared" si="7"/>
        <v>1500</v>
      </c>
      <c r="S35" s="45">
        <f t="shared" si="8"/>
        <v>1500</v>
      </c>
      <c r="T35" s="45">
        <f t="shared" si="9"/>
        <v>1500</v>
      </c>
      <c r="U35" s="46">
        <f t="shared" si="10"/>
        <v>1500</v>
      </c>
      <c r="V35" s="78">
        <f t="shared" si="16"/>
        <v>6000</v>
      </c>
      <c r="W35" s="58">
        <f t="shared" si="17"/>
        <v>6000</v>
      </c>
      <c r="X35" s="45"/>
      <c r="Y35" s="46">
        <f t="shared" si="18"/>
        <v>6000</v>
      </c>
      <c r="Z35" s="8"/>
      <c r="AA35" s="8"/>
      <c r="AB35" s="8"/>
      <c r="AC35" s="8"/>
      <c r="AD35" s="6"/>
    </row>
    <row r="36" spans="1:30" s="16" customFormat="1" ht="15">
      <c r="A36" s="170" t="s">
        <v>174</v>
      </c>
      <c r="B36" s="151">
        <f>+H36*F36</f>
        <v>27000</v>
      </c>
      <c r="C36" s="160">
        <v>1</v>
      </c>
      <c r="D36" s="161">
        <v>0</v>
      </c>
      <c r="E36" s="156" t="s">
        <v>1</v>
      </c>
      <c r="F36" s="138">
        <v>3</v>
      </c>
      <c r="G36" s="124" t="s">
        <v>7</v>
      </c>
      <c r="H36" s="115">
        <v>9000</v>
      </c>
      <c r="I36" s="106">
        <v>0</v>
      </c>
      <c r="J36" s="47">
        <v>0</v>
      </c>
      <c r="K36" s="47">
        <v>1</v>
      </c>
      <c r="L36" s="47">
        <v>1</v>
      </c>
      <c r="M36" s="47">
        <v>1</v>
      </c>
      <c r="N36" s="107">
        <v>0</v>
      </c>
      <c r="O36" s="90">
        <f t="shared" si="15"/>
        <v>3</v>
      </c>
      <c r="P36" s="58">
        <f t="shared" si="5"/>
        <v>0</v>
      </c>
      <c r="Q36" s="45">
        <f t="shared" si="6"/>
        <v>0</v>
      </c>
      <c r="R36" s="45">
        <f t="shared" si="7"/>
        <v>9000</v>
      </c>
      <c r="S36" s="45">
        <f t="shared" si="8"/>
        <v>9000</v>
      </c>
      <c r="T36" s="45">
        <f t="shared" si="9"/>
        <v>9000</v>
      </c>
      <c r="U36" s="46">
        <f t="shared" si="10"/>
        <v>0</v>
      </c>
      <c r="V36" s="78">
        <f t="shared" si="16"/>
        <v>27000</v>
      </c>
      <c r="W36" s="58">
        <f t="shared" si="17"/>
        <v>27000</v>
      </c>
      <c r="X36" s="45"/>
      <c r="Y36" s="46">
        <f t="shared" si="18"/>
        <v>27000</v>
      </c>
      <c r="Z36" s="8"/>
      <c r="AA36" s="8"/>
      <c r="AB36" s="8"/>
      <c r="AC36" s="8"/>
      <c r="AD36" s="6"/>
    </row>
    <row r="37" spans="1:30" s="16" customFormat="1" ht="15">
      <c r="A37" s="170" t="s">
        <v>77</v>
      </c>
      <c r="B37" s="151">
        <f>+H37*F37</f>
        <v>12000</v>
      </c>
      <c r="C37" s="160">
        <v>0</v>
      </c>
      <c r="D37" s="161">
        <v>1</v>
      </c>
      <c r="E37" s="156" t="s">
        <v>45</v>
      </c>
      <c r="F37" s="138">
        <v>1</v>
      </c>
      <c r="G37" s="124" t="s">
        <v>50</v>
      </c>
      <c r="H37" s="115">
        <v>12000</v>
      </c>
      <c r="I37" s="106">
        <v>0</v>
      </c>
      <c r="J37" s="47">
        <v>0</v>
      </c>
      <c r="K37" s="47">
        <v>0</v>
      </c>
      <c r="L37" s="47">
        <v>1</v>
      </c>
      <c r="M37" s="47">
        <v>0</v>
      </c>
      <c r="N37" s="107">
        <v>0</v>
      </c>
      <c r="O37" s="90">
        <f>SUM(I37:N37)</f>
        <v>1</v>
      </c>
      <c r="P37" s="58">
        <f t="shared" si="5"/>
        <v>0</v>
      </c>
      <c r="Q37" s="45">
        <f t="shared" si="6"/>
        <v>0</v>
      </c>
      <c r="R37" s="45">
        <f t="shared" si="7"/>
        <v>0</v>
      </c>
      <c r="S37" s="45">
        <f t="shared" si="8"/>
        <v>12000</v>
      </c>
      <c r="T37" s="45">
        <f t="shared" si="9"/>
        <v>0</v>
      </c>
      <c r="U37" s="46">
        <f t="shared" si="10"/>
        <v>0</v>
      </c>
      <c r="V37" s="78">
        <f t="shared" si="16"/>
        <v>12000</v>
      </c>
      <c r="W37" s="58"/>
      <c r="X37" s="45">
        <f>+V37</f>
        <v>12000</v>
      </c>
      <c r="Y37" s="46">
        <f t="shared" si="18"/>
        <v>12000</v>
      </c>
      <c r="Z37" s="8"/>
      <c r="AA37" s="8"/>
      <c r="AB37" s="8"/>
      <c r="AC37" s="8"/>
      <c r="AD37" s="6"/>
    </row>
    <row r="38" spans="1:30" s="16" customFormat="1" ht="15">
      <c r="A38" s="170" t="s">
        <v>175</v>
      </c>
      <c r="B38" s="151">
        <f>+H38*F38</f>
        <v>14040</v>
      </c>
      <c r="C38" s="160">
        <v>0</v>
      </c>
      <c r="D38" s="161">
        <v>1</v>
      </c>
      <c r="E38" s="156" t="s">
        <v>45</v>
      </c>
      <c r="F38" s="138">
        <v>36</v>
      </c>
      <c r="G38" s="124" t="s">
        <v>172</v>
      </c>
      <c r="H38" s="115">
        <v>390</v>
      </c>
      <c r="I38" s="106">
        <v>0</v>
      </c>
      <c r="J38" s="47">
        <v>8</v>
      </c>
      <c r="K38" s="47">
        <v>8</v>
      </c>
      <c r="L38" s="47">
        <v>6</v>
      </c>
      <c r="M38" s="47">
        <v>6</v>
      </c>
      <c r="N38" s="107">
        <v>8</v>
      </c>
      <c r="O38" s="90">
        <f>SUM(I38:N38)</f>
        <v>36</v>
      </c>
      <c r="P38" s="58">
        <f t="shared" si="5"/>
        <v>0</v>
      </c>
      <c r="Q38" s="45">
        <f t="shared" si="6"/>
        <v>3120</v>
      </c>
      <c r="R38" s="45">
        <f t="shared" si="7"/>
        <v>3120</v>
      </c>
      <c r="S38" s="45">
        <f t="shared" si="8"/>
        <v>2340</v>
      </c>
      <c r="T38" s="45">
        <f t="shared" si="9"/>
        <v>2340</v>
      </c>
      <c r="U38" s="46">
        <f t="shared" si="10"/>
        <v>3120</v>
      </c>
      <c r="V38" s="78">
        <f t="shared" si="16"/>
        <v>14040</v>
      </c>
      <c r="W38" s="58"/>
      <c r="X38" s="45">
        <f>+V38</f>
        <v>14040</v>
      </c>
      <c r="Y38" s="46">
        <f t="shared" si="18"/>
        <v>14040</v>
      </c>
      <c r="Z38" s="8"/>
      <c r="AA38" s="8"/>
      <c r="AB38" s="8"/>
      <c r="AC38" s="8"/>
      <c r="AD38" s="6"/>
    </row>
    <row r="39" spans="1:30" s="16" customFormat="1" ht="15">
      <c r="A39" s="169" t="s">
        <v>152</v>
      </c>
      <c r="B39" s="151"/>
      <c r="C39" s="60"/>
      <c r="D39" s="52"/>
      <c r="E39" s="156"/>
      <c r="F39" s="138"/>
      <c r="G39" s="124"/>
      <c r="H39" s="115"/>
      <c r="I39" s="106"/>
      <c r="J39" s="47"/>
      <c r="K39" s="47"/>
      <c r="L39" s="47"/>
      <c r="M39" s="47"/>
      <c r="N39" s="107"/>
      <c r="O39" s="90"/>
      <c r="P39" s="58"/>
      <c r="Q39" s="45"/>
      <c r="R39" s="45"/>
      <c r="S39" s="45"/>
      <c r="T39" s="45"/>
      <c r="U39" s="46"/>
      <c r="V39" s="78"/>
      <c r="W39" s="58"/>
      <c r="X39" s="45"/>
      <c r="Y39" s="46"/>
      <c r="Z39" s="8"/>
      <c r="AA39" s="8"/>
      <c r="AB39" s="8"/>
      <c r="AC39" s="8"/>
      <c r="AD39" s="6"/>
    </row>
    <row r="40" spans="1:30" s="16" customFormat="1" ht="15">
      <c r="A40" s="170" t="s">
        <v>76</v>
      </c>
      <c r="B40" s="151">
        <f aca="true" t="shared" si="19" ref="B40:B45">+H40*F40</f>
        <v>30000</v>
      </c>
      <c r="C40" s="160">
        <v>1</v>
      </c>
      <c r="D40" s="161">
        <v>0</v>
      </c>
      <c r="E40" s="156" t="s">
        <v>150</v>
      </c>
      <c r="F40" s="138">
        <v>15</v>
      </c>
      <c r="G40" s="124" t="s">
        <v>46</v>
      </c>
      <c r="H40" s="115">
        <v>2000</v>
      </c>
      <c r="I40" s="106">
        <v>0</v>
      </c>
      <c r="J40" s="47">
        <v>3</v>
      </c>
      <c r="K40" s="47">
        <v>3</v>
      </c>
      <c r="L40" s="47">
        <v>3</v>
      </c>
      <c r="M40" s="47">
        <v>3</v>
      </c>
      <c r="N40" s="107">
        <v>3</v>
      </c>
      <c r="O40" s="90">
        <f aca="true" t="shared" si="20" ref="O40:O51">SUM(I40:N40)</f>
        <v>15</v>
      </c>
      <c r="P40" s="58">
        <f t="shared" si="5"/>
        <v>0</v>
      </c>
      <c r="Q40" s="45">
        <f t="shared" si="6"/>
        <v>6000</v>
      </c>
      <c r="R40" s="45">
        <f t="shared" si="7"/>
        <v>6000</v>
      </c>
      <c r="S40" s="45">
        <f t="shared" si="8"/>
        <v>6000</v>
      </c>
      <c r="T40" s="45">
        <f t="shared" si="9"/>
        <v>6000</v>
      </c>
      <c r="U40" s="46">
        <f t="shared" si="10"/>
        <v>6000</v>
      </c>
      <c r="V40" s="78">
        <f aca="true" t="shared" si="21" ref="V40:V51">SUM(P40:U40)</f>
        <v>30000</v>
      </c>
      <c r="W40" s="58">
        <f t="shared" si="17"/>
        <v>30000</v>
      </c>
      <c r="X40" s="45"/>
      <c r="Y40" s="46">
        <f aca="true" t="shared" si="22" ref="Y40:Y51">SUM(W40:X40)</f>
        <v>30000</v>
      </c>
      <c r="Z40" s="8"/>
      <c r="AA40" s="8"/>
      <c r="AB40" s="8"/>
      <c r="AC40" s="8"/>
      <c r="AD40" s="6"/>
    </row>
    <row r="41" spans="1:30" s="16" customFormat="1" ht="15">
      <c r="A41" s="170" t="s">
        <v>75</v>
      </c>
      <c r="B41" s="151">
        <f t="shared" si="19"/>
        <v>30000</v>
      </c>
      <c r="C41" s="160">
        <v>1</v>
      </c>
      <c r="D41" s="161">
        <v>0</v>
      </c>
      <c r="E41" s="156" t="s">
        <v>150</v>
      </c>
      <c r="F41" s="138">
        <v>15</v>
      </c>
      <c r="G41" s="124" t="s">
        <v>46</v>
      </c>
      <c r="H41" s="115">
        <v>2000</v>
      </c>
      <c r="I41" s="106">
        <v>0</v>
      </c>
      <c r="J41" s="47">
        <v>3</v>
      </c>
      <c r="K41" s="47">
        <v>3</v>
      </c>
      <c r="L41" s="47">
        <v>3</v>
      </c>
      <c r="M41" s="47">
        <v>3</v>
      </c>
      <c r="N41" s="107">
        <v>3</v>
      </c>
      <c r="O41" s="90">
        <f t="shared" si="20"/>
        <v>15</v>
      </c>
      <c r="P41" s="58">
        <f t="shared" si="5"/>
        <v>0</v>
      </c>
      <c r="Q41" s="45">
        <f t="shared" si="6"/>
        <v>6000</v>
      </c>
      <c r="R41" s="45">
        <f t="shared" si="7"/>
        <v>6000</v>
      </c>
      <c r="S41" s="45">
        <f t="shared" si="8"/>
        <v>6000</v>
      </c>
      <c r="T41" s="45">
        <f t="shared" si="9"/>
        <v>6000</v>
      </c>
      <c r="U41" s="46">
        <f t="shared" si="10"/>
        <v>6000</v>
      </c>
      <c r="V41" s="78">
        <f t="shared" si="21"/>
        <v>30000</v>
      </c>
      <c r="W41" s="58">
        <f t="shared" si="17"/>
        <v>30000</v>
      </c>
      <c r="X41" s="45"/>
      <c r="Y41" s="46">
        <f t="shared" si="22"/>
        <v>30000</v>
      </c>
      <c r="Z41" s="8"/>
      <c r="AA41" s="8"/>
      <c r="AB41" s="8"/>
      <c r="AC41" s="8"/>
      <c r="AD41" s="6"/>
    </row>
    <row r="42" spans="1:30" s="16" customFormat="1" ht="15">
      <c r="A42" s="170" t="s">
        <v>74</v>
      </c>
      <c r="B42" s="151">
        <f t="shared" si="19"/>
        <v>45000</v>
      </c>
      <c r="C42" s="160">
        <v>1</v>
      </c>
      <c r="D42" s="161">
        <v>0</v>
      </c>
      <c r="E42" s="156" t="s">
        <v>150</v>
      </c>
      <c r="F42" s="138">
        <v>30</v>
      </c>
      <c r="G42" s="124" t="s">
        <v>46</v>
      </c>
      <c r="H42" s="115">
        <v>1500</v>
      </c>
      <c r="I42" s="106">
        <v>0</v>
      </c>
      <c r="J42" s="47">
        <v>6</v>
      </c>
      <c r="K42" s="47">
        <v>6</v>
      </c>
      <c r="L42" s="47">
        <v>6</v>
      </c>
      <c r="M42" s="47">
        <v>6</v>
      </c>
      <c r="N42" s="107">
        <v>6</v>
      </c>
      <c r="O42" s="90">
        <f t="shared" si="20"/>
        <v>30</v>
      </c>
      <c r="P42" s="58">
        <f t="shared" si="5"/>
        <v>0</v>
      </c>
      <c r="Q42" s="45">
        <f t="shared" si="6"/>
        <v>9000</v>
      </c>
      <c r="R42" s="45">
        <f t="shared" si="7"/>
        <v>9000</v>
      </c>
      <c r="S42" s="45">
        <f t="shared" si="8"/>
        <v>9000</v>
      </c>
      <c r="T42" s="45">
        <f t="shared" si="9"/>
        <v>9000</v>
      </c>
      <c r="U42" s="46">
        <f t="shared" si="10"/>
        <v>9000</v>
      </c>
      <c r="V42" s="78">
        <f t="shared" si="21"/>
        <v>45000</v>
      </c>
      <c r="W42" s="58">
        <f t="shared" si="17"/>
        <v>45000</v>
      </c>
      <c r="X42" s="45"/>
      <c r="Y42" s="46">
        <f t="shared" si="22"/>
        <v>45000</v>
      </c>
      <c r="Z42" s="8"/>
      <c r="AA42" s="8"/>
      <c r="AB42" s="8"/>
      <c r="AC42" s="8"/>
      <c r="AD42" s="6"/>
    </row>
    <row r="43" spans="1:30" s="16" customFormat="1" ht="15">
      <c r="A43" s="170" t="s">
        <v>73</v>
      </c>
      <c r="B43" s="151">
        <f t="shared" si="19"/>
        <v>30000</v>
      </c>
      <c r="C43" s="160">
        <v>1</v>
      </c>
      <c r="D43" s="161">
        <v>0</v>
      </c>
      <c r="E43" s="156" t="s">
        <v>150</v>
      </c>
      <c r="F43" s="138">
        <v>15</v>
      </c>
      <c r="G43" s="124" t="s">
        <v>46</v>
      </c>
      <c r="H43" s="115">
        <v>2000</v>
      </c>
      <c r="I43" s="106">
        <v>0</v>
      </c>
      <c r="J43" s="47">
        <v>3</v>
      </c>
      <c r="K43" s="47">
        <v>3</v>
      </c>
      <c r="L43" s="47">
        <v>3</v>
      </c>
      <c r="M43" s="47">
        <v>3</v>
      </c>
      <c r="N43" s="107">
        <v>3</v>
      </c>
      <c r="O43" s="90">
        <f t="shared" si="20"/>
        <v>15</v>
      </c>
      <c r="P43" s="58">
        <f t="shared" si="5"/>
        <v>0</v>
      </c>
      <c r="Q43" s="45">
        <f t="shared" si="6"/>
        <v>6000</v>
      </c>
      <c r="R43" s="45">
        <f t="shared" si="7"/>
        <v>6000</v>
      </c>
      <c r="S43" s="45">
        <f t="shared" si="8"/>
        <v>6000</v>
      </c>
      <c r="T43" s="45">
        <f t="shared" si="9"/>
        <v>6000</v>
      </c>
      <c r="U43" s="46">
        <f t="shared" si="10"/>
        <v>6000</v>
      </c>
      <c r="V43" s="78">
        <f t="shared" si="21"/>
        <v>30000</v>
      </c>
      <c r="W43" s="58">
        <f t="shared" si="17"/>
        <v>30000</v>
      </c>
      <c r="X43" s="45"/>
      <c r="Y43" s="46">
        <f t="shared" si="22"/>
        <v>30000</v>
      </c>
      <c r="Z43" s="8"/>
      <c r="AA43" s="8"/>
      <c r="AB43" s="8"/>
      <c r="AC43" s="8"/>
      <c r="AD43" s="6"/>
    </row>
    <row r="44" spans="1:30" s="16" customFormat="1" ht="15">
      <c r="A44" s="170" t="s">
        <v>72</v>
      </c>
      <c r="B44" s="151">
        <f t="shared" si="19"/>
        <v>15000</v>
      </c>
      <c r="C44" s="160">
        <v>1</v>
      </c>
      <c r="D44" s="161">
        <v>0</v>
      </c>
      <c r="E44" s="156" t="s">
        <v>150</v>
      </c>
      <c r="F44" s="138">
        <v>15</v>
      </c>
      <c r="G44" s="124" t="s">
        <v>46</v>
      </c>
      <c r="H44" s="115">
        <v>1000</v>
      </c>
      <c r="I44" s="106">
        <v>0</v>
      </c>
      <c r="J44" s="47">
        <v>3</v>
      </c>
      <c r="K44" s="47">
        <v>3</v>
      </c>
      <c r="L44" s="47">
        <v>3</v>
      </c>
      <c r="M44" s="47">
        <v>3</v>
      </c>
      <c r="N44" s="107">
        <v>3</v>
      </c>
      <c r="O44" s="90">
        <f t="shared" si="20"/>
        <v>15</v>
      </c>
      <c r="P44" s="58">
        <f t="shared" si="5"/>
        <v>0</v>
      </c>
      <c r="Q44" s="45">
        <f t="shared" si="6"/>
        <v>3000</v>
      </c>
      <c r="R44" s="45">
        <f t="shared" si="7"/>
        <v>3000</v>
      </c>
      <c r="S44" s="45">
        <f t="shared" si="8"/>
        <v>3000</v>
      </c>
      <c r="T44" s="45">
        <f t="shared" si="9"/>
        <v>3000</v>
      </c>
      <c r="U44" s="46">
        <f t="shared" si="10"/>
        <v>3000</v>
      </c>
      <c r="V44" s="78">
        <f t="shared" si="21"/>
        <v>15000</v>
      </c>
      <c r="W44" s="58">
        <f t="shared" si="17"/>
        <v>15000</v>
      </c>
      <c r="X44" s="45"/>
      <c r="Y44" s="46">
        <f t="shared" si="22"/>
        <v>15000</v>
      </c>
      <c r="Z44" s="8"/>
      <c r="AA44" s="8"/>
      <c r="AB44" s="8"/>
      <c r="AC44" s="8"/>
      <c r="AD44" s="6"/>
    </row>
    <row r="45" spans="1:30" s="16" customFormat="1" ht="15">
      <c r="A45" s="170" t="s">
        <v>71</v>
      </c>
      <c r="B45" s="151">
        <f t="shared" si="19"/>
        <v>12500</v>
      </c>
      <c r="C45" s="160">
        <v>1</v>
      </c>
      <c r="D45" s="161">
        <v>0</v>
      </c>
      <c r="E45" s="156" t="s">
        <v>150</v>
      </c>
      <c r="F45" s="138">
        <v>1</v>
      </c>
      <c r="G45" s="124" t="s">
        <v>3</v>
      </c>
      <c r="H45" s="115">
        <v>12500</v>
      </c>
      <c r="I45" s="106">
        <v>0</v>
      </c>
      <c r="J45" s="47">
        <v>0</v>
      </c>
      <c r="K45" s="47">
        <v>0</v>
      </c>
      <c r="L45" s="47">
        <v>1</v>
      </c>
      <c r="M45" s="47">
        <v>0</v>
      </c>
      <c r="N45" s="107">
        <v>0</v>
      </c>
      <c r="O45" s="91">
        <f t="shared" si="20"/>
        <v>1</v>
      </c>
      <c r="P45" s="58">
        <f t="shared" si="5"/>
        <v>0</v>
      </c>
      <c r="Q45" s="45">
        <f t="shared" si="6"/>
        <v>0</v>
      </c>
      <c r="R45" s="45">
        <f t="shared" si="7"/>
        <v>0</v>
      </c>
      <c r="S45" s="45">
        <f t="shared" si="8"/>
        <v>12500</v>
      </c>
      <c r="T45" s="45">
        <f t="shared" si="9"/>
        <v>0</v>
      </c>
      <c r="U45" s="46">
        <f t="shared" si="10"/>
        <v>0</v>
      </c>
      <c r="V45" s="78">
        <f t="shared" si="21"/>
        <v>12500</v>
      </c>
      <c r="W45" s="58">
        <f t="shared" si="17"/>
        <v>12500</v>
      </c>
      <c r="X45" s="45"/>
      <c r="Y45" s="46">
        <f t="shared" si="22"/>
        <v>12500</v>
      </c>
      <c r="Z45" s="8"/>
      <c r="AA45" s="8"/>
      <c r="AB45" s="8"/>
      <c r="AC45" s="8"/>
      <c r="AD45" s="6"/>
    </row>
    <row r="46" spans="1:30" s="16" customFormat="1" ht="15">
      <c r="A46" s="170" t="s">
        <v>70</v>
      </c>
      <c r="B46" s="151">
        <f>+H46*F46</f>
        <v>11000</v>
      </c>
      <c r="C46" s="160">
        <v>0</v>
      </c>
      <c r="D46" s="161">
        <v>1</v>
      </c>
      <c r="E46" s="156" t="s">
        <v>45</v>
      </c>
      <c r="F46" s="138">
        <v>1</v>
      </c>
      <c r="G46" s="124" t="s">
        <v>3</v>
      </c>
      <c r="H46" s="115">
        <v>11000</v>
      </c>
      <c r="I46" s="106">
        <v>0</v>
      </c>
      <c r="J46" s="47">
        <v>0</v>
      </c>
      <c r="K46" s="47">
        <v>0</v>
      </c>
      <c r="L46" s="47">
        <v>1</v>
      </c>
      <c r="M46" s="47">
        <v>0</v>
      </c>
      <c r="N46" s="107">
        <v>0</v>
      </c>
      <c r="O46" s="91">
        <f t="shared" si="20"/>
        <v>1</v>
      </c>
      <c r="P46" s="58">
        <f t="shared" si="5"/>
        <v>0</v>
      </c>
      <c r="Q46" s="45">
        <f t="shared" si="6"/>
        <v>0</v>
      </c>
      <c r="R46" s="45">
        <f t="shared" si="7"/>
        <v>0</v>
      </c>
      <c r="S46" s="45">
        <f t="shared" si="8"/>
        <v>11000</v>
      </c>
      <c r="T46" s="45">
        <f t="shared" si="9"/>
        <v>0</v>
      </c>
      <c r="U46" s="46">
        <f t="shared" si="10"/>
        <v>0</v>
      </c>
      <c r="V46" s="78">
        <f t="shared" si="21"/>
        <v>11000</v>
      </c>
      <c r="W46" s="58"/>
      <c r="X46" s="45">
        <f>+V46</f>
        <v>11000</v>
      </c>
      <c r="Y46" s="46">
        <f t="shared" si="22"/>
        <v>11000</v>
      </c>
      <c r="Z46" s="8"/>
      <c r="AA46" s="8"/>
      <c r="AB46" s="8"/>
      <c r="AC46" s="8"/>
      <c r="AD46" s="6"/>
    </row>
    <row r="47" spans="1:30" s="16" customFormat="1" ht="15">
      <c r="A47" s="170" t="s">
        <v>69</v>
      </c>
      <c r="B47" s="151">
        <f>+H47*F47</f>
        <v>5000</v>
      </c>
      <c r="C47" s="160">
        <v>0</v>
      </c>
      <c r="D47" s="161">
        <v>1</v>
      </c>
      <c r="E47" s="156" t="s">
        <v>45</v>
      </c>
      <c r="F47" s="138">
        <v>1</v>
      </c>
      <c r="G47" s="124" t="s">
        <v>3</v>
      </c>
      <c r="H47" s="115">
        <v>5000</v>
      </c>
      <c r="I47" s="106">
        <v>0</v>
      </c>
      <c r="J47" s="47">
        <v>0</v>
      </c>
      <c r="K47" s="47">
        <v>1</v>
      </c>
      <c r="L47" s="47">
        <v>0</v>
      </c>
      <c r="M47" s="47">
        <v>0</v>
      </c>
      <c r="N47" s="107">
        <v>0</v>
      </c>
      <c r="O47" s="91">
        <f t="shared" si="20"/>
        <v>1</v>
      </c>
      <c r="P47" s="58">
        <f t="shared" si="5"/>
        <v>0</v>
      </c>
      <c r="Q47" s="45">
        <f t="shared" si="6"/>
        <v>0</v>
      </c>
      <c r="R47" s="45">
        <f t="shared" si="7"/>
        <v>5000</v>
      </c>
      <c r="S47" s="45">
        <f t="shared" si="8"/>
        <v>0</v>
      </c>
      <c r="T47" s="45">
        <f t="shared" si="9"/>
        <v>0</v>
      </c>
      <c r="U47" s="46">
        <f t="shared" si="10"/>
        <v>0</v>
      </c>
      <c r="V47" s="78">
        <f t="shared" si="21"/>
        <v>5000</v>
      </c>
      <c r="W47" s="58"/>
      <c r="X47" s="45">
        <f>+V47</f>
        <v>5000</v>
      </c>
      <c r="Y47" s="46">
        <f t="shared" si="22"/>
        <v>5000</v>
      </c>
      <c r="Z47" s="8"/>
      <c r="AA47" s="8"/>
      <c r="AB47" s="8"/>
      <c r="AC47" s="8"/>
      <c r="AD47" s="6"/>
    </row>
    <row r="48" spans="1:30" s="16" customFormat="1" ht="15">
      <c r="A48" s="170" t="s">
        <v>157</v>
      </c>
      <c r="B48" s="151">
        <f>+H48*F48</f>
        <v>185100</v>
      </c>
      <c r="C48" s="160">
        <v>1</v>
      </c>
      <c r="D48" s="161">
        <v>0</v>
      </c>
      <c r="E48" s="156" t="s">
        <v>93</v>
      </c>
      <c r="F48" s="138">
        <v>1</v>
      </c>
      <c r="G48" s="124" t="s">
        <v>3</v>
      </c>
      <c r="H48" s="115">
        <v>185100</v>
      </c>
      <c r="I48" s="106">
        <v>0</v>
      </c>
      <c r="J48" s="47">
        <v>0</v>
      </c>
      <c r="K48" s="47">
        <v>0</v>
      </c>
      <c r="L48" s="47">
        <v>1</v>
      </c>
      <c r="M48" s="47">
        <v>0</v>
      </c>
      <c r="N48" s="107">
        <v>0</v>
      </c>
      <c r="O48" s="90">
        <f t="shared" si="20"/>
        <v>1</v>
      </c>
      <c r="P48" s="58">
        <f t="shared" si="5"/>
        <v>0</v>
      </c>
      <c r="Q48" s="45">
        <f t="shared" si="6"/>
        <v>0</v>
      </c>
      <c r="R48" s="45">
        <f t="shared" si="7"/>
        <v>0</v>
      </c>
      <c r="S48" s="45">
        <f t="shared" si="8"/>
        <v>185100</v>
      </c>
      <c r="T48" s="45">
        <f t="shared" si="9"/>
        <v>0</v>
      </c>
      <c r="U48" s="46">
        <f t="shared" si="10"/>
        <v>0</v>
      </c>
      <c r="V48" s="78">
        <f t="shared" si="21"/>
        <v>185100</v>
      </c>
      <c r="W48" s="58">
        <f>+V48</f>
        <v>185100</v>
      </c>
      <c r="X48" s="45"/>
      <c r="Y48" s="46">
        <f t="shared" si="22"/>
        <v>185100</v>
      </c>
      <c r="Z48" s="8"/>
      <c r="AA48" s="8"/>
      <c r="AB48" s="8"/>
      <c r="AC48" s="8"/>
      <c r="AD48" s="6"/>
    </row>
    <row r="49" spans="1:30" s="16" customFormat="1" ht="15">
      <c r="A49" s="170" t="s">
        <v>159</v>
      </c>
      <c r="B49" s="151">
        <f>+H49*F49</f>
        <v>37600</v>
      </c>
      <c r="C49" s="160">
        <v>1</v>
      </c>
      <c r="D49" s="161">
        <v>0</v>
      </c>
      <c r="E49" s="156" t="s">
        <v>1</v>
      </c>
      <c r="F49" s="138">
        <v>8</v>
      </c>
      <c r="G49" s="124" t="s">
        <v>7</v>
      </c>
      <c r="H49" s="115">
        <v>4700</v>
      </c>
      <c r="I49" s="106">
        <v>0</v>
      </c>
      <c r="J49" s="47">
        <v>0</v>
      </c>
      <c r="K49" s="47">
        <v>2</v>
      </c>
      <c r="L49" s="47">
        <v>2</v>
      </c>
      <c r="M49" s="47">
        <v>2</v>
      </c>
      <c r="N49" s="107">
        <v>2</v>
      </c>
      <c r="O49" s="90">
        <f t="shared" si="20"/>
        <v>8</v>
      </c>
      <c r="P49" s="58">
        <f t="shared" si="5"/>
        <v>0</v>
      </c>
      <c r="Q49" s="45">
        <f t="shared" si="6"/>
        <v>0</v>
      </c>
      <c r="R49" s="45">
        <f t="shared" si="7"/>
        <v>9400</v>
      </c>
      <c r="S49" s="45">
        <f t="shared" si="8"/>
        <v>9400</v>
      </c>
      <c r="T49" s="45">
        <f t="shared" si="9"/>
        <v>9400</v>
      </c>
      <c r="U49" s="46">
        <f t="shared" si="10"/>
        <v>9400</v>
      </c>
      <c r="V49" s="78">
        <f t="shared" si="21"/>
        <v>37600</v>
      </c>
      <c r="W49" s="58">
        <f>+V49</f>
        <v>37600</v>
      </c>
      <c r="X49" s="45"/>
      <c r="Y49" s="46">
        <f t="shared" si="22"/>
        <v>37600</v>
      </c>
      <c r="Z49" s="8"/>
      <c r="AA49" s="8"/>
      <c r="AB49" s="8"/>
      <c r="AC49" s="8"/>
      <c r="AD49" s="6"/>
    </row>
    <row r="50" spans="1:30" s="16" customFormat="1" ht="15">
      <c r="A50" s="170" t="s">
        <v>160</v>
      </c>
      <c r="B50" s="151">
        <f>+H50*F50</f>
        <v>90000</v>
      </c>
      <c r="C50" s="160">
        <v>1</v>
      </c>
      <c r="D50" s="161">
        <v>0</v>
      </c>
      <c r="E50" s="156" t="s">
        <v>1</v>
      </c>
      <c r="F50" s="138">
        <v>10</v>
      </c>
      <c r="G50" s="124" t="s">
        <v>7</v>
      </c>
      <c r="H50" s="115">
        <v>9000</v>
      </c>
      <c r="I50" s="106">
        <v>0</v>
      </c>
      <c r="J50" s="47">
        <v>0</v>
      </c>
      <c r="K50" s="47">
        <v>2</v>
      </c>
      <c r="L50" s="47">
        <v>2</v>
      </c>
      <c r="M50" s="47">
        <v>3</v>
      </c>
      <c r="N50" s="107">
        <v>3</v>
      </c>
      <c r="O50" s="90">
        <f t="shared" si="20"/>
        <v>10</v>
      </c>
      <c r="P50" s="58">
        <f t="shared" si="5"/>
        <v>0</v>
      </c>
      <c r="Q50" s="45">
        <f t="shared" si="6"/>
        <v>0</v>
      </c>
      <c r="R50" s="45">
        <f t="shared" si="7"/>
        <v>18000</v>
      </c>
      <c r="S50" s="45">
        <f t="shared" si="8"/>
        <v>18000</v>
      </c>
      <c r="T50" s="45">
        <f t="shared" si="9"/>
        <v>27000</v>
      </c>
      <c r="U50" s="46">
        <f t="shared" si="10"/>
        <v>27000</v>
      </c>
      <c r="V50" s="78">
        <f t="shared" si="21"/>
        <v>90000</v>
      </c>
      <c r="W50" s="58">
        <f>+V50</f>
        <v>90000</v>
      </c>
      <c r="X50" s="45"/>
      <c r="Y50" s="46">
        <f t="shared" si="22"/>
        <v>90000</v>
      </c>
      <c r="Z50" s="8"/>
      <c r="AA50" s="8"/>
      <c r="AB50" s="8"/>
      <c r="AC50" s="8"/>
      <c r="AD50" s="6"/>
    </row>
    <row r="51" spans="1:30" s="16" customFormat="1" ht="15">
      <c r="A51" s="170" t="s">
        <v>68</v>
      </c>
      <c r="B51" s="151">
        <f>+H51*F51</f>
        <v>14040</v>
      </c>
      <c r="C51" s="160">
        <v>0</v>
      </c>
      <c r="D51" s="161">
        <v>1</v>
      </c>
      <c r="E51" s="156" t="s">
        <v>45</v>
      </c>
      <c r="F51" s="138">
        <v>36</v>
      </c>
      <c r="G51" s="124" t="s">
        <v>172</v>
      </c>
      <c r="H51" s="115">
        <v>390</v>
      </c>
      <c r="I51" s="106">
        <v>0</v>
      </c>
      <c r="J51" s="47">
        <v>8</v>
      </c>
      <c r="K51" s="47">
        <v>8</v>
      </c>
      <c r="L51" s="47">
        <v>8</v>
      </c>
      <c r="M51" s="47">
        <v>5</v>
      </c>
      <c r="N51" s="107">
        <v>7</v>
      </c>
      <c r="O51" s="90">
        <f t="shared" si="20"/>
        <v>36</v>
      </c>
      <c r="P51" s="58">
        <f t="shared" si="5"/>
        <v>0</v>
      </c>
      <c r="Q51" s="45">
        <f t="shared" si="6"/>
        <v>3120</v>
      </c>
      <c r="R51" s="45">
        <f t="shared" si="7"/>
        <v>3120</v>
      </c>
      <c r="S51" s="45">
        <f t="shared" si="8"/>
        <v>3120</v>
      </c>
      <c r="T51" s="45">
        <f t="shared" si="9"/>
        <v>1950</v>
      </c>
      <c r="U51" s="46">
        <f t="shared" si="10"/>
        <v>2730</v>
      </c>
      <c r="V51" s="78">
        <f t="shared" si="21"/>
        <v>14040</v>
      </c>
      <c r="W51" s="58"/>
      <c r="X51" s="45">
        <f>+V51</f>
        <v>14040</v>
      </c>
      <c r="Y51" s="46">
        <f t="shared" si="22"/>
        <v>14040</v>
      </c>
      <c r="Z51" s="8"/>
      <c r="AA51" s="8"/>
      <c r="AB51" s="8"/>
      <c r="AC51" s="8"/>
      <c r="AD51" s="6"/>
    </row>
    <row r="52" spans="1:30" s="16" customFormat="1" ht="15">
      <c r="A52" s="169" t="s">
        <v>98</v>
      </c>
      <c r="B52" s="151"/>
      <c r="C52" s="60"/>
      <c r="D52" s="52"/>
      <c r="E52" s="156"/>
      <c r="F52" s="138"/>
      <c r="G52" s="124"/>
      <c r="H52" s="115"/>
      <c r="I52" s="106"/>
      <c r="J52" s="47"/>
      <c r="K52" s="47"/>
      <c r="L52" s="47"/>
      <c r="M52" s="47"/>
      <c r="N52" s="107"/>
      <c r="O52" s="90"/>
      <c r="P52" s="58"/>
      <c r="Q52" s="45"/>
      <c r="R52" s="45"/>
      <c r="S52" s="45"/>
      <c r="T52" s="45"/>
      <c r="U52" s="46"/>
      <c r="V52" s="78"/>
      <c r="W52" s="58"/>
      <c r="X52" s="45"/>
      <c r="Y52" s="46"/>
      <c r="Z52" s="8"/>
      <c r="AA52" s="8"/>
      <c r="AB52" s="8"/>
      <c r="AC52" s="8"/>
      <c r="AD52" s="6"/>
    </row>
    <row r="53" spans="1:30" s="16" customFormat="1" ht="15">
      <c r="A53" s="170" t="s">
        <v>156</v>
      </c>
      <c r="B53" s="151">
        <f>+H53*F53</f>
        <v>105000</v>
      </c>
      <c r="C53" s="160">
        <v>1</v>
      </c>
      <c r="D53" s="161">
        <v>0</v>
      </c>
      <c r="E53" s="156" t="s">
        <v>93</v>
      </c>
      <c r="F53" s="138">
        <v>1</v>
      </c>
      <c r="G53" s="124" t="s">
        <v>3</v>
      </c>
      <c r="H53" s="115">
        <v>105000</v>
      </c>
      <c r="I53" s="106">
        <v>0</v>
      </c>
      <c r="J53" s="47">
        <v>0</v>
      </c>
      <c r="K53" s="47">
        <v>0</v>
      </c>
      <c r="L53" s="47">
        <v>0</v>
      </c>
      <c r="M53" s="47">
        <v>1</v>
      </c>
      <c r="N53" s="107">
        <v>0</v>
      </c>
      <c r="O53" s="90">
        <f>SUM(I53:N53)</f>
        <v>1</v>
      </c>
      <c r="P53" s="58">
        <f t="shared" si="5"/>
        <v>0</v>
      </c>
      <c r="Q53" s="45">
        <f t="shared" si="6"/>
        <v>0</v>
      </c>
      <c r="R53" s="45">
        <f t="shared" si="7"/>
        <v>0</v>
      </c>
      <c r="S53" s="45">
        <f t="shared" si="8"/>
        <v>0</v>
      </c>
      <c r="T53" s="45">
        <f t="shared" si="9"/>
        <v>105000</v>
      </c>
      <c r="U53" s="46">
        <f t="shared" si="10"/>
        <v>0</v>
      </c>
      <c r="V53" s="78">
        <f aca="true" t="shared" si="23" ref="V53:V58">SUM(P53:U53)</f>
        <v>105000</v>
      </c>
      <c r="W53" s="58">
        <f>+V53</f>
        <v>105000</v>
      </c>
      <c r="X53" s="45"/>
      <c r="Y53" s="46">
        <f aca="true" t="shared" si="24" ref="Y53:Y58">SUM(W53:X53)</f>
        <v>105000</v>
      </c>
      <c r="Z53" s="8"/>
      <c r="AA53" s="8"/>
      <c r="AB53" s="8"/>
      <c r="AC53" s="8"/>
      <c r="AD53" s="6"/>
    </row>
    <row r="54" spans="1:30" s="16" customFormat="1" ht="15">
      <c r="A54" s="170" t="s">
        <v>153</v>
      </c>
      <c r="B54" s="151">
        <f>+H54*F54</f>
        <v>300000</v>
      </c>
      <c r="C54" s="160">
        <v>1</v>
      </c>
      <c r="D54" s="161">
        <v>0</v>
      </c>
      <c r="E54" s="156" t="s">
        <v>93</v>
      </c>
      <c r="F54" s="138">
        <v>6</v>
      </c>
      <c r="G54" s="124" t="s">
        <v>158</v>
      </c>
      <c r="H54" s="115">
        <v>50000</v>
      </c>
      <c r="I54" s="106">
        <v>0</v>
      </c>
      <c r="J54" s="47">
        <v>0</v>
      </c>
      <c r="K54" s="47">
        <v>0</v>
      </c>
      <c r="L54" s="47">
        <v>0</v>
      </c>
      <c r="M54" s="47">
        <v>6</v>
      </c>
      <c r="N54" s="107">
        <v>0</v>
      </c>
      <c r="O54" s="90">
        <f>SUM(I54:N54)</f>
        <v>6</v>
      </c>
      <c r="P54" s="58">
        <f t="shared" si="5"/>
        <v>0</v>
      </c>
      <c r="Q54" s="45">
        <f t="shared" si="6"/>
        <v>0</v>
      </c>
      <c r="R54" s="45">
        <f t="shared" si="7"/>
        <v>0</v>
      </c>
      <c r="S54" s="45">
        <f t="shared" si="8"/>
        <v>0</v>
      </c>
      <c r="T54" s="45">
        <f t="shared" si="9"/>
        <v>300000</v>
      </c>
      <c r="U54" s="46">
        <f t="shared" si="10"/>
        <v>0</v>
      </c>
      <c r="V54" s="78">
        <f t="shared" si="23"/>
        <v>300000</v>
      </c>
      <c r="W54" s="58">
        <f>+V54</f>
        <v>300000</v>
      </c>
      <c r="X54" s="45"/>
      <c r="Y54" s="46">
        <f t="shared" si="24"/>
        <v>300000</v>
      </c>
      <c r="Z54" s="8"/>
      <c r="AA54" s="8"/>
      <c r="AB54" s="8"/>
      <c r="AC54" s="8"/>
      <c r="AD54" s="6"/>
    </row>
    <row r="55" spans="1:30" s="16" customFormat="1" ht="15">
      <c r="A55" s="170" t="s">
        <v>67</v>
      </c>
      <c r="B55" s="151">
        <f>+H55*F55</f>
        <v>6000</v>
      </c>
      <c r="C55" s="160">
        <v>1</v>
      </c>
      <c r="D55" s="161">
        <v>0</v>
      </c>
      <c r="E55" s="156" t="s">
        <v>1</v>
      </c>
      <c r="F55" s="138">
        <v>3</v>
      </c>
      <c r="G55" s="124" t="s">
        <v>11</v>
      </c>
      <c r="H55" s="115">
        <v>2000</v>
      </c>
      <c r="I55" s="106">
        <v>0</v>
      </c>
      <c r="J55" s="47">
        <v>0</v>
      </c>
      <c r="K55" s="47">
        <v>1</v>
      </c>
      <c r="L55" s="47">
        <v>1</v>
      </c>
      <c r="M55" s="47">
        <v>0</v>
      </c>
      <c r="N55" s="107">
        <v>1</v>
      </c>
      <c r="O55" s="90">
        <f>SUM(I55:N55)</f>
        <v>3</v>
      </c>
      <c r="P55" s="58">
        <f t="shared" si="5"/>
        <v>0</v>
      </c>
      <c r="Q55" s="45">
        <f t="shared" si="6"/>
        <v>0</v>
      </c>
      <c r="R55" s="45">
        <f t="shared" si="7"/>
        <v>2000</v>
      </c>
      <c r="S55" s="45">
        <f t="shared" si="8"/>
        <v>2000</v>
      </c>
      <c r="T55" s="45">
        <f t="shared" si="9"/>
        <v>0</v>
      </c>
      <c r="U55" s="46">
        <f t="shared" si="10"/>
        <v>2000</v>
      </c>
      <c r="V55" s="78">
        <f t="shared" si="23"/>
        <v>6000</v>
      </c>
      <c r="W55" s="58">
        <f>+V55</f>
        <v>6000</v>
      </c>
      <c r="X55" s="45"/>
      <c r="Y55" s="46">
        <f t="shared" si="24"/>
        <v>6000</v>
      </c>
      <c r="Z55" s="8"/>
      <c r="AA55" s="8"/>
      <c r="AB55" s="8"/>
      <c r="AC55" s="8"/>
      <c r="AD55" s="6"/>
    </row>
    <row r="56" spans="1:30" s="16" customFormat="1" ht="15">
      <c r="A56" s="170" t="s">
        <v>66</v>
      </c>
      <c r="B56" s="151">
        <f>+H56*F56</f>
        <v>27000</v>
      </c>
      <c r="C56" s="160">
        <v>1</v>
      </c>
      <c r="D56" s="161">
        <v>0</v>
      </c>
      <c r="E56" s="156" t="s">
        <v>1</v>
      </c>
      <c r="F56" s="138">
        <v>3</v>
      </c>
      <c r="G56" s="124" t="s">
        <v>7</v>
      </c>
      <c r="H56" s="115">
        <v>9000</v>
      </c>
      <c r="I56" s="106">
        <v>0</v>
      </c>
      <c r="J56" s="47">
        <v>1</v>
      </c>
      <c r="K56" s="47">
        <v>0</v>
      </c>
      <c r="L56" s="47">
        <v>1</v>
      </c>
      <c r="M56" s="47">
        <v>0</v>
      </c>
      <c r="N56" s="107">
        <v>1</v>
      </c>
      <c r="O56" s="90">
        <f>SUM(I56:N56)</f>
        <v>3</v>
      </c>
      <c r="P56" s="58">
        <f t="shared" si="5"/>
        <v>0</v>
      </c>
      <c r="Q56" s="45">
        <f t="shared" si="6"/>
        <v>9000</v>
      </c>
      <c r="R56" s="45">
        <f t="shared" si="7"/>
        <v>0</v>
      </c>
      <c r="S56" s="45">
        <f t="shared" si="8"/>
        <v>9000</v>
      </c>
      <c r="T56" s="45">
        <f t="shared" si="9"/>
        <v>0</v>
      </c>
      <c r="U56" s="46">
        <f t="shared" si="10"/>
        <v>9000</v>
      </c>
      <c r="V56" s="78">
        <f t="shared" si="23"/>
        <v>27000</v>
      </c>
      <c r="W56" s="58">
        <f>+V56</f>
        <v>27000</v>
      </c>
      <c r="X56" s="45"/>
      <c r="Y56" s="46">
        <f t="shared" si="24"/>
        <v>27000</v>
      </c>
      <c r="Z56" s="8"/>
      <c r="AA56" s="8"/>
      <c r="AB56" s="8"/>
      <c r="AC56" s="8"/>
      <c r="AD56" s="6"/>
    </row>
    <row r="57" spans="1:30" s="16" customFormat="1" ht="15">
      <c r="A57" s="170" t="s">
        <v>65</v>
      </c>
      <c r="B57" s="151">
        <f>+H57*F57</f>
        <v>12000</v>
      </c>
      <c r="C57" s="160">
        <v>1</v>
      </c>
      <c r="D57" s="161">
        <v>0</v>
      </c>
      <c r="E57" s="156" t="s">
        <v>1</v>
      </c>
      <c r="F57" s="138">
        <v>1</v>
      </c>
      <c r="G57" s="124" t="s">
        <v>7</v>
      </c>
      <c r="H57" s="115">
        <v>12000</v>
      </c>
      <c r="I57" s="106">
        <v>0</v>
      </c>
      <c r="J57" s="47">
        <v>0</v>
      </c>
      <c r="K57" s="47">
        <v>0</v>
      </c>
      <c r="L57" s="47">
        <v>1</v>
      </c>
      <c r="M57" s="47">
        <v>0</v>
      </c>
      <c r="N57" s="107">
        <v>0</v>
      </c>
      <c r="O57" s="90">
        <f>SUM(I57:N57)</f>
        <v>1</v>
      </c>
      <c r="P57" s="58">
        <f t="shared" si="5"/>
        <v>0</v>
      </c>
      <c r="Q57" s="45">
        <f t="shared" si="6"/>
        <v>0</v>
      </c>
      <c r="R57" s="45">
        <f t="shared" si="7"/>
        <v>0</v>
      </c>
      <c r="S57" s="45">
        <f t="shared" si="8"/>
        <v>12000</v>
      </c>
      <c r="T57" s="45">
        <f t="shared" si="9"/>
        <v>0</v>
      </c>
      <c r="U57" s="46">
        <f t="shared" si="10"/>
        <v>0</v>
      </c>
      <c r="V57" s="78">
        <f t="shared" si="23"/>
        <v>12000</v>
      </c>
      <c r="W57" s="58">
        <f>+V57</f>
        <v>12000</v>
      </c>
      <c r="X57" s="45"/>
      <c r="Y57" s="46">
        <f t="shared" si="24"/>
        <v>12000</v>
      </c>
      <c r="Z57" s="8"/>
      <c r="AA57" s="8"/>
      <c r="AB57" s="8"/>
      <c r="AC57" s="8"/>
      <c r="AD57" s="6"/>
    </row>
    <row r="58" spans="1:30" s="16" customFormat="1" ht="15">
      <c r="A58" s="170" t="s">
        <v>169</v>
      </c>
      <c r="B58" s="151">
        <f>+H58*F58</f>
        <v>3000</v>
      </c>
      <c r="C58" s="160">
        <v>0</v>
      </c>
      <c r="D58" s="161">
        <v>1</v>
      </c>
      <c r="E58" s="156" t="s">
        <v>45</v>
      </c>
      <c r="F58" s="138">
        <v>15</v>
      </c>
      <c r="G58" s="124" t="s">
        <v>166</v>
      </c>
      <c r="H58" s="115">
        <v>200</v>
      </c>
      <c r="I58" s="106">
        <v>0</v>
      </c>
      <c r="J58" s="47">
        <v>3</v>
      </c>
      <c r="K58" s="47">
        <v>3</v>
      </c>
      <c r="L58" s="47">
        <v>3</v>
      </c>
      <c r="M58" s="47">
        <v>3</v>
      </c>
      <c r="N58" s="107">
        <v>3</v>
      </c>
      <c r="O58" s="90">
        <f>SUM(I58:N58)</f>
        <v>15</v>
      </c>
      <c r="P58" s="58">
        <f t="shared" si="5"/>
        <v>0</v>
      </c>
      <c r="Q58" s="45">
        <f t="shared" si="6"/>
        <v>600</v>
      </c>
      <c r="R58" s="45">
        <f t="shared" si="7"/>
        <v>600</v>
      </c>
      <c r="S58" s="45">
        <f t="shared" si="8"/>
        <v>600</v>
      </c>
      <c r="T58" s="45">
        <f t="shared" si="9"/>
        <v>600</v>
      </c>
      <c r="U58" s="46">
        <f t="shared" si="10"/>
        <v>600</v>
      </c>
      <c r="V58" s="78">
        <f t="shared" si="23"/>
        <v>3000</v>
      </c>
      <c r="W58" s="58">
        <f>+V58</f>
        <v>3000</v>
      </c>
      <c r="X58" s="45"/>
      <c r="Y58" s="46">
        <f t="shared" si="24"/>
        <v>3000</v>
      </c>
      <c r="Z58" s="8"/>
      <c r="AA58" s="8"/>
      <c r="AB58" s="8"/>
      <c r="AC58" s="8"/>
      <c r="AD58" s="6"/>
    </row>
    <row r="59" spans="1:30" s="16" customFormat="1" ht="15">
      <c r="A59" s="169" t="s">
        <v>99</v>
      </c>
      <c r="B59" s="149"/>
      <c r="C59" s="160"/>
      <c r="D59" s="161"/>
      <c r="E59" s="156"/>
      <c r="F59" s="138"/>
      <c r="G59" s="124"/>
      <c r="H59" s="115"/>
      <c r="I59" s="106"/>
      <c r="J59" s="47"/>
      <c r="K59" s="47"/>
      <c r="L59" s="47"/>
      <c r="M59" s="47"/>
      <c r="N59" s="107"/>
      <c r="O59" s="90"/>
      <c r="P59" s="58"/>
      <c r="Q59" s="45"/>
      <c r="R59" s="45"/>
      <c r="S59" s="45"/>
      <c r="T59" s="45"/>
      <c r="U59" s="46"/>
      <c r="V59" s="78"/>
      <c r="W59" s="58"/>
      <c r="X59" s="45"/>
      <c r="Y59" s="46"/>
      <c r="Z59" s="8"/>
      <c r="AA59" s="8"/>
      <c r="AB59" s="8"/>
      <c r="AC59" s="8"/>
      <c r="AD59" s="6"/>
    </row>
    <row r="60" spans="1:30" s="16" customFormat="1" ht="15">
      <c r="A60" s="170" t="s">
        <v>64</v>
      </c>
      <c r="B60" s="151">
        <f>+H60*F60</f>
        <v>30000</v>
      </c>
      <c r="C60" s="160">
        <v>1</v>
      </c>
      <c r="D60" s="161">
        <v>0</v>
      </c>
      <c r="E60" s="156" t="s">
        <v>176</v>
      </c>
      <c r="F60" s="138">
        <v>15</v>
      </c>
      <c r="G60" s="124" t="s">
        <v>46</v>
      </c>
      <c r="H60" s="115">
        <v>2000</v>
      </c>
      <c r="I60" s="106">
        <v>0</v>
      </c>
      <c r="J60" s="47">
        <v>3</v>
      </c>
      <c r="K60" s="47">
        <v>3</v>
      </c>
      <c r="L60" s="47">
        <v>3</v>
      </c>
      <c r="M60" s="47">
        <v>3</v>
      </c>
      <c r="N60" s="107">
        <v>3</v>
      </c>
      <c r="O60" s="90">
        <f aca="true" t="shared" si="25" ref="O60:O65">SUM(I60:N60)</f>
        <v>15</v>
      </c>
      <c r="P60" s="58">
        <f t="shared" si="5"/>
        <v>0</v>
      </c>
      <c r="Q60" s="45">
        <f t="shared" si="6"/>
        <v>6000</v>
      </c>
      <c r="R60" s="45">
        <f t="shared" si="7"/>
        <v>6000</v>
      </c>
      <c r="S60" s="45">
        <f t="shared" si="8"/>
        <v>6000</v>
      </c>
      <c r="T60" s="45">
        <f t="shared" si="9"/>
        <v>6000</v>
      </c>
      <c r="U60" s="46">
        <f t="shared" si="10"/>
        <v>6000</v>
      </c>
      <c r="V60" s="78">
        <f aca="true" t="shared" si="26" ref="V60:V65">SUM(P60:U60)</f>
        <v>30000</v>
      </c>
      <c r="W60" s="58">
        <f>+V60</f>
        <v>30000</v>
      </c>
      <c r="X60" s="45"/>
      <c r="Y60" s="46">
        <f aca="true" t="shared" si="27" ref="Y60:Y65">SUM(W60:X60)</f>
        <v>30000</v>
      </c>
      <c r="Z60" s="8"/>
      <c r="AA60" s="8"/>
      <c r="AB60" s="8"/>
      <c r="AC60" s="8"/>
      <c r="AD60" s="6"/>
    </row>
    <row r="61" spans="1:30" s="16" customFormat="1" ht="15">
      <c r="A61" s="170" t="s">
        <v>63</v>
      </c>
      <c r="B61" s="151">
        <f>+H61*F61</f>
        <v>20000</v>
      </c>
      <c r="C61" s="160">
        <v>0</v>
      </c>
      <c r="D61" s="161">
        <v>1</v>
      </c>
      <c r="E61" s="156" t="s">
        <v>45</v>
      </c>
      <c r="F61" s="138">
        <v>1</v>
      </c>
      <c r="G61" s="124" t="s">
        <v>3</v>
      </c>
      <c r="H61" s="115">
        <v>20000</v>
      </c>
      <c r="I61" s="106">
        <v>0</v>
      </c>
      <c r="J61" s="47">
        <v>0.1</v>
      </c>
      <c r="K61" s="47">
        <v>0.3</v>
      </c>
      <c r="L61" s="47">
        <v>0.3</v>
      </c>
      <c r="M61" s="47">
        <v>0.1</v>
      </c>
      <c r="N61" s="107">
        <v>0.2</v>
      </c>
      <c r="O61" s="90">
        <f t="shared" si="25"/>
        <v>1</v>
      </c>
      <c r="P61" s="58">
        <f t="shared" si="5"/>
        <v>0</v>
      </c>
      <c r="Q61" s="45">
        <f t="shared" si="6"/>
        <v>2000</v>
      </c>
      <c r="R61" s="45">
        <f t="shared" si="7"/>
        <v>6000</v>
      </c>
      <c r="S61" s="45">
        <f t="shared" si="8"/>
        <v>6000</v>
      </c>
      <c r="T61" s="45">
        <f t="shared" si="9"/>
        <v>2000</v>
      </c>
      <c r="U61" s="46">
        <f t="shared" si="10"/>
        <v>4000</v>
      </c>
      <c r="V61" s="78">
        <f t="shared" si="26"/>
        <v>20000</v>
      </c>
      <c r="W61" s="58"/>
      <c r="X61" s="45">
        <f>+V61</f>
        <v>20000</v>
      </c>
      <c r="Y61" s="46">
        <f t="shared" si="27"/>
        <v>20000</v>
      </c>
      <c r="Z61" s="8"/>
      <c r="AA61" s="8"/>
      <c r="AB61" s="8"/>
      <c r="AC61" s="8"/>
      <c r="AD61" s="6"/>
    </row>
    <row r="62" spans="1:30" s="16" customFormat="1" ht="30">
      <c r="A62" s="170" t="s">
        <v>62</v>
      </c>
      <c r="B62" s="151">
        <f>+H62*F62</f>
        <v>9400</v>
      </c>
      <c r="C62" s="160">
        <v>0</v>
      </c>
      <c r="D62" s="161">
        <v>1</v>
      </c>
      <c r="E62" s="156" t="s">
        <v>45</v>
      </c>
      <c r="F62" s="138">
        <v>2</v>
      </c>
      <c r="G62" s="124" t="s">
        <v>7</v>
      </c>
      <c r="H62" s="115">
        <v>4700</v>
      </c>
      <c r="I62" s="106">
        <v>0</v>
      </c>
      <c r="J62" s="47">
        <v>0</v>
      </c>
      <c r="K62" s="47">
        <v>1</v>
      </c>
      <c r="L62" s="47">
        <v>0</v>
      </c>
      <c r="M62" s="47">
        <v>0</v>
      </c>
      <c r="N62" s="107">
        <v>1</v>
      </c>
      <c r="O62" s="90">
        <f t="shared" si="25"/>
        <v>2</v>
      </c>
      <c r="P62" s="58">
        <f t="shared" si="5"/>
        <v>0</v>
      </c>
      <c r="Q62" s="45">
        <f t="shared" si="6"/>
        <v>0</v>
      </c>
      <c r="R62" s="45">
        <f t="shared" si="7"/>
        <v>4700</v>
      </c>
      <c r="S62" s="45">
        <f t="shared" si="8"/>
        <v>0</v>
      </c>
      <c r="T62" s="45">
        <f t="shared" si="9"/>
        <v>0</v>
      </c>
      <c r="U62" s="46">
        <f t="shared" si="10"/>
        <v>4700</v>
      </c>
      <c r="V62" s="78">
        <f t="shared" si="26"/>
        <v>9400</v>
      </c>
      <c r="W62" s="58"/>
      <c r="X62" s="45">
        <f>+V62</f>
        <v>9400</v>
      </c>
      <c r="Y62" s="46">
        <f t="shared" si="27"/>
        <v>9400</v>
      </c>
      <c r="Z62" s="8"/>
      <c r="AA62" s="8"/>
      <c r="AB62" s="8"/>
      <c r="AC62" s="8"/>
      <c r="AD62" s="6"/>
    </row>
    <row r="63" spans="1:30" s="16" customFormat="1" ht="30">
      <c r="A63" s="170" t="s">
        <v>183</v>
      </c>
      <c r="B63" s="151">
        <f>+H63*F63</f>
        <v>12000</v>
      </c>
      <c r="C63" s="160">
        <v>0</v>
      </c>
      <c r="D63" s="161">
        <v>1</v>
      </c>
      <c r="E63" s="156" t="s">
        <v>45</v>
      </c>
      <c r="F63" s="138">
        <v>1</v>
      </c>
      <c r="G63" s="124" t="s">
        <v>7</v>
      </c>
      <c r="H63" s="115">
        <v>12000</v>
      </c>
      <c r="I63" s="106">
        <v>0</v>
      </c>
      <c r="J63" s="47">
        <v>0</v>
      </c>
      <c r="K63" s="47">
        <v>0</v>
      </c>
      <c r="L63" s="47">
        <v>1</v>
      </c>
      <c r="M63" s="47">
        <v>0</v>
      </c>
      <c r="N63" s="107">
        <v>0</v>
      </c>
      <c r="O63" s="90">
        <f t="shared" si="25"/>
        <v>1</v>
      </c>
      <c r="P63" s="58">
        <f t="shared" si="5"/>
        <v>0</v>
      </c>
      <c r="Q63" s="45">
        <f t="shared" si="6"/>
        <v>0</v>
      </c>
      <c r="R63" s="45">
        <f t="shared" si="7"/>
        <v>0</v>
      </c>
      <c r="S63" s="45">
        <f t="shared" si="8"/>
        <v>12000</v>
      </c>
      <c r="T63" s="45">
        <f t="shared" si="9"/>
        <v>0</v>
      </c>
      <c r="U63" s="46">
        <f t="shared" si="10"/>
        <v>0</v>
      </c>
      <c r="V63" s="78">
        <f t="shared" si="26"/>
        <v>12000</v>
      </c>
      <c r="W63" s="58"/>
      <c r="X63" s="45">
        <f>+V63</f>
        <v>12000</v>
      </c>
      <c r="Y63" s="46">
        <f t="shared" si="27"/>
        <v>12000</v>
      </c>
      <c r="Z63" s="8"/>
      <c r="AA63" s="8"/>
      <c r="AB63" s="8"/>
      <c r="AC63" s="8"/>
      <c r="AD63" s="6"/>
    </row>
    <row r="64" spans="1:30" s="16" customFormat="1" ht="30">
      <c r="A64" s="170" t="s">
        <v>61</v>
      </c>
      <c r="B64" s="151">
        <f>+H64*F64</f>
        <v>90000</v>
      </c>
      <c r="C64" s="160">
        <v>0</v>
      </c>
      <c r="D64" s="161">
        <v>1</v>
      </c>
      <c r="E64" s="156" t="s">
        <v>45</v>
      </c>
      <c r="F64" s="138">
        <v>10</v>
      </c>
      <c r="G64" s="124" t="s">
        <v>7</v>
      </c>
      <c r="H64" s="115">
        <v>9000</v>
      </c>
      <c r="I64" s="106">
        <v>0</v>
      </c>
      <c r="J64" s="47">
        <v>0</v>
      </c>
      <c r="K64" s="47">
        <v>3</v>
      </c>
      <c r="L64" s="47">
        <v>3</v>
      </c>
      <c r="M64" s="47">
        <v>1</v>
      </c>
      <c r="N64" s="107">
        <v>3</v>
      </c>
      <c r="O64" s="90">
        <f t="shared" si="25"/>
        <v>10</v>
      </c>
      <c r="P64" s="58">
        <f t="shared" si="5"/>
        <v>0</v>
      </c>
      <c r="Q64" s="45">
        <f t="shared" si="6"/>
        <v>0</v>
      </c>
      <c r="R64" s="45">
        <f t="shared" si="7"/>
        <v>27000</v>
      </c>
      <c r="S64" s="45">
        <f t="shared" si="8"/>
        <v>27000</v>
      </c>
      <c r="T64" s="45">
        <f t="shared" si="9"/>
        <v>9000</v>
      </c>
      <c r="U64" s="46">
        <f t="shared" si="10"/>
        <v>27000</v>
      </c>
      <c r="V64" s="78">
        <f t="shared" si="26"/>
        <v>90000</v>
      </c>
      <c r="W64" s="58"/>
      <c r="X64" s="45">
        <f>+V64</f>
        <v>90000</v>
      </c>
      <c r="Y64" s="46">
        <f t="shared" si="27"/>
        <v>90000</v>
      </c>
      <c r="Z64" s="8"/>
      <c r="AA64" s="8"/>
      <c r="AB64" s="8"/>
      <c r="AC64" s="8"/>
      <c r="AD64" s="6"/>
    </row>
    <row r="65" spans="1:30" s="16" customFormat="1" ht="15">
      <c r="A65" s="170" t="s">
        <v>169</v>
      </c>
      <c r="B65" s="151">
        <f>+H65*F65</f>
        <v>27000</v>
      </c>
      <c r="C65" s="160">
        <v>0</v>
      </c>
      <c r="D65" s="161">
        <v>1</v>
      </c>
      <c r="E65" s="156" t="s">
        <v>45</v>
      </c>
      <c r="F65" s="138">
        <v>15</v>
      </c>
      <c r="G65" s="124" t="s">
        <v>166</v>
      </c>
      <c r="H65" s="115">
        <v>1800</v>
      </c>
      <c r="I65" s="106">
        <v>0</v>
      </c>
      <c r="J65" s="47">
        <v>3</v>
      </c>
      <c r="K65" s="47">
        <v>3</v>
      </c>
      <c r="L65" s="47">
        <v>3</v>
      </c>
      <c r="M65" s="47">
        <v>3</v>
      </c>
      <c r="N65" s="107">
        <v>3</v>
      </c>
      <c r="O65" s="90">
        <f t="shared" si="25"/>
        <v>15</v>
      </c>
      <c r="P65" s="58">
        <f t="shared" si="5"/>
        <v>0</v>
      </c>
      <c r="Q65" s="45">
        <f t="shared" si="6"/>
        <v>5400</v>
      </c>
      <c r="R65" s="45">
        <f t="shared" si="7"/>
        <v>5400</v>
      </c>
      <c r="S65" s="45">
        <f t="shared" si="8"/>
        <v>5400</v>
      </c>
      <c r="T65" s="45">
        <f t="shared" si="9"/>
        <v>5400</v>
      </c>
      <c r="U65" s="46">
        <f t="shared" si="10"/>
        <v>5400</v>
      </c>
      <c r="V65" s="78">
        <f t="shared" si="26"/>
        <v>27000</v>
      </c>
      <c r="W65" s="58"/>
      <c r="X65" s="45">
        <f>+V65</f>
        <v>27000</v>
      </c>
      <c r="Y65" s="46">
        <f t="shared" si="27"/>
        <v>27000</v>
      </c>
      <c r="Z65" s="8"/>
      <c r="AA65" s="8"/>
      <c r="AB65" s="8"/>
      <c r="AC65" s="8"/>
      <c r="AD65" s="6"/>
    </row>
    <row r="66" spans="1:30" s="16" customFormat="1" ht="19.5" customHeight="1">
      <c r="A66" s="168" t="s">
        <v>100</v>
      </c>
      <c r="B66" s="181"/>
      <c r="C66" s="61"/>
      <c r="D66" s="162"/>
      <c r="E66" s="157"/>
      <c r="F66" s="139"/>
      <c r="G66" s="125"/>
      <c r="H66" s="116"/>
      <c r="I66" s="108"/>
      <c r="J66" s="49"/>
      <c r="K66" s="49"/>
      <c r="L66" s="49"/>
      <c r="M66" s="49"/>
      <c r="N66" s="109"/>
      <c r="O66" s="92"/>
      <c r="P66" s="59"/>
      <c r="Q66" s="50"/>
      <c r="R66" s="50"/>
      <c r="S66" s="50"/>
      <c r="T66" s="50"/>
      <c r="U66" s="51"/>
      <c r="V66" s="79"/>
      <c r="W66" s="59"/>
      <c r="X66" s="50"/>
      <c r="Y66" s="50"/>
      <c r="Z66" s="8"/>
      <c r="AA66" s="8"/>
      <c r="AB66" s="8"/>
      <c r="AC66" s="8"/>
      <c r="AD66" s="6"/>
    </row>
    <row r="67" spans="1:30" s="16" customFormat="1" ht="30">
      <c r="A67" s="169" t="s">
        <v>101</v>
      </c>
      <c r="B67" s="151"/>
      <c r="C67" s="60"/>
      <c r="D67" s="52"/>
      <c r="E67" s="156"/>
      <c r="F67" s="138"/>
      <c r="G67" s="124"/>
      <c r="H67" s="115"/>
      <c r="I67" s="106"/>
      <c r="J67" s="47"/>
      <c r="K67" s="47"/>
      <c r="L67" s="47"/>
      <c r="M67" s="47"/>
      <c r="N67" s="107"/>
      <c r="O67" s="90"/>
      <c r="P67" s="58"/>
      <c r="Q67" s="45"/>
      <c r="R67" s="45"/>
      <c r="S67" s="45"/>
      <c r="T67" s="45"/>
      <c r="U67" s="46"/>
      <c r="V67" s="78"/>
      <c r="W67" s="58"/>
      <c r="X67" s="45"/>
      <c r="Y67" s="46"/>
      <c r="Z67" s="8"/>
      <c r="AA67" s="8"/>
      <c r="AB67" s="8"/>
      <c r="AC67" s="8"/>
      <c r="AD67" s="6"/>
    </row>
    <row r="68" spans="1:30" s="16" customFormat="1" ht="30">
      <c r="A68" s="170" t="s">
        <v>149</v>
      </c>
      <c r="B68" s="151">
        <f aca="true" t="shared" si="28" ref="B68:B75">+H68*F68</f>
        <v>256000</v>
      </c>
      <c r="C68" s="160">
        <v>1</v>
      </c>
      <c r="D68" s="161">
        <v>0</v>
      </c>
      <c r="E68" s="156" t="s">
        <v>150</v>
      </c>
      <c r="F68" s="140">
        <v>128</v>
      </c>
      <c r="G68" s="126" t="s">
        <v>46</v>
      </c>
      <c r="H68" s="115">
        <v>2000</v>
      </c>
      <c r="I68" s="106">
        <v>0</v>
      </c>
      <c r="J68" s="47">
        <v>16</v>
      </c>
      <c r="K68" s="47">
        <v>48</v>
      </c>
      <c r="L68" s="47">
        <v>48</v>
      </c>
      <c r="M68" s="47">
        <v>16</v>
      </c>
      <c r="N68" s="107">
        <v>0</v>
      </c>
      <c r="O68" s="90">
        <f>SUM(I68:N68)</f>
        <v>128</v>
      </c>
      <c r="P68" s="58">
        <f aca="true" t="shared" si="29" ref="P68:P81">+$H68*I68</f>
        <v>0</v>
      </c>
      <c r="Q68" s="45">
        <f aca="true" t="shared" si="30" ref="Q68:Q81">+$H68*J68</f>
        <v>32000</v>
      </c>
      <c r="R68" s="45">
        <f aca="true" t="shared" si="31" ref="R68:R81">+$H68*K68</f>
        <v>96000</v>
      </c>
      <c r="S68" s="45">
        <f aca="true" t="shared" si="32" ref="S68:S81">+$H68*L68</f>
        <v>96000</v>
      </c>
      <c r="T68" s="45">
        <f aca="true" t="shared" si="33" ref="T68:T81">+$H68*M68</f>
        <v>32000</v>
      </c>
      <c r="U68" s="46">
        <f aca="true" t="shared" si="34" ref="U68:U81">+$H68*N68</f>
        <v>0</v>
      </c>
      <c r="V68" s="78">
        <f aca="true" t="shared" si="35" ref="V68:V75">SUM(P68:U68)</f>
        <v>256000</v>
      </c>
      <c r="W68" s="58">
        <f>+V68</f>
        <v>256000</v>
      </c>
      <c r="X68" s="45"/>
      <c r="Y68" s="46">
        <f aca="true" t="shared" si="36" ref="Y68:Y75">SUM(W68:X68)</f>
        <v>256000</v>
      </c>
      <c r="Z68" s="8"/>
      <c r="AA68" s="8"/>
      <c r="AB68" s="8"/>
      <c r="AC68" s="8"/>
      <c r="AD68" s="6"/>
    </row>
    <row r="69" spans="1:30" s="16" customFormat="1" ht="30">
      <c r="A69" s="170" t="s">
        <v>59</v>
      </c>
      <c r="B69" s="151">
        <f t="shared" si="28"/>
        <v>16000</v>
      </c>
      <c r="C69" s="160">
        <v>1</v>
      </c>
      <c r="D69" s="161">
        <v>0</v>
      </c>
      <c r="E69" s="156" t="s">
        <v>150</v>
      </c>
      <c r="F69" s="140">
        <v>8</v>
      </c>
      <c r="G69" s="126" t="s">
        <v>46</v>
      </c>
      <c r="H69" s="115">
        <v>2000</v>
      </c>
      <c r="I69" s="106">
        <v>0</v>
      </c>
      <c r="J69" s="47">
        <v>0</v>
      </c>
      <c r="K69" s="47">
        <v>1</v>
      </c>
      <c r="L69" s="47">
        <v>3</v>
      </c>
      <c r="M69" s="47">
        <v>3</v>
      </c>
      <c r="N69" s="107">
        <v>1</v>
      </c>
      <c r="O69" s="90">
        <f aca="true" t="shared" si="37" ref="O69:O81">SUM(I69:N69)</f>
        <v>8</v>
      </c>
      <c r="P69" s="58">
        <f t="shared" si="29"/>
        <v>0</v>
      </c>
      <c r="Q69" s="45">
        <f t="shared" si="30"/>
        <v>0</v>
      </c>
      <c r="R69" s="45">
        <f t="shared" si="31"/>
        <v>2000</v>
      </c>
      <c r="S69" s="45">
        <f t="shared" si="32"/>
        <v>6000</v>
      </c>
      <c r="T69" s="45">
        <f t="shared" si="33"/>
        <v>6000</v>
      </c>
      <c r="U69" s="46">
        <f t="shared" si="34"/>
        <v>2000</v>
      </c>
      <c r="V69" s="78">
        <f t="shared" si="35"/>
        <v>16000</v>
      </c>
      <c r="W69" s="58">
        <f>+V69</f>
        <v>16000</v>
      </c>
      <c r="X69" s="45"/>
      <c r="Y69" s="46">
        <f t="shared" si="36"/>
        <v>16000</v>
      </c>
      <c r="Z69" s="8"/>
      <c r="AA69" s="8"/>
      <c r="AB69" s="8"/>
      <c r="AC69" s="8"/>
      <c r="AD69" s="6"/>
    </row>
    <row r="70" spans="1:30" s="16" customFormat="1" ht="30">
      <c r="A70" s="170" t="s">
        <v>58</v>
      </c>
      <c r="B70" s="151">
        <f t="shared" si="28"/>
        <v>16000</v>
      </c>
      <c r="C70" s="160">
        <v>1</v>
      </c>
      <c r="D70" s="161">
        <v>0</v>
      </c>
      <c r="E70" s="156" t="s">
        <v>150</v>
      </c>
      <c r="F70" s="140">
        <v>8</v>
      </c>
      <c r="G70" s="126" t="s">
        <v>46</v>
      </c>
      <c r="H70" s="115">
        <v>2000</v>
      </c>
      <c r="I70" s="106">
        <v>0</v>
      </c>
      <c r="J70" s="47">
        <v>0</v>
      </c>
      <c r="K70" s="47">
        <v>0</v>
      </c>
      <c r="L70" s="47">
        <v>3</v>
      </c>
      <c r="M70" s="47">
        <v>3</v>
      </c>
      <c r="N70" s="107">
        <v>2</v>
      </c>
      <c r="O70" s="90">
        <f t="shared" si="37"/>
        <v>8</v>
      </c>
      <c r="P70" s="58">
        <f t="shared" si="29"/>
        <v>0</v>
      </c>
      <c r="Q70" s="45">
        <f t="shared" si="30"/>
        <v>0</v>
      </c>
      <c r="R70" s="45">
        <f t="shared" si="31"/>
        <v>0</v>
      </c>
      <c r="S70" s="45">
        <f t="shared" si="32"/>
        <v>6000</v>
      </c>
      <c r="T70" s="45">
        <f t="shared" si="33"/>
        <v>6000</v>
      </c>
      <c r="U70" s="46">
        <f t="shared" si="34"/>
        <v>4000</v>
      </c>
      <c r="V70" s="78">
        <f t="shared" si="35"/>
        <v>16000</v>
      </c>
      <c r="W70" s="58">
        <f aca="true" t="shared" si="38" ref="W70:W81">+V70</f>
        <v>16000</v>
      </c>
      <c r="X70" s="45"/>
      <c r="Y70" s="46">
        <f t="shared" si="36"/>
        <v>16000</v>
      </c>
      <c r="Z70" s="8"/>
      <c r="AA70" s="8"/>
      <c r="AB70" s="8"/>
      <c r="AC70" s="8"/>
      <c r="AD70" s="6"/>
    </row>
    <row r="71" spans="1:30" s="16" customFormat="1" ht="30">
      <c r="A71" s="170" t="s">
        <v>57</v>
      </c>
      <c r="B71" s="151">
        <f t="shared" si="28"/>
        <v>42000</v>
      </c>
      <c r="C71" s="160">
        <v>1</v>
      </c>
      <c r="D71" s="161">
        <v>0</v>
      </c>
      <c r="E71" s="156" t="s">
        <v>1</v>
      </c>
      <c r="F71" s="140">
        <v>1</v>
      </c>
      <c r="G71" s="126" t="s">
        <v>3</v>
      </c>
      <c r="H71" s="115">
        <v>42000</v>
      </c>
      <c r="I71" s="106">
        <v>0</v>
      </c>
      <c r="J71" s="47">
        <v>0</v>
      </c>
      <c r="K71" s="47">
        <v>0.2</v>
      </c>
      <c r="L71" s="47">
        <v>0.2</v>
      </c>
      <c r="M71" s="47">
        <v>0.3</v>
      </c>
      <c r="N71" s="107">
        <v>0.3</v>
      </c>
      <c r="O71" s="90">
        <f t="shared" si="37"/>
        <v>1</v>
      </c>
      <c r="P71" s="58">
        <f t="shared" si="29"/>
        <v>0</v>
      </c>
      <c r="Q71" s="45">
        <f t="shared" si="30"/>
        <v>0</v>
      </c>
      <c r="R71" s="45">
        <f t="shared" si="31"/>
        <v>8400</v>
      </c>
      <c r="S71" s="45">
        <f t="shared" si="32"/>
        <v>8400</v>
      </c>
      <c r="T71" s="45">
        <f t="shared" si="33"/>
        <v>12600</v>
      </c>
      <c r="U71" s="46">
        <f t="shared" si="34"/>
        <v>12600</v>
      </c>
      <c r="V71" s="78">
        <f t="shared" si="35"/>
        <v>42000</v>
      </c>
      <c r="W71" s="58">
        <f t="shared" si="38"/>
        <v>42000</v>
      </c>
      <c r="X71" s="45"/>
      <c r="Y71" s="46">
        <f t="shared" si="36"/>
        <v>42000</v>
      </c>
      <c r="Z71" s="8"/>
      <c r="AA71" s="8"/>
      <c r="AB71" s="8"/>
      <c r="AC71" s="8"/>
      <c r="AD71" s="6"/>
    </row>
    <row r="72" spans="1:30" s="16" customFormat="1" ht="30">
      <c r="A72" s="170" t="s">
        <v>55</v>
      </c>
      <c r="B72" s="151">
        <f t="shared" si="28"/>
        <v>121600</v>
      </c>
      <c r="C72" s="160">
        <v>1</v>
      </c>
      <c r="D72" s="161">
        <v>0</v>
      </c>
      <c r="E72" s="156" t="s">
        <v>1</v>
      </c>
      <c r="F72" s="140">
        <v>16</v>
      </c>
      <c r="G72" s="126" t="s">
        <v>7</v>
      </c>
      <c r="H72" s="115">
        <v>7600</v>
      </c>
      <c r="I72" s="106">
        <v>0</v>
      </c>
      <c r="J72" s="47">
        <v>0</v>
      </c>
      <c r="K72" s="47">
        <v>0</v>
      </c>
      <c r="L72" s="47">
        <v>0</v>
      </c>
      <c r="M72" s="47">
        <v>10</v>
      </c>
      <c r="N72" s="107">
        <v>6</v>
      </c>
      <c r="O72" s="90">
        <f t="shared" si="37"/>
        <v>16</v>
      </c>
      <c r="P72" s="58">
        <f t="shared" si="29"/>
        <v>0</v>
      </c>
      <c r="Q72" s="45">
        <f t="shared" si="30"/>
        <v>0</v>
      </c>
      <c r="R72" s="45">
        <f t="shared" si="31"/>
        <v>0</v>
      </c>
      <c r="S72" s="45">
        <f t="shared" si="32"/>
        <v>0</v>
      </c>
      <c r="T72" s="45">
        <f t="shared" si="33"/>
        <v>76000</v>
      </c>
      <c r="U72" s="46">
        <f t="shared" si="34"/>
        <v>45600</v>
      </c>
      <c r="V72" s="78">
        <f t="shared" si="35"/>
        <v>121600</v>
      </c>
      <c r="W72" s="58">
        <f t="shared" si="38"/>
        <v>121600</v>
      </c>
      <c r="X72" s="45"/>
      <c r="Y72" s="46">
        <f t="shared" si="36"/>
        <v>121600</v>
      </c>
      <c r="Z72" s="8"/>
      <c r="AA72" s="8"/>
      <c r="AB72" s="8"/>
      <c r="AC72" s="8"/>
      <c r="AD72" s="6"/>
    </row>
    <row r="73" spans="1:30" s="16" customFormat="1" ht="45">
      <c r="A73" s="170" t="s">
        <v>54</v>
      </c>
      <c r="B73" s="151">
        <f t="shared" si="28"/>
        <v>50000</v>
      </c>
      <c r="C73" s="160">
        <v>1</v>
      </c>
      <c r="D73" s="161">
        <v>0</v>
      </c>
      <c r="E73" s="156" t="s">
        <v>1</v>
      </c>
      <c r="F73" s="140">
        <v>1</v>
      </c>
      <c r="G73" s="126" t="s">
        <v>11</v>
      </c>
      <c r="H73" s="115">
        <v>50000</v>
      </c>
      <c r="I73" s="106">
        <v>0</v>
      </c>
      <c r="J73" s="47">
        <v>0</v>
      </c>
      <c r="K73" s="47">
        <v>0</v>
      </c>
      <c r="L73" s="47">
        <v>0</v>
      </c>
      <c r="M73" s="47">
        <v>1</v>
      </c>
      <c r="N73" s="107">
        <v>0</v>
      </c>
      <c r="O73" s="90">
        <f t="shared" si="37"/>
        <v>1</v>
      </c>
      <c r="P73" s="58">
        <f t="shared" si="29"/>
        <v>0</v>
      </c>
      <c r="Q73" s="45">
        <f t="shared" si="30"/>
        <v>0</v>
      </c>
      <c r="R73" s="45">
        <f t="shared" si="31"/>
        <v>0</v>
      </c>
      <c r="S73" s="45">
        <f t="shared" si="32"/>
        <v>0</v>
      </c>
      <c r="T73" s="45">
        <f t="shared" si="33"/>
        <v>50000</v>
      </c>
      <c r="U73" s="46">
        <f t="shared" si="34"/>
        <v>0</v>
      </c>
      <c r="V73" s="78">
        <f t="shared" si="35"/>
        <v>50000</v>
      </c>
      <c r="W73" s="58">
        <f t="shared" si="38"/>
        <v>50000</v>
      </c>
      <c r="X73" s="45"/>
      <c r="Y73" s="46">
        <f t="shared" si="36"/>
        <v>50000</v>
      </c>
      <c r="Z73" s="8"/>
      <c r="AA73" s="8"/>
      <c r="AB73" s="8"/>
      <c r="AC73" s="8"/>
      <c r="AD73" s="6"/>
    </row>
    <row r="74" spans="1:30" s="16" customFormat="1" ht="30">
      <c r="A74" s="170" t="s">
        <v>53</v>
      </c>
      <c r="B74" s="151">
        <f t="shared" si="28"/>
        <v>99000</v>
      </c>
      <c r="C74" s="160">
        <v>1</v>
      </c>
      <c r="D74" s="161">
        <v>0</v>
      </c>
      <c r="E74" s="156" t="s">
        <v>1</v>
      </c>
      <c r="F74" s="140">
        <v>10</v>
      </c>
      <c r="G74" s="126" t="s">
        <v>11</v>
      </c>
      <c r="H74" s="115">
        <v>9900</v>
      </c>
      <c r="I74" s="106">
        <v>0</v>
      </c>
      <c r="J74" s="47">
        <v>0</v>
      </c>
      <c r="K74" s="47">
        <v>0</v>
      </c>
      <c r="L74" s="47">
        <v>0</v>
      </c>
      <c r="M74" s="47">
        <v>6</v>
      </c>
      <c r="N74" s="107">
        <v>4</v>
      </c>
      <c r="O74" s="90">
        <f t="shared" si="37"/>
        <v>10</v>
      </c>
      <c r="P74" s="58">
        <f t="shared" si="29"/>
        <v>0</v>
      </c>
      <c r="Q74" s="45">
        <f t="shared" si="30"/>
        <v>0</v>
      </c>
      <c r="R74" s="45">
        <f t="shared" si="31"/>
        <v>0</v>
      </c>
      <c r="S74" s="45">
        <f t="shared" si="32"/>
        <v>0</v>
      </c>
      <c r="T74" s="45">
        <f t="shared" si="33"/>
        <v>59400</v>
      </c>
      <c r="U74" s="46">
        <f t="shared" si="34"/>
        <v>39600</v>
      </c>
      <c r="V74" s="78">
        <f t="shared" si="35"/>
        <v>99000</v>
      </c>
      <c r="W74" s="58">
        <f t="shared" si="38"/>
        <v>99000</v>
      </c>
      <c r="X74" s="45"/>
      <c r="Y74" s="46">
        <f t="shared" si="36"/>
        <v>99000</v>
      </c>
      <c r="Z74" s="8"/>
      <c r="AA74" s="8"/>
      <c r="AB74" s="8"/>
      <c r="AC74" s="8"/>
      <c r="AD74" s="6"/>
    </row>
    <row r="75" spans="1:30" s="16" customFormat="1" ht="45">
      <c r="A75" s="170" t="s">
        <v>52</v>
      </c>
      <c r="B75" s="151">
        <f t="shared" si="28"/>
        <v>3300</v>
      </c>
      <c r="C75" s="160">
        <v>1</v>
      </c>
      <c r="D75" s="161">
        <v>0</v>
      </c>
      <c r="E75" s="156" t="s">
        <v>93</v>
      </c>
      <c r="F75" s="140">
        <v>1</v>
      </c>
      <c r="G75" s="126" t="s">
        <v>51</v>
      </c>
      <c r="H75" s="115">
        <v>3300</v>
      </c>
      <c r="I75" s="106">
        <v>0</v>
      </c>
      <c r="J75" s="47">
        <v>0</v>
      </c>
      <c r="K75" s="47">
        <v>1</v>
      </c>
      <c r="L75" s="47">
        <v>0</v>
      </c>
      <c r="M75" s="47">
        <v>0</v>
      </c>
      <c r="N75" s="107">
        <v>0</v>
      </c>
      <c r="O75" s="90">
        <f t="shared" si="37"/>
        <v>1</v>
      </c>
      <c r="P75" s="58">
        <f t="shared" si="29"/>
        <v>0</v>
      </c>
      <c r="Q75" s="45">
        <f t="shared" si="30"/>
        <v>0</v>
      </c>
      <c r="R75" s="45">
        <f t="shared" si="31"/>
        <v>3300</v>
      </c>
      <c r="S75" s="45">
        <f t="shared" si="32"/>
        <v>0</v>
      </c>
      <c r="T75" s="45">
        <f t="shared" si="33"/>
        <v>0</v>
      </c>
      <c r="U75" s="46">
        <f t="shared" si="34"/>
        <v>0</v>
      </c>
      <c r="V75" s="78">
        <f t="shared" si="35"/>
        <v>3300</v>
      </c>
      <c r="W75" s="58">
        <f t="shared" si="38"/>
        <v>3300</v>
      </c>
      <c r="X75" s="45"/>
      <c r="Y75" s="46">
        <f t="shared" si="36"/>
        <v>3300</v>
      </c>
      <c r="Z75" s="8"/>
      <c r="AA75" s="8"/>
      <c r="AB75" s="8"/>
      <c r="AC75" s="8"/>
      <c r="AD75" s="6"/>
    </row>
    <row r="76" spans="1:30" s="16" customFormat="1" ht="15">
      <c r="A76" s="169" t="s">
        <v>102</v>
      </c>
      <c r="B76" s="151"/>
      <c r="C76" s="60"/>
      <c r="D76" s="52"/>
      <c r="E76" s="156"/>
      <c r="F76" s="140"/>
      <c r="G76" s="126"/>
      <c r="H76" s="115"/>
      <c r="I76" s="106"/>
      <c r="J76" s="47"/>
      <c r="K76" s="47"/>
      <c r="L76" s="47"/>
      <c r="M76" s="47"/>
      <c r="N76" s="107"/>
      <c r="O76" s="90"/>
      <c r="P76" s="58"/>
      <c r="Q76" s="45"/>
      <c r="R76" s="45"/>
      <c r="S76" s="45"/>
      <c r="T76" s="45"/>
      <c r="U76" s="46"/>
      <c r="V76" s="78"/>
      <c r="W76" s="58"/>
      <c r="X76" s="45"/>
      <c r="Y76" s="46"/>
      <c r="Z76" s="8"/>
      <c r="AA76" s="8"/>
      <c r="AB76" s="8"/>
      <c r="AC76" s="8"/>
      <c r="AD76" s="6"/>
    </row>
    <row r="77" spans="1:30" s="16" customFormat="1" ht="15">
      <c r="A77" s="170" t="s">
        <v>102</v>
      </c>
      <c r="B77" s="151">
        <f>+H77*F77</f>
        <v>12000</v>
      </c>
      <c r="C77" s="160">
        <v>0</v>
      </c>
      <c r="D77" s="161">
        <v>1</v>
      </c>
      <c r="E77" s="156" t="s">
        <v>45</v>
      </c>
      <c r="F77" s="140">
        <v>2</v>
      </c>
      <c r="G77" s="126" t="s">
        <v>50</v>
      </c>
      <c r="H77" s="115">
        <v>6000</v>
      </c>
      <c r="I77" s="106">
        <v>0</v>
      </c>
      <c r="J77" s="47">
        <v>0</v>
      </c>
      <c r="K77" s="47">
        <v>1</v>
      </c>
      <c r="L77" s="47">
        <v>0</v>
      </c>
      <c r="M77" s="47">
        <v>1</v>
      </c>
      <c r="N77" s="107">
        <v>0</v>
      </c>
      <c r="O77" s="90">
        <f t="shared" si="37"/>
        <v>2</v>
      </c>
      <c r="P77" s="58">
        <f t="shared" si="29"/>
        <v>0</v>
      </c>
      <c r="Q77" s="45">
        <f t="shared" si="30"/>
        <v>0</v>
      </c>
      <c r="R77" s="45">
        <f t="shared" si="31"/>
        <v>6000</v>
      </c>
      <c r="S77" s="45">
        <f t="shared" si="32"/>
        <v>0</v>
      </c>
      <c r="T77" s="45">
        <f t="shared" si="33"/>
        <v>6000</v>
      </c>
      <c r="U77" s="46">
        <f t="shared" si="34"/>
        <v>0</v>
      </c>
      <c r="V77" s="78">
        <f>SUM(P77:U77)</f>
        <v>12000</v>
      </c>
      <c r="W77" s="58"/>
      <c r="X77" s="45">
        <f>+V77</f>
        <v>12000</v>
      </c>
      <c r="Y77" s="46">
        <f>SUM(W77:X77)</f>
        <v>12000</v>
      </c>
      <c r="Z77" s="8"/>
      <c r="AA77" s="8"/>
      <c r="AB77" s="8"/>
      <c r="AC77" s="8"/>
      <c r="AD77" s="6"/>
    </row>
    <row r="78" spans="1:30" s="16" customFormat="1" ht="15">
      <c r="A78" s="171" t="s">
        <v>103</v>
      </c>
      <c r="B78" s="151"/>
      <c r="C78" s="60"/>
      <c r="D78" s="52"/>
      <c r="E78" s="156"/>
      <c r="F78" s="140"/>
      <c r="G78" s="126"/>
      <c r="H78" s="115"/>
      <c r="I78" s="106"/>
      <c r="J78" s="47"/>
      <c r="K78" s="47"/>
      <c r="L78" s="47"/>
      <c r="M78" s="47"/>
      <c r="N78" s="107"/>
      <c r="O78" s="90"/>
      <c r="P78" s="58"/>
      <c r="Q78" s="45"/>
      <c r="R78" s="45"/>
      <c r="S78" s="45"/>
      <c r="T78" s="45"/>
      <c r="U78" s="46"/>
      <c r="V78" s="78"/>
      <c r="W78" s="58"/>
      <c r="X78" s="45"/>
      <c r="Y78" s="46"/>
      <c r="Z78" s="8"/>
      <c r="AA78" s="8"/>
      <c r="AB78" s="8"/>
      <c r="AC78" s="8"/>
      <c r="AD78" s="6"/>
    </row>
    <row r="79" spans="1:30" s="16" customFormat="1" ht="45">
      <c r="A79" s="170" t="s">
        <v>49</v>
      </c>
      <c r="B79" s="151">
        <f>+H79*F79</f>
        <v>83200</v>
      </c>
      <c r="C79" s="160">
        <v>1</v>
      </c>
      <c r="D79" s="161">
        <v>0</v>
      </c>
      <c r="E79" s="156" t="s">
        <v>1</v>
      </c>
      <c r="F79" s="140">
        <v>16</v>
      </c>
      <c r="G79" s="126" t="s">
        <v>7</v>
      </c>
      <c r="H79" s="115">
        <v>5200</v>
      </c>
      <c r="I79" s="106">
        <v>0</v>
      </c>
      <c r="J79" s="47">
        <v>0</v>
      </c>
      <c r="K79" s="47">
        <v>0</v>
      </c>
      <c r="L79" s="47">
        <v>0</v>
      </c>
      <c r="M79" s="47">
        <v>8</v>
      </c>
      <c r="N79" s="107">
        <v>8</v>
      </c>
      <c r="O79" s="90">
        <f t="shared" si="37"/>
        <v>16</v>
      </c>
      <c r="P79" s="58">
        <f t="shared" si="29"/>
        <v>0</v>
      </c>
      <c r="Q79" s="45">
        <f t="shared" si="30"/>
        <v>0</v>
      </c>
      <c r="R79" s="45">
        <f t="shared" si="31"/>
        <v>0</v>
      </c>
      <c r="S79" s="45">
        <f t="shared" si="32"/>
        <v>0</v>
      </c>
      <c r="T79" s="45">
        <f t="shared" si="33"/>
        <v>41600</v>
      </c>
      <c r="U79" s="46">
        <f t="shared" si="34"/>
        <v>41600</v>
      </c>
      <c r="V79" s="78">
        <f>SUM(P79:U79)</f>
        <v>83200</v>
      </c>
      <c r="W79" s="58">
        <f t="shared" si="38"/>
        <v>83200</v>
      </c>
      <c r="X79" s="45"/>
      <c r="Y79" s="46">
        <f>SUM(W79:X79)</f>
        <v>83200</v>
      </c>
      <c r="Z79" s="8"/>
      <c r="AA79" s="8"/>
      <c r="AB79" s="8"/>
      <c r="AC79" s="8"/>
      <c r="AD79" s="6"/>
    </row>
    <row r="80" spans="1:30" s="16" customFormat="1" ht="15">
      <c r="A80" s="170" t="s">
        <v>48</v>
      </c>
      <c r="B80" s="151">
        <f>+H80*F80</f>
        <v>38500</v>
      </c>
      <c r="C80" s="160">
        <v>1</v>
      </c>
      <c r="D80" s="161">
        <v>0</v>
      </c>
      <c r="E80" s="156" t="s">
        <v>1</v>
      </c>
      <c r="F80" s="140">
        <v>1</v>
      </c>
      <c r="G80" s="126" t="s">
        <v>3</v>
      </c>
      <c r="H80" s="115">
        <v>38500</v>
      </c>
      <c r="I80" s="106">
        <v>0</v>
      </c>
      <c r="J80" s="47">
        <v>0</v>
      </c>
      <c r="K80" s="47">
        <v>0.2</v>
      </c>
      <c r="L80" s="47">
        <v>0.2</v>
      </c>
      <c r="M80" s="47">
        <v>0.3</v>
      </c>
      <c r="N80" s="107">
        <v>0.3</v>
      </c>
      <c r="O80" s="90">
        <f t="shared" si="37"/>
        <v>1</v>
      </c>
      <c r="P80" s="58">
        <f t="shared" si="29"/>
        <v>0</v>
      </c>
      <c r="Q80" s="45">
        <f t="shared" si="30"/>
        <v>0</v>
      </c>
      <c r="R80" s="45">
        <f t="shared" si="31"/>
        <v>7700</v>
      </c>
      <c r="S80" s="45">
        <f t="shared" si="32"/>
        <v>7700</v>
      </c>
      <c r="T80" s="45">
        <f t="shared" si="33"/>
        <v>11550</v>
      </c>
      <c r="U80" s="46">
        <f t="shared" si="34"/>
        <v>11550</v>
      </c>
      <c r="V80" s="78">
        <f>SUM(P80:U80)</f>
        <v>38500</v>
      </c>
      <c r="W80" s="58">
        <f t="shared" si="38"/>
        <v>38500</v>
      </c>
      <c r="X80" s="45"/>
      <c r="Y80" s="46">
        <f>SUM(W80:X80)</f>
        <v>38500</v>
      </c>
      <c r="Z80" s="8"/>
      <c r="AA80" s="8"/>
      <c r="AB80" s="8"/>
      <c r="AC80" s="8"/>
      <c r="AD80" s="6"/>
    </row>
    <row r="81" spans="1:30" s="16" customFormat="1" ht="15">
      <c r="A81" s="170" t="s">
        <v>47</v>
      </c>
      <c r="B81" s="151">
        <f>+H81*F81</f>
        <v>100000</v>
      </c>
      <c r="C81" s="160">
        <v>1</v>
      </c>
      <c r="D81" s="161">
        <v>0</v>
      </c>
      <c r="E81" s="156" t="s">
        <v>145</v>
      </c>
      <c r="F81" s="140">
        <v>1</v>
      </c>
      <c r="G81" s="126" t="s">
        <v>3</v>
      </c>
      <c r="H81" s="115">
        <v>100000</v>
      </c>
      <c r="I81" s="106">
        <v>0</v>
      </c>
      <c r="J81" s="47">
        <v>0</v>
      </c>
      <c r="K81" s="47">
        <v>0</v>
      </c>
      <c r="L81" s="47">
        <v>0</v>
      </c>
      <c r="M81" s="47">
        <v>0.5</v>
      </c>
      <c r="N81" s="107">
        <v>0.5</v>
      </c>
      <c r="O81" s="90">
        <f t="shared" si="37"/>
        <v>1</v>
      </c>
      <c r="P81" s="58">
        <f t="shared" si="29"/>
        <v>0</v>
      </c>
      <c r="Q81" s="45">
        <f t="shared" si="30"/>
        <v>0</v>
      </c>
      <c r="R81" s="45">
        <f t="shared" si="31"/>
        <v>0</v>
      </c>
      <c r="S81" s="45">
        <f t="shared" si="32"/>
        <v>0</v>
      </c>
      <c r="T81" s="45">
        <f t="shared" si="33"/>
        <v>50000</v>
      </c>
      <c r="U81" s="46">
        <f t="shared" si="34"/>
        <v>50000</v>
      </c>
      <c r="V81" s="78">
        <f>SUM(P81:U81)</f>
        <v>100000</v>
      </c>
      <c r="W81" s="58">
        <f t="shared" si="38"/>
        <v>100000</v>
      </c>
      <c r="X81" s="45"/>
      <c r="Y81" s="46">
        <f>SUM(W81:X81)</f>
        <v>100000</v>
      </c>
      <c r="Z81" s="8"/>
      <c r="AA81" s="8"/>
      <c r="AB81" s="8"/>
      <c r="AC81" s="8"/>
      <c r="AD81" s="6"/>
    </row>
    <row r="82" spans="1:30" s="18" customFormat="1" ht="28.5" customHeight="1">
      <c r="A82" s="172" t="s">
        <v>104</v>
      </c>
      <c r="B82" s="181"/>
      <c r="C82" s="163"/>
      <c r="D82" s="164"/>
      <c r="E82" s="157"/>
      <c r="F82" s="141"/>
      <c r="G82" s="127"/>
      <c r="H82" s="116"/>
      <c r="I82" s="108"/>
      <c r="J82" s="49"/>
      <c r="K82" s="49"/>
      <c r="L82" s="49"/>
      <c r="M82" s="49"/>
      <c r="N82" s="109"/>
      <c r="O82" s="93"/>
      <c r="P82" s="59"/>
      <c r="Q82" s="50"/>
      <c r="R82" s="50"/>
      <c r="S82" s="50"/>
      <c r="T82" s="50"/>
      <c r="U82" s="51"/>
      <c r="V82" s="79"/>
      <c r="W82" s="59"/>
      <c r="X82" s="50"/>
      <c r="Y82" s="50"/>
      <c r="Z82" s="8"/>
      <c r="AA82" s="8"/>
      <c r="AB82" s="8"/>
      <c r="AC82" s="8"/>
      <c r="AD82" s="6"/>
    </row>
    <row r="83" spans="1:30" s="18" customFormat="1" ht="30">
      <c r="A83" s="172" t="s">
        <v>182</v>
      </c>
      <c r="B83" s="150"/>
      <c r="C83" s="163"/>
      <c r="D83" s="164"/>
      <c r="E83" s="157"/>
      <c r="F83" s="141"/>
      <c r="G83" s="127"/>
      <c r="H83" s="116"/>
      <c r="I83" s="108"/>
      <c r="J83" s="49"/>
      <c r="K83" s="49"/>
      <c r="L83" s="49"/>
      <c r="M83" s="49"/>
      <c r="N83" s="109"/>
      <c r="O83" s="93"/>
      <c r="P83" s="59"/>
      <c r="Q83" s="50"/>
      <c r="R83" s="50"/>
      <c r="S83" s="50"/>
      <c r="T83" s="50"/>
      <c r="U83" s="51"/>
      <c r="V83" s="79"/>
      <c r="W83" s="59"/>
      <c r="X83" s="50"/>
      <c r="Y83" s="50"/>
      <c r="Z83" s="8"/>
      <c r="AA83" s="8"/>
      <c r="AB83" s="8"/>
      <c r="AC83" s="8"/>
      <c r="AD83" s="6"/>
    </row>
    <row r="84" spans="1:30" s="18" customFormat="1" ht="30">
      <c r="A84" s="170" t="s">
        <v>188</v>
      </c>
      <c r="B84" s="151">
        <f>+H84*F84</f>
        <v>50000</v>
      </c>
      <c r="C84" s="160">
        <v>1</v>
      </c>
      <c r="D84" s="161">
        <v>0</v>
      </c>
      <c r="E84" s="156" t="s">
        <v>150</v>
      </c>
      <c r="F84" s="140">
        <v>1</v>
      </c>
      <c r="G84" s="126" t="s">
        <v>4</v>
      </c>
      <c r="H84" s="115">
        <v>50000</v>
      </c>
      <c r="I84" s="106">
        <v>0</v>
      </c>
      <c r="J84" s="47">
        <v>0</v>
      </c>
      <c r="K84" s="47">
        <v>0</v>
      </c>
      <c r="L84" s="47">
        <v>1</v>
      </c>
      <c r="M84" s="47">
        <v>0</v>
      </c>
      <c r="N84" s="107">
        <v>0</v>
      </c>
      <c r="O84" s="94">
        <f aca="true" t="shared" si="39" ref="O84:O103">SUM(I84:N84)</f>
        <v>1</v>
      </c>
      <c r="P84" s="58">
        <f aca="true" t="shared" si="40" ref="P84:P103">+$H84*I84</f>
        <v>0</v>
      </c>
      <c r="Q84" s="45">
        <f aca="true" t="shared" si="41" ref="Q84:Q103">+$H84*J84</f>
        <v>0</v>
      </c>
      <c r="R84" s="45">
        <f aca="true" t="shared" si="42" ref="R84:R103">+$H84*K84</f>
        <v>0</v>
      </c>
      <c r="S84" s="45">
        <f aca="true" t="shared" si="43" ref="S84:S103">+$H84*L84</f>
        <v>50000</v>
      </c>
      <c r="T84" s="45">
        <f aca="true" t="shared" si="44" ref="T84:T103">+$H84*M84</f>
        <v>0</v>
      </c>
      <c r="U84" s="46">
        <f aca="true" t="shared" si="45" ref="U84:U103">+$H84*N84</f>
        <v>0</v>
      </c>
      <c r="V84" s="78">
        <f aca="true" t="shared" si="46" ref="V84:V103">SUM(P84:U84)</f>
        <v>50000</v>
      </c>
      <c r="W84" s="58">
        <f>+V84</f>
        <v>50000</v>
      </c>
      <c r="X84" s="45"/>
      <c r="Y84" s="46">
        <f aca="true" t="shared" si="47" ref="Y84:Y103">SUM(W84:X84)</f>
        <v>50000</v>
      </c>
      <c r="Z84" s="8"/>
      <c r="AA84" s="8"/>
      <c r="AB84" s="8"/>
      <c r="AC84" s="8"/>
      <c r="AD84" s="6"/>
    </row>
    <row r="85" spans="1:30" s="18" customFormat="1" ht="30">
      <c r="A85" s="170" t="s">
        <v>189</v>
      </c>
      <c r="B85" s="151">
        <f>+H85*F85</f>
        <v>10000</v>
      </c>
      <c r="C85" s="160">
        <v>1</v>
      </c>
      <c r="D85" s="161">
        <v>0</v>
      </c>
      <c r="E85" s="156" t="s">
        <v>150</v>
      </c>
      <c r="F85" s="140">
        <v>1</v>
      </c>
      <c r="G85" s="126" t="s">
        <v>4</v>
      </c>
      <c r="H85" s="115">
        <v>10000</v>
      </c>
      <c r="I85" s="106">
        <v>0</v>
      </c>
      <c r="J85" s="47">
        <v>0</v>
      </c>
      <c r="K85" s="47">
        <v>1</v>
      </c>
      <c r="L85" s="47">
        <v>0</v>
      </c>
      <c r="M85" s="47">
        <v>0</v>
      </c>
      <c r="N85" s="107">
        <v>0</v>
      </c>
      <c r="O85" s="94">
        <f t="shared" si="39"/>
        <v>1</v>
      </c>
      <c r="P85" s="58">
        <f t="shared" si="40"/>
        <v>0</v>
      </c>
      <c r="Q85" s="45">
        <f t="shared" si="41"/>
        <v>0</v>
      </c>
      <c r="R85" s="45">
        <f t="shared" si="42"/>
        <v>10000</v>
      </c>
      <c r="S85" s="45">
        <f t="shared" si="43"/>
        <v>0</v>
      </c>
      <c r="T85" s="45">
        <f t="shared" si="44"/>
        <v>0</v>
      </c>
      <c r="U85" s="46">
        <f t="shared" si="45"/>
        <v>0</v>
      </c>
      <c r="V85" s="78">
        <f t="shared" si="46"/>
        <v>10000</v>
      </c>
      <c r="W85" s="58">
        <f aca="true" t="shared" si="48" ref="W85:W103">+V85</f>
        <v>10000</v>
      </c>
      <c r="X85" s="45"/>
      <c r="Y85" s="46">
        <f t="shared" si="47"/>
        <v>10000</v>
      </c>
      <c r="Z85" s="8"/>
      <c r="AA85" s="8"/>
      <c r="AB85" s="8"/>
      <c r="AC85" s="8"/>
      <c r="AD85" s="6"/>
    </row>
    <row r="86" spans="1:30" s="16" customFormat="1" ht="30">
      <c r="A86" s="170" t="s">
        <v>190</v>
      </c>
      <c r="B86" s="151">
        <f>+H86*F86</f>
        <v>30000</v>
      </c>
      <c r="C86" s="160">
        <v>1</v>
      </c>
      <c r="D86" s="161">
        <v>0</v>
      </c>
      <c r="E86" s="156" t="s">
        <v>150</v>
      </c>
      <c r="F86" s="140">
        <v>1</v>
      </c>
      <c r="G86" s="126" t="s">
        <v>4</v>
      </c>
      <c r="H86" s="115">
        <v>30000</v>
      </c>
      <c r="I86" s="106">
        <v>0</v>
      </c>
      <c r="J86" s="47">
        <v>0</v>
      </c>
      <c r="K86" s="47">
        <v>0</v>
      </c>
      <c r="L86" s="47">
        <v>1</v>
      </c>
      <c r="M86" s="47">
        <v>0</v>
      </c>
      <c r="N86" s="107">
        <v>0</v>
      </c>
      <c r="O86" s="90">
        <f t="shared" si="39"/>
        <v>1</v>
      </c>
      <c r="P86" s="58">
        <f t="shared" si="40"/>
        <v>0</v>
      </c>
      <c r="Q86" s="45">
        <f t="shared" si="41"/>
        <v>0</v>
      </c>
      <c r="R86" s="45">
        <f t="shared" si="42"/>
        <v>0</v>
      </c>
      <c r="S86" s="45">
        <f t="shared" si="43"/>
        <v>30000</v>
      </c>
      <c r="T86" s="45">
        <f t="shared" si="44"/>
        <v>0</v>
      </c>
      <c r="U86" s="46">
        <f t="shared" si="45"/>
        <v>0</v>
      </c>
      <c r="V86" s="78">
        <f t="shared" si="46"/>
        <v>30000</v>
      </c>
      <c r="W86" s="58">
        <f t="shared" si="48"/>
        <v>30000</v>
      </c>
      <c r="X86" s="45"/>
      <c r="Y86" s="46">
        <f t="shared" si="47"/>
        <v>30000</v>
      </c>
      <c r="Z86" s="8"/>
      <c r="AA86" s="8"/>
      <c r="AB86" s="8"/>
      <c r="AC86" s="8"/>
      <c r="AD86" s="6"/>
    </row>
    <row r="87" spans="1:30" s="16" customFormat="1" ht="30">
      <c r="A87" s="170" t="s">
        <v>191</v>
      </c>
      <c r="B87" s="151">
        <f>+H87*F87</f>
        <v>30000</v>
      </c>
      <c r="C87" s="160">
        <v>1</v>
      </c>
      <c r="D87" s="161">
        <v>0</v>
      </c>
      <c r="E87" s="156" t="s">
        <v>150</v>
      </c>
      <c r="F87" s="140">
        <v>1</v>
      </c>
      <c r="G87" s="126" t="s">
        <v>4</v>
      </c>
      <c r="H87" s="115">
        <v>30000</v>
      </c>
      <c r="I87" s="106">
        <v>0</v>
      </c>
      <c r="J87" s="47">
        <v>0</v>
      </c>
      <c r="K87" s="47">
        <v>0</v>
      </c>
      <c r="L87" s="47">
        <v>1</v>
      </c>
      <c r="M87" s="47">
        <v>0</v>
      </c>
      <c r="N87" s="107">
        <v>0</v>
      </c>
      <c r="O87" s="90">
        <f t="shared" si="39"/>
        <v>1</v>
      </c>
      <c r="P87" s="58">
        <f t="shared" si="40"/>
        <v>0</v>
      </c>
      <c r="Q87" s="45">
        <f t="shared" si="41"/>
        <v>0</v>
      </c>
      <c r="R87" s="45">
        <f t="shared" si="42"/>
        <v>0</v>
      </c>
      <c r="S87" s="45">
        <f t="shared" si="43"/>
        <v>30000</v>
      </c>
      <c r="T87" s="45">
        <f t="shared" si="44"/>
        <v>0</v>
      </c>
      <c r="U87" s="46">
        <f t="shared" si="45"/>
        <v>0</v>
      </c>
      <c r="V87" s="78">
        <f t="shared" si="46"/>
        <v>30000</v>
      </c>
      <c r="W87" s="58">
        <f t="shared" si="48"/>
        <v>30000</v>
      </c>
      <c r="X87" s="45"/>
      <c r="Y87" s="46">
        <f t="shared" si="47"/>
        <v>30000</v>
      </c>
      <c r="Z87" s="8"/>
      <c r="AA87" s="8"/>
      <c r="AB87" s="8"/>
      <c r="AC87" s="8"/>
      <c r="AD87" s="6"/>
    </row>
    <row r="88" spans="1:30" s="16" customFormat="1" ht="30">
      <c r="A88" s="170" t="s">
        <v>192</v>
      </c>
      <c r="B88" s="151">
        <f>+H88*F88</f>
        <v>30000</v>
      </c>
      <c r="C88" s="160">
        <v>1</v>
      </c>
      <c r="D88" s="161">
        <v>0</v>
      </c>
      <c r="E88" s="156" t="s">
        <v>150</v>
      </c>
      <c r="F88" s="140">
        <v>1</v>
      </c>
      <c r="G88" s="126" t="s">
        <v>4</v>
      </c>
      <c r="H88" s="115">
        <v>30000</v>
      </c>
      <c r="I88" s="106">
        <v>0</v>
      </c>
      <c r="J88" s="47">
        <v>0</v>
      </c>
      <c r="K88" s="47">
        <v>0</v>
      </c>
      <c r="L88" s="47">
        <v>1</v>
      </c>
      <c r="M88" s="47">
        <v>0</v>
      </c>
      <c r="N88" s="107">
        <v>0</v>
      </c>
      <c r="O88" s="90">
        <f t="shared" si="39"/>
        <v>1</v>
      </c>
      <c r="P88" s="58">
        <f t="shared" si="40"/>
        <v>0</v>
      </c>
      <c r="Q88" s="45">
        <f t="shared" si="41"/>
        <v>0</v>
      </c>
      <c r="R88" s="45">
        <f t="shared" si="42"/>
        <v>0</v>
      </c>
      <c r="S88" s="45">
        <f t="shared" si="43"/>
        <v>30000</v>
      </c>
      <c r="T88" s="45">
        <f t="shared" si="44"/>
        <v>0</v>
      </c>
      <c r="U88" s="46">
        <f t="shared" si="45"/>
        <v>0</v>
      </c>
      <c r="V88" s="78">
        <f t="shared" si="46"/>
        <v>30000</v>
      </c>
      <c r="W88" s="58">
        <f t="shared" si="48"/>
        <v>30000</v>
      </c>
      <c r="X88" s="45"/>
      <c r="Y88" s="46">
        <f t="shared" si="47"/>
        <v>30000</v>
      </c>
      <c r="Z88" s="8"/>
      <c r="AA88" s="8"/>
      <c r="AB88" s="8"/>
      <c r="AC88" s="8"/>
      <c r="AD88" s="6"/>
    </row>
    <row r="89" spans="1:30" s="16" customFormat="1" ht="36" customHeight="1">
      <c r="A89" s="170" t="s">
        <v>193</v>
      </c>
      <c r="B89" s="151">
        <f>+H89*F89</f>
        <v>30000</v>
      </c>
      <c r="C89" s="160">
        <v>1</v>
      </c>
      <c r="D89" s="161">
        <v>0</v>
      </c>
      <c r="E89" s="156" t="s">
        <v>150</v>
      </c>
      <c r="F89" s="140">
        <v>1</v>
      </c>
      <c r="G89" s="126" t="s">
        <v>4</v>
      </c>
      <c r="H89" s="115">
        <v>30000</v>
      </c>
      <c r="I89" s="106">
        <v>0</v>
      </c>
      <c r="J89" s="47">
        <v>0</v>
      </c>
      <c r="K89" s="47">
        <v>0</v>
      </c>
      <c r="L89" s="47">
        <v>1</v>
      </c>
      <c r="M89" s="47">
        <v>0</v>
      </c>
      <c r="N89" s="107">
        <v>0</v>
      </c>
      <c r="O89" s="90">
        <f t="shared" si="39"/>
        <v>1</v>
      </c>
      <c r="P89" s="58">
        <f t="shared" si="40"/>
        <v>0</v>
      </c>
      <c r="Q89" s="45">
        <f t="shared" si="41"/>
        <v>0</v>
      </c>
      <c r="R89" s="45">
        <f t="shared" si="42"/>
        <v>0</v>
      </c>
      <c r="S89" s="45">
        <f t="shared" si="43"/>
        <v>30000</v>
      </c>
      <c r="T89" s="45">
        <f t="shared" si="44"/>
        <v>0</v>
      </c>
      <c r="U89" s="46">
        <f t="shared" si="45"/>
        <v>0</v>
      </c>
      <c r="V89" s="78">
        <f t="shared" si="46"/>
        <v>30000</v>
      </c>
      <c r="W89" s="58">
        <f t="shared" si="48"/>
        <v>30000</v>
      </c>
      <c r="X89" s="45"/>
      <c r="Y89" s="46">
        <f t="shared" si="47"/>
        <v>30000</v>
      </c>
      <c r="Z89" s="8"/>
      <c r="AA89" s="8"/>
      <c r="AB89" s="8"/>
      <c r="AC89" s="8"/>
      <c r="AD89" s="6"/>
    </row>
    <row r="90" spans="1:30" s="16" customFormat="1" ht="30">
      <c r="A90" s="170" t="s">
        <v>194</v>
      </c>
      <c r="B90" s="151">
        <f>+H90*F90</f>
        <v>30000</v>
      </c>
      <c r="C90" s="160">
        <v>1</v>
      </c>
      <c r="D90" s="161">
        <v>0</v>
      </c>
      <c r="E90" s="156" t="s">
        <v>150</v>
      </c>
      <c r="F90" s="140">
        <v>1</v>
      </c>
      <c r="G90" s="126" t="s">
        <v>4</v>
      </c>
      <c r="H90" s="115">
        <v>30000</v>
      </c>
      <c r="I90" s="106">
        <v>0</v>
      </c>
      <c r="J90" s="47">
        <v>0</v>
      </c>
      <c r="K90" s="47">
        <v>0</v>
      </c>
      <c r="L90" s="47">
        <v>1</v>
      </c>
      <c r="M90" s="47">
        <v>0</v>
      </c>
      <c r="N90" s="107">
        <v>0</v>
      </c>
      <c r="O90" s="90">
        <f t="shared" si="39"/>
        <v>1</v>
      </c>
      <c r="P90" s="58">
        <f t="shared" si="40"/>
        <v>0</v>
      </c>
      <c r="Q90" s="45">
        <f t="shared" si="41"/>
        <v>0</v>
      </c>
      <c r="R90" s="45">
        <f t="shared" si="42"/>
        <v>0</v>
      </c>
      <c r="S90" s="45">
        <f t="shared" si="43"/>
        <v>30000</v>
      </c>
      <c r="T90" s="45">
        <f t="shared" si="44"/>
        <v>0</v>
      </c>
      <c r="U90" s="46">
        <f t="shared" si="45"/>
        <v>0</v>
      </c>
      <c r="V90" s="78">
        <f t="shared" si="46"/>
        <v>30000</v>
      </c>
      <c r="W90" s="58">
        <f t="shared" si="48"/>
        <v>30000</v>
      </c>
      <c r="X90" s="45"/>
      <c r="Y90" s="46">
        <f t="shared" si="47"/>
        <v>30000</v>
      </c>
      <c r="Z90" s="8"/>
      <c r="AA90" s="8"/>
      <c r="AB90" s="8"/>
      <c r="AC90" s="8"/>
      <c r="AD90" s="6"/>
    </row>
    <row r="91" spans="1:30" s="16" customFormat="1" ht="30">
      <c r="A91" s="170" t="s">
        <v>195</v>
      </c>
      <c r="B91" s="151">
        <f>+H91*F91</f>
        <v>30000</v>
      </c>
      <c r="C91" s="160">
        <v>1</v>
      </c>
      <c r="D91" s="161">
        <v>0</v>
      </c>
      <c r="E91" s="156" t="s">
        <v>150</v>
      </c>
      <c r="F91" s="140">
        <v>1</v>
      </c>
      <c r="G91" s="126" t="s">
        <v>4</v>
      </c>
      <c r="H91" s="115">
        <v>30000</v>
      </c>
      <c r="I91" s="106">
        <v>0</v>
      </c>
      <c r="J91" s="47">
        <v>0</v>
      </c>
      <c r="K91" s="47">
        <v>0</v>
      </c>
      <c r="L91" s="47">
        <v>1</v>
      </c>
      <c r="M91" s="47">
        <v>0</v>
      </c>
      <c r="N91" s="107">
        <v>0</v>
      </c>
      <c r="O91" s="90">
        <f t="shared" si="39"/>
        <v>1</v>
      </c>
      <c r="P91" s="58">
        <f t="shared" si="40"/>
        <v>0</v>
      </c>
      <c r="Q91" s="45">
        <f t="shared" si="41"/>
        <v>0</v>
      </c>
      <c r="R91" s="45">
        <f t="shared" si="42"/>
        <v>0</v>
      </c>
      <c r="S91" s="45">
        <f t="shared" si="43"/>
        <v>30000</v>
      </c>
      <c r="T91" s="45">
        <f t="shared" si="44"/>
        <v>0</v>
      </c>
      <c r="U91" s="46">
        <f t="shared" si="45"/>
        <v>0</v>
      </c>
      <c r="V91" s="78">
        <f t="shared" si="46"/>
        <v>30000</v>
      </c>
      <c r="W91" s="58">
        <f t="shared" si="48"/>
        <v>30000</v>
      </c>
      <c r="X91" s="45"/>
      <c r="Y91" s="46">
        <f t="shared" si="47"/>
        <v>30000</v>
      </c>
      <c r="Z91" s="8"/>
      <c r="AA91" s="8"/>
      <c r="AB91" s="8"/>
      <c r="AC91" s="8"/>
      <c r="AD91" s="6"/>
    </row>
    <row r="92" spans="1:30" s="16" customFormat="1" ht="30">
      <c r="A92" s="170" t="s">
        <v>196</v>
      </c>
      <c r="B92" s="151">
        <f>+H92*F92</f>
        <v>30000</v>
      </c>
      <c r="C92" s="160">
        <v>1</v>
      </c>
      <c r="D92" s="161">
        <v>0</v>
      </c>
      <c r="E92" s="156" t="s">
        <v>150</v>
      </c>
      <c r="F92" s="140">
        <v>1</v>
      </c>
      <c r="G92" s="126" t="s">
        <v>4</v>
      </c>
      <c r="H92" s="115">
        <v>30000</v>
      </c>
      <c r="I92" s="106">
        <v>0</v>
      </c>
      <c r="J92" s="47">
        <v>0</v>
      </c>
      <c r="K92" s="47">
        <v>0</v>
      </c>
      <c r="L92" s="47">
        <v>1</v>
      </c>
      <c r="M92" s="47">
        <v>0</v>
      </c>
      <c r="N92" s="107">
        <v>0</v>
      </c>
      <c r="O92" s="90">
        <f t="shared" si="39"/>
        <v>1</v>
      </c>
      <c r="P92" s="58">
        <f t="shared" si="40"/>
        <v>0</v>
      </c>
      <c r="Q92" s="45">
        <f t="shared" si="41"/>
        <v>0</v>
      </c>
      <c r="R92" s="45">
        <f t="shared" si="42"/>
        <v>0</v>
      </c>
      <c r="S92" s="45">
        <f t="shared" si="43"/>
        <v>30000</v>
      </c>
      <c r="T92" s="45">
        <f t="shared" si="44"/>
        <v>0</v>
      </c>
      <c r="U92" s="46">
        <f t="shared" si="45"/>
        <v>0</v>
      </c>
      <c r="V92" s="78">
        <f t="shared" si="46"/>
        <v>30000</v>
      </c>
      <c r="W92" s="58">
        <f t="shared" si="48"/>
        <v>30000</v>
      </c>
      <c r="X92" s="45"/>
      <c r="Y92" s="46">
        <f t="shared" si="47"/>
        <v>30000</v>
      </c>
      <c r="Z92" s="8"/>
      <c r="AA92" s="8"/>
      <c r="AB92" s="8"/>
      <c r="AC92" s="8"/>
      <c r="AD92" s="6"/>
    </row>
    <row r="93" spans="1:30" s="16" customFormat="1" ht="30">
      <c r="A93" s="170" t="s">
        <v>197</v>
      </c>
      <c r="B93" s="151">
        <f aca="true" t="shared" si="49" ref="B93:B103">+H93*F93</f>
        <v>30000</v>
      </c>
      <c r="C93" s="160">
        <v>1</v>
      </c>
      <c r="D93" s="161">
        <v>0</v>
      </c>
      <c r="E93" s="156" t="s">
        <v>150</v>
      </c>
      <c r="F93" s="140">
        <v>1</v>
      </c>
      <c r="G93" s="126" t="s">
        <v>4</v>
      </c>
      <c r="H93" s="115">
        <v>30000</v>
      </c>
      <c r="I93" s="106">
        <v>0</v>
      </c>
      <c r="J93" s="47">
        <v>0</v>
      </c>
      <c r="K93" s="47">
        <v>0</v>
      </c>
      <c r="L93" s="47">
        <v>1</v>
      </c>
      <c r="M93" s="47">
        <v>0</v>
      </c>
      <c r="N93" s="107">
        <v>0</v>
      </c>
      <c r="O93" s="90">
        <f t="shared" si="39"/>
        <v>1</v>
      </c>
      <c r="P93" s="58">
        <f t="shared" si="40"/>
        <v>0</v>
      </c>
      <c r="Q93" s="45">
        <f t="shared" si="41"/>
        <v>0</v>
      </c>
      <c r="R93" s="45">
        <f t="shared" si="42"/>
        <v>0</v>
      </c>
      <c r="S93" s="45">
        <f t="shared" si="43"/>
        <v>30000</v>
      </c>
      <c r="T93" s="45">
        <f t="shared" si="44"/>
        <v>0</v>
      </c>
      <c r="U93" s="46">
        <f t="shared" si="45"/>
        <v>0</v>
      </c>
      <c r="V93" s="78">
        <f t="shared" si="46"/>
        <v>30000</v>
      </c>
      <c r="W93" s="58">
        <f t="shared" si="48"/>
        <v>30000</v>
      </c>
      <c r="X93" s="45"/>
      <c r="Y93" s="46">
        <f t="shared" si="47"/>
        <v>30000</v>
      </c>
      <c r="Z93" s="8"/>
      <c r="AA93" s="8"/>
      <c r="AB93" s="8"/>
      <c r="AC93" s="8"/>
      <c r="AD93" s="6"/>
    </row>
    <row r="94" spans="1:30" s="16" customFormat="1" ht="36" customHeight="1">
      <c r="A94" s="170" t="s">
        <v>44</v>
      </c>
      <c r="B94" s="151">
        <f t="shared" si="49"/>
        <v>34000</v>
      </c>
      <c r="C94" s="160">
        <v>1</v>
      </c>
      <c r="D94" s="161">
        <v>0</v>
      </c>
      <c r="E94" s="156" t="s">
        <v>1</v>
      </c>
      <c r="F94" s="138">
        <v>17</v>
      </c>
      <c r="G94" s="126" t="s">
        <v>11</v>
      </c>
      <c r="H94" s="115">
        <v>2000</v>
      </c>
      <c r="I94" s="106">
        <v>0</v>
      </c>
      <c r="J94" s="47">
        <v>2</v>
      </c>
      <c r="K94" s="47">
        <v>3</v>
      </c>
      <c r="L94" s="47">
        <v>3</v>
      </c>
      <c r="M94" s="47">
        <v>3</v>
      </c>
      <c r="N94" s="107">
        <v>6</v>
      </c>
      <c r="O94" s="90">
        <f t="shared" si="39"/>
        <v>17</v>
      </c>
      <c r="P94" s="58">
        <f t="shared" si="40"/>
        <v>0</v>
      </c>
      <c r="Q94" s="45">
        <f t="shared" si="41"/>
        <v>4000</v>
      </c>
      <c r="R94" s="45">
        <f t="shared" si="42"/>
        <v>6000</v>
      </c>
      <c r="S94" s="45">
        <f t="shared" si="43"/>
        <v>6000</v>
      </c>
      <c r="T94" s="45">
        <f t="shared" si="44"/>
        <v>6000</v>
      </c>
      <c r="U94" s="46">
        <f t="shared" si="45"/>
        <v>12000</v>
      </c>
      <c r="V94" s="78">
        <f t="shared" si="46"/>
        <v>34000</v>
      </c>
      <c r="W94" s="58">
        <f t="shared" si="48"/>
        <v>34000</v>
      </c>
      <c r="X94" s="45"/>
      <c r="Y94" s="46">
        <f t="shared" si="47"/>
        <v>34000</v>
      </c>
      <c r="Z94" s="8"/>
      <c r="AA94" s="8"/>
      <c r="AB94" s="8"/>
      <c r="AC94" s="8"/>
      <c r="AD94" s="6"/>
    </row>
    <row r="95" spans="1:30" s="16" customFormat="1" ht="30">
      <c r="A95" s="170" t="s">
        <v>43</v>
      </c>
      <c r="B95" s="151">
        <f t="shared" si="49"/>
        <v>112000</v>
      </c>
      <c r="C95" s="160">
        <v>1</v>
      </c>
      <c r="D95" s="161">
        <v>0</v>
      </c>
      <c r="E95" s="156" t="s">
        <v>1</v>
      </c>
      <c r="F95" s="138">
        <v>4</v>
      </c>
      <c r="G95" s="126" t="s">
        <v>42</v>
      </c>
      <c r="H95" s="115">
        <v>28000</v>
      </c>
      <c r="I95" s="106">
        <v>0</v>
      </c>
      <c r="J95" s="47">
        <v>0</v>
      </c>
      <c r="K95" s="47">
        <v>1</v>
      </c>
      <c r="L95" s="47">
        <v>1</v>
      </c>
      <c r="M95" s="44">
        <v>1</v>
      </c>
      <c r="N95" s="105">
        <v>1</v>
      </c>
      <c r="O95" s="90">
        <f t="shared" si="39"/>
        <v>4</v>
      </c>
      <c r="P95" s="58">
        <f t="shared" si="40"/>
        <v>0</v>
      </c>
      <c r="Q95" s="45">
        <f t="shared" si="41"/>
        <v>0</v>
      </c>
      <c r="R95" s="45">
        <f t="shared" si="42"/>
        <v>28000</v>
      </c>
      <c r="S95" s="45">
        <f t="shared" si="43"/>
        <v>28000</v>
      </c>
      <c r="T95" s="45">
        <f t="shared" si="44"/>
        <v>28000</v>
      </c>
      <c r="U95" s="46">
        <f t="shared" si="45"/>
        <v>28000</v>
      </c>
      <c r="V95" s="78">
        <f t="shared" si="46"/>
        <v>112000</v>
      </c>
      <c r="W95" s="58">
        <f t="shared" si="48"/>
        <v>112000</v>
      </c>
      <c r="X95" s="45"/>
      <c r="Y95" s="46">
        <f t="shared" si="47"/>
        <v>112000</v>
      </c>
      <c r="Z95" s="8"/>
      <c r="AA95" s="8"/>
      <c r="AB95" s="8"/>
      <c r="AC95" s="8"/>
      <c r="AD95" s="6"/>
    </row>
    <row r="96" spans="1:30" s="16" customFormat="1" ht="30">
      <c r="A96" s="170" t="s">
        <v>41</v>
      </c>
      <c r="B96" s="151">
        <f t="shared" si="49"/>
        <v>123950</v>
      </c>
      <c r="C96" s="160">
        <v>1</v>
      </c>
      <c r="D96" s="161">
        <v>0</v>
      </c>
      <c r="E96" s="156" t="s">
        <v>1</v>
      </c>
      <c r="F96" s="138">
        <v>37</v>
      </c>
      <c r="G96" s="126" t="s">
        <v>11</v>
      </c>
      <c r="H96" s="115">
        <v>3350</v>
      </c>
      <c r="I96" s="106">
        <v>4</v>
      </c>
      <c r="J96" s="47">
        <v>6</v>
      </c>
      <c r="K96" s="47">
        <v>7</v>
      </c>
      <c r="L96" s="44">
        <v>6</v>
      </c>
      <c r="M96" s="44">
        <v>6</v>
      </c>
      <c r="N96" s="105">
        <v>8</v>
      </c>
      <c r="O96" s="90">
        <f t="shared" si="39"/>
        <v>37</v>
      </c>
      <c r="P96" s="58">
        <f t="shared" si="40"/>
        <v>13400</v>
      </c>
      <c r="Q96" s="45">
        <f t="shared" si="41"/>
        <v>20100</v>
      </c>
      <c r="R96" s="45">
        <f t="shared" si="42"/>
        <v>23450</v>
      </c>
      <c r="S96" s="45">
        <f t="shared" si="43"/>
        <v>20100</v>
      </c>
      <c r="T96" s="45">
        <f t="shared" si="44"/>
        <v>20100</v>
      </c>
      <c r="U96" s="46">
        <f t="shared" si="45"/>
        <v>26800</v>
      </c>
      <c r="V96" s="78">
        <f t="shared" si="46"/>
        <v>123950</v>
      </c>
      <c r="W96" s="58">
        <f t="shared" si="48"/>
        <v>123950</v>
      </c>
      <c r="X96" s="45"/>
      <c r="Y96" s="46">
        <f t="shared" si="47"/>
        <v>123950</v>
      </c>
      <c r="Z96" s="8"/>
      <c r="AA96" s="8"/>
      <c r="AB96" s="8"/>
      <c r="AC96" s="8"/>
      <c r="AD96" s="6"/>
    </row>
    <row r="97" spans="1:30" s="16" customFormat="1" ht="30">
      <c r="A97" s="170" t="s">
        <v>40</v>
      </c>
      <c r="B97" s="151">
        <f t="shared" si="49"/>
        <v>21000</v>
      </c>
      <c r="C97" s="160">
        <v>1</v>
      </c>
      <c r="D97" s="161">
        <v>0</v>
      </c>
      <c r="E97" s="156" t="s">
        <v>1</v>
      </c>
      <c r="F97" s="138">
        <v>30</v>
      </c>
      <c r="G97" s="126" t="s">
        <v>11</v>
      </c>
      <c r="H97" s="115">
        <v>700</v>
      </c>
      <c r="I97" s="106">
        <v>3</v>
      </c>
      <c r="J97" s="47">
        <v>5</v>
      </c>
      <c r="K97" s="47">
        <v>6</v>
      </c>
      <c r="L97" s="44">
        <v>5</v>
      </c>
      <c r="M97" s="44">
        <v>5</v>
      </c>
      <c r="N97" s="105">
        <v>6</v>
      </c>
      <c r="O97" s="90">
        <f t="shared" si="39"/>
        <v>30</v>
      </c>
      <c r="P97" s="58">
        <f t="shared" si="40"/>
        <v>2100</v>
      </c>
      <c r="Q97" s="45">
        <f t="shared" si="41"/>
        <v>3500</v>
      </c>
      <c r="R97" s="45">
        <f t="shared" si="42"/>
        <v>4200</v>
      </c>
      <c r="S97" s="45">
        <f t="shared" si="43"/>
        <v>3500</v>
      </c>
      <c r="T97" s="45">
        <f t="shared" si="44"/>
        <v>3500</v>
      </c>
      <c r="U97" s="46">
        <f t="shared" si="45"/>
        <v>4200</v>
      </c>
      <c r="V97" s="78">
        <f t="shared" si="46"/>
        <v>21000</v>
      </c>
      <c r="W97" s="58">
        <f t="shared" si="48"/>
        <v>21000</v>
      </c>
      <c r="X97" s="45"/>
      <c r="Y97" s="46">
        <f t="shared" si="47"/>
        <v>21000</v>
      </c>
      <c r="Z97" s="8"/>
      <c r="AA97" s="8"/>
      <c r="AB97" s="8"/>
      <c r="AC97" s="8"/>
      <c r="AD97" s="6"/>
    </row>
    <row r="98" spans="1:30" s="16" customFormat="1" ht="47.25" customHeight="1">
      <c r="A98" s="170" t="s">
        <v>39</v>
      </c>
      <c r="B98" s="151">
        <f t="shared" si="49"/>
        <v>80400</v>
      </c>
      <c r="C98" s="160">
        <v>1</v>
      </c>
      <c r="D98" s="161">
        <v>0</v>
      </c>
      <c r="E98" s="156" t="s">
        <v>1</v>
      </c>
      <c r="F98" s="138">
        <v>24</v>
      </c>
      <c r="G98" s="126" t="s">
        <v>11</v>
      </c>
      <c r="H98" s="115">
        <v>3350</v>
      </c>
      <c r="I98" s="106">
        <v>0</v>
      </c>
      <c r="J98" s="47">
        <v>0</v>
      </c>
      <c r="K98" s="47">
        <v>6</v>
      </c>
      <c r="L98" s="47">
        <v>6</v>
      </c>
      <c r="M98" s="44">
        <v>4</v>
      </c>
      <c r="N98" s="105">
        <v>8</v>
      </c>
      <c r="O98" s="90">
        <f t="shared" si="39"/>
        <v>24</v>
      </c>
      <c r="P98" s="58">
        <f t="shared" si="40"/>
        <v>0</v>
      </c>
      <c r="Q98" s="45">
        <f t="shared" si="41"/>
        <v>0</v>
      </c>
      <c r="R98" s="45">
        <f t="shared" si="42"/>
        <v>20100</v>
      </c>
      <c r="S98" s="45">
        <f t="shared" si="43"/>
        <v>20100</v>
      </c>
      <c r="T98" s="45">
        <f t="shared" si="44"/>
        <v>13400</v>
      </c>
      <c r="U98" s="46">
        <f t="shared" si="45"/>
        <v>26800</v>
      </c>
      <c r="V98" s="78">
        <f t="shared" si="46"/>
        <v>80400</v>
      </c>
      <c r="W98" s="58">
        <f t="shared" si="48"/>
        <v>80400</v>
      </c>
      <c r="X98" s="45"/>
      <c r="Y98" s="46">
        <f t="shared" si="47"/>
        <v>80400</v>
      </c>
      <c r="Z98" s="8"/>
      <c r="AA98" s="8"/>
      <c r="AB98" s="8"/>
      <c r="AC98" s="8"/>
      <c r="AD98" s="6"/>
    </row>
    <row r="99" spans="1:30" s="16" customFormat="1" ht="21.75" customHeight="1">
      <c r="A99" s="170" t="s">
        <v>38</v>
      </c>
      <c r="B99" s="151">
        <f t="shared" si="49"/>
        <v>15500</v>
      </c>
      <c r="C99" s="160">
        <v>1</v>
      </c>
      <c r="D99" s="161">
        <v>0</v>
      </c>
      <c r="E99" s="156" t="s">
        <v>150</v>
      </c>
      <c r="F99" s="138">
        <v>2</v>
      </c>
      <c r="G99" s="126" t="s">
        <v>34</v>
      </c>
      <c r="H99" s="115">
        <v>7750</v>
      </c>
      <c r="I99" s="106">
        <v>0</v>
      </c>
      <c r="J99" s="47">
        <v>0</v>
      </c>
      <c r="K99" s="47">
        <v>0</v>
      </c>
      <c r="L99" s="47">
        <v>1</v>
      </c>
      <c r="M99" s="47">
        <v>0</v>
      </c>
      <c r="N99" s="107">
        <v>1</v>
      </c>
      <c r="O99" s="90">
        <f t="shared" si="39"/>
        <v>2</v>
      </c>
      <c r="P99" s="58">
        <f t="shared" si="40"/>
        <v>0</v>
      </c>
      <c r="Q99" s="45">
        <f t="shared" si="41"/>
        <v>0</v>
      </c>
      <c r="R99" s="45">
        <f t="shared" si="42"/>
        <v>0</v>
      </c>
      <c r="S99" s="45">
        <f t="shared" si="43"/>
        <v>7750</v>
      </c>
      <c r="T99" s="45">
        <f t="shared" si="44"/>
        <v>0</v>
      </c>
      <c r="U99" s="46">
        <f t="shared" si="45"/>
        <v>7750</v>
      </c>
      <c r="V99" s="78">
        <f t="shared" si="46"/>
        <v>15500</v>
      </c>
      <c r="W99" s="58">
        <f t="shared" si="48"/>
        <v>15500</v>
      </c>
      <c r="X99" s="45"/>
      <c r="Y99" s="46">
        <f t="shared" si="47"/>
        <v>15500</v>
      </c>
      <c r="Z99" s="8"/>
      <c r="AA99" s="8"/>
      <c r="AB99" s="8"/>
      <c r="AC99" s="8"/>
      <c r="AD99" s="6"/>
    </row>
    <row r="100" spans="1:30" s="16" customFormat="1" ht="33.75" customHeight="1">
      <c r="A100" s="170" t="s">
        <v>37</v>
      </c>
      <c r="B100" s="151">
        <f t="shared" si="49"/>
        <v>35000</v>
      </c>
      <c r="C100" s="160">
        <v>1</v>
      </c>
      <c r="D100" s="161">
        <v>0</v>
      </c>
      <c r="E100" s="156" t="s">
        <v>150</v>
      </c>
      <c r="F100" s="138">
        <v>1</v>
      </c>
      <c r="G100" s="126" t="s">
        <v>34</v>
      </c>
      <c r="H100" s="115">
        <v>35000</v>
      </c>
      <c r="I100" s="106">
        <v>0</v>
      </c>
      <c r="J100" s="47">
        <v>0</v>
      </c>
      <c r="K100" s="47">
        <v>0</v>
      </c>
      <c r="L100" s="47">
        <v>0</v>
      </c>
      <c r="M100" s="47">
        <v>0</v>
      </c>
      <c r="N100" s="107">
        <v>1</v>
      </c>
      <c r="O100" s="90">
        <f t="shared" si="39"/>
        <v>1</v>
      </c>
      <c r="P100" s="58">
        <f t="shared" si="40"/>
        <v>0</v>
      </c>
      <c r="Q100" s="45">
        <f t="shared" si="41"/>
        <v>0</v>
      </c>
      <c r="R100" s="45">
        <f t="shared" si="42"/>
        <v>0</v>
      </c>
      <c r="S100" s="45">
        <f t="shared" si="43"/>
        <v>0</v>
      </c>
      <c r="T100" s="45">
        <f t="shared" si="44"/>
        <v>0</v>
      </c>
      <c r="U100" s="46">
        <f t="shared" si="45"/>
        <v>35000</v>
      </c>
      <c r="V100" s="78">
        <f t="shared" si="46"/>
        <v>35000</v>
      </c>
      <c r="W100" s="58">
        <f t="shared" si="48"/>
        <v>35000</v>
      </c>
      <c r="X100" s="45"/>
      <c r="Y100" s="46">
        <f t="shared" si="47"/>
        <v>35000</v>
      </c>
      <c r="Z100" s="8"/>
      <c r="AA100" s="8"/>
      <c r="AB100" s="8"/>
      <c r="AC100" s="8"/>
      <c r="AD100" s="6"/>
    </row>
    <row r="101" spans="1:30" s="16" customFormat="1" ht="48.75" customHeight="1">
      <c r="A101" s="170" t="s">
        <v>36</v>
      </c>
      <c r="B101" s="151">
        <f t="shared" si="49"/>
        <v>42500</v>
      </c>
      <c r="C101" s="160">
        <v>1</v>
      </c>
      <c r="D101" s="161">
        <v>0</v>
      </c>
      <c r="E101" s="156" t="s">
        <v>1</v>
      </c>
      <c r="F101" s="138">
        <v>1</v>
      </c>
      <c r="G101" s="126" t="s">
        <v>8</v>
      </c>
      <c r="H101" s="115">
        <v>42500</v>
      </c>
      <c r="I101" s="106">
        <v>0</v>
      </c>
      <c r="J101" s="47">
        <v>0</v>
      </c>
      <c r="K101" s="47">
        <v>0</v>
      </c>
      <c r="L101" s="47">
        <v>0</v>
      </c>
      <c r="M101" s="47">
        <v>0</v>
      </c>
      <c r="N101" s="107">
        <v>1</v>
      </c>
      <c r="O101" s="90">
        <f t="shared" si="39"/>
        <v>1</v>
      </c>
      <c r="P101" s="58">
        <f t="shared" si="40"/>
        <v>0</v>
      </c>
      <c r="Q101" s="45">
        <f t="shared" si="41"/>
        <v>0</v>
      </c>
      <c r="R101" s="45">
        <f t="shared" si="42"/>
        <v>0</v>
      </c>
      <c r="S101" s="45">
        <f t="shared" si="43"/>
        <v>0</v>
      </c>
      <c r="T101" s="45">
        <f t="shared" si="44"/>
        <v>0</v>
      </c>
      <c r="U101" s="46">
        <f t="shared" si="45"/>
        <v>42500</v>
      </c>
      <c r="V101" s="78">
        <f t="shared" si="46"/>
        <v>42500</v>
      </c>
      <c r="W101" s="58">
        <f t="shared" si="48"/>
        <v>42500</v>
      </c>
      <c r="X101" s="45"/>
      <c r="Y101" s="46">
        <f t="shared" si="47"/>
        <v>42500</v>
      </c>
      <c r="Z101" s="8"/>
      <c r="AA101" s="8"/>
      <c r="AB101" s="8"/>
      <c r="AC101" s="8"/>
      <c r="AD101" s="6"/>
    </row>
    <row r="102" spans="1:30" s="16" customFormat="1" ht="30">
      <c r="A102" s="170" t="s">
        <v>35</v>
      </c>
      <c r="B102" s="151">
        <f t="shared" si="49"/>
        <v>24000</v>
      </c>
      <c r="C102" s="160">
        <v>1</v>
      </c>
      <c r="D102" s="161">
        <v>0</v>
      </c>
      <c r="E102" s="156" t="s">
        <v>150</v>
      </c>
      <c r="F102" s="138">
        <v>2</v>
      </c>
      <c r="G102" s="124" t="s">
        <v>34</v>
      </c>
      <c r="H102" s="115">
        <v>12000</v>
      </c>
      <c r="I102" s="104">
        <v>0</v>
      </c>
      <c r="J102" s="44">
        <v>0</v>
      </c>
      <c r="K102" s="44">
        <v>0</v>
      </c>
      <c r="L102" s="44">
        <v>1</v>
      </c>
      <c r="M102" s="44">
        <v>0</v>
      </c>
      <c r="N102" s="105">
        <v>1</v>
      </c>
      <c r="O102" s="90">
        <f t="shared" si="39"/>
        <v>2</v>
      </c>
      <c r="P102" s="58">
        <f t="shared" si="40"/>
        <v>0</v>
      </c>
      <c r="Q102" s="45">
        <f t="shared" si="41"/>
        <v>0</v>
      </c>
      <c r="R102" s="45">
        <f t="shared" si="42"/>
        <v>0</v>
      </c>
      <c r="S102" s="45">
        <f t="shared" si="43"/>
        <v>12000</v>
      </c>
      <c r="T102" s="45">
        <f t="shared" si="44"/>
        <v>0</v>
      </c>
      <c r="U102" s="46">
        <f t="shared" si="45"/>
        <v>12000</v>
      </c>
      <c r="V102" s="78">
        <f t="shared" si="46"/>
        <v>24000</v>
      </c>
      <c r="W102" s="58">
        <f t="shared" si="48"/>
        <v>24000</v>
      </c>
      <c r="X102" s="45"/>
      <c r="Y102" s="46">
        <f t="shared" si="47"/>
        <v>24000</v>
      </c>
      <c r="Z102" s="8"/>
      <c r="AA102" s="8"/>
      <c r="AB102" s="8"/>
      <c r="AC102" s="8"/>
      <c r="AD102" s="6"/>
    </row>
    <row r="103" spans="1:30" s="16" customFormat="1" ht="30">
      <c r="A103" s="170" t="s">
        <v>33</v>
      </c>
      <c r="B103" s="151">
        <f t="shared" si="49"/>
        <v>42000</v>
      </c>
      <c r="C103" s="160">
        <v>1</v>
      </c>
      <c r="D103" s="161">
        <v>0</v>
      </c>
      <c r="E103" s="156" t="s">
        <v>1</v>
      </c>
      <c r="F103" s="138">
        <v>3</v>
      </c>
      <c r="G103" s="124" t="s">
        <v>32</v>
      </c>
      <c r="H103" s="115">
        <v>14000</v>
      </c>
      <c r="I103" s="106">
        <v>0</v>
      </c>
      <c r="J103" s="47">
        <v>0</v>
      </c>
      <c r="K103" s="47">
        <v>0</v>
      </c>
      <c r="L103" s="47">
        <v>1</v>
      </c>
      <c r="M103" s="47">
        <v>0</v>
      </c>
      <c r="N103" s="107">
        <v>2</v>
      </c>
      <c r="O103" s="90">
        <f t="shared" si="39"/>
        <v>3</v>
      </c>
      <c r="P103" s="58">
        <f t="shared" si="40"/>
        <v>0</v>
      </c>
      <c r="Q103" s="45">
        <f t="shared" si="41"/>
        <v>0</v>
      </c>
      <c r="R103" s="45">
        <f t="shared" si="42"/>
        <v>0</v>
      </c>
      <c r="S103" s="45">
        <f t="shared" si="43"/>
        <v>14000</v>
      </c>
      <c r="T103" s="45">
        <f t="shared" si="44"/>
        <v>0</v>
      </c>
      <c r="U103" s="46">
        <f t="shared" si="45"/>
        <v>28000</v>
      </c>
      <c r="V103" s="78">
        <f t="shared" si="46"/>
        <v>42000</v>
      </c>
      <c r="W103" s="58">
        <f t="shared" si="48"/>
        <v>42000</v>
      </c>
      <c r="X103" s="45"/>
      <c r="Y103" s="46">
        <f t="shared" si="47"/>
        <v>42000</v>
      </c>
      <c r="Z103" s="8"/>
      <c r="AA103" s="8"/>
      <c r="AB103" s="8"/>
      <c r="AC103" s="8"/>
      <c r="AD103" s="6"/>
    </row>
    <row r="104" spans="1:30" s="16" customFormat="1" ht="15.75">
      <c r="A104" s="168" t="s">
        <v>111</v>
      </c>
      <c r="B104" s="181"/>
      <c r="C104" s="163"/>
      <c r="D104" s="164"/>
      <c r="E104" s="157"/>
      <c r="F104" s="139"/>
      <c r="G104" s="125"/>
      <c r="H104" s="116"/>
      <c r="I104" s="108"/>
      <c r="J104" s="49"/>
      <c r="K104" s="49"/>
      <c r="L104" s="49"/>
      <c r="M104" s="49"/>
      <c r="N104" s="109"/>
      <c r="O104" s="92"/>
      <c r="P104" s="59"/>
      <c r="Q104" s="50"/>
      <c r="R104" s="50"/>
      <c r="S104" s="50"/>
      <c r="T104" s="50"/>
      <c r="U104" s="51"/>
      <c r="V104" s="79"/>
      <c r="W104" s="59"/>
      <c r="X104" s="50"/>
      <c r="Y104" s="50"/>
      <c r="Z104" s="8"/>
      <c r="AA104" s="8"/>
      <c r="AB104" s="8"/>
      <c r="AC104" s="8"/>
      <c r="AD104" s="6"/>
    </row>
    <row r="105" spans="1:30" s="16" customFormat="1" ht="30">
      <c r="A105" s="170" t="s">
        <v>136</v>
      </c>
      <c r="B105" s="151">
        <f>+H105*F105</f>
        <v>9348000</v>
      </c>
      <c r="C105" s="160">
        <v>1</v>
      </c>
      <c r="D105" s="161">
        <v>0</v>
      </c>
      <c r="E105" s="156"/>
      <c r="F105" s="138">
        <v>1</v>
      </c>
      <c r="G105" s="124" t="s">
        <v>3</v>
      </c>
      <c r="H105" s="115">
        <v>9348000</v>
      </c>
      <c r="I105" s="106">
        <v>0.4</v>
      </c>
      <c r="J105" s="47">
        <v>0</v>
      </c>
      <c r="K105" s="47">
        <v>0.3</v>
      </c>
      <c r="L105" s="47">
        <v>0</v>
      </c>
      <c r="M105" s="47">
        <v>0.3</v>
      </c>
      <c r="N105" s="107">
        <v>0</v>
      </c>
      <c r="O105" s="90">
        <f>SUM(I105:N105)</f>
        <v>1</v>
      </c>
      <c r="P105" s="58">
        <f>+$H105*I105</f>
        <v>3739200</v>
      </c>
      <c r="Q105" s="45">
        <f>+$H105*J105</f>
        <v>0</v>
      </c>
      <c r="R105" s="45">
        <f>+$H105*K105</f>
        <v>2804400</v>
      </c>
      <c r="S105" s="45">
        <f>+$H105*L105</f>
        <v>0</v>
      </c>
      <c r="T105" s="45">
        <f>+$H105*M105</f>
        <v>2804400</v>
      </c>
      <c r="U105" s="46">
        <f>+$H105*N105</f>
        <v>0</v>
      </c>
      <c r="V105" s="78">
        <f>SUM(P105:U105)</f>
        <v>9348000</v>
      </c>
      <c r="W105" s="58">
        <f>+V105</f>
        <v>9348000</v>
      </c>
      <c r="X105" s="45"/>
      <c r="Y105" s="46">
        <f>SUM(W105:X105)</f>
        <v>9348000</v>
      </c>
      <c r="Z105" s="8"/>
      <c r="AA105" s="8"/>
      <c r="AB105" s="8"/>
      <c r="AC105" s="8"/>
      <c r="AD105" s="6"/>
    </row>
    <row r="106" spans="1:30" s="16" customFormat="1" ht="15">
      <c r="A106" s="170" t="s">
        <v>187</v>
      </c>
      <c r="B106" s="151">
        <f>+H106*F106</f>
        <v>168000</v>
      </c>
      <c r="C106" s="160">
        <v>1</v>
      </c>
      <c r="D106" s="161">
        <v>0</v>
      </c>
      <c r="E106" s="156" t="s">
        <v>185</v>
      </c>
      <c r="F106" s="138">
        <v>14</v>
      </c>
      <c r="G106" s="124" t="s">
        <v>4</v>
      </c>
      <c r="H106" s="115">
        <v>12000</v>
      </c>
      <c r="I106" s="106">
        <v>0</v>
      </c>
      <c r="J106" s="47">
        <v>0</v>
      </c>
      <c r="K106" s="47">
        <v>0</v>
      </c>
      <c r="L106" s="47">
        <v>0</v>
      </c>
      <c r="M106" s="47">
        <v>4</v>
      </c>
      <c r="N106" s="107">
        <v>10</v>
      </c>
      <c r="O106" s="90">
        <f>SUM(I106:N106)</f>
        <v>14</v>
      </c>
      <c r="P106" s="58">
        <f>+$H106*I106</f>
        <v>0</v>
      </c>
      <c r="Q106" s="45">
        <f>+$H106*J106</f>
        <v>0</v>
      </c>
      <c r="R106" s="45">
        <f>+$H106*K106</f>
        <v>0</v>
      </c>
      <c r="S106" s="45">
        <f>+$H106*L106</f>
        <v>0</v>
      </c>
      <c r="T106" s="45">
        <f>+$H106*M106</f>
        <v>48000</v>
      </c>
      <c r="U106" s="46">
        <f>+$H106*N106</f>
        <v>120000</v>
      </c>
      <c r="V106" s="78">
        <f>SUM(P106:U106)</f>
        <v>168000</v>
      </c>
      <c r="W106" s="58">
        <f>+V106</f>
        <v>168000</v>
      </c>
      <c r="X106" s="45"/>
      <c r="Y106" s="46">
        <f>SUM(W106:X106)</f>
        <v>168000</v>
      </c>
      <c r="Z106" s="8"/>
      <c r="AA106" s="8"/>
      <c r="AB106" s="8"/>
      <c r="AC106" s="8"/>
      <c r="AD106" s="6"/>
    </row>
    <row r="107" spans="1:30" s="16" customFormat="1" ht="15.75">
      <c r="A107" s="173" t="s">
        <v>110</v>
      </c>
      <c r="B107" s="181"/>
      <c r="C107" s="163"/>
      <c r="D107" s="164"/>
      <c r="E107" s="157"/>
      <c r="F107" s="139"/>
      <c r="G107" s="125"/>
      <c r="H107" s="116"/>
      <c r="I107" s="108"/>
      <c r="J107" s="49"/>
      <c r="K107" s="49"/>
      <c r="L107" s="49"/>
      <c r="M107" s="49"/>
      <c r="N107" s="109"/>
      <c r="O107" s="92"/>
      <c r="P107" s="59"/>
      <c r="Q107" s="50"/>
      <c r="R107" s="50"/>
      <c r="S107" s="50"/>
      <c r="T107" s="50"/>
      <c r="U107" s="51"/>
      <c r="V107" s="79"/>
      <c r="W107" s="59"/>
      <c r="X107" s="50"/>
      <c r="Y107" s="50"/>
      <c r="Z107" s="8"/>
      <c r="AA107" s="8"/>
      <c r="AB107" s="8"/>
      <c r="AC107" s="8"/>
      <c r="AD107" s="6"/>
    </row>
    <row r="108" spans="1:30" s="16" customFormat="1" ht="15">
      <c r="A108" s="174" t="s">
        <v>128</v>
      </c>
      <c r="B108" s="151"/>
      <c r="C108" s="160"/>
      <c r="D108" s="161"/>
      <c r="E108" s="156"/>
      <c r="F108" s="138"/>
      <c r="G108" s="124"/>
      <c r="H108" s="115"/>
      <c r="I108" s="106"/>
      <c r="J108" s="47"/>
      <c r="K108" s="47"/>
      <c r="L108" s="47"/>
      <c r="M108" s="47"/>
      <c r="N108" s="107"/>
      <c r="O108" s="90"/>
      <c r="P108" s="58"/>
      <c r="Q108" s="45"/>
      <c r="R108" s="45"/>
      <c r="S108" s="45"/>
      <c r="T108" s="45"/>
      <c r="U108" s="46"/>
      <c r="V108" s="78"/>
      <c r="W108" s="58"/>
      <c r="X108" s="45"/>
      <c r="Y108" s="46"/>
      <c r="Z108" s="8"/>
      <c r="AA108" s="8"/>
      <c r="AB108" s="8"/>
      <c r="AC108" s="8"/>
      <c r="AD108" s="6"/>
    </row>
    <row r="109" spans="1:30" s="16" customFormat="1" ht="15">
      <c r="A109" s="170" t="s">
        <v>31</v>
      </c>
      <c r="B109" s="151">
        <f>+H109*F109</f>
        <v>9000</v>
      </c>
      <c r="C109" s="160">
        <v>1</v>
      </c>
      <c r="D109" s="161">
        <v>0</v>
      </c>
      <c r="E109" s="156" t="s">
        <v>1</v>
      </c>
      <c r="F109" s="138">
        <v>3</v>
      </c>
      <c r="G109" s="124" t="s">
        <v>13</v>
      </c>
      <c r="H109" s="115">
        <v>3000</v>
      </c>
      <c r="I109" s="106">
        <v>0</v>
      </c>
      <c r="J109" s="47">
        <v>0</v>
      </c>
      <c r="K109" s="47">
        <v>1</v>
      </c>
      <c r="L109" s="47">
        <v>2</v>
      </c>
      <c r="M109" s="47">
        <v>0</v>
      </c>
      <c r="N109" s="107">
        <v>0</v>
      </c>
      <c r="O109" s="90">
        <f aca="true" t="shared" si="50" ref="O109:O117">SUM(I109:N109)</f>
        <v>3</v>
      </c>
      <c r="P109" s="58">
        <f aca="true" t="shared" si="51" ref="P109:U113">+$H109*I109</f>
        <v>0</v>
      </c>
      <c r="Q109" s="45">
        <f t="shared" si="51"/>
        <v>0</v>
      </c>
      <c r="R109" s="45">
        <f t="shared" si="51"/>
        <v>3000</v>
      </c>
      <c r="S109" s="45">
        <f t="shared" si="51"/>
        <v>6000</v>
      </c>
      <c r="T109" s="45">
        <f t="shared" si="51"/>
        <v>0</v>
      </c>
      <c r="U109" s="46">
        <f t="shared" si="51"/>
        <v>0</v>
      </c>
      <c r="V109" s="78">
        <f aca="true" t="shared" si="52" ref="V109:V117">SUM(P109:U109)</f>
        <v>9000</v>
      </c>
      <c r="W109" s="58">
        <f>+V109</f>
        <v>9000</v>
      </c>
      <c r="X109" s="45"/>
      <c r="Y109" s="46">
        <f aca="true" t="shared" si="53" ref="Y109:Y117">SUM(W109:X109)</f>
        <v>9000</v>
      </c>
      <c r="Z109" s="8"/>
      <c r="AA109" s="8"/>
      <c r="AB109" s="8"/>
      <c r="AC109" s="8"/>
      <c r="AD109" s="6"/>
    </row>
    <row r="110" spans="1:30" s="16" customFormat="1" ht="15">
      <c r="A110" s="170" t="s">
        <v>30</v>
      </c>
      <c r="B110" s="151">
        <f aca="true" t="shared" si="54" ref="B110:B134">+H110*F110</f>
        <v>2600</v>
      </c>
      <c r="C110" s="160">
        <v>1</v>
      </c>
      <c r="D110" s="161">
        <v>0</v>
      </c>
      <c r="E110" s="156" t="s">
        <v>1</v>
      </c>
      <c r="F110" s="138">
        <v>1</v>
      </c>
      <c r="G110" s="124" t="s">
        <v>11</v>
      </c>
      <c r="H110" s="115">
        <v>2600</v>
      </c>
      <c r="I110" s="106">
        <v>0</v>
      </c>
      <c r="J110" s="47">
        <v>0</v>
      </c>
      <c r="K110" s="47">
        <v>0</v>
      </c>
      <c r="L110" s="47">
        <v>1</v>
      </c>
      <c r="M110" s="47">
        <v>0</v>
      </c>
      <c r="N110" s="107">
        <v>0</v>
      </c>
      <c r="O110" s="90">
        <f t="shared" si="50"/>
        <v>1</v>
      </c>
      <c r="P110" s="58">
        <f t="shared" si="51"/>
        <v>0</v>
      </c>
      <c r="Q110" s="45">
        <f t="shared" si="51"/>
        <v>0</v>
      </c>
      <c r="R110" s="45">
        <f t="shared" si="51"/>
        <v>0</v>
      </c>
      <c r="S110" s="45">
        <f t="shared" si="51"/>
        <v>2600</v>
      </c>
      <c r="T110" s="45">
        <f t="shared" si="51"/>
        <v>0</v>
      </c>
      <c r="U110" s="46">
        <f t="shared" si="51"/>
        <v>0</v>
      </c>
      <c r="V110" s="78">
        <f t="shared" si="52"/>
        <v>2600</v>
      </c>
      <c r="W110" s="58">
        <f>+V110</f>
        <v>2600</v>
      </c>
      <c r="X110" s="45"/>
      <c r="Y110" s="46">
        <f t="shared" si="53"/>
        <v>2600</v>
      </c>
      <c r="Z110" s="8"/>
      <c r="AA110" s="8"/>
      <c r="AB110" s="8"/>
      <c r="AC110" s="8"/>
      <c r="AD110" s="6"/>
    </row>
    <row r="111" spans="1:30" s="16" customFormat="1" ht="30">
      <c r="A111" s="170" t="s">
        <v>29</v>
      </c>
      <c r="B111" s="151">
        <f t="shared" si="54"/>
        <v>2600</v>
      </c>
      <c r="C111" s="160">
        <v>1</v>
      </c>
      <c r="D111" s="161">
        <v>0</v>
      </c>
      <c r="E111" s="156" t="s">
        <v>1</v>
      </c>
      <c r="F111" s="138">
        <v>1</v>
      </c>
      <c r="G111" s="124" t="s">
        <v>11</v>
      </c>
      <c r="H111" s="115">
        <v>2600</v>
      </c>
      <c r="I111" s="106">
        <v>0</v>
      </c>
      <c r="J111" s="47">
        <v>0</v>
      </c>
      <c r="K111" s="47">
        <v>0</v>
      </c>
      <c r="L111" s="47">
        <v>1</v>
      </c>
      <c r="M111" s="47">
        <v>0</v>
      </c>
      <c r="N111" s="107">
        <v>0</v>
      </c>
      <c r="O111" s="90">
        <f t="shared" si="50"/>
        <v>1</v>
      </c>
      <c r="P111" s="58">
        <f t="shared" si="51"/>
        <v>0</v>
      </c>
      <c r="Q111" s="45">
        <f t="shared" si="51"/>
        <v>0</v>
      </c>
      <c r="R111" s="45">
        <f t="shared" si="51"/>
        <v>0</v>
      </c>
      <c r="S111" s="45">
        <f t="shared" si="51"/>
        <v>2600</v>
      </c>
      <c r="T111" s="45">
        <f t="shared" si="51"/>
        <v>0</v>
      </c>
      <c r="U111" s="46">
        <f t="shared" si="51"/>
        <v>0</v>
      </c>
      <c r="V111" s="78">
        <f t="shared" si="52"/>
        <v>2600</v>
      </c>
      <c r="W111" s="58">
        <f>+V111</f>
        <v>2600</v>
      </c>
      <c r="X111" s="45"/>
      <c r="Y111" s="46">
        <f t="shared" si="53"/>
        <v>2600</v>
      </c>
      <c r="Z111" s="8"/>
      <c r="AA111" s="8"/>
      <c r="AB111" s="8"/>
      <c r="AC111" s="8"/>
      <c r="AD111" s="6"/>
    </row>
    <row r="112" spans="1:30" s="16" customFormat="1" ht="30">
      <c r="A112" s="170" t="s">
        <v>28</v>
      </c>
      <c r="B112" s="151">
        <f t="shared" si="54"/>
        <v>18000</v>
      </c>
      <c r="C112" s="160">
        <v>1</v>
      </c>
      <c r="D112" s="161">
        <v>0</v>
      </c>
      <c r="E112" s="156" t="s">
        <v>1</v>
      </c>
      <c r="F112" s="138">
        <v>6</v>
      </c>
      <c r="G112" s="124" t="s">
        <v>7</v>
      </c>
      <c r="H112" s="115">
        <v>3000</v>
      </c>
      <c r="I112" s="106">
        <v>0</v>
      </c>
      <c r="J112" s="47">
        <v>2</v>
      </c>
      <c r="K112" s="47">
        <v>2</v>
      </c>
      <c r="L112" s="47">
        <v>2</v>
      </c>
      <c r="M112" s="47">
        <v>0</v>
      </c>
      <c r="N112" s="107">
        <v>0</v>
      </c>
      <c r="O112" s="90">
        <f t="shared" si="50"/>
        <v>6</v>
      </c>
      <c r="P112" s="58">
        <f t="shared" si="51"/>
        <v>0</v>
      </c>
      <c r="Q112" s="45">
        <f t="shared" si="51"/>
        <v>6000</v>
      </c>
      <c r="R112" s="45">
        <f t="shared" si="51"/>
        <v>6000</v>
      </c>
      <c r="S112" s="45">
        <f t="shared" si="51"/>
        <v>6000</v>
      </c>
      <c r="T112" s="45">
        <f t="shared" si="51"/>
        <v>0</v>
      </c>
      <c r="U112" s="46">
        <f t="shared" si="51"/>
        <v>0</v>
      </c>
      <c r="V112" s="78">
        <f t="shared" si="52"/>
        <v>18000</v>
      </c>
      <c r="W112" s="58">
        <f>+V112</f>
        <v>18000</v>
      </c>
      <c r="X112" s="45"/>
      <c r="Y112" s="46">
        <f t="shared" si="53"/>
        <v>18000</v>
      </c>
      <c r="Z112" s="8"/>
      <c r="AA112" s="8"/>
      <c r="AB112" s="8"/>
      <c r="AC112" s="8"/>
      <c r="AD112" s="6"/>
    </row>
    <row r="113" spans="1:30" s="16" customFormat="1" ht="30">
      <c r="A113" s="170" t="s">
        <v>26</v>
      </c>
      <c r="B113" s="151">
        <f t="shared" si="54"/>
        <v>14400</v>
      </c>
      <c r="C113" s="160">
        <v>0</v>
      </c>
      <c r="D113" s="161">
        <v>1</v>
      </c>
      <c r="E113" s="156" t="s">
        <v>45</v>
      </c>
      <c r="F113" s="138">
        <v>12</v>
      </c>
      <c r="G113" s="124" t="s">
        <v>9</v>
      </c>
      <c r="H113" s="115">
        <v>1200</v>
      </c>
      <c r="I113" s="106">
        <v>0</v>
      </c>
      <c r="J113" s="47">
        <v>4</v>
      </c>
      <c r="K113" s="47">
        <v>4</v>
      </c>
      <c r="L113" s="47">
        <v>4</v>
      </c>
      <c r="M113" s="47">
        <v>0</v>
      </c>
      <c r="N113" s="107">
        <v>0</v>
      </c>
      <c r="O113" s="90">
        <f t="shared" si="50"/>
        <v>12</v>
      </c>
      <c r="P113" s="58">
        <f t="shared" si="51"/>
        <v>0</v>
      </c>
      <c r="Q113" s="45">
        <f t="shared" si="51"/>
        <v>4800</v>
      </c>
      <c r="R113" s="45">
        <f t="shared" si="51"/>
        <v>4800</v>
      </c>
      <c r="S113" s="45">
        <f t="shared" si="51"/>
        <v>4800</v>
      </c>
      <c r="T113" s="45">
        <f t="shared" si="51"/>
        <v>0</v>
      </c>
      <c r="U113" s="46">
        <f t="shared" si="51"/>
        <v>0</v>
      </c>
      <c r="V113" s="78">
        <f t="shared" si="52"/>
        <v>14400</v>
      </c>
      <c r="W113" s="58"/>
      <c r="X113" s="45">
        <f>+V113</f>
        <v>14400</v>
      </c>
      <c r="Y113" s="46">
        <f t="shared" si="53"/>
        <v>14400</v>
      </c>
      <c r="Z113" s="8"/>
      <c r="AA113" s="8"/>
      <c r="AB113" s="8"/>
      <c r="AC113" s="8"/>
      <c r="AD113" s="6"/>
    </row>
    <row r="114" spans="1:30" s="16" customFormat="1" ht="15">
      <c r="A114" s="170" t="s">
        <v>24</v>
      </c>
      <c r="B114" s="151">
        <f t="shared" si="54"/>
        <v>6000</v>
      </c>
      <c r="C114" s="160">
        <v>1</v>
      </c>
      <c r="D114" s="161">
        <v>0</v>
      </c>
      <c r="E114" s="156" t="s">
        <v>1</v>
      </c>
      <c r="F114" s="138">
        <v>2</v>
      </c>
      <c r="G114" s="124" t="s">
        <v>9</v>
      </c>
      <c r="H114" s="115">
        <v>3000</v>
      </c>
      <c r="I114" s="106">
        <v>0</v>
      </c>
      <c r="J114" s="47">
        <v>0</v>
      </c>
      <c r="K114" s="47">
        <v>0</v>
      </c>
      <c r="L114" s="47">
        <v>2</v>
      </c>
      <c r="M114" s="47">
        <v>0</v>
      </c>
      <c r="N114" s="107">
        <v>0</v>
      </c>
      <c r="O114" s="90">
        <f t="shared" si="50"/>
        <v>2</v>
      </c>
      <c r="P114" s="58">
        <f>+$H114*I114</f>
        <v>0</v>
      </c>
      <c r="Q114" s="45">
        <f>+$H114*J114</f>
        <v>0</v>
      </c>
      <c r="R114" s="45">
        <f>+$H114*K114</f>
        <v>0</v>
      </c>
      <c r="S114" s="45">
        <f>+$H114*L114</f>
        <v>6000</v>
      </c>
      <c r="T114" s="45">
        <f>+$H114*M114</f>
        <v>0</v>
      </c>
      <c r="U114" s="46">
        <f>+$H114*N114</f>
        <v>0</v>
      </c>
      <c r="V114" s="78">
        <f t="shared" si="52"/>
        <v>6000</v>
      </c>
      <c r="W114" s="58">
        <f>+V114</f>
        <v>6000</v>
      </c>
      <c r="X114" s="45"/>
      <c r="Y114" s="46">
        <f t="shared" si="53"/>
        <v>6000</v>
      </c>
      <c r="Z114" s="8"/>
      <c r="AA114" s="8"/>
      <c r="AB114" s="8"/>
      <c r="AC114" s="8"/>
      <c r="AD114" s="6"/>
    </row>
    <row r="115" spans="1:30" s="16" customFormat="1" ht="15">
      <c r="A115" s="170" t="s">
        <v>27</v>
      </c>
      <c r="B115" s="151">
        <f t="shared" si="54"/>
        <v>17000</v>
      </c>
      <c r="C115" s="160">
        <v>1</v>
      </c>
      <c r="D115" s="161">
        <v>0</v>
      </c>
      <c r="E115" s="156" t="s">
        <v>1</v>
      </c>
      <c r="F115" s="138">
        <v>1</v>
      </c>
      <c r="G115" s="124" t="s">
        <v>3</v>
      </c>
      <c r="H115" s="115">
        <v>17000</v>
      </c>
      <c r="I115" s="106">
        <v>0</v>
      </c>
      <c r="J115" s="47">
        <v>0</v>
      </c>
      <c r="K115" s="47">
        <v>0</v>
      </c>
      <c r="L115" s="47">
        <v>0</v>
      </c>
      <c r="M115" s="47">
        <v>0.5</v>
      </c>
      <c r="N115" s="107">
        <v>0.5</v>
      </c>
      <c r="O115" s="90">
        <f t="shared" si="50"/>
        <v>1</v>
      </c>
      <c r="P115" s="58">
        <f>+$H115*I115</f>
        <v>0</v>
      </c>
      <c r="Q115" s="45">
        <f>+$H115*J115</f>
        <v>0</v>
      </c>
      <c r="R115" s="45">
        <f>+$H115*K115</f>
        <v>0</v>
      </c>
      <c r="S115" s="45">
        <f>+$H115*L115</f>
        <v>0</v>
      </c>
      <c r="T115" s="45">
        <f>+$H115*M115</f>
        <v>8500</v>
      </c>
      <c r="U115" s="46">
        <f>+$H115*N115</f>
        <v>8500</v>
      </c>
      <c r="V115" s="78">
        <f t="shared" si="52"/>
        <v>17000</v>
      </c>
      <c r="W115" s="58">
        <f>+V115</f>
        <v>17000</v>
      </c>
      <c r="X115" s="45"/>
      <c r="Y115" s="46">
        <f t="shared" si="53"/>
        <v>17000</v>
      </c>
      <c r="Z115" s="8"/>
      <c r="AA115" s="8"/>
      <c r="AB115" s="8"/>
      <c r="AC115" s="8"/>
      <c r="AD115" s="6"/>
    </row>
    <row r="116" spans="1:30" s="16" customFormat="1" ht="30">
      <c r="A116" s="170" t="s">
        <v>25</v>
      </c>
      <c r="B116" s="151">
        <f t="shared" si="54"/>
        <v>90000</v>
      </c>
      <c r="C116" s="160">
        <v>1</v>
      </c>
      <c r="D116" s="161">
        <v>0</v>
      </c>
      <c r="E116" s="156" t="s">
        <v>1</v>
      </c>
      <c r="F116" s="138">
        <v>30</v>
      </c>
      <c r="G116" s="124" t="s">
        <v>9</v>
      </c>
      <c r="H116" s="115">
        <v>3000</v>
      </c>
      <c r="I116" s="106">
        <v>0</v>
      </c>
      <c r="J116" s="47">
        <v>10</v>
      </c>
      <c r="K116" s="47">
        <v>10</v>
      </c>
      <c r="L116" s="44">
        <v>10</v>
      </c>
      <c r="M116" s="47">
        <v>0</v>
      </c>
      <c r="N116" s="107">
        <v>0</v>
      </c>
      <c r="O116" s="90">
        <f t="shared" si="50"/>
        <v>30</v>
      </c>
      <c r="P116" s="58">
        <f aca="true" t="shared" si="55" ref="P116:U117">+$H116*I116</f>
        <v>0</v>
      </c>
      <c r="Q116" s="45">
        <f t="shared" si="55"/>
        <v>30000</v>
      </c>
      <c r="R116" s="45">
        <f t="shared" si="55"/>
        <v>30000</v>
      </c>
      <c r="S116" s="45">
        <f t="shared" si="55"/>
        <v>30000</v>
      </c>
      <c r="T116" s="45">
        <f t="shared" si="55"/>
        <v>0</v>
      </c>
      <c r="U116" s="46">
        <f t="shared" si="55"/>
        <v>0</v>
      </c>
      <c r="V116" s="78">
        <f t="shared" si="52"/>
        <v>90000</v>
      </c>
      <c r="W116" s="58">
        <f>+V116</f>
        <v>90000</v>
      </c>
      <c r="X116" s="45"/>
      <c r="Y116" s="46">
        <f t="shared" si="53"/>
        <v>90000</v>
      </c>
      <c r="Z116" s="8"/>
      <c r="AA116" s="8"/>
      <c r="AB116" s="8"/>
      <c r="AC116" s="8"/>
      <c r="AD116" s="6"/>
    </row>
    <row r="117" spans="1:30" s="16" customFormat="1" ht="30">
      <c r="A117" s="170" t="s">
        <v>23</v>
      </c>
      <c r="B117" s="151">
        <f t="shared" si="54"/>
        <v>39600</v>
      </c>
      <c r="C117" s="160">
        <v>1</v>
      </c>
      <c r="D117" s="161">
        <v>0</v>
      </c>
      <c r="E117" s="156" t="s">
        <v>1</v>
      </c>
      <c r="F117" s="138">
        <v>33</v>
      </c>
      <c r="G117" s="124" t="s">
        <v>9</v>
      </c>
      <c r="H117" s="115">
        <v>1200</v>
      </c>
      <c r="I117" s="106">
        <v>0</v>
      </c>
      <c r="J117" s="47">
        <v>5</v>
      </c>
      <c r="K117" s="47">
        <v>8</v>
      </c>
      <c r="L117" s="47">
        <v>6</v>
      </c>
      <c r="M117" s="47">
        <v>7</v>
      </c>
      <c r="N117" s="107">
        <v>7</v>
      </c>
      <c r="O117" s="90">
        <f t="shared" si="50"/>
        <v>33</v>
      </c>
      <c r="P117" s="58">
        <f t="shared" si="55"/>
        <v>0</v>
      </c>
      <c r="Q117" s="45">
        <f t="shared" si="55"/>
        <v>6000</v>
      </c>
      <c r="R117" s="45">
        <f t="shared" si="55"/>
        <v>9600</v>
      </c>
      <c r="S117" s="45">
        <f t="shared" si="55"/>
        <v>7200</v>
      </c>
      <c r="T117" s="45">
        <f t="shared" si="55"/>
        <v>8400</v>
      </c>
      <c r="U117" s="46">
        <f t="shared" si="55"/>
        <v>8400</v>
      </c>
      <c r="V117" s="78">
        <f t="shared" si="52"/>
        <v>39600</v>
      </c>
      <c r="W117" s="58">
        <f>+V117</f>
        <v>39600</v>
      </c>
      <c r="X117" s="45"/>
      <c r="Y117" s="46">
        <f t="shared" si="53"/>
        <v>39600</v>
      </c>
      <c r="Z117" s="8"/>
      <c r="AA117" s="8"/>
      <c r="AB117" s="8"/>
      <c r="AC117" s="8"/>
      <c r="AD117" s="6"/>
    </row>
    <row r="118" spans="1:30" s="16" customFormat="1" ht="18" customHeight="1">
      <c r="A118" s="169" t="s">
        <v>186</v>
      </c>
      <c r="B118" s="151"/>
      <c r="C118" s="160"/>
      <c r="D118" s="161"/>
      <c r="E118" s="156"/>
      <c r="F118" s="138"/>
      <c r="G118" s="124"/>
      <c r="H118" s="115"/>
      <c r="I118" s="106"/>
      <c r="J118" s="47"/>
      <c r="K118" s="47"/>
      <c r="L118" s="47"/>
      <c r="M118" s="47"/>
      <c r="N118" s="107"/>
      <c r="O118" s="90"/>
      <c r="P118" s="58"/>
      <c r="Q118" s="45"/>
      <c r="R118" s="45"/>
      <c r="S118" s="45"/>
      <c r="T118" s="45"/>
      <c r="U118" s="46"/>
      <c r="V118" s="78"/>
      <c r="W118" s="58"/>
      <c r="X118" s="45"/>
      <c r="Y118" s="46"/>
      <c r="Z118" s="8"/>
      <c r="AA118" s="8"/>
      <c r="AB118" s="8"/>
      <c r="AC118" s="8"/>
      <c r="AD118" s="6"/>
    </row>
    <row r="119" spans="1:30" s="16" customFormat="1" ht="15">
      <c r="A119" s="170" t="s">
        <v>22</v>
      </c>
      <c r="B119" s="151">
        <f t="shared" si="54"/>
        <v>117000</v>
      </c>
      <c r="C119" s="160">
        <v>1</v>
      </c>
      <c r="D119" s="161">
        <v>0</v>
      </c>
      <c r="E119" s="156" t="s">
        <v>185</v>
      </c>
      <c r="F119" s="138">
        <v>6</v>
      </c>
      <c r="G119" s="124" t="s">
        <v>4</v>
      </c>
      <c r="H119" s="115">
        <f>65000*0.3</f>
        <v>19500</v>
      </c>
      <c r="I119" s="106">
        <v>0</v>
      </c>
      <c r="J119" s="47">
        <v>0</v>
      </c>
      <c r="K119" s="47">
        <v>0</v>
      </c>
      <c r="L119" s="47">
        <v>0</v>
      </c>
      <c r="M119" s="47">
        <v>6</v>
      </c>
      <c r="N119" s="107">
        <v>0</v>
      </c>
      <c r="O119" s="90">
        <f>SUM(I119:N119)</f>
        <v>6</v>
      </c>
      <c r="P119" s="58">
        <f aca="true" t="shared" si="56" ref="P119:U119">+$H119*I119</f>
        <v>0</v>
      </c>
      <c r="Q119" s="45">
        <f t="shared" si="56"/>
        <v>0</v>
      </c>
      <c r="R119" s="45">
        <f t="shared" si="56"/>
        <v>0</v>
      </c>
      <c r="S119" s="45">
        <f t="shared" si="56"/>
        <v>0</v>
      </c>
      <c r="T119" s="45">
        <f t="shared" si="56"/>
        <v>117000</v>
      </c>
      <c r="U119" s="46">
        <f t="shared" si="56"/>
        <v>0</v>
      </c>
      <c r="V119" s="78">
        <f>SUM(P119:U119)</f>
        <v>117000</v>
      </c>
      <c r="W119" s="58">
        <f>+V119</f>
        <v>117000</v>
      </c>
      <c r="X119" s="45"/>
      <c r="Y119" s="46">
        <f>SUM(W119:X119)</f>
        <v>117000</v>
      </c>
      <c r="Z119" s="8"/>
      <c r="AA119" s="8"/>
      <c r="AB119" s="8"/>
      <c r="AC119" s="8"/>
      <c r="AD119" s="6"/>
    </row>
    <row r="120" spans="1:30" s="16" customFormat="1" ht="15">
      <c r="A120" s="169" t="s">
        <v>129</v>
      </c>
      <c r="B120" s="151"/>
      <c r="C120" s="160"/>
      <c r="D120" s="161"/>
      <c r="E120" s="156"/>
      <c r="F120" s="138"/>
      <c r="G120" s="124"/>
      <c r="H120" s="115"/>
      <c r="I120" s="106"/>
      <c r="J120" s="47"/>
      <c r="K120" s="47"/>
      <c r="L120" s="47"/>
      <c r="M120" s="47"/>
      <c r="N120" s="107"/>
      <c r="O120" s="90"/>
      <c r="P120" s="58"/>
      <c r="Q120" s="45"/>
      <c r="R120" s="45"/>
      <c r="S120" s="45"/>
      <c r="T120" s="45"/>
      <c r="U120" s="46"/>
      <c r="V120" s="78"/>
      <c r="W120" s="58"/>
      <c r="X120" s="45"/>
      <c r="Y120" s="46"/>
      <c r="Z120" s="8"/>
      <c r="AA120" s="8"/>
      <c r="AB120" s="8"/>
      <c r="AC120" s="8"/>
      <c r="AD120" s="6"/>
    </row>
    <row r="121" spans="1:30" s="16" customFormat="1" ht="45">
      <c r="A121" s="170" t="s">
        <v>21</v>
      </c>
      <c r="B121" s="151">
        <f t="shared" si="54"/>
        <v>12000</v>
      </c>
      <c r="C121" s="160">
        <v>1</v>
      </c>
      <c r="D121" s="161">
        <v>0</v>
      </c>
      <c r="E121" s="156" t="s">
        <v>150</v>
      </c>
      <c r="F121" s="138">
        <v>1</v>
      </c>
      <c r="G121" s="124" t="s">
        <v>184</v>
      </c>
      <c r="H121" s="115">
        <v>12000</v>
      </c>
      <c r="I121" s="106">
        <v>0</v>
      </c>
      <c r="J121" s="47">
        <v>0</v>
      </c>
      <c r="K121" s="47">
        <v>0</v>
      </c>
      <c r="L121" s="47">
        <v>1</v>
      </c>
      <c r="M121" s="47">
        <v>0</v>
      </c>
      <c r="N121" s="107">
        <v>0</v>
      </c>
      <c r="O121" s="90">
        <f>SUM(I121:N121)</f>
        <v>1</v>
      </c>
      <c r="P121" s="58">
        <f aca="true" t="shared" si="57" ref="P121:U121">+$H121*I121</f>
        <v>0</v>
      </c>
      <c r="Q121" s="45">
        <f t="shared" si="57"/>
        <v>0</v>
      </c>
      <c r="R121" s="45">
        <f t="shared" si="57"/>
        <v>0</v>
      </c>
      <c r="S121" s="45">
        <f t="shared" si="57"/>
        <v>12000</v>
      </c>
      <c r="T121" s="45">
        <f t="shared" si="57"/>
        <v>0</v>
      </c>
      <c r="U121" s="46">
        <f t="shared" si="57"/>
        <v>0</v>
      </c>
      <c r="V121" s="78">
        <f>SUM(P121:U121)</f>
        <v>12000</v>
      </c>
      <c r="W121" s="58">
        <f>+V121</f>
        <v>12000</v>
      </c>
      <c r="X121" s="45"/>
      <c r="Y121" s="46">
        <f>SUM(W121:X121)</f>
        <v>12000</v>
      </c>
      <c r="Z121" s="8"/>
      <c r="AA121" s="8"/>
      <c r="AB121" s="8"/>
      <c r="AC121" s="8"/>
      <c r="AD121" s="6"/>
    </row>
    <row r="122" spans="1:30" s="16" customFormat="1" ht="15">
      <c r="A122" s="169" t="s">
        <v>130</v>
      </c>
      <c r="B122" s="151"/>
      <c r="C122" s="160"/>
      <c r="D122" s="161"/>
      <c r="E122" s="156"/>
      <c r="F122" s="138"/>
      <c r="G122" s="124"/>
      <c r="H122" s="115"/>
      <c r="I122" s="106"/>
      <c r="J122" s="47"/>
      <c r="K122" s="47"/>
      <c r="L122" s="47"/>
      <c r="M122" s="47"/>
      <c r="N122" s="107"/>
      <c r="O122" s="90"/>
      <c r="P122" s="58"/>
      <c r="Q122" s="45"/>
      <c r="R122" s="45"/>
      <c r="S122" s="45"/>
      <c r="T122" s="45"/>
      <c r="U122" s="46"/>
      <c r="V122" s="78"/>
      <c r="W122" s="58"/>
      <c r="X122" s="45"/>
      <c r="Y122" s="46"/>
      <c r="Z122" s="8"/>
      <c r="AA122" s="8"/>
      <c r="AB122" s="8"/>
      <c r="AC122" s="8"/>
      <c r="AD122" s="6"/>
    </row>
    <row r="123" spans="1:30" s="16" customFormat="1" ht="30">
      <c r="A123" s="170" t="s">
        <v>20</v>
      </c>
      <c r="B123" s="151">
        <f t="shared" si="54"/>
        <v>8000</v>
      </c>
      <c r="C123" s="160">
        <v>1</v>
      </c>
      <c r="D123" s="161">
        <v>0</v>
      </c>
      <c r="E123" s="156" t="s">
        <v>150</v>
      </c>
      <c r="F123" s="138">
        <v>1</v>
      </c>
      <c r="G123" s="124" t="s">
        <v>184</v>
      </c>
      <c r="H123" s="115">
        <v>8000</v>
      </c>
      <c r="I123" s="106">
        <v>0</v>
      </c>
      <c r="J123" s="47">
        <v>0</v>
      </c>
      <c r="K123" s="47">
        <v>0</v>
      </c>
      <c r="L123" s="47">
        <v>1</v>
      </c>
      <c r="M123" s="47">
        <v>0</v>
      </c>
      <c r="N123" s="107">
        <v>0</v>
      </c>
      <c r="O123" s="90">
        <f>SUM(I123:N123)</f>
        <v>1</v>
      </c>
      <c r="P123" s="58">
        <f aca="true" t="shared" si="58" ref="P123:U123">+$H123*I123</f>
        <v>0</v>
      </c>
      <c r="Q123" s="45">
        <f t="shared" si="58"/>
        <v>0</v>
      </c>
      <c r="R123" s="45">
        <f t="shared" si="58"/>
        <v>0</v>
      </c>
      <c r="S123" s="45">
        <f t="shared" si="58"/>
        <v>8000</v>
      </c>
      <c r="T123" s="45">
        <f t="shared" si="58"/>
        <v>0</v>
      </c>
      <c r="U123" s="46">
        <f t="shared" si="58"/>
        <v>0</v>
      </c>
      <c r="V123" s="78">
        <f>SUM(P123:U123)</f>
        <v>8000</v>
      </c>
      <c r="W123" s="58">
        <f>+V123</f>
        <v>8000</v>
      </c>
      <c r="X123" s="45"/>
      <c r="Y123" s="46">
        <f>SUM(W123:X123)</f>
        <v>8000</v>
      </c>
      <c r="Z123" s="8"/>
      <c r="AA123" s="8"/>
      <c r="AB123" s="8"/>
      <c r="AC123" s="8"/>
      <c r="AD123" s="6"/>
    </row>
    <row r="124" spans="1:30" s="16" customFormat="1" ht="15.75">
      <c r="A124" s="168" t="s">
        <v>5</v>
      </c>
      <c r="B124" s="181"/>
      <c r="C124" s="163"/>
      <c r="D124" s="164"/>
      <c r="E124" s="157"/>
      <c r="F124" s="139"/>
      <c r="G124" s="125"/>
      <c r="H124" s="116"/>
      <c r="I124" s="108"/>
      <c r="J124" s="49"/>
      <c r="K124" s="49"/>
      <c r="L124" s="49"/>
      <c r="M124" s="49"/>
      <c r="N124" s="109"/>
      <c r="O124" s="92"/>
      <c r="P124" s="59"/>
      <c r="Q124" s="50"/>
      <c r="R124" s="50"/>
      <c r="S124" s="50"/>
      <c r="T124" s="50"/>
      <c r="U124" s="51"/>
      <c r="V124" s="79"/>
      <c r="W124" s="59"/>
      <c r="X124" s="50"/>
      <c r="Y124" s="50"/>
      <c r="Z124" s="8"/>
      <c r="AA124" s="8"/>
      <c r="AB124" s="8"/>
      <c r="AC124" s="8"/>
      <c r="AD124" s="6"/>
    </row>
    <row r="125" spans="1:30" s="16" customFormat="1" ht="60.75" customHeight="1">
      <c r="A125" s="175" t="s">
        <v>198</v>
      </c>
      <c r="B125" s="151">
        <f t="shared" si="54"/>
        <v>3233999.9999999995</v>
      </c>
      <c r="C125" s="160">
        <v>1</v>
      </c>
      <c r="D125" s="161">
        <v>0</v>
      </c>
      <c r="E125" s="156" t="s">
        <v>147</v>
      </c>
      <c r="F125" s="142">
        <v>7</v>
      </c>
      <c r="G125" s="128" t="s">
        <v>15</v>
      </c>
      <c r="H125" s="117">
        <f>(490000+20000+150000)*0.7</f>
        <v>461999.99999999994</v>
      </c>
      <c r="I125" s="106">
        <v>0</v>
      </c>
      <c r="J125" s="47">
        <v>0</v>
      </c>
      <c r="K125" s="47">
        <v>0</v>
      </c>
      <c r="L125" s="47">
        <v>2</v>
      </c>
      <c r="M125" s="47">
        <v>2</v>
      </c>
      <c r="N125" s="107">
        <v>3</v>
      </c>
      <c r="O125" s="90">
        <f aca="true" t="shared" si="59" ref="O125:O134">SUM(I125:N125)</f>
        <v>7</v>
      </c>
      <c r="P125" s="58">
        <f aca="true" t="shared" si="60" ref="P125:P134">+$H125*I125</f>
        <v>0</v>
      </c>
      <c r="Q125" s="45">
        <f aca="true" t="shared" si="61" ref="Q125:Q134">+$H125*J125</f>
        <v>0</v>
      </c>
      <c r="R125" s="45">
        <f aca="true" t="shared" si="62" ref="R125:R134">+$H125*K125</f>
        <v>0</v>
      </c>
      <c r="S125" s="45">
        <f aca="true" t="shared" si="63" ref="S125:S134">+$H125*L125</f>
        <v>923999.9999999999</v>
      </c>
      <c r="T125" s="45">
        <f aca="true" t="shared" si="64" ref="T125:T134">+$H125*M125</f>
        <v>923999.9999999999</v>
      </c>
      <c r="U125" s="46">
        <f aca="true" t="shared" si="65" ref="U125:U134">+$H125*N125</f>
        <v>1385999.9999999998</v>
      </c>
      <c r="V125" s="78">
        <f aca="true" t="shared" si="66" ref="V125:V134">SUM(P125:U125)</f>
        <v>3233999.9999999995</v>
      </c>
      <c r="W125" s="58">
        <f>+V125</f>
        <v>3233999.9999999995</v>
      </c>
      <c r="X125" s="45"/>
      <c r="Y125" s="46">
        <f aca="true" t="shared" si="67" ref="Y125:Y134">SUM(W125:X125)</f>
        <v>3233999.9999999995</v>
      </c>
      <c r="Z125" s="8"/>
      <c r="AA125" s="8"/>
      <c r="AB125" s="8"/>
      <c r="AC125" s="8"/>
      <c r="AD125" s="6"/>
    </row>
    <row r="126" spans="1:30" s="16" customFormat="1" ht="51" customHeight="1">
      <c r="A126" s="176" t="s">
        <v>199</v>
      </c>
      <c r="B126" s="151">
        <f t="shared" si="54"/>
        <v>434000</v>
      </c>
      <c r="C126" s="160">
        <v>1</v>
      </c>
      <c r="D126" s="161">
        <v>0</v>
      </c>
      <c r="E126" s="156" t="s">
        <v>147</v>
      </c>
      <c r="F126" s="143">
        <v>2</v>
      </c>
      <c r="G126" s="129" t="s">
        <v>15</v>
      </c>
      <c r="H126" s="117">
        <f>(140000+20000+150000)*0.7</f>
        <v>217000</v>
      </c>
      <c r="I126" s="106">
        <v>0</v>
      </c>
      <c r="J126" s="47">
        <v>0</v>
      </c>
      <c r="K126" s="47">
        <v>0</v>
      </c>
      <c r="L126" s="47">
        <v>1</v>
      </c>
      <c r="M126" s="47">
        <v>1</v>
      </c>
      <c r="N126" s="107">
        <v>0</v>
      </c>
      <c r="O126" s="90">
        <f t="shared" si="59"/>
        <v>2</v>
      </c>
      <c r="P126" s="58">
        <f t="shared" si="60"/>
        <v>0</v>
      </c>
      <c r="Q126" s="45">
        <f t="shared" si="61"/>
        <v>0</v>
      </c>
      <c r="R126" s="45">
        <f t="shared" si="62"/>
        <v>0</v>
      </c>
      <c r="S126" s="45">
        <f t="shared" si="63"/>
        <v>217000</v>
      </c>
      <c r="T126" s="45">
        <f t="shared" si="64"/>
        <v>217000</v>
      </c>
      <c r="U126" s="46">
        <f t="shared" si="65"/>
        <v>0</v>
      </c>
      <c r="V126" s="78">
        <f t="shared" si="66"/>
        <v>434000</v>
      </c>
      <c r="W126" s="58">
        <f aca="true" t="shared" si="68" ref="W126:W134">+V126</f>
        <v>434000</v>
      </c>
      <c r="X126" s="45"/>
      <c r="Y126" s="46">
        <f t="shared" si="67"/>
        <v>434000</v>
      </c>
      <c r="Z126" s="8"/>
      <c r="AA126" s="8"/>
      <c r="AB126" s="8"/>
      <c r="AC126" s="8"/>
      <c r="AD126" s="6"/>
    </row>
    <row r="127" spans="1:30" s="16" customFormat="1" ht="48.75" customHeight="1">
      <c r="A127" s="175" t="s">
        <v>200</v>
      </c>
      <c r="B127" s="151">
        <f t="shared" si="54"/>
        <v>480000</v>
      </c>
      <c r="C127" s="160">
        <v>1</v>
      </c>
      <c r="D127" s="161">
        <v>0</v>
      </c>
      <c r="E127" s="156" t="s">
        <v>147</v>
      </c>
      <c r="F127" s="142">
        <v>2</v>
      </c>
      <c r="G127" s="128" t="s">
        <v>3</v>
      </c>
      <c r="H127" s="117">
        <f>70000+20000+150000</f>
        <v>240000</v>
      </c>
      <c r="I127" s="106">
        <v>0</v>
      </c>
      <c r="J127" s="47">
        <v>0</v>
      </c>
      <c r="K127" s="47">
        <v>0</v>
      </c>
      <c r="L127" s="47">
        <v>2</v>
      </c>
      <c r="M127" s="47">
        <v>0</v>
      </c>
      <c r="N127" s="107">
        <v>0</v>
      </c>
      <c r="O127" s="90">
        <f t="shared" si="59"/>
        <v>2</v>
      </c>
      <c r="P127" s="58">
        <f t="shared" si="60"/>
        <v>0</v>
      </c>
      <c r="Q127" s="45">
        <f t="shared" si="61"/>
        <v>0</v>
      </c>
      <c r="R127" s="45">
        <f t="shared" si="62"/>
        <v>0</v>
      </c>
      <c r="S127" s="45">
        <f t="shared" si="63"/>
        <v>480000</v>
      </c>
      <c r="T127" s="45">
        <f t="shared" si="64"/>
        <v>0</v>
      </c>
      <c r="U127" s="46">
        <f t="shared" si="65"/>
        <v>0</v>
      </c>
      <c r="V127" s="78">
        <f t="shared" si="66"/>
        <v>480000</v>
      </c>
      <c r="W127" s="58">
        <f t="shared" si="68"/>
        <v>480000</v>
      </c>
      <c r="X127" s="45"/>
      <c r="Y127" s="46">
        <f t="shared" si="67"/>
        <v>480000</v>
      </c>
      <c r="Z127" s="8"/>
      <c r="AA127" s="8"/>
      <c r="AB127" s="8"/>
      <c r="AC127" s="8"/>
      <c r="AD127" s="6"/>
    </row>
    <row r="128" spans="1:30" s="16" customFormat="1" ht="21.75" customHeight="1">
      <c r="A128" s="175" t="s">
        <v>19</v>
      </c>
      <c r="B128" s="151">
        <f t="shared" si="54"/>
        <v>495000</v>
      </c>
      <c r="C128" s="160">
        <v>1</v>
      </c>
      <c r="D128" s="161">
        <v>0</v>
      </c>
      <c r="E128" s="156" t="s">
        <v>93</v>
      </c>
      <c r="F128" s="144">
        <v>11</v>
      </c>
      <c r="G128" s="129" t="s">
        <v>18</v>
      </c>
      <c r="H128" s="117">
        <v>45000</v>
      </c>
      <c r="I128" s="106">
        <v>0</v>
      </c>
      <c r="J128" s="47">
        <v>0</v>
      </c>
      <c r="K128" s="47">
        <v>0</v>
      </c>
      <c r="L128" s="47">
        <v>5</v>
      </c>
      <c r="M128" s="47">
        <v>3</v>
      </c>
      <c r="N128" s="107">
        <v>3</v>
      </c>
      <c r="O128" s="90">
        <f t="shared" si="59"/>
        <v>11</v>
      </c>
      <c r="P128" s="58">
        <f t="shared" si="60"/>
        <v>0</v>
      </c>
      <c r="Q128" s="45">
        <f t="shared" si="61"/>
        <v>0</v>
      </c>
      <c r="R128" s="45">
        <f t="shared" si="62"/>
        <v>0</v>
      </c>
      <c r="S128" s="45">
        <f t="shared" si="63"/>
        <v>225000</v>
      </c>
      <c r="T128" s="45">
        <f t="shared" si="64"/>
        <v>135000</v>
      </c>
      <c r="U128" s="46">
        <f t="shared" si="65"/>
        <v>135000</v>
      </c>
      <c r="V128" s="78">
        <f t="shared" si="66"/>
        <v>495000</v>
      </c>
      <c r="W128" s="58">
        <f t="shared" si="68"/>
        <v>495000</v>
      </c>
      <c r="X128" s="45"/>
      <c r="Y128" s="46">
        <f t="shared" si="67"/>
        <v>495000</v>
      </c>
      <c r="Z128" s="8"/>
      <c r="AA128" s="8"/>
      <c r="AB128" s="8"/>
      <c r="AC128" s="8"/>
      <c r="AD128" s="6"/>
    </row>
    <row r="129" spans="1:30" s="16" customFormat="1" ht="18.75" customHeight="1">
      <c r="A129" s="176" t="s">
        <v>17</v>
      </c>
      <c r="B129" s="151">
        <f t="shared" si="54"/>
        <v>110000</v>
      </c>
      <c r="C129" s="160">
        <v>1</v>
      </c>
      <c r="D129" s="161">
        <v>0</v>
      </c>
      <c r="E129" s="156" t="s">
        <v>93</v>
      </c>
      <c r="F129" s="143">
        <v>11</v>
      </c>
      <c r="G129" s="129" t="s">
        <v>3</v>
      </c>
      <c r="H129" s="117">
        <v>10000</v>
      </c>
      <c r="I129" s="106">
        <v>0</v>
      </c>
      <c r="J129" s="47">
        <v>0</v>
      </c>
      <c r="K129" s="47">
        <v>0</v>
      </c>
      <c r="L129" s="47">
        <v>0</v>
      </c>
      <c r="M129" s="47">
        <v>0</v>
      </c>
      <c r="N129" s="107">
        <v>11</v>
      </c>
      <c r="O129" s="90">
        <f t="shared" si="59"/>
        <v>11</v>
      </c>
      <c r="P129" s="58">
        <f t="shared" si="60"/>
        <v>0</v>
      </c>
      <c r="Q129" s="45">
        <f t="shared" si="61"/>
        <v>0</v>
      </c>
      <c r="R129" s="45">
        <f t="shared" si="62"/>
        <v>0</v>
      </c>
      <c r="S129" s="45">
        <f t="shared" si="63"/>
        <v>0</v>
      </c>
      <c r="T129" s="45">
        <f t="shared" si="64"/>
        <v>0</v>
      </c>
      <c r="U129" s="46">
        <f t="shared" si="65"/>
        <v>110000</v>
      </c>
      <c r="V129" s="78">
        <f t="shared" si="66"/>
        <v>110000</v>
      </c>
      <c r="W129" s="58">
        <f t="shared" si="68"/>
        <v>110000</v>
      </c>
      <c r="X129" s="45"/>
      <c r="Y129" s="46">
        <f t="shared" si="67"/>
        <v>110000</v>
      </c>
      <c r="Z129" s="8"/>
      <c r="AA129" s="8"/>
      <c r="AB129" s="8"/>
      <c r="AC129" s="8"/>
      <c r="AD129" s="6"/>
    </row>
    <row r="130" spans="1:30" s="16" customFormat="1" ht="21.75" customHeight="1">
      <c r="A130" s="176" t="s">
        <v>14</v>
      </c>
      <c r="B130" s="151">
        <f t="shared" si="54"/>
        <v>38500</v>
      </c>
      <c r="C130" s="160">
        <v>1</v>
      </c>
      <c r="D130" s="161">
        <v>0</v>
      </c>
      <c r="E130" s="156" t="s">
        <v>93</v>
      </c>
      <c r="F130" s="143">
        <v>11</v>
      </c>
      <c r="G130" s="129" t="s">
        <v>3</v>
      </c>
      <c r="H130" s="117">
        <v>3500</v>
      </c>
      <c r="I130" s="106">
        <v>0</v>
      </c>
      <c r="J130" s="47">
        <v>0</v>
      </c>
      <c r="K130" s="47">
        <v>0</v>
      </c>
      <c r="L130" s="47">
        <v>0</v>
      </c>
      <c r="M130" s="47">
        <v>0</v>
      </c>
      <c r="N130" s="107">
        <v>11</v>
      </c>
      <c r="O130" s="90">
        <f t="shared" si="59"/>
        <v>11</v>
      </c>
      <c r="P130" s="58">
        <f t="shared" si="60"/>
        <v>0</v>
      </c>
      <c r="Q130" s="45">
        <f t="shared" si="61"/>
        <v>0</v>
      </c>
      <c r="R130" s="45">
        <f t="shared" si="62"/>
        <v>0</v>
      </c>
      <c r="S130" s="45">
        <f t="shared" si="63"/>
        <v>0</v>
      </c>
      <c r="T130" s="45">
        <f t="shared" si="64"/>
        <v>0</v>
      </c>
      <c r="U130" s="46">
        <f t="shared" si="65"/>
        <v>38500</v>
      </c>
      <c r="V130" s="78">
        <f t="shared" si="66"/>
        <v>38500</v>
      </c>
      <c r="W130" s="58">
        <f t="shared" si="68"/>
        <v>38500</v>
      </c>
      <c r="X130" s="45"/>
      <c r="Y130" s="46">
        <f t="shared" si="67"/>
        <v>38500</v>
      </c>
      <c r="Z130" s="8"/>
      <c r="AA130" s="8"/>
      <c r="AB130" s="8"/>
      <c r="AC130" s="8"/>
      <c r="AD130" s="6"/>
    </row>
    <row r="131" spans="1:30" s="16" customFormat="1" ht="30">
      <c r="A131" s="176" t="s">
        <v>16</v>
      </c>
      <c r="B131" s="151">
        <f t="shared" si="54"/>
        <v>81000</v>
      </c>
      <c r="C131" s="160">
        <v>1</v>
      </c>
      <c r="D131" s="161">
        <v>0</v>
      </c>
      <c r="E131" s="156" t="s">
        <v>60</v>
      </c>
      <c r="F131" s="143">
        <v>9</v>
      </c>
      <c r="G131" s="129" t="s">
        <v>15</v>
      </c>
      <c r="H131" s="117">
        <v>9000</v>
      </c>
      <c r="I131" s="106">
        <v>0</v>
      </c>
      <c r="J131" s="47">
        <v>0</v>
      </c>
      <c r="K131" s="47">
        <v>0</v>
      </c>
      <c r="L131" s="47">
        <v>0</v>
      </c>
      <c r="M131" s="47">
        <v>3</v>
      </c>
      <c r="N131" s="105">
        <v>6</v>
      </c>
      <c r="O131" s="90">
        <f t="shared" si="59"/>
        <v>9</v>
      </c>
      <c r="P131" s="58">
        <f t="shared" si="60"/>
        <v>0</v>
      </c>
      <c r="Q131" s="45">
        <f t="shared" si="61"/>
        <v>0</v>
      </c>
      <c r="R131" s="45">
        <f t="shared" si="62"/>
        <v>0</v>
      </c>
      <c r="S131" s="45">
        <f t="shared" si="63"/>
        <v>0</v>
      </c>
      <c r="T131" s="45">
        <f t="shared" si="64"/>
        <v>27000</v>
      </c>
      <c r="U131" s="46">
        <f t="shared" si="65"/>
        <v>54000</v>
      </c>
      <c r="V131" s="78">
        <f t="shared" si="66"/>
        <v>81000</v>
      </c>
      <c r="W131" s="58">
        <f t="shared" si="68"/>
        <v>81000</v>
      </c>
      <c r="X131" s="45"/>
      <c r="Y131" s="46">
        <f t="shared" si="67"/>
        <v>81000</v>
      </c>
      <c r="Z131" s="8"/>
      <c r="AA131" s="8"/>
      <c r="AB131" s="8"/>
      <c r="AC131" s="8"/>
      <c r="AD131" s="6"/>
    </row>
    <row r="132" spans="1:30" s="16" customFormat="1" ht="15">
      <c r="A132" s="175" t="s">
        <v>12</v>
      </c>
      <c r="B132" s="151">
        <f t="shared" si="54"/>
        <v>70000</v>
      </c>
      <c r="C132" s="160">
        <v>1</v>
      </c>
      <c r="D132" s="161">
        <v>0</v>
      </c>
      <c r="E132" s="156" t="s">
        <v>1</v>
      </c>
      <c r="F132" s="142">
        <v>14</v>
      </c>
      <c r="G132" s="128" t="s">
        <v>11</v>
      </c>
      <c r="H132" s="117">
        <v>5000</v>
      </c>
      <c r="I132" s="106">
        <v>0</v>
      </c>
      <c r="J132" s="47">
        <v>0</v>
      </c>
      <c r="K132" s="47">
        <v>3</v>
      </c>
      <c r="L132" s="47">
        <v>3</v>
      </c>
      <c r="M132" s="47">
        <v>3</v>
      </c>
      <c r="N132" s="107">
        <v>5</v>
      </c>
      <c r="O132" s="90">
        <f t="shared" si="59"/>
        <v>14</v>
      </c>
      <c r="P132" s="58">
        <f t="shared" si="60"/>
        <v>0</v>
      </c>
      <c r="Q132" s="45">
        <f t="shared" si="61"/>
        <v>0</v>
      </c>
      <c r="R132" s="45">
        <f t="shared" si="62"/>
        <v>15000</v>
      </c>
      <c r="S132" s="45">
        <f t="shared" si="63"/>
        <v>15000</v>
      </c>
      <c r="T132" s="45">
        <f t="shared" si="64"/>
        <v>15000</v>
      </c>
      <c r="U132" s="46">
        <f t="shared" si="65"/>
        <v>25000</v>
      </c>
      <c r="V132" s="78">
        <f t="shared" si="66"/>
        <v>70000</v>
      </c>
      <c r="W132" s="58">
        <f t="shared" si="68"/>
        <v>70000</v>
      </c>
      <c r="X132" s="45"/>
      <c r="Y132" s="46">
        <f t="shared" si="67"/>
        <v>70000</v>
      </c>
      <c r="Z132" s="8"/>
      <c r="AA132" s="8"/>
      <c r="AB132" s="8"/>
      <c r="AC132" s="8"/>
      <c r="AD132" s="6"/>
    </row>
    <row r="133" spans="1:30" s="16" customFormat="1" ht="15">
      <c r="A133" s="175" t="s">
        <v>10</v>
      </c>
      <c r="B133" s="151">
        <f t="shared" si="54"/>
        <v>144000</v>
      </c>
      <c r="C133" s="160">
        <v>1</v>
      </c>
      <c r="D133" s="161">
        <v>0</v>
      </c>
      <c r="E133" s="156" t="s">
        <v>1</v>
      </c>
      <c r="F133" s="145">
        <v>36</v>
      </c>
      <c r="G133" s="130" t="s">
        <v>9</v>
      </c>
      <c r="H133" s="118">
        <v>4000</v>
      </c>
      <c r="I133" s="106">
        <v>0</v>
      </c>
      <c r="J133" s="47">
        <v>0</v>
      </c>
      <c r="K133" s="47">
        <v>0</v>
      </c>
      <c r="L133" s="47">
        <v>0</v>
      </c>
      <c r="M133" s="47">
        <v>14</v>
      </c>
      <c r="N133" s="107">
        <v>22</v>
      </c>
      <c r="O133" s="90">
        <f t="shared" si="59"/>
        <v>36</v>
      </c>
      <c r="P133" s="58">
        <f t="shared" si="60"/>
        <v>0</v>
      </c>
      <c r="Q133" s="45">
        <f t="shared" si="61"/>
        <v>0</v>
      </c>
      <c r="R133" s="45">
        <f t="shared" si="62"/>
        <v>0</v>
      </c>
      <c r="S133" s="45">
        <f t="shared" si="63"/>
        <v>0</v>
      </c>
      <c r="T133" s="45">
        <f t="shared" si="64"/>
        <v>56000</v>
      </c>
      <c r="U133" s="46">
        <f t="shared" si="65"/>
        <v>88000</v>
      </c>
      <c r="V133" s="78">
        <f t="shared" si="66"/>
        <v>144000</v>
      </c>
      <c r="W133" s="58">
        <f t="shared" si="68"/>
        <v>144000</v>
      </c>
      <c r="X133" s="45"/>
      <c r="Y133" s="46">
        <f t="shared" si="67"/>
        <v>144000</v>
      </c>
      <c r="Z133" s="8"/>
      <c r="AA133" s="8"/>
      <c r="AB133" s="8"/>
      <c r="AC133" s="8"/>
      <c r="AD133" s="6"/>
    </row>
    <row r="134" spans="1:30" s="16" customFormat="1" ht="15">
      <c r="A134" s="176" t="s">
        <v>6</v>
      </c>
      <c r="B134" s="151">
        <f t="shared" si="54"/>
        <v>44000</v>
      </c>
      <c r="C134" s="160">
        <v>1</v>
      </c>
      <c r="D134" s="161">
        <v>0</v>
      </c>
      <c r="E134" s="156" t="s">
        <v>1</v>
      </c>
      <c r="F134" s="146">
        <v>11</v>
      </c>
      <c r="G134" s="131" t="s">
        <v>3</v>
      </c>
      <c r="H134" s="117">
        <v>4000</v>
      </c>
      <c r="I134" s="106">
        <v>0</v>
      </c>
      <c r="J134" s="47">
        <v>0</v>
      </c>
      <c r="K134" s="47">
        <v>0</v>
      </c>
      <c r="L134" s="47">
        <v>0</v>
      </c>
      <c r="M134" s="47">
        <v>5</v>
      </c>
      <c r="N134" s="107">
        <v>6</v>
      </c>
      <c r="O134" s="90">
        <f t="shared" si="59"/>
        <v>11</v>
      </c>
      <c r="P134" s="58">
        <f t="shared" si="60"/>
        <v>0</v>
      </c>
      <c r="Q134" s="45">
        <f t="shared" si="61"/>
        <v>0</v>
      </c>
      <c r="R134" s="45">
        <f t="shared" si="62"/>
        <v>0</v>
      </c>
      <c r="S134" s="45">
        <f t="shared" si="63"/>
        <v>0</v>
      </c>
      <c r="T134" s="45">
        <f t="shared" si="64"/>
        <v>20000</v>
      </c>
      <c r="U134" s="46">
        <f t="shared" si="65"/>
        <v>24000</v>
      </c>
      <c r="V134" s="78">
        <f t="shared" si="66"/>
        <v>44000</v>
      </c>
      <c r="W134" s="58">
        <f t="shared" si="68"/>
        <v>44000</v>
      </c>
      <c r="X134" s="45"/>
      <c r="Y134" s="46">
        <f t="shared" si="67"/>
        <v>44000</v>
      </c>
      <c r="Z134" s="8"/>
      <c r="AA134" s="8"/>
      <c r="AB134" s="8"/>
      <c r="AC134" s="8"/>
      <c r="AD134" s="6"/>
    </row>
    <row r="135" spans="1:30" s="16" customFormat="1" ht="31.5">
      <c r="A135" s="177" t="s">
        <v>126</v>
      </c>
      <c r="B135" s="181"/>
      <c r="C135" s="163"/>
      <c r="D135" s="164"/>
      <c r="E135" s="157"/>
      <c r="F135" s="147"/>
      <c r="G135" s="132"/>
      <c r="H135" s="119"/>
      <c r="I135" s="108"/>
      <c r="J135" s="49"/>
      <c r="K135" s="49"/>
      <c r="L135" s="49"/>
      <c r="M135" s="49"/>
      <c r="N135" s="109"/>
      <c r="O135" s="92"/>
      <c r="P135" s="59"/>
      <c r="Q135" s="50"/>
      <c r="R135" s="50"/>
      <c r="S135" s="50"/>
      <c r="T135" s="50"/>
      <c r="U135" s="51"/>
      <c r="V135" s="79"/>
      <c r="W135" s="59"/>
      <c r="X135" s="50"/>
      <c r="Y135" s="50"/>
      <c r="Z135" s="8"/>
      <c r="AA135" s="8"/>
      <c r="AB135" s="8"/>
      <c r="AC135" s="8"/>
      <c r="AD135" s="6"/>
    </row>
    <row r="136" spans="1:30" s="16" customFormat="1" ht="15">
      <c r="A136" s="178" t="s">
        <v>179</v>
      </c>
      <c r="B136" s="181"/>
      <c r="C136" s="163"/>
      <c r="D136" s="164"/>
      <c r="E136" s="157"/>
      <c r="F136" s="147"/>
      <c r="G136" s="132"/>
      <c r="H136" s="119"/>
      <c r="I136" s="108"/>
      <c r="J136" s="49"/>
      <c r="K136" s="49"/>
      <c r="L136" s="49"/>
      <c r="M136" s="49"/>
      <c r="N136" s="109"/>
      <c r="O136" s="92"/>
      <c r="P136" s="59"/>
      <c r="Q136" s="50"/>
      <c r="R136" s="50"/>
      <c r="S136" s="50"/>
      <c r="T136" s="50"/>
      <c r="U136" s="51"/>
      <c r="V136" s="79"/>
      <c r="W136" s="59"/>
      <c r="X136" s="50"/>
      <c r="Y136" s="50"/>
      <c r="Z136" s="8"/>
      <c r="AA136" s="8"/>
      <c r="AB136" s="8"/>
      <c r="AC136" s="8"/>
      <c r="AD136" s="6"/>
    </row>
    <row r="137" spans="1:30" s="16" customFormat="1" ht="15">
      <c r="A137" s="179" t="s">
        <v>112</v>
      </c>
      <c r="B137" s="151">
        <f>+H137*F137</f>
        <v>54000</v>
      </c>
      <c r="C137" s="160">
        <v>0</v>
      </c>
      <c r="D137" s="161">
        <v>1</v>
      </c>
      <c r="E137" s="156" t="s">
        <v>176</v>
      </c>
      <c r="F137" s="146">
        <v>18</v>
      </c>
      <c r="G137" s="131" t="s">
        <v>46</v>
      </c>
      <c r="H137" s="117">
        <v>3000</v>
      </c>
      <c r="I137" s="106">
        <v>3</v>
      </c>
      <c r="J137" s="47">
        <v>3</v>
      </c>
      <c r="K137" s="47">
        <v>3</v>
      </c>
      <c r="L137" s="47">
        <v>3</v>
      </c>
      <c r="M137" s="47">
        <v>3</v>
      </c>
      <c r="N137" s="107">
        <v>3</v>
      </c>
      <c r="O137" s="90">
        <f aca="true" t="shared" si="69" ref="O137:O146">SUM(I137:N137)</f>
        <v>18</v>
      </c>
      <c r="P137" s="58">
        <f>+$H137*I137</f>
        <v>9000</v>
      </c>
      <c r="Q137" s="45">
        <f>+$H137*J137</f>
        <v>9000</v>
      </c>
      <c r="R137" s="45">
        <f>+$H137*K137</f>
        <v>9000</v>
      </c>
      <c r="S137" s="45">
        <f>+$H137*L137</f>
        <v>9000</v>
      </c>
      <c r="T137" s="45">
        <f>+$H137*M137</f>
        <v>9000</v>
      </c>
      <c r="U137" s="46">
        <f>+$H137*N137</f>
        <v>9000</v>
      </c>
      <c r="V137" s="78">
        <f aca="true" t="shared" si="70" ref="V137:V146">SUM(P137:U137)</f>
        <v>54000</v>
      </c>
      <c r="W137" s="58"/>
      <c r="X137" s="45">
        <f>+V137</f>
        <v>54000</v>
      </c>
      <c r="Y137" s="46">
        <f aca="true" t="shared" si="71" ref="Y137:Y146">SUM(W137:X137)</f>
        <v>54000</v>
      </c>
      <c r="Z137" s="8"/>
      <c r="AA137" s="8"/>
      <c r="AB137" s="8"/>
      <c r="AC137" s="8"/>
      <c r="AD137" s="6"/>
    </row>
    <row r="138" spans="1:30" s="16" customFormat="1" ht="15">
      <c r="A138" s="176" t="s">
        <v>113</v>
      </c>
      <c r="B138" s="151">
        <f aca="true" t="shared" si="72" ref="B138:B155">+H138*F138</f>
        <v>45000</v>
      </c>
      <c r="C138" s="160">
        <v>0</v>
      </c>
      <c r="D138" s="161">
        <v>1</v>
      </c>
      <c r="E138" s="156" t="s">
        <v>176</v>
      </c>
      <c r="F138" s="146">
        <v>18</v>
      </c>
      <c r="G138" s="131" t="s">
        <v>46</v>
      </c>
      <c r="H138" s="117">
        <v>2500</v>
      </c>
      <c r="I138" s="106">
        <v>3</v>
      </c>
      <c r="J138" s="47">
        <v>3</v>
      </c>
      <c r="K138" s="47">
        <v>3</v>
      </c>
      <c r="L138" s="47">
        <v>3</v>
      </c>
      <c r="M138" s="47">
        <v>3</v>
      </c>
      <c r="N138" s="107">
        <v>3</v>
      </c>
      <c r="O138" s="90">
        <f t="shared" si="69"/>
        <v>18</v>
      </c>
      <c r="P138" s="58">
        <f>+$H138*I138</f>
        <v>7500</v>
      </c>
      <c r="Q138" s="45">
        <f>+$H138*J138</f>
        <v>7500</v>
      </c>
      <c r="R138" s="45">
        <f>+$H138*K138</f>
        <v>7500</v>
      </c>
      <c r="S138" s="45">
        <f>+$H138*L138</f>
        <v>7500</v>
      </c>
      <c r="T138" s="45">
        <f>+$H138*M138</f>
        <v>7500</v>
      </c>
      <c r="U138" s="46">
        <f>+$H138*N138</f>
        <v>7500</v>
      </c>
      <c r="V138" s="78">
        <f t="shared" si="70"/>
        <v>45000</v>
      </c>
      <c r="W138" s="58"/>
      <c r="X138" s="45">
        <f aca="true" t="shared" si="73" ref="X138:X155">+V138</f>
        <v>45000</v>
      </c>
      <c r="Y138" s="46">
        <f t="shared" si="71"/>
        <v>45000</v>
      </c>
      <c r="Z138" s="8"/>
      <c r="AA138" s="8"/>
      <c r="AB138" s="8"/>
      <c r="AC138" s="8"/>
      <c r="AD138" s="6"/>
    </row>
    <row r="139" spans="1:30" s="16" customFormat="1" ht="15">
      <c r="A139" s="176" t="s">
        <v>114</v>
      </c>
      <c r="B139" s="151">
        <f t="shared" si="72"/>
        <v>45000</v>
      </c>
      <c r="C139" s="160">
        <v>0</v>
      </c>
      <c r="D139" s="161">
        <v>1</v>
      </c>
      <c r="E139" s="156" t="s">
        <v>176</v>
      </c>
      <c r="F139" s="146">
        <v>18</v>
      </c>
      <c r="G139" s="131" t="s">
        <v>46</v>
      </c>
      <c r="H139" s="117">
        <v>2500</v>
      </c>
      <c r="I139" s="106">
        <v>3</v>
      </c>
      <c r="J139" s="47">
        <v>3</v>
      </c>
      <c r="K139" s="47">
        <v>3</v>
      </c>
      <c r="L139" s="47">
        <v>3</v>
      </c>
      <c r="M139" s="47">
        <v>3</v>
      </c>
      <c r="N139" s="107">
        <v>3</v>
      </c>
      <c r="O139" s="90">
        <f t="shared" si="69"/>
        <v>18</v>
      </c>
      <c r="P139" s="58">
        <f>+$H139*I139</f>
        <v>7500</v>
      </c>
      <c r="Q139" s="45">
        <f>+$H139*J139</f>
        <v>7500</v>
      </c>
      <c r="R139" s="45">
        <f>+$H139*K139</f>
        <v>7500</v>
      </c>
      <c r="S139" s="45">
        <f>+$H139*L139</f>
        <v>7500</v>
      </c>
      <c r="T139" s="45">
        <f>+$H139*M139</f>
        <v>7500</v>
      </c>
      <c r="U139" s="46">
        <f>+$H139*N139</f>
        <v>7500</v>
      </c>
      <c r="V139" s="78">
        <f t="shared" si="70"/>
        <v>45000</v>
      </c>
      <c r="W139" s="58"/>
      <c r="X139" s="45">
        <f t="shared" si="73"/>
        <v>45000</v>
      </c>
      <c r="Y139" s="46">
        <f t="shared" si="71"/>
        <v>45000</v>
      </c>
      <c r="Z139" s="8"/>
      <c r="AA139" s="8"/>
      <c r="AB139" s="8"/>
      <c r="AC139" s="8"/>
      <c r="AD139" s="6"/>
    </row>
    <row r="140" spans="1:30" s="16" customFormat="1" ht="15">
      <c r="A140" s="176" t="s">
        <v>115</v>
      </c>
      <c r="B140" s="151">
        <f t="shared" si="72"/>
        <v>45000</v>
      </c>
      <c r="C140" s="160">
        <v>0</v>
      </c>
      <c r="D140" s="161">
        <v>1</v>
      </c>
      <c r="E140" s="156" t="s">
        <v>176</v>
      </c>
      <c r="F140" s="146">
        <v>18</v>
      </c>
      <c r="G140" s="131" t="s">
        <v>46</v>
      </c>
      <c r="H140" s="117">
        <v>2500</v>
      </c>
      <c r="I140" s="106">
        <v>3</v>
      </c>
      <c r="J140" s="47">
        <v>3</v>
      </c>
      <c r="K140" s="47">
        <v>3</v>
      </c>
      <c r="L140" s="47">
        <v>3</v>
      </c>
      <c r="M140" s="47">
        <v>3</v>
      </c>
      <c r="N140" s="107">
        <v>3</v>
      </c>
      <c r="O140" s="90">
        <f t="shared" si="69"/>
        <v>18</v>
      </c>
      <c r="P140" s="58">
        <f>+$H140*I140</f>
        <v>7500</v>
      </c>
      <c r="Q140" s="45">
        <f>+$H140*J140</f>
        <v>7500</v>
      </c>
      <c r="R140" s="45">
        <f>+$H140*K140</f>
        <v>7500</v>
      </c>
      <c r="S140" s="45">
        <f>+$H140*L140</f>
        <v>7500</v>
      </c>
      <c r="T140" s="45">
        <f>+$H140*M140</f>
        <v>7500</v>
      </c>
      <c r="U140" s="46">
        <f>+$H140*N140</f>
        <v>7500</v>
      </c>
      <c r="V140" s="78">
        <f t="shared" si="70"/>
        <v>45000</v>
      </c>
      <c r="W140" s="58"/>
      <c r="X140" s="45">
        <f t="shared" si="73"/>
        <v>45000</v>
      </c>
      <c r="Y140" s="46">
        <f t="shared" si="71"/>
        <v>45000</v>
      </c>
      <c r="Z140" s="8"/>
      <c r="AA140" s="8"/>
      <c r="AB140" s="8"/>
      <c r="AC140" s="8"/>
      <c r="AD140" s="6"/>
    </row>
    <row r="141" spans="1:30" s="16" customFormat="1" ht="15">
      <c r="A141" s="176" t="s">
        <v>125</v>
      </c>
      <c r="B141" s="151">
        <f t="shared" si="72"/>
        <v>108000</v>
      </c>
      <c r="C141" s="160">
        <v>0</v>
      </c>
      <c r="D141" s="161">
        <v>1</v>
      </c>
      <c r="E141" s="156" t="s">
        <v>176</v>
      </c>
      <c r="F141" s="146">
        <f>18*4</f>
        <v>72</v>
      </c>
      <c r="G141" s="131" t="s">
        <v>46</v>
      </c>
      <c r="H141" s="117">
        <v>1500</v>
      </c>
      <c r="I141" s="106">
        <f>3*4</f>
        <v>12</v>
      </c>
      <c r="J141" s="47">
        <f>3*4</f>
        <v>12</v>
      </c>
      <c r="K141" s="47">
        <f>3*4</f>
        <v>12</v>
      </c>
      <c r="L141" s="47">
        <f>3*4</f>
        <v>12</v>
      </c>
      <c r="M141" s="47">
        <f>3*4</f>
        <v>12</v>
      </c>
      <c r="N141" s="107">
        <f>3*4</f>
        <v>12</v>
      </c>
      <c r="O141" s="90">
        <f t="shared" si="69"/>
        <v>72</v>
      </c>
      <c r="P141" s="58">
        <f>+$H141*I141</f>
        <v>18000</v>
      </c>
      <c r="Q141" s="45">
        <f>+$H141*J141</f>
        <v>18000</v>
      </c>
      <c r="R141" s="45">
        <f>+$H141*K141</f>
        <v>18000</v>
      </c>
      <c r="S141" s="45">
        <f>+$H141*L141</f>
        <v>18000</v>
      </c>
      <c r="T141" s="45">
        <f>+$H141*M141</f>
        <v>18000</v>
      </c>
      <c r="U141" s="46">
        <f>+$H141*N141</f>
        <v>18000</v>
      </c>
      <c r="V141" s="78">
        <f t="shared" si="70"/>
        <v>108000</v>
      </c>
      <c r="W141" s="58"/>
      <c r="X141" s="45">
        <f t="shared" si="73"/>
        <v>108000</v>
      </c>
      <c r="Y141" s="46">
        <f t="shared" si="71"/>
        <v>108000</v>
      </c>
      <c r="Z141" s="8"/>
      <c r="AA141" s="8"/>
      <c r="AB141" s="8"/>
      <c r="AC141" s="8"/>
      <c r="AD141" s="6"/>
    </row>
    <row r="142" spans="1:30" s="16" customFormat="1" ht="15">
      <c r="A142" s="179" t="s">
        <v>121</v>
      </c>
      <c r="B142" s="151">
        <f t="shared" si="72"/>
        <v>27000</v>
      </c>
      <c r="C142" s="160">
        <v>0</v>
      </c>
      <c r="D142" s="161">
        <v>1</v>
      </c>
      <c r="E142" s="156" t="s">
        <v>176</v>
      </c>
      <c r="F142" s="146">
        <v>18</v>
      </c>
      <c r="G142" s="131" t="s">
        <v>46</v>
      </c>
      <c r="H142" s="117">
        <v>1500</v>
      </c>
      <c r="I142" s="106">
        <v>3</v>
      </c>
      <c r="J142" s="47">
        <v>3</v>
      </c>
      <c r="K142" s="47">
        <v>3</v>
      </c>
      <c r="L142" s="47">
        <v>3</v>
      </c>
      <c r="M142" s="47">
        <v>3</v>
      </c>
      <c r="N142" s="107">
        <v>3</v>
      </c>
      <c r="O142" s="90">
        <f t="shared" si="69"/>
        <v>18</v>
      </c>
      <c r="P142" s="58">
        <f>+$H142*I142</f>
        <v>4500</v>
      </c>
      <c r="Q142" s="45">
        <f>+$H142*J142</f>
        <v>4500</v>
      </c>
      <c r="R142" s="45">
        <f>+$H142*K142</f>
        <v>4500</v>
      </c>
      <c r="S142" s="45">
        <f>+$H142*L142</f>
        <v>4500</v>
      </c>
      <c r="T142" s="45">
        <f>+$H142*M142</f>
        <v>4500</v>
      </c>
      <c r="U142" s="46">
        <f>+$H142*N142</f>
        <v>4500</v>
      </c>
      <c r="V142" s="78">
        <f t="shared" si="70"/>
        <v>27000</v>
      </c>
      <c r="W142" s="58"/>
      <c r="X142" s="45">
        <f t="shared" si="73"/>
        <v>27000</v>
      </c>
      <c r="Y142" s="46">
        <f t="shared" si="71"/>
        <v>27000</v>
      </c>
      <c r="Z142" s="8"/>
      <c r="AA142" s="8"/>
      <c r="AB142" s="8"/>
      <c r="AC142" s="8"/>
      <c r="AD142" s="6"/>
    </row>
    <row r="143" spans="1:30" s="16" customFormat="1" ht="15">
      <c r="A143" s="179" t="s">
        <v>122</v>
      </c>
      <c r="B143" s="151">
        <f t="shared" si="72"/>
        <v>27000</v>
      </c>
      <c r="C143" s="160">
        <v>0</v>
      </c>
      <c r="D143" s="161">
        <v>1</v>
      </c>
      <c r="E143" s="156" t="s">
        <v>176</v>
      </c>
      <c r="F143" s="146">
        <v>18</v>
      </c>
      <c r="G143" s="131" t="s">
        <v>46</v>
      </c>
      <c r="H143" s="117">
        <v>1500</v>
      </c>
      <c r="I143" s="106">
        <v>3</v>
      </c>
      <c r="J143" s="47">
        <v>3</v>
      </c>
      <c r="K143" s="47">
        <v>3</v>
      </c>
      <c r="L143" s="47">
        <v>3</v>
      </c>
      <c r="M143" s="47">
        <v>3</v>
      </c>
      <c r="N143" s="107">
        <v>3</v>
      </c>
      <c r="O143" s="90">
        <f t="shared" si="69"/>
        <v>18</v>
      </c>
      <c r="P143" s="58">
        <f>+$H143*I143</f>
        <v>4500</v>
      </c>
      <c r="Q143" s="45">
        <f>+$H143*J143</f>
        <v>4500</v>
      </c>
      <c r="R143" s="45">
        <f>+$H143*K143</f>
        <v>4500</v>
      </c>
      <c r="S143" s="45">
        <f>+$H143*L143</f>
        <v>4500</v>
      </c>
      <c r="T143" s="45">
        <f>+$H143*M143</f>
        <v>4500</v>
      </c>
      <c r="U143" s="46">
        <f>+$H143*N143</f>
        <v>4500</v>
      </c>
      <c r="V143" s="78">
        <f t="shared" si="70"/>
        <v>27000</v>
      </c>
      <c r="W143" s="58"/>
      <c r="X143" s="45">
        <f t="shared" si="73"/>
        <v>27000</v>
      </c>
      <c r="Y143" s="46">
        <f t="shared" si="71"/>
        <v>27000</v>
      </c>
      <c r="Z143" s="8"/>
      <c r="AA143" s="8"/>
      <c r="AB143" s="8"/>
      <c r="AC143" s="8"/>
      <c r="AD143" s="6"/>
    </row>
    <row r="144" spans="1:30" s="16" customFormat="1" ht="15">
      <c r="A144" s="179" t="s">
        <v>116</v>
      </c>
      <c r="B144" s="151">
        <f t="shared" si="72"/>
        <v>27000</v>
      </c>
      <c r="C144" s="160">
        <v>0</v>
      </c>
      <c r="D144" s="161">
        <v>1</v>
      </c>
      <c r="E144" s="156" t="s">
        <v>176</v>
      </c>
      <c r="F144" s="146">
        <v>18</v>
      </c>
      <c r="G144" s="131" t="s">
        <v>46</v>
      </c>
      <c r="H144" s="117">
        <v>1500</v>
      </c>
      <c r="I144" s="106">
        <v>3</v>
      </c>
      <c r="J144" s="47">
        <v>3</v>
      </c>
      <c r="K144" s="47">
        <v>3</v>
      </c>
      <c r="L144" s="47">
        <v>3</v>
      </c>
      <c r="M144" s="47">
        <v>3</v>
      </c>
      <c r="N144" s="107">
        <v>3</v>
      </c>
      <c r="O144" s="90">
        <f t="shared" si="69"/>
        <v>18</v>
      </c>
      <c r="P144" s="58">
        <f>+$H144*I144</f>
        <v>4500</v>
      </c>
      <c r="Q144" s="45">
        <f>+$H144*J144</f>
        <v>4500</v>
      </c>
      <c r="R144" s="45">
        <f>+$H144*K144</f>
        <v>4500</v>
      </c>
      <c r="S144" s="45">
        <f>+$H144*L144</f>
        <v>4500</v>
      </c>
      <c r="T144" s="45">
        <f>+$H144*M144</f>
        <v>4500</v>
      </c>
      <c r="U144" s="46">
        <f>+$H144*N144</f>
        <v>4500</v>
      </c>
      <c r="V144" s="78">
        <f t="shared" si="70"/>
        <v>27000</v>
      </c>
      <c r="W144" s="58"/>
      <c r="X144" s="45">
        <f t="shared" si="73"/>
        <v>27000</v>
      </c>
      <c r="Y144" s="46">
        <f t="shared" si="71"/>
        <v>27000</v>
      </c>
      <c r="Z144" s="8"/>
      <c r="AA144" s="8"/>
      <c r="AB144" s="8"/>
      <c r="AC144" s="8"/>
      <c r="AD144" s="6"/>
    </row>
    <row r="145" spans="1:30" s="16" customFormat="1" ht="15">
      <c r="A145" s="170" t="s">
        <v>123</v>
      </c>
      <c r="B145" s="151">
        <f t="shared" si="72"/>
        <v>117000</v>
      </c>
      <c r="C145" s="160">
        <v>0</v>
      </c>
      <c r="D145" s="161">
        <v>1</v>
      </c>
      <c r="E145" s="156" t="s">
        <v>177</v>
      </c>
      <c r="F145" s="146">
        <v>18</v>
      </c>
      <c r="G145" s="131" t="s">
        <v>166</v>
      </c>
      <c r="H145" s="117">
        <v>6500</v>
      </c>
      <c r="I145" s="106">
        <v>3</v>
      </c>
      <c r="J145" s="47">
        <v>3</v>
      </c>
      <c r="K145" s="47">
        <v>3</v>
      </c>
      <c r="L145" s="47">
        <v>3</v>
      </c>
      <c r="M145" s="47">
        <v>3</v>
      </c>
      <c r="N145" s="107">
        <v>3</v>
      </c>
      <c r="O145" s="90">
        <f t="shared" si="69"/>
        <v>18</v>
      </c>
      <c r="P145" s="58">
        <f>+$H145*I145</f>
        <v>19500</v>
      </c>
      <c r="Q145" s="45">
        <f>+$H145*J145</f>
        <v>19500</v>
      </c>
      <c r="R145" s="45">
        <f>+$H145*K145</f>
        <v>19500</v>
      </c>
      <c r="S145" s="45">
        <f>+$H145*L145</f>
        <v>19500</v>
      </c>
      <c r="T145" s="45">
        <f>+$H145*M145</f>
        <v>19500</v>
      </c>
      <c r="U145" s="46">
        <f>+$H145*N145</f>
        <v>19500</v>
      </c>
      <c r="V145" s="80">
        <f t="shared" si="70"/>
        <v>117000</v>
      </c>
      <c r="W145" s="60"/>
      <c r="X145" s="45">
        <f t="shared" si="73"/>
        <v>117000</v>
      </c>
      <c r="Y145" s="52">
        <f t="shared" si="71"/>
        <v>117000</v>
      </c>
      <c r="Z145" s="6"/>
      <c r="AA145" s="6"/>
      <c r="AB145" s="6"/>
      <c r="AC145" s="6"/>
      <c r="AD145" s="6"/>
    </row>
    <row r="146" spans="1:30" s="16" customFormat="1" ht="15">
      <c r="A146" s="170" t="s">
        <v>118</v>
      </c>
      <c r="B146" s="151">
        <f t="shared" si="72"/>
        <v>45000</v>
      </c>
      <c r="C146" s="160">
        <v>0</v>
      </c>
      <c r="D146" s="161">
        <v>1</v>
      </c>
      <c r="E146" s="156" t="s">
        <v>177</v>
      </c>
      <c r="F146" s="146">
        <v>1</v>
      </c>
      <c r="G146" s="131" t="s">
        <v>178</v>
      </c>
      <c r="H146" s="117">
        <v>45000</v>
      </c>
      <c r="I146" s="106">
        <v>0</v>
      </c>
      <c r="J146" s="47">
        <v>0</v>
      </c>
      <c r="K146" s="47">
        <v>0</v>
      </c>
      <c r="L146" s="47">
        <v>0</v>
      </c>
      <c r="M146" s="47">
        <v>1</v>
      </c>
      <c r="N146" s="107">
        <v>0</v>
      </c>
      <c r="O146" s="90">
        <f t="shared" si="69"/>
        <v>1</v>
      </c>
      <c r="P146" s="58">
        <f>+$H146*I146</f>
        <v>0</v>
      </c>
      <c r="Q146" s="45">
        <f>+$H146*J146</f>
        <v>0</v>
      </c>
      <c r="R146" s="45">
        <f>+$H146*K146</f>
        <v>0</v>
      </c>
      <c r="S146" s="45">
        <f>+$H146*L146</f>
        <v>0</v>
      </c>
      <c r="T146" s="45">
        <f>+$H146*M146</f>
        <v>45000</v>
      </c>
      <c r="U146" s="46">
        <f>+$H146*N146</f>
        <v>0</v>
      </c>
      <c r="V146" s="80">
        <f t="shared" si="70"/>
        <v>45000</v>
      </c>
      <c r="W146" s="60"/>
      <c r="X146" s="45">
        <f t="shared" si="73"/>
        <v>45000</v>
      </c>
      <c r="Y146" s="52">
        <f t="shared" si="71"/>
        <v>45000</v>
      </c>
      <c r="Z146" s="6"/>
      <c r="AA146" s="6"/>
      <c r="AB146" s="6"/>
      <c r="AC146" s="6"/>
      <c r="AD146" s="6"/>
    </row>
    <row r="147" spans="1:30" s="16" customFormat="1" ht="15">
      <c r="A147" s="172" t="s">
        <v>180</v>
      </c>
      <c r="B147" s="181"/>
      <c r="C147" s="163"/>
      <c r="D147" s="164"/>
      <c r="E147" s="157"/>
      <c r="F147" s="147"/>
      <c r="G147" s="132"/>
      <c r="H147" s="119"/>
      <c r="I147" s="108"/>
      <c r="J147" s="49"/>
      <c r="K147" s="49"/>
      <c r="L147" s="49"/>
      <c r="M147" s="49"/>
      <c r="N147" s="109"/>
      <c r="O147" s="92"/>
      <c r="P147" s="59"/>
      <c r="Q147" s="50"/>
      <c r="R147" s="50"/>
      <c r="S147" s="50"/>
      <c r="T147" s="50"/>
      <c r="U147" s="51"/>
      <c r="V147" s="81"/>
      <c r="W147" s="61"/>
      <c r="X147" s="50"/>
      <c r="Y147" s="50"/>
      <c r="Z147" s="6"/>
      <c r="AA147" s="6"/>
      <c r="AB147" s="6"/>
      <c r="AC147" s="6"/>
      <c r="AD147" s="6"/>
    </row>
    <row r="148" spans="1:30" s="16" customFormat="1" ht="15">
      <c r="A148" s="170" t="s">
        <v>117</v>
      </c>
      <c r="B148" s="151">
        <f t="shared" si="72"/>
        <v>27000</v>
      </c>
      <c r="C148" s="160">
        <v>1</v>
      </c>
      <c r="D148" s="161">
        <v>0</v>
      </c>
      <c r="E148" s="156" t="s">
        <v>0</v>
      </c>
      <c r="F148" s="140">
        <v>18</v>
      </c>
      <c r="G148" s="126" t="s">
        <v>46</v>
      </c>
      <c r="H148" s="115">
        <v>1500</v>
      </c>
      <c r="I148" s="106">
        <v>3</v>
      </c>
      <c r="J148" s="47">
        <v>3</v>
      </c>
      <c r="K148" s="47">
        <v>3</v>
      </c>
      <c r="L148" s="47">
        <v>3</v>
      </c>
      <c r="M148" s="47">
        <v>3</v>
      </c>
      <c r="N148" s="107">
        <v>3</v>
      </c>
      <c r="O148" s="90">
        <f>SUM(I148:N148)</f>
        <v>18</v>
      </c>
      <c r="P148" s="58">
        <f>+$H148*I148</f>
        <v>4500</v>
      </c>
      <c r="Q148" s="45">
        <f>+$H148*J148</f>
        <v>4500</v>
      </c>
      <c r="R148" s="45">
        <f>+$H148*K148</f>
        <v>4500</v>
      </c>
      <c r="S148" s="45">
        <f>+$H148*L148</f>
        <v>4500</v>
      </c>
      <c r="T148" s="45">
        <f>+$H148*M148</f>
        <v>4500</v>
      </c>
      <c r="U148" s="46">
        <f>+$H148*N148</f>
        <v>4500</v>
      </c>
      <c r="V148" s="80">
        <f>SUM(P148:U148)</f>
        <v>27000</v>
      </c>
      <c r="W148" s="62">
        <f>+V148</f>
        <v>27000</v>
      </c>
      <c r="X148" s="45"/>
      <c r="Y148" s="63">
        <f>SUM(W148:X148)</f>
        <v>27000</v>
      </c>
      <c r="Z148" s="6"/>
      <c r="AA148" s="6"/>
      <c r="AB148" s="6"/>
      <c r="AC148" s="6"/>
      <c r="AD148" s="6"/>
    </row>
    <row r="149" spans="1:30" s="16" customFormat="1" ht="30">
      <c r="A149" s="170" t="s">
        <v>181</v>
      </c>
      <c r="B149" s="151">
        <f t="shared" si="72"/>
        <v>160000</v>
      </c>
      <c r="C149" s="160">
        <v>1</v>
      </c>
      <c r="D149" s="161">
        <v>0</v>
      </c>
      <c r="E149" s="156" t="s">
        <v>0</v>
      </c>
      <c r="F149" s="138">
        <v>1</v>
      </c>
      <c r="G149" s="124" t="s">
        <v>148</v>
      </c>
      <c r="H149" s="115">
        <v>160000</v>
      </c>
      <c r="I149" s="106">
        <v>0</v>
      </c>
      <c r="J149" s="47">
        <v>0</v>
      </c>
      <c r="K149" s="47">
        <v>0</v>
      </c>
      <c r="L149" s="47">
        <v>0</v>
      </c>
      <c r="M149" s="47">
        <v>0</v>
      </c>
      <c r="N149" s="107">
        <v>1</v>
      </c>
      <c r="O149" s="90">
        <f>SUM(I149:N149)</f>
        <v>1</v>
      </c>
      <c r="P149" s="58">
        <f>+$H149*I149</f>
        <v>0</v>
      </c>
      <c r="Q149" s="45">
        <f>+$H149*J149</f>
        <v>0</v>
      </c>
      <c r="R149" s="45">
        <f>+$H149*K149</f>
        <v>0</v>
      </c>
      <c r="S149" s="45">
        <f>+$H149*L149</f>
        <v>0</v>
      </c>
      <c r="T149" s="45">
        <f>+$H149*M149</f>
        <v>0</v>
      </c>
      <c r="U149" s="46">
        <f>+$H149*N149</f>
        <v>160000</v>
      </c>
      <c r="V149" s="80">
        <f>SUM(P149:U149)</f>
        <v>160000</v>
      </c>
      <c r="W149" s="62">
        <f>+V149</f>
        <v>160000</v>
      </c>
      <c r="X149" s="45"/>
      <c r="Y149" s="63">
        <f>SUM(W149:X149)</f>
        <v>160000</v>
      </c>
      <c r="Z149" s="6"/>
      <c r="AA149" s="6"/>
      <c r="AB149" s="6"/>
      <c r="AC149" s="6"/>
      <c r="AD149" s="6"/>
    </row>
    <row r="150" spans="1:30" s="16" customFormat="1" ht="15">
      <c r="A150" s="172" t="s">
        <v>120</v>
      </c>
      <c r="B150" s="181"/>
      <c r="C150" s="163"/>
      <c r="D150" s="164"/>
      <c r="E150" s="157"/>
      <c r="F150" s="139"/>
      <c r="G150" s="125"/>
      <c r="H150" s="116"/>
      <c r="I150" s="108"/>
      <c r="J150" s="49"/>
      <c r="K150" s="49"/>
      <c r="L150" s="49"/>
      <c r="M150" s="49"/>
      <c r="N150" s="109"/>
      <c r="O150" s="92"/>
      <c r="P150" s="59"/>
      <c r="Q150" s="50"/>
      <c r="R150" s="50"/>
      <c r="S150" s="50"/>
      <c r="T150" s="50"/>
      <c r="U150" s="51"/>
      <c r="V150" s="82"/>
      <c r="W150" s="61"/>
      <c r="X150" s="50"/>
      <c r="Y150" s="50"/>
      <c r="Z150" s="6"/>
      <c r="AA150" s="6"/>
      <c r="AB150" s="6"/>
      <c r="AC150" s="6"/>
      <c r="AD150" s="6"/>
    </row>
    <row r="151" spans="1:30" s="16" customFormat="1" ht="15">
      <c r="A151" s="170" t="s">
        <v>127</v>
      </c>
      <c r="B151" s="151">
        <f t="shared" si="72"/>
        <v>36000</v>
      </c>
      <c r="C151" s="160">
        <v>0</v>
      </c>
      <c r="D151" s="161">
        <v>1</v>
      </c>
      <c r="E151" s="158" t="s">
        <v>137</v>
      </c>
      <c r="F151" s="140">
        <v>18</v>
      </c>
      <c r="G151" s="126" t="s">
        <v>46</v>
      </c>
      <c r="H151" s="115">
        <v>2000</v>
      </c>
      <c r="I151" s="106">
        <v>3</v>
      </c>
      <c r="J151" s="47">
        <v>3</v>
      </c>
      <c r="K151" s="47">
        <v>3</v>
      </c>
      <c r="L151" s="47">
        <v>3</v>
      </c>
      <c r="M151" s="47">
        <v>3</v>
      </c>
      <c r="N151" s="107">
        <v>3</v>
      </c>
      <c r="O151" s="90">
        <f>SUM(I151:N151)</f>
        <v>18</v>
      </c>
      <c r="P151" s="58">
        <f>+$H151*I151</f>
        <v>6000</v>
      </c>
      <c r="Q151" s="45">
        <f>+$H151*J151</f>
        <v>6000</v>
      </c>
      <c r="R151" s="45">
        <f>+$H151*K151</f>
        <v>6000</v>
      </c>
      <c r="S151" s="45">
        <f>+$H151*L151</f>
        <v>6000</v>
      </c>
      <c r="T151" s="45">
        <f>+$H151*M151</f>
        <v>6000</v>
      </c>
      <c r="U151" s="46">
        <f>+$H151*N151</f>
        <v>6000</v>
      </c>
      <c r="V151" s="80">
        <f>SUM(P151:U151)</f>
        <v>36000</v>
      </c>
      <c r="W151" s="60"/>
      <c r="X151" s="45">
        <f t="shared" si="73"/>
        <v>36000</v>
      </c>
      <c r="Y151" s="52">
        <f aca="true" t="shared" si="74" ref="Y151:Y156">SUM(W151:X151)</f>
        <v>36000</v>
      </c>
      <c r="Z151" s="6"/>
      <c r="AA151" s="6"/>
      <c r="AB151" s="6"/>
      <c r="AC151" s="6"/>
      <c r="AD151" s="6"/>
    </row>
    <row r="152" spans="1:30" s="16" customFormat="1" ht="15">
      <c r="A152" s="170" t="s">
        <v>121</v>
      </c>
      <c r="B152" s="151">
        <f t="shared" si="72"/>
        <v>27000</v>
      </c>
      <c r="C152" s="160">
        <v>0</v>
      </c>
      <c r="D152" s="161">
        <v>1</v>
      </c>
      <c r="E152" s="158" t="s">
        <v>137</v>
      </c>
      <c r="F152" s="140">
        <v>18</v>
      </c>
      <c r="G152" s="126" t="s">
        <v>46</v>
      </c>
      <c r="H152" s="115">
        <v>1500</v>
      </c>
      <c r="I152" s="106">
        <v>3</v>
      </c>
      <c r="J152" s="47">
        <v>3</v>
      </c>
      <c r="K152" s="47">
        <v>3</v>
      </c>
      <c r="L152" s="47">
        <v>3</v>
      </c>
      <c r="M152" s="47">
        <v>3</v>
      </c>
      <c r="N152" s="107">
        <v>3</v>
      </c>
      <c r="O152" s="90">
        <f>SUM(I152:N152)</f>
        <v>18</v>
      </c>
      <c r="P152" s="58">
        <f>+$H152*I152</f>
        <v>4500</v>
      </c>
      <c r="Q152" s="45">
        <f>+$H152*J152</f>
        <v>4500</v>
      </c>
      <c r="R152" s="45">
        <f>+$H152*K152</f>
        <v>4500</v>
      </c>
      <c r="S152" s="45">
        <f>+$H152*L152</f>
        <v>4500</v>
      </c>
      <c r="T152" s="45">
        <f>+$H152*M152</f>
        <v>4500</v>
      </c>
      <c r="U152" s="46">
        <f>+$H152*N152</f>
        <v>4500</v>
      </c>
      <c r="V152" s="80">
        <f>SUM(P152:U152)</f>
        <v>27000</v>
      </c>
      <c r="W152" s="60"/>
      <c r="X152" s="45">
        <f t="shared" si="73"/>
        <v>27000</v>
      </c>
      <c r="Y152" s="52">
        <f t="shared" si="74"/>
        <v>27000</v>
      </c>
      <c r="Z152" s="6"/>
      <c r="AA152" s="6"/>
      <c r="AB152" s="6"/>
      <c r="AC152" s="6"/>
      <c r="AD152" s="6"/>
    </row>
    <row r="153" spans="1:30" s="16" customFormat="1" ht="15">
      <c r="A153" s="170" t="s">
        <v>122</v>
      </c>
      <c r="B153" s="151">
        <f t="shared" si="72"/>
        <v>27000</v>
      </c>
      <c r="C153" s="160">
        <v>0</v>
      </c>
      <c r="D153" s="161">
        <v>1</v>
      </c>
      <c r="E153" s="158" t="s">
        <v>137</v>
      </c>
      <c r="F153" s="140">
        <v>18</v>
      </c>
      <c r="G153" s="126" t="s">
        <v>46</v>
      </c>
      <c r="H153" s="115">
        <v>1500</v>
      </c>
      <c r="I153" s="106">
        <v>3</v>
      </c>
      <c r="J153" s="47">
        <v>3</v>
      </c>
      <c r="K153" s="47">
        <v>3</v>
      </c>
      <c r="L153" s="47">
        <v>3</v>
      </c>
      <c r="M153" s="47">
        <v>3</v>
      </c>
      <c r="N153" s="107">
        <v>3</v>
      </c>
      <c r="O153" s="90">
        <f>SUM(I153:N153)</f>
        <v>18</v>
      </c>
      <c r="P153" s="58">
        <f>+$H153*I153</f>
        <v>4500</v>
      </c>
      <c r="Q153" s="45">
        <f>+$H153*J153</f>
        <v>4500</v>
      </c>
      <c r="R153" s="45">
        <f>+$H153*K153</f>
        <v>4500</v>
      </c>
      <c r="S153" s="45">
        <f>+$H153*L153</f>
        <v>4500</v>
      </c>
      <c r="T153" s="45">
        <f>+$H153*M153</f>
        <v>4500</v>
      </c>
      <c r="U153" s="46">
        <f>+$H153*N153</f>
        <v>4500</v>
      </c>
      <c r="V153" s="80">
        <f>SUM(P153:U153)</f>
        <v>27000</v>
      </c>
      <c r="W153" s="60"/>
      <c r="X153" s="45">
        <f t="shared" si="73"/>
        <v>27000</v>
      </c>
      <c r="Y153" s="52">
        <f t="shared" si="74"/>
        <v>27000</v>
      </c>
      <c r="Z153" s="6"/>
      <c r="AA153" s="6"/>
      <c r="AB153" s="6"/>
      <c r="AC153" s="6"/>
      <c r="AD153" s="6"/>
    </row>
    <row r="154" spans="1:30" s="16" customFormat="1" ht="15">
      <c r="A154" s="170" t="s">
        <v>124</v>
      </c>
      <c r="B154" s="151">
        <f t="shared" si="72"/>
        <v>21600</v>
      </c>
      <c r="C154" s="160">
        <v>0</v>
      </c>
      <c r="D154" s="161">
        <v>1</v>
      </c>
      <c r="E154" s="158" t="s">
        <v>137</v>
      </c>
      <c r="F154" s="140">
        <f>SUM(F151:F153)</f>
        <v>54</v>
      </c>
      <c r="G154" s="126" t="s">
        <v>46</v>
      </c>
      <c r="H154" s="115">
        <v>400</v>
      </c>
      <c r="I154" s="106">
        <f>3*3</f>
        <v>9</v>
      </c>
      <c r="J154" s="47">
        <f>3*3</f>
        <v>9</v>
      </c>
      <c r="K154" s="47">
        <f>3*3</f>
        <v>9</v>
      </c>
      <c r="L154" s="47">
        <f>3*3</f>
        <v>9</v>
      </c>
      <c r="M154" s="47">
        <f>3*3</f>
        <v>9</v>
      </c>
      <c r="N154" s="107">
        <f>3*3</f>
        <v>9</v>
      </c>
      <c r="O154" s="90">
        <f>SUM(I154:N154)</f>
        <v>54</v>
      </c>
      <c r="P154" s="58">
        <f>+$H154*I154</f>
        <v>3600</v>
      </c>
      <c r="Q154" s="45">
        <f>+$H154*J154</f>
        <v>3600</v>
      </c>
      <c r="R154" s="45">
        <f>+$H154*K154</f>
        <v>3600</v>
      </c>
      <c r="S154" s="45">
        <f>+$H154*L154</f>
        <v>3600</v>
      </c>
      <c r="T154" s="45">
        <f>+$H154*M154</f>
        <v>3600</v>
      </c>
      <c r="U154" s="46">
        <f>+$H154*N154</f>
        <v>3600</v>
      </c>
      <c r="V154" s="80">
        <f>SUM(P154:U154)</f>
        <v>21600</v>
      </c>
      <c r="W154" s="60"/>
      <c r="X154" s="45">
        <f t="shared" si="73"/>
        <v>21600</v>
      </c>
      <c r="Y154" s="52">
        <f t="shared" si="74"/>
        <v>21600</v>
      </c>
      <c r="Z154" s="6"/>
      <c r="AA154" s="6"/>
      <c r="AB154" s="6"/>
      <c r="AC154" s="6"/>
      <c r="AD154" s="6"/>
    </row>
    <row r="155" spans="1:30" s="16" customFormat="1" ht="15.75" thickBot="1">
      <c r="A155" s="180" t="s">
        <v>123</v>
      </c>
      <c r="B155" s="152">
        <f t="shared" si="72"/>
        <v>19800</v>
      </c>
      <c r="C155" s="165">
        <v>0</v>
      </c>
      <c r="D155" s="166">
        <v>1</v>
      </c>
      <c r="E155" s="159" t="s">
        <v>137</v>
      </c>
      <c r="F155" s="148">
        <v>18</v>
      </c>
      <c r="G155" s="133" t="s">
        <v>166</v>
      </c>
      <c r="H155" s="120">
        <v>1100</v>
      </c>
      <c r="I155" s="110">
        <v>3</v>
      </c>
      <c r="J155" s="53">
        <v>3</v>
      </c>
      <c r="K155" s="53">
        <v>3</v>
      </c>
      <c r="L155" s="53">
        <v>3</v>
      </c>
      <c r="M155" s="53">
        <v>3</v>
      </c>
      <c r="N155" s="111">
        <v>3</v>
      </c>
      <c r="O155" s="95">
        <f>SUM(I155:N155)</f>
        <v>18</v>
      </c>
      <c r="P155" s="84">
        <f>+$H155*I155</f>
        <v>3300</v>
      </c>
      <c r="Q155" s="85">
        <f>+$H155*J155</f>
        <v>3300</v>
      </c>
      <c r="R155" s="85">
        <f>+$H155*K155</f>
        <v>3300</v>
      </c>
      <c r="S155" s="85">
        <f>+$H155*L155</f>
        <v>3300</v>
      </c>
      <c r="T155" s="85">
        <f>+$H155*M155</f>
        <v>3300</v>
      </c>
      <c r="U155" s="86">
        <f>+$H155*N155</f>
        <v>3300</v>
      </c>
      <c r="V155" s="83">
        <f>SUM(P155:U155)</f>
        <v>19800</v>
      </c>
      <c r="W155" s="60"/>
      <c r="X155" s="43">
        <f t="shared" si="73"/>
        <v>19800</v>
      </c>
      <c r="Y155" s="52">
        <f t="shared" si="74"/>
        <v>19800</v>
      </c>
      <c r="Z155" s="6"/>
      <c r="AA155" s="6"/>
      <c r="AB155" s="6"/>
      <c r="AC155" s="6"/>
      <c r="AD155" s="6"/>
    </row>
    <row r="156" spans="1:30" s="74" customFormat="1" ht="23.25" customHeight="1" thickBot="1">
      <c r="A156" s="64" t="s">
        <v>119</v>
      </c>
      <c r="B156" s="65">
        <f>SUM(B8:B155)</f>
        <v>20190290</v>
      </c>
      <c r="C156" s="134"/>
      <c r="D156" s="135"/>
      <c r="E156" s="136"/>
      <c r="F156" s="137"/>
      <c r="G156" s="137"/>
      <c r="H156" s="136"/>
      <c r="I156" s="66"/>
      <c r="J156" s="66"/>
      <c r="K156" s="66"/>
      <c r="L156" s="66"/>
      <c r="M156" s="66"/>
      <c r="N156" s="66"/>
      <c r="O156" s="67"/>
      <c r="P156" s="68">
        <f>SUM(P8:P155)</f>
        <v>3863600</v>
      </c>
      <c r="Q156" s="69">
        <f>SUM(Q8:Q155)</f>
        <v>373840</v>
      </c>
      <c r="R156" s="69">
        <f>SUM(R8:R155)</f>
        <v>3472050</v>
      </c>
      <c r="S156" s="69">
        <f>SUM(S8:S155)</f>
        <v>3389410</v>
      </c>
      <c r="T156" s="69">
        <f>SUM(T8:T155)</f>
        <v>5593340</v>
      </c>
      <c r="U156" s="69">
        <f>SUM(U8:U155)</f>
        <v>3498050</v>
      </c>
      <c r="V156" s="65">
        <f>SUM(V8:V155)</f>
        <v>20190290</v>
      </c>
      <c r="W156" s="70">
        <f>SUM(W11:W155)</f>
        <v>18902650</v>
      </c>
      <c r="X156" s="71">
        <f>SUM(X11:X155)</f>
        <v>1287640</v>
      </c>
      <c r="Y156" s="72">
        <f t="shared" si="74"/>
        <v>20190290</v>
      </c>
      <c r="Z156" s="73"/>
      <c r="AA156" s="73"/>
      <c r="AB156" s="73"/>
      <c r="AC156" s="73"/>
      <c r="AD156" s="73"/>
    </row>
    <row r="157" spans="1:30" s="16" customFormat="1" ht="15">
      <c r="A157" s="25"/>
      <c r="B157" s="6"/>
      <c r="C157" s="6"/>
      <c r="D157" s="6"/>
      <c r="E157" s="6"/>
      <c r="F157" s="3"/>
      <c r="G157" s="3"/>
      <c r="H157" s="9"/>
      <c r="I157" s="11"/>
      <c r="J157" s="11"/>
      <c r="K157" s="11"/>
      <c r="L157" s="11"/>
      <c r="M157" s="11"/>
      <c r="N157" s="11"/>
      <c r="O157" s="13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16" customFormat="1" ht="15">
      <c r="A158" s="25"/>
      <c r="B158" s="6"/>
      <c r="C158" s="6"/>
      <c r="D158" s="6"/>
      <c r="E158" s="6"/>
      <c r="F158" s="3"/>
      <c r="G158" s="3"/>
      <c r="H158" s="9"/>
      <c r="I158" s="11"/>
      <c r="J158" s="11"/>
      <c r="K158" s="11"/>
      <c r="L158" s="11"/>
      <c r="M158" s="11"/>
      <c r="N158" s="11"/>
      <c r="O158" s="13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s="16" customFormat="1" ht="15">
      <c r="A159" s="25"/>
      <c r="B159" s="6"/>
      <c r="C159" s="6"/>
      <c r="D159" s="6"/>
      <c r="E159" s="6"/>
      <c r="F159" s="3"/>
      <c r="G159" s="3"/>
      <c r="H159" s="9"/>
      <c r="I159" s="11"/>
      <c r="J159" s="11"/>
      <c r="K159" s="11"/>
      <c r="L159" s="11"/>
      <c r="M159" s="11"/>
      <c r="N159" s="11"/>
      <c r="O159" s="13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s="16" customFormat="1" ht="15">
      <c r="A160" s="25"/>
      <c r="B160" s="6"/>
      <c r="C160" s="6"/>
      <c r="D160" s="6"/>
      <c r="E160" s="6"/>
      <c r="F160" s="3"/>
      <c r="G160" s="3"/>
      <c r="H160" s="9"/>
      <c r="I160" s="11"/>
      <c r="J160" s="11"/>
      <c r="K160" s="11"/>
      <c r="L160" s="11"/>
      <c r="M160" s="11"/>
      <c r="N160" s="11"/>
      <c r="O160" s="13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s="16" customFormat="1" ht="15">
      <c r="A161" s="25"/>
      <c r="B161" s="6"/>
      <c r="C161" s="6"/>
      <c r="D161" s="6"/>
      <c r="E161" s="6"/>
      <c r="F161" s="3"/>
      <c r="G161" s="3"/>
      <c r="H161" s="9"/>
      <c r="I161" s="11"/>
      <c r="J161" s="11"/>
      <c r="K161" s="11"/>
      <c r="L161" s="11"/>
      <c r="M161" s="11"/>
      <c r="N161" s="11"/>
      <c r="O161" s="13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s="16" customFormat="1" ht="15">
      <c r="A162" s="25"/>
      <c r="B162" s="6"/>
      <c r="C162" s="6"/>
      <c r="D162" s="6"/>
      <c r="E162" s="6"/>
      <c r="F162" s="3"/>
      <c r="G162" s="3"/>
      <c r="H162" s="9"/>
      <c r="I162" s="11"/>
      <c r="J162" s="11"/>
      <c r="K162" s="11"/>
      <c r="L162" s="11"/>
      <c r="M162" s="11"/>
      <c r="N162" s="11"/>
      <c r="O162" s="13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s="16" customFormat="1" ht="15">
      <c r="A163" s="25"/>
      <c r="B163" s="6"/>
      <c r="C163" s="6"/>
      <c r="D163" s="6"/>
      <c r="E163" s="6"/>
      <c r="F163" s="3"/>
      <c r="G163" s="3"/>
      <c r="H163" s="9"/>
      <c r="I163" s="11"/>
      <c r="J163" s="11"/>
      <c r="K163" s="11"/>
      <c r="L163" s="11"/>
      <c r="M163" s="11"/>
      <c r="N163" s="11"/>
      <c r="O163" s="13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s="16" customFormat="1" ht="15">
      <c r="A164" s="25"/>
      <c r="B164" s="6"/>
      <c r="C164" s="6"/>
      <c r="D164" s="6"/>
      <c r="E164" s="6"/>
      <c r="F164" s="3"/>
      <c r="G164" s="3"/>
      <c r="H164" s="9"/>
      <c r="I164" s="11"/>
      <c r="J164" s="11"/>
      <c r="K164" s="11"/>
      <c r="L164" s="11"/>
      <c r="M164" s="11"/>
      <c r="N164" s="11"/>
      <c r="O164" s="13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s="16" customFormat="1" ht="15">
      <c r="A165" s="25"/>
      <c r="B165" s="6"/>
      <c r="C165" s="6"/>
      <c r="D165" s="6"/>
      <c r="E165" s="6"/>
      <c r="F165" s="3"/>
      <c r="G165" s="3"/>
      <c r="H165" s="9"/>
      <c r="I165" s="11"/>
      <c r="J165" s="11"/>
      <c r="K165" s="11"/>
      <c r="L165" s="11"/>
      <c r="M165" s="11"/>
      <c r="N165" s="11"/>
      <c r="O165" s="13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s="16" customFormat="1" ht="15">
      <c r="A166" s="25"/>
      <c r="B166" s="6"/>
      <c r="C166" s="6"/>
      <c r="D166" s="6"/>
      <c r="E166" s="6"/>
      <c r="F166" s="3"/>
      <c r="G166" s="3"/>
      <c r="H166" s="9"/>
      <c r="I166" s="11"/>
      <c r="J166" s="11"/>
      <c r="K166" s="11"/>
      <c r="L166" s="11"/>
      <c r="M166" s="11"/>
      <c r="N166" s="11"/>
      <c r="O166" s="13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s="16" customFormat="1" ht="15">
      <c r="A167" s="25"/>
      <c r="B167" s="6"/>
      <c r="C167" s="6"/>
      <c r="D167" s="6"/>
      <c r="E167" s="6"/>
      <c r="F167" s="3"/>
      <c r="G167" s="3"/>
      <c r="H167" s="9"/>
      <c r="I167" s="11"/>
      <c r="J167" s="11"/>
      <c r="K167" s="11"/>
      <c r="L167" s="11"/>
      <c r="M167" s="11"/>
      <c r="N167" s="11"/>
      <c r="O167" s="13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16" customFormat="1" ht="15">
      <c r="A168" s="25"/>
      <c r="B168" s="6"/>
      <c r="C168" s="6"/>
      <c r="D168" s="6"/>
      <c r="E168" s="6"/>
      <c r="F168" s="3"/>
      <c r="G168" s="3"/>
      <c r="H168" s="9"/>
      <c r="I168" s="11"/>
      <c r="J168" s="11"/>
      <c r="K168" s="11"/>
      <c r="L168" s="11"/>
      <c r="M168" s="11"/>
      <c r="N168" s="11"/>
      <c r="O168" s="13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s="16" customFormat="1" ht="15">
      <c r="A169" s="25"/>
      <c r="B169" s="6"/>
      <c r="C169" s="6"/>
      <c r="D169" s="6"/>
      <c r="E169" s="6"/>
      <c r="F169" s="3"/>
      <c r="G169" s="3"/>
      <c r="H169" s="9"/>
      <c r="I169" s="11"/>
      <c r="J169" s="11"/>
      <c r="K169" s="11"/>
      <c r="L169" s="11"/>
      <c r="M169" s="11"/>
      <c r="N169" s="11"/>
      <c r="O169" s="13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s="16" customFormat="1" ht="15">
      <c r="A170" s="25"/>
      <c r="B170" s="6"/>
      <c r="C170" s="6"/>
      <c r="D170" s="6"/>
      <c r="E170" s="6"/>
      <c r="F170" s="3"/>
      <c r="G170" s="3"/>
      <c r="H170" s="9"/>
      <c r="I170" s="11"/>
      <c r="J170" s="11"/>
      <c r="K170" s="11"/>
      <c r="L170" s="11"/>
      <c r="M170" s="11"/>
      <c r="N170" s="11"/>
      <c r="O170" s="13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s="16" customFormat="1" ht="15">
      <c r="A171" s="25"/>
      <c r="B171" s="6"/>
      <c r="C171" s="6"/>
      <c r="D171" s="6"/>
      <c r="E171" s="6"/>
      <c r="F171" s="3"/>
      <c r="G171" s="3"/>
      <c r="H171" s="9"/>
      <c r="I171" s="11"/>
      <c r="J171" s="11"/>
      <c r="K171" s="11"/>
      <c r="L171" s="11"/>
      <c r="M171" s="11"/>
      <c r="N171" s="11"/>
      <c r="O171" s="13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s="16" customFormat="1" ht="15">
      <c r="A172" s="25"/>
      <c r="B172" s="6"/>
      <c r="C172" s="6"/>
      <c r="D172" s="6"/>
      <c r="E172" s="6"/>
      <c r="F172" s="3"/>
      <c r="G172" s="3"/>
      <c r="H172" s="9"/>
      <c r="I172" s="11"/>
      <c r="J172" s="11"/>
      <c r="K172" s="11"/>
      <c r="L172" s="11"/>
      <c r="M172" s="11"/>
      <c r="N172" s="11"/>
      <c r="O172" s="13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s="16" customFormat="1" ht="15">
      <c r="A173" s="25"/>
      <c r="B173" s="6"/>
      <c r="C173" s="6"/>
      <c r="D173" s="6"/>
      <c r="E173" s="6"/>
      <c r="F173" s="3"/>
      <c r="G173" s="3"/>
      <c r="H173" s="9"/>
      <c r="I173" s="11"/>
      <c r="J173" s="11"/>
      <c r="K173" s="11"/>
      <c r="L173" s="11"/>
      <c r="M173" s="11"/>
      <c r="N173" s="11"/>
      <c r="O173" s="13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s="16" customFormat="1" ht="15">
      <c r="A174" s="25"/>
      <c r="B174" s="6"/>
      <c r="C174" s="6"/>
      <c r="D174" s="6"/>
      <c r="E174" s="6"/>
      <c r="F174" s="3"/>
      <c r="G174" s="3"/>
      <c r="H174" s="9"/>
      <c r="I174" s="11"/>
      <c r="J174" s="11"/>
      <c r="K174" s="11"/>
      <c r="L174" s="11"/>
      <c r="M174" s="11"/>
      <c r="N174" s="11"/>
      <c r="O174" s="13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s="16" customFormat="1" ht="15">
      <c r="A175" s="25"/>
      <c r="B175" s="6"/>
      <c r="C175" s="6"/>
      <c r="D175" s="6"/>
      <c r="E175" s="6"/>
      <c r="F175" s="3"/>
      <c r="G175" s="3"/>
      <c r="H175" s="9"/>
      <c r="I175" s="11"/>
      <c r="J175" s="11"/>
      <c r="K175" s="11"/>
      <c r="L175" s="11"/>
      <c r="M175" s="11"/>
      <c r="N175" s="11"/>
      <c r="O175" s="13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s="16" customFormat="1" ht="15">
      <c r="A176" s="25"/>
      <c r="B176" s="6"/>
      <c r="C176" s="6"/>
      <c r="D176" s="6"/>
      <c r="E176" s="6"/>
      <c r="F176" s="3"/>
      <c r="G176" s="3"/>
      <c r="H176" s="9"/>
      <c r="I176" s="11"/>
      <c r="J176" s="11"/>
      <c r="K176" s="11"/>
      <c r="L176" s="11"/>
      <c r="M176" s="11"/>
      <c r="N176" s="11"/>
      <c r="O176" s="13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s="16" customFormat="1" ht="15">
      <c r="A177" s="25"/>
      <c r="B177" s="6"/>
      <c r="C177" s="6"/>
      <c r="D177" s="6"/>
      <c r="E177" s="6"/>
      <c r="F177" s="3"/>
      <c r="G177" s="3"/>
      <c r="H177" s="9"/>
      <c r="I177" s="11"/>
      <c r="J177" s="11"/>
      <c r="K177" s="11"/>
      <c r="L177" s="11"/>
      <c r="M177" s="11"/>
      <c r="N177" s="11"/>
      <c r="O177" s="13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s="16" customFormat="1" ht="15">
      <c r="A178" s="25"/>
      <c r="B178" s="6"/>
      <c r="C178" s="6"/>
      <c r="D178" s="6"/>
      <c r="E178" s="6"/>
      <c r="F178" s="3"/>
      <c r="G178" s="3"/>
      <c r="H178" s="9"/>
      <c r="I178" s="11"/>
      <c r="J178" s="11"/>
      <c r="K178" s="11"/>
      <c r="L178" s="11"/>
      <c r="M178" s="11"/>
      <c r="N178" s="11"/>
      <c r="O178" s="13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s="16" customFormat="1" ht="15">
      <c r="A179" s="25"/>
      <c r="B179" s="6"/>
      <c r="C179" s="6"/>
      <c r="D179" s="6"/>
      <c r="E179" s="6"/>
      <c r="F179" s="3"/>
      <c r="G179" s="3"/>
      <c r="H179" s="9"/>
      <c r="I179" s="11"/>
      <c r="J179" s="11"/>
      <c r="K179" s="11"/>
      <c r="L179" s="11"/>
      <c r="M179" s="11"/>
      <c r="N179" s="11"/>
      <c r="O179" s="13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s="16" customFormat="1" ht="15">
      <c r="A180" s="25"/>
      <c r="B180" s="6"/>
      <c r="C180" s="6"/>
      <c r="D180" s="6"/>
      <c r="E180" s="6"/>
      <c r="F180" s="3"/>
      <c r="G180" s="3"/>
      <c r="H180" s="9"/>
      <c r="I180" s="11"/>
      <c r="J180" s="11"/>
      <c r="K180" s="11"/>
      <c r="L180" s="11"/>
      <c r="M180" s="11"/>
      <c r="N180" s="11"/>
      <c r="O180" s="13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16" customFormat="1" ht="15">
      <c r="A181" s="25"/>
      <c r="B181" s="6"/>
      <c r="C181" s="6"/>
      <c r="D181" s="6"/>
      <c r="E181" s="6"/>
      <c r="F181" s="3"/>
      <c r="G181" s="3"/>
      <c r="H181" s="9"/>
      <c r="I181" s="11"/>
      <c r="J181" s="11"/>
      <c r="K181" s="11"/>
      <c r="L181" s="11"/>
      <c r="M181" s="11"/>
      <c r="N181" s="11"/>
      <c r="O181" s="13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s="16" customFormat="1" ht="15">
      <c r="A182" s="25"/>
      <c r="B182" s="6"/>
      <c r="C182" s="6"/>
      <c r="D182" s="6"/>
      <c r="E182" s="6"/>
      <c r="F182" s="3"/>
      <c r="G182" s="3"/>
      <c r="H182" s="9"/>
      <c r="I182" s="11"/>
      <c r="J182" s="11"/>
      <c r="K182" s="11"/>
      <c r="L182" s="11"/>
      <c r="M182" s="11"/>
      <c r="N182" s="11"/>
      <c r="O182" s="13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s="16" customFormat="1" ht="15">
      <c r="A183" s="25"/>
      <c r="B183" s="6"/>
      <c r="C183" s="6"/>
      <c r="D183" s="6"/>
      <c r="E183" s="6"/>
      <c r="F183" s="3"/>
      <c r="G183" s="3"/>
      <c r="H183" s="9"/>
      <c r="I183" s="11"/>
      <c r="J183" s="11"/>
      <c r="K183" s="11"/>
      <c r="L183" s="11"/>
      <c r="M183" s="11"/>
      <c r="N183" s="11"/>
      <c r="O183" s="13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s="16" customFormat="1" ht="15">
      <c r="A184" s="25"/>
      <c r="B184" s="6"/>
      <c r="C184" s="6"/>
      <c r="D184" s="6"/>
      <c r="E184" s="6"/>
      <c r="F184" s="3"/>
      <c r="G184" s="3"/>
      <c r="H184" s="9"/>
      <c r="I184" s="11"/>
      <c r="J184" s="11"/>
      <c r="K184" s="11"/>
      <c r="L184" s="11"/>
      <c r="M184" s="11"/>
      <c r="N184" s="11"/>
      <c r="O184" s="13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16" customFormat="1" ht="15">
      <c r="A185" s="25"/>
      <c r="B185" s="6"/>
      <c r="C185" s="6"/>
      <c r="D185" s="6"/>
      <c r="E185" s="6"/>
      <c r="F185" s="3"/>
      <c r="G185" s="3"/>
      <c r="H185" s="9"/>
      <c r="I185" s="11"/>
      <c r="J185" s="11"/>
      <c r="K185" s="11"/>
      <c r="L185" s="11"/>
      <c r="M185" s="11"/>
      <c r="N185" s="11"/>
      <c r="O185" s="13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s="16" customFormat="1" ht="15">
      <c r="A186" s="25"/>
      <c r="B186" s="6"/>
      <c r="C186" s="6"/>
      <c r="D186" s="6"/>
      <c r="E186" s="6"/>
      <c r="F186" s="3"/>
      <c r="G186" s="3"/>
      <c r="H186" s="9"/>
      <c r="I186" s="11"/>
      <c r="J186" s="11"/>
      <c r="K186" s="11"/>
      <c r="L186" s="11"/>
      <c r="M186" s="11"/>
      <c r="N186" s="11"/>
      <c r="O186" s="13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16" customFormat="1" ht="15">
      <c r="A187" s="25"/>
      <c r="B187" s="6"/>
      <c r="C187" s="6"/>
      <c r="D187" s="6"/>
      <c r="E187" s="6"/>
      <c r="F187" s="3"/>
      <c r="G187" s="3"/>
      <c r="H187" s="9"/>
      <c r="I187" s="11"/>
      <c r="J187" s="11"/>
      <c r="K187" s="11"/>
      <c r="L187" s="11"/>
      <c r="M187" s="11"/>
      <c r="N187" s="11"/>
      <c r="O187" s="13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s="16" customFormat="1" ht="15">
      <c r="A188" s="25"/>
      <c r="B188" s="6"/>
      <c r="C188" s="6"/>
      <c r="D188" s="6"/>
      <c r="E188" s="6"/>
      <c r="F188" s="3"/>
      <c r="G188" s="3"/>
      <c r="H188" s="9"/>
      <c r="I188" s="11"/>
      <c r="J188" s="11"/>
      <c r="K188" s="11"/>
      <c r="L188" s="11"/>
      <c r="M188" s="11"/>
      <c r="N188" s="11"/>
      <c r="O188" s="13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s="16" customFormat="1" ht="15">
      <c r="A189" s="25"/>
      <c r="B189" s="6"/>
      <c r="C189" s="6"/>
      <c r="D189" s="6"/>
      <c r="E189" s="6"/>
      <c r="F189" s="3"/>
      <c r="G189" s="3"/>
      <c r="H189" s="9"/>
      <c r="I189" s="11"/>
      <c r="J189" s="11"/>
      <c r="K189" s="11"/>
      <c r="L189" s="11"/>
      <c r="M189" s="11"/>
      <c r="N189" s="11"/>
      <c r="O189" s="13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s="16" customFormat="1" ht="15">
      <c r="A190" s="25"/>
      <c r="B190" s="6"/>
      <c r="C190" s="6"/>
      <c r="D190" s="6"/>
      <c r="E190" s="6"/>
      <c r="F190" s="3"/>
      <c r="G190" s="3"/>
      <c r="H190" s="9"/>
      <c r="I190" s="11"/>
      <c r="J190" s="11"/>
      <c r="K190" s="11"/>
      <c r="L190" s="11"/>
      <c r="M190" s="11"/>
      <c r="N190" s="11"/>
      <c r="O190" s="13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s="16" customFormat="1" ht="15">
      <c r="A191" s="25"/>
      <c r="B191" s="6"/>
      <c r="C191" s="6"/>
      <c r="D191" s="6"/>
      <c r="E191" s="6"/>
      <c r="F191" s="3"/>
      <c r="G191" s="3"/>
      <c r="H191" s="9"/>
      <c r="I191" s="11"/>
      <c r="J191" s="11"/>
      <c r="K191" s="11"/>
      <c r="L191" s="11"/>
      <c r="M191" s="11"/>
      <c r="N191" s="11"/>
      <c r="O191" s="13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s="16" customFormat="1" ht="15">
      <c r="A192" s="25"/>
      <c r="B192" s="6"/>
      <c r="C192" s="6"/>
      <c r="D192" s="6"/>
      <c r="E192" s="6"/>
      <c r="F192" s="3"/>
      <c r="G192" s="3"/>
      <c r="H192" s="9"/>
      <c r="I192" s="11"/>
      <c r="J192" s="11"/>
      <c r="K192" s="11"/>
      <c r="L192" s="11"/>
      <c r="M192" s="11"/>
      <c r="N192" s="11"/>
      <c r="O192" s="13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s="16" customFormat="1" ht="15">
      <c r="A193" s="25"/>
      <c r="B193" s="6"/>
      <c r="C193" s="6"/>
      <c r="D193" s="6"/>
      <c r="E193" s="6"/>
      <c r="F193" s="3"/>
      <c r="G193" s="3"/>
      <c r="H193" s="9"/>
      <c r="I193" s="11"/>
      <c r="J193" s="11"/>
      <c r="K193" s="11"/>
      <c r="L193" s="11"/>
      <c r="M193" s="11"/>
      <c r="N193" s="11"/>
      <c r="O193" s="13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s="16" customFormat="1" ht="15">
      <c r="A194" s="25"/>
      <c r="B194" s="6"/>
      <c r="C194" s="6"/>
      <c r="D194" s="6"/>
      <c r="E194" s="6"/>
      <c r="F194" s="3"/>
      <c r="G194" s="3"/>
      <c r="H194" s="9"/>
      <c r="I194" s="11"/>
      <c r="J194" s="11"/>
      <c r="K194" s="11"/>
      <c r="L194" s="11"/>
      <c r="M194" s="11"/>
      <c r="N194" s="11"/>
      <c r="O194" s="13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s="16" customFormat="1" ht="15">
      <c r="A195" s="25"/>
      <c r="B195" s="6"/>
      <c r="C195" s="6"/>
      <c r="D195" s="6"/>
      <c r="E195" s="6"/>
      <c r="F195" s="3"/>
      <c r="G195" s="3"/>
      <c r="H195" s="9"/>
      <c r="I195" s="11"/>
      <c r="J195" s="11"/>
      <c r="K195" s="11"/>
      <c r="L195" s="11"/>
      <c r="M195" s="11"/>
      <c r="N195" s="11"/>
      <c r="O195" s="13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s="16" customFormat="1" ht="15">
      <c r="A196" s="25"/>
      <c r="B196" s="6"/>
      <c r="C196" s="6"/>
      <c r="D196" s="6"/>
      <c r="E196" s="6"/>
      <c r="F196" s="3"/>
      <c r="G196" s="3"/>
      <c r="H196" s="9"/>
      <c r="I196" s="11"/>
      <c r="J196" s="11"/>
      <c r="K196" s="11"/>
      <c r="L196" s="11"/>
      <c r="M196" s="11"/>
      <c r="N196" s="11"/>
      <c r="O196" s="13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s="16" customFormat="1" ht="15">
      <c r="A197" s="25"/>
      <c r="B197" s="6"/>
      <c r="C197" s="6"/>
      <c r="D197" s="6"/>
      <c r="E197" s="6"/>
      <c r="F197" s="3"/>
      <c r="G197" s="3"/>
      <c r="H197" s="9"/>
      <c r="I197" s="11"/>
      <c r="J197" s="11"/>
      <c r="K197" s="11"/>
      <c r="L197" s="11"/>
      <c r="M197" s="11"/>
      <c r="N197" s="11"/>
      <c r="O197" s="13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16" customFormat="1" ht="15">
      <c r="A198" s="25"/>
      <c r="B198" s="6"/>
      <c r="C198" s="6"/>
      <c r="D198" s="6"/>
      <c r="E198" s="6"/>
      <c r="F198" s="3"/>
      <c r="G198" s="3"/>
      <c r="H198" s="9"/>
      <c r="I198" s="11"/>
      <c r="J198" s="11"/>
      <c r="K198" s="11"/>
      <c r="L198" s="11"/>
      <c r="M198" s="11"/>
      <c r="N198" s="11"/>
      <c r="O198" s="13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s="16" customFormat="1" ht="15">
      <c r="A199" s="25"/>
      <c r="B199" s="6"/>
      <c r="C199" s="6"/>
      <c r="D199" s="6"/>
      <c r="E199" s="6"/>
      <c r="F199" s="3"/>
      <c r="G199" s="3"/>
      <c r="H199" s="9"/>
      <c r="I199" s="11"/>
      <c r="J199" s="11"/>
      <c r="K199" s="11"/>
      <c r="L199" s="11"/>
      <c r="M199" s="11"/>
      <c r="N199" s="11"/>
      <c r="O199" s="13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s="16" customFormat="1" ht="15">
      <c r="A200" s="25"/>
      <c r="B200" s="6"/>
      <c r="C200" s="6"/>
      <c r="D200" s="6"/>
      <c r="E200" s="6"/>
      <c r="F200" s="3"/>
      <c r="G200" s="3"/>
      <c r="H200" s="9"/>
      <c r="I200" s="11"/>
      <c r="J200" s="11"/>
      <c r="K200" s="11"/>
      <c r="L200" s="11"/>
      <c r="M200" s="11"/>
      <c r="N200" s="11"/>
      <c r="O200" s="13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s="16" customFormat="1" ht="15">
      <c r="A201" s="25"/>
      <c r="B201" s="6"/>
      <c r="C201" s="6"/>
      <c r="D201" s="6"/>
      <c r="E201" s="6"/>
      <c r="F201" s="3"/>
      <c r="G201" s="3"/>
      <c r="H201" s="9"/>
      <c r="I201" s="11"/>
      <c r="J201" s="11"/>
      <c r="K201" s="11"/>
      <c r="L201" s="11"/>
      <c r="M201" s="11"/>
      <c r="N201" s="11"/>
      <c r="O201" s="13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s="16" customFormat="1" ht="15">
      <c r="A202" s="25"/>
      <c r="B202" s="6"/>
      <c r="C202" s="6"/>
      <c r="D202" s="6"/>
      <c r="E202" s="6"/>
      <c r="F202" s="3"/>
      <c r="G202" s="3"/>
      <c r="H202" s="9"/>
      <c r="I202" s="11"/>
      <c r="J202" s="11"/>
      <c r="K202" s="11"/>
      <c r="L202" s="11"/>
      <c r="M202" s="11"/>
      <c r="N202" s="11"/>
      <c r="O202" s="13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s="16" customFormat="1" ht="15">
      <c r="A203" s="25"/>
      <c r="B203" s="6"/>
      <c r="C203" s="6"/>
      <c r="D203" s="6"/>
      <c r="E203" s="6"/>
      <c r="F203" s="3"/>
      <c r="G203" s="3"/>
      <c r="H203" s="9"/>
      <c r="I203" s="11"/>
      <c r="J203" s="11"/>
      <c r="K203" s="11"/>
      <c r="L203" s="11"/>
      <c r="M203" s="11"/>
      <c r="N203" s="11"/>
      <c r="O203" s="13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16" customFormat="1" ht="15">
      <c r="A204" s="25"/>
      <c r="B204" s="6"/>
      <c r="C204" s="6"/>
      <c r="D204" s="6"/>
      <c r="E204" s="6"/>
      <c r="F204" s="3"/>
      <c r="G204" s="3"/>
      <c r="H204" s="9"/>
      <c r="I204" s="11"/>
      <c r="J204" s="11"/>
      <c r="K204" s="11"/>
      <c r="L204" s="11"/>
      <c r="M204" s="11"/>
      <c r="N204" s="11"/>
      <c r="O204" s="13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s="16" customFormat="1" ht="15">
      <c r="A205" s="25"/>
      <c r="B205" s="6"/>
      <c r="C205" s="6"/>
      <c r="D205" s="6"/>
      <c r="E205" s="6"/>
      <c r="F205" s="3"/>
      <c r="G205" s="3"/>
      <c r="H205" s="9"/>
      <c r="I205" s="11"/>
      <c r="J205" s="11"/>
      <c r="K205" s="11"/>
      <c r="L205" s="11"/>
      <c r="M205" s="11"/>
      <c r="N205" s="11"/>
      <c r="O205" s="13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s="16" customFormat="1" ht="15">
      <c r="A206" s="25"/>
      <c r="B206" s="6"/>
      <c r="C206" s="6"/>
      <c r="D206" s="6"/>
      <c r="E206" s="6"/>
      <c r="F206" s="3"/>
      <c r="G206" s="3"/>
      <c r="H206" s="9"/>
      <c r="I206" s="11"/>
      <c r="J206" s="11"/>
      <c r="K206" s="11"/>
      <c r="L206" s="11"/>
      <c r="M206" s="11"/>
      <c r="N206" s="11"/>
      <c r="O206" s="13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s="16" customFormat="1" ht="15">
      <c r="A207" s="25"/>
      <c r="B207" s="6"/>
      <c r="C207" s="6"/>
      <c r="D207" s="6"/>
      <c r="E207" s="6"/>
      <c r="F207" s="3"/>
      <c r="G207" s="3"/>
      <c r="H207" s="9"/>
      <c r="I207" s="11"/>
      <c r="J207" s="11"/>
      <c r="K207" s="11"/>
      <c r="L207" s="11"/>
      <c r="M207" s="11"/>
      <c r="N207" s="11"/>
      <c r="O207" s="13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s="16" customFormat="1" ht="15">
      <c r="A208" s="25"/>
      <c r="B208" s="6"/>
      <c r="C208" s="6"/>
      <c r="D208" s="6"/>
      <c r="E208" s="6"/>
      <c r="F208" s="3"/>
      <c r="G208" s="3"/>
      <c r="H208" s="9"/>
      <c r="I208" s="11"/>
      <c r="J208" s="11"/>
      <c r="K208" s="11"/>
      <c r="L208" s="11"/>
      <c r="M208" s="11"/>
      <c r="N208" s="11"/>
      <c r="O208" s="13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s="16" customFormat="1" ht="15">
      <c r="A209" s="25"/>
      <c r="B209" s="6"/>
      <c r="C209" s="6"/>
      <c r="D209" s="6"/>
      <c r="E209" s="6"/>
      <c r="F209" s="3"/>
      <c r="G209" s="3"/>
      <c r="H209" s="9"/>
      <c r="I209" s="11"/>
      <c r="J209" s="11"/>
      <c r="K209" s="11"/>
      <c r="L209" s="11"/>
      <c r="M209" s="11"/>
      <c r="N209" s="11"/>
      <c r="O209" s="13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s="16" customFormat="1" ht="15">
      <c r="A210" s="25"/>
      <c r="B210" s="6"/>
      <c r="C210" s="6"/>
      <c r="D210" s="6"/>
      <c r="E210" s="6"/>
      <c r="F210" s="3"/>
      <c r="G210" s="3"/>
      <c r="H210" s="9"/>
      <c r="I210" s="11"/>
      <c r="J210" s="11"/>
      <c r="K210" s="11"/>
      <c r="L210" s="11"/>
      <c r="M210" s="11"/>
      <c r="N210" s="11"/>
      <c r="O210" s="13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s="16" customFormat="1" ht="15">
      <c r="A211" s="25"/>
      <c r="B211" s="6"/>
      <c r="C211" s="6"/>
      <c r="D211" s="6"/>
      <c r="E211" s="6"/>
      <c r="F211" s="3"/>
      <c r="G211" s="3"/>
      <c r="H211" s="9"/>
      <c r="I211" s="11"/>
      <c r="J211" s="11"/>
      <c r="K211" s="11"/>
      <c r="L211" s="11"/>
      <c r="M211" s="11"/>
      <c r="N211" s="11"/>
      <c r="O211" s="13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s="16" customFormat="1" ht="15">
      <c r="A212" s="25"/>
      <c r="B212" s="6"/>
      <c r="C212" s="6"/>
      <c r="D212" s="6"/>
      <c r="E212" s="6"/>
      <c r="F212" s="3"/>
      <c r="G212" s="3"/>
      <c r="H212" s="9"/>
      <c r="I212" s="11"/>
      <c r="J212" s="11"/>
      <c r="K212" s="11"/>
      <c r="L212" s="11"/>
      <c r="M212" s="11"/>
      <c r="N212" s="11"/>
      <c r="O212" s="13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s="16" customFormat="1" ht="15">
      <c r="A213" s="25"/>
      <c r="B213" s="6"/>
      <c r="C213" s="6"/>
      <c r="D213" s="6"/>
      <c r="E213" s="6"/>
      <c r="F213" s="3"/>
      <c r="G213" s="3"/>
      <c r="H213" s="9"/>
      <c r="I213" s="11"/>
      <c r="J213" s="11"/>
      <c r="K213" s="11"/>
      <c r="L213" s="11"/>
      <c r="M213" s="11"/>
      <c r="N213" s="11"/>
      <c r="O213" s="13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s="16" customFormat="1" ht="15">
      <c r="A214" s="25"/>
      <c r="B214" s="6"/>
      <c r="C214" s="6"/>
      <c r="D214" s="6"/>
      <c r="E214" s="6"/>
      <c r="F214" s="3"/>
      <c r="G214" s="3"/>
      <c r="H214" s="9"/>
      <c r="I214" s="11"/>
      <c r="J214" s="11"/>
      <c r="K214" s="11"/>
      <c r="L214" s="11"/>
      <c r="M214" s="11"/>
      <c r="N214" s="11"/>
      <c r="O214" s="13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s="16" customFormat="1" ht="15">
      <c r="A215" s="25"/>
      <c r="B215" s="6"/>
      <c r="C215" s="6"/>
      <c r="D215" s="6"/>
      <c r="E215" s="6"/>
      <c r="F215" s="3"/>
      <c r="G215" s="3"/>
      <c r="H215" s="9"/>
      <c r="I215" s="11"/>
      <c r="J215" s="11"/>
      <c r="K215" s="11"/>
      <c r="L215" s="11"/>
      <c r="M215" s="11"/>
      <c r="N215" s="11"/>
      <c r="O215" s="13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s="16" customFormat="1" ht="15">
      <c r="A216" s="25"/>
      <c r="B216" s="6"/>
      <c r="C216" s="6"/>
      <c r="D216" s="6"/>
      <c r="E216" s="6"/>
      <c r="F216" s="3"/>
      <c r="G216" s="3"/>
      <c r="H216" s="9"/>
      <c r="I216" s="11"/>
      <c r="J216" s="11"/>
      <c r="K216" s="11"/>
      <c r="L216" s="11"/>
      <c r="M216" s="11"/>
      <c r="N216" s="11"/>
      <c r="O216" s="13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s="16" customFormat="1" ht="15">
      <c r="A217" s="25"/>
      <c r="B217" s="6"/>
      <c r="C217" s="6"/>
      <c r="D217" s="6"/>
      <c r="E217" s="6"/>
      <c r="F217" s="3"/>
      <c r="G217" s="3"/>
      <c r="H217" s="9"/>
      <c r="I217" s="11"/>
      <c r="J217" s="11"/>
      <c r="K217" s="11"/>
      <c r="L217" s="11"/>
      <c r="M217" s="11"/>
      <c r="N217" s="11"/>
      <c r="O217" s="13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s="16" customFormat="1" ht="15">
      <c r="A218" s="25"/>
      <c r="B218" s="6"/>
      <c r="C218" s="6"/>
      <c r="D218" s="6"/>
      <c r="E218" s="6"/>
      <c r="F218" s="3"/>
      <c r="G218" s="3"/>
      <c r="H218" s="9"/>
      <c r="I218" s="11"/>
      <c r="J218" s="11"/>
      <c r="K218" s="11"/>
      <c r="L218" s="11"/>
      <c r="M218" s="11"/>
      <c r="N218" s="11"/>
      <c r="O218" s="13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s="16" customFormat="1" ht="15">
      <c r="A219" s="25"/>
      <c r="B219" s="6"/>
      <c r="C219" s="6"/>
      <c r="D219" s="6"/>
      <c r="E219" s="6"/>
      <c r="F219" s="3"/>
      <c r="G219" s="3"/>
      <c r="H219" s="9"/>
      <c r="I219" s="11"/>
      <c r="J219" s="11"/>
      <c r="K219" s="11"/>
      <c r="L219" s="11"/>
      <c r="M219" s="11"/>
      <c r="N219" s="11"/>
      <c r="O219" s="13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s="16" customFormat="1" ht="15">
      <c r="A220" s="25"/>
      <c r="B220" s="6"/>
      <c r="C220" s="6"/>
      <c r="D220" s="6"/>
      <c r="E220" s="6"/>
      <c r="F220" s="3"/>
      <c r="G220" s="3"/>
      <c r="H220" s="9"/>
      <c r="I220" s="11"/>
      <c r="J220" s="11"/>
      <c r="K220" s="11"/>
      <c r="L220" s="11"/>
      <c r="M220" s="11"/>
      <c r="N220" s="11"/>
      <c r="O220" s="13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s="16" customFormat="1" ht="15">
      <c r="A221" s="25"/>
      <c r="B221" s="6"/>
      <c r="C221" s="6"/>
      <c r="D221" s="6"/>
      <c r="E221" s="6"/>
      <c r="F221" s="3"/>
      <c r="G221" s="3"/>
      <c r="H221" s="9"/>
      <c r="I221" s="11"/>
      <c r="J221" s="11"/>
      <c r="K221" s="11"/>
      <c r="L221" s="11"/>
      <c r="M221" s="11"/>
      <c r="N221" s="11"/>
      <c r="O221" s="13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s="16" customFormat="1" ht="15">
      <c r="A222" s="25"/>
      <c r="B222" s="6"/>
      <c r="C222" s="6"/>
      <c r="D222" s="6"/>
      <c r="E222" s="6"/>
      <c r="F222" s="3"/>
      <c r="G222" s="3"/>
      <c r="H222" s="9"/>
      <c r="I222" s="11"/>
      <c r="J222" s="11"/>
      <c r="K222" s="11"/>
      <c r="L222" s="11"/>
      <c r="M222" s="11"/>
      <c r="N222" s="11"/>
      <c r="O222" s="13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s="16" customFormat="1" ht="15">
      <c r="A223" s="25"/>
      <c r="B223" s="6"/>
      <c r="C223" s="6"/>
      <c r="D223" s="6"/>
      <c r="E223" s="6"/>
      <c r="F223" s="3"/>
      <c r="G223" s="3"/>
      <c r="H223" s="9"/>
      <c r="I223" s="11"/>
      <c r="J223" s="11"/>
      <c r="K223" s="11"/>
      <c r="L223" s="11"/>
      <c r="M223" s="11"/>
      <c r="N223" s="11"/>
      <c r="O223" s="13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s="16" customFormat="1" ht="15">
      <c r="A224" s="25"/>
      <c r="B224" s="6"/>
      <c r="C224" s="6"/>
      <c r="D224" s="6"/>
      <c r="E224" s="6"/>
      <c r="F224" s="3"/>
      <c r="G224" s="3"/>
      <c r="H224" s="9"/>
      <c r="I224" s="11"/>
      <c r="J224" s="11"/>
      <c r="K224" s="11"/>
      <c r="L224" s="11"/>
      <c r="M224" s="11"/>
      <c r="N224" s="11"/>
      <c r="O224" s="13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s="16" customFormat="1" ht="15">
      <c r="A225" s="25"/>
      <c r="B225" s="6"/>
      <c r="C225" s="6"/>
      <c r="D225" s="6"/>
      <c r="E225" s="6"/>
      <c r="F225" s="3"/>
      <c r="G225" s="3"/>
      <c r="H225" s="9"/>
      <c r="I225" s="11"/>
      <c r="J225" s="11"/>
      <c r="K225" s="11"/>
      <c r="L225" s="11"/>
      <c r="M225" s="11"/>
      <c r="N225" s="11"/>
      <c r="O225" s="13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s="16" customFormat="1" ht="15">
      <c r="A226" s="25"/>
      <c r="B226" s="6"/>
      <c r="C226" s="6"/>
      <c r="D226" s="6"/>
      <c r="E226" s="6"/>
      <c r="F226" s="3"/>
      <c r="G226" s="3"/>
      <c r="H226" s="9"/>
      <c r="I226" s="11"/>
      <c r="J226" s="11"/>
      <c r="K226" s="11"/>
      <c r="L226" s="11"/>
      <c r="M226" s="11"/>
      <c r="N226" s="11"/>
      <c r="O226" s="13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s="16" customFormat="1" ht="15">
      <c r="A227" s="25"/>
      <c r="B227" s="6"/>
      <c r="C227" s="6"/>
      <c r="D227" s="6"/>
      <c r="E227" s="6"/>
      <c r="F227" s="3"/>
      <c r="G227" s="3"/>
      <c r="H227" s="9"/>
      <c r="I227" s="11"/>
      <c r="J227" s="11"/>
      <c r="K227" s="11"/>
      <c r="L227" s="11"/>
      <c r="M227" s="11"/>
      <c r="N227" s="11"/>
      <c r="O227" s="13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s="16" customFormat="1" ht="15">
      <c r="A228" s="25"/>
      <c r="B228" s="6"/>
      <c r="C228" s="6"/>
      <c r="D228" s="6"/>
      <c r="E228" s="6"/>
      <c r="F228" s="3"/>
      <c r="G228" s="3"/>
      <c r="H228" s="9"/>
      <c r="I228" s="11"/>
      <c r="J228" s="11"/>
      <c r="K228" s="11"/>
      <c r="L228" s="11"/>
      <c r="M228" s="11"/>
      <c r="N228" s="11"/>
      <c r="O228" s="13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s="16" customFormat="1" ht="15">
      <c r="A229" s="25"/>
      <c r="B229" s="6"/>
      <c r="C229" s="6"/>
      <c r="D229" s="6"/>
      <c r="E229" s="6"/>
      <c r="F229" s="3"/>
      <c r="G229" s="3"/>
      <c r="H229" s="9"/>
      <c r="I229" s="11"/>
      <c r="J229" s="11"/>
      <c r="K229" s="11"/>
      <c r="L229" s="11"/>
      <c r="M229" s="11"/>
      <c r="N229" s="11"/>
      <c r="O229" s="13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s="16" customFormat="1" ht="15">
      <c r="A230" s="25"/>
      <c r="B230" s="6"/>
      <c r="C230" s="6"/>
      <c r="D230" s="6"/>
      <c r="E230" s="6"/>
      <c r="F230" s="3"/>
      <c r="G230" s="3"/>
      <c r="H230" s="9"/>
      <c r="I230" s="11"/>
      <c r="J230" s="11"/>
      <c r="K230" s="11"/>
      <c r="L230" s="11"/>
      <c r="M230" s="11"/>
      <c r="N230" s="11"/>
      <c r="O230" s="13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s="16" customFormat="1" ht="15">
      <c r="A231" s="25"/>
      <c r="B231" s="6"/>
      <c r="C231" s="6"/>
      <c r="D231" s="6"/>
      <c r="E231" s="6"/>
      <c r="F231" s="3"/>
      <c r="G231" s="3"/>
      <c r="H231" s="9"/>
      <c r="I231" s="11"/>
      <c r="J231" s="11"/>
      <c r="K231" s="11"/>
      <c r="L231" s="11"/>
      <c r="M231" s="11"/>
      <c r="N231" s="11"/>
      <c r="O231" s="13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s="16" customFormat="1" ht="15">
      <c r="A232" s="25"/>
      <c r="B232" s="6"/>
      <c r="C232" s="6"/>
      <c r="D232" s="6"/>
      <c r="E232" s="6"/>
      <c r="F232" s="3"/>
      <c r="G232" s="3"/>
      <c r="H232" s="9"/>
      <c r="I232" s="11"/>
      <c r="J232" s="11"/>
      <c r="K232" s="11"/>
      <c r="L232" s="11"/>
      <c r="M232" s="11"/>
      <c r="N232" s="11"/>
      <c r="O232" s="13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s="16" customFormat="1" ht="15">
      <c r="A233" s="25"/>
      <c r="B233" s="6"/>
      <c r="C233" s="6"/>
      <c r="D233" s="6"/>
      <c r="E233" s="6"/>
      <c r="F233" s="3"/>
      <c r="G233" s="3"/>
      <c r="H233" s="9"/>
      <c r="I233" s="11"/>
      <c r="J233" s="11"/>
      <c r="K233" s="11"/>
      <c r="L233" s="11"/>
      <c r="M233" s="11"/>
      <c r="N233" s="11"/>
      <c r="O233" s="13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s="16" customFormat="1" ht="15">
      <c r="A234" s="25"/>
      <c r="B234" s="6"/>
      <c r="C234" s="6"/>
      <c r="D234" s="6"/>
      <c r="E234" s="6"/>
      <c r="F234" s="3"/>
      <c r="G234" s="3"/>
      <c r="H234" s="9"/>
      <c r="I234" s="11"/>
      <c r="J234" s="11"/>
      <c r="K234" s="11"/>
      <c r="L234" s="11"/>
      <c r="M234" s="11"/>
      <c r="N234" s="11"/>
      <c r="O234" s="13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s="16" customFormat="1" ht="15">
      <c r="A235" s="25"/>
      <c r="B235" s="6"/>
      <c r="C235" s="6"/>
      <c r="D235" s="6"/>
      <c r="E235" s="6"/>
      <c r="F235" s="3"/>
      <c r="G235" s="3"/>
      <c r="H235" s="9"/>
      <c r="I235" s="11"/>
      <c r="J235" s="11"/>
      <c r="K235" s="11"/>
      <c r="L235" s="11"/>
      <c r="M235" s="11"/>
      <c r="N235" s="11"/>
      <c r="O235" s="13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s="16" customFormat="1" ht="15">
      <c r="A236" s="25"/>
      <c r="B236" s="6"/>
      <c r="C236" s="6"/>
      <c r="D236" s="6"/>
      <c r="E236" s="6"/>
      <c r="F236" s="3"/>
      <c r="G236" s="3"/>
      <c r="H236" s="9"/>
      <c r="I236" s="11"/>
      <c r="J236" s="11"/>
      <c r="K236" s="11"/>
      <c r="L236" s="11"/>
      <c r="M236" s="11"/>
      <c r="N236" s="11"/>
      <c r="O236" s="13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s="16" customFormat="1" ht="15">
      <c r="A237" s="25"/>
      <c r="B237" s="6"/>
      <c r="C237" s="6"/>
      <c r="D237" s="6"/>
      <c r="E237" s="6"/>
      <c r="F237" s="3"/>
      <c r="G237" s="3"/>
      <c r="H237" s="9"/>
      <c r="I237" s="11"/>
      <c r="J237" s="11"/>
      <c r="K237" s="11"/>
      <c r="L237" s="11"/>
      <c r="M237" s="11"/>
      <c r="N237" s="11"/>
      <c r="O237" s="13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s="16" customFormat="1" ht="15">
      <c r="A238" s="25"/>
      <c r="B238" s="6"/>
      <c r="C238" s="6"/>
      <c r="D238" s="6"/>
      <c r="E238" s="6"/>
      <c r="F238" s="3"/>
      <c r="G238" s="3"/>
      <c r="H238" s="9"/>
      <c r="I238" s="11"/>
      <c r="J238" s="11"/>
      <c r="K238" s="11"/>
      <c r="L238" s="11"/>
      <c r="M238" s="11"/>
      <c r="N238" s="11"/>
      <c r="O238" s="13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s="16" customFormat="1" ht="15">
      <c r="A239" s="25"/>
      <c r="B239" s="6"/>
      <c r="C239" s="6"/>
      <c r="D239" s="6"/>
      <c r="E239" s="6"/>
      <c r="F239" s="3"/>
      <c r="G239" s="3"/>
      <c r="H239" s="9"/>
      <c r="I239" s="11"/>
      <c r="J239" s="11"/>
      <c r="K239" s="11"/>
      <c r="L239" s="11"/>
      <c r="M239" s="11"/>
      <c r="N239" s="11"/>
      <c r="O239" s="13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s="16" customFormat="1" ht="15">
      <c r="A240" s="25"/>
      <c r="B240" s="6"/>
      <c r="C240" s="6"/>
      <c r="D240" s="6"/>
      <c r="E240" s="6"/>
      <c r="F240" s="3"/>
      <c r="G240" s="3"/>
      <c r="H240" s="9"/>
      <c r="I240" s="11"/>
      <c r="J240" s="11"/>
      <c r="K240" s="11"/>
      <c r="L240" s="11"/>
      <c r="M240" s="11"/>
      <c r="N240" s="11"/>
      <c r="O240" s="13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s="16" customFormat="1" ht="15">
      <c r="A241" s="25"/>
      <c r="B241" s="6"/>
      <c r="C241" s="6"/>
      <c r="D241" s="6"/>
      <c r="E241" s="6"/>
      <c r="F241" s="3"/>
      <c r="G241" s="3"/>
      <c r="H241" s="9"/>
      <c r="I241" s="11"/>
      <c r="J241" s="11"/>
      <c r="K241" s="11"/>
      <c r="L241" s="11"/>
      <c r="M241" s="11"/>
      <c r="N241" s="11"/>
      <c r="O241" s="13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s="16" customFormat="1" ht="15">
      <c r="A242" s="25"/>
      <c r="B242" s="6"/>
      <c r="C242" s="6"/>
      <c r="D242" s="6"/>
      <c r="E242" s="6"/>
      <c r="F242" s="3"/>
      <c r="G242" s="3"/>
      <c r="H242" s="9"/>
      <c r="I242" s="11"/>
      <c r="J242" s="11"/>
      <c r="K242" s="11"/>
      <c r="L242" s="11"/>
      <c r="M242" s="11"/>
      <c r="N242" s="11"/>
      <c r="O242" s="13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s="16" customFormat="1" ht="15">
      <c r="A243" s="25"/>
      <c r="B243" s="6"/>
      <c r="C243" s="6"/>
      <c r="D243" s="6"/>
      <c r="E243" s="6"/>
      <c r="F243" s="3"/>
      <c r="G243" s="3"/>
      <c r="H243" s="9"/>
      <c r="I243" s="11"/>
      <c r="J243" s="11"/>
      <c r="K243" s="11"/>
      <c r="L243" s="11"/>
      <c r="M243" s="11"/>
      <c r="N243" s="11"/>
      <c r="O243" s="13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s="16" customFormat="1" ht="15">
      <c r="A244" s="25"/>
      <c r="B244" s="6"/>
      <c r="C244" s="6"/>
      <c r="D244" s="6"/>
      <c r="E244" s="6"/>
      <c r="F244" s="3"/>
      <c r="G244" s="3"/>
      <c r="H244" s="9"/>
      <c r="I244" s="11"/>
      <c r="J244" s="11"/>
      <c r="K244" s="11"/>
      <c r="L244" s="11"/>
      <c r="M244" s="11"/>
      <c r="N244" s="11"/>
      <c r="O244" s="13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s="16" customFormat="1" ht="15">
      <c r="A245" s="25"/>
      <c r="B245" s="6"/>
      <c r="C245" s="6"/>
      <c r="D245" s="6"/>
      <c r="E245" s="6"/>
      <c r="F245" s="3"/>
      <c r="G245" s="3"/>
      <c r="H245" s="9"/>
      <c r="I245" s="11"/>
      <c r="J245" s="11"/>
      <c r="K245" s="11"/>
      <c r="L245" s="11"/>
      <c r="M245" s="11"/>
      <c r="N245" s="11"/>
      <c r="O245" s="13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s="16" customFormat="1" ht="15">
      <c r="A246" s="25"/>
      <c r="B246" s="6"/>
      <c r="C246" s="6"/>
      <c r="D246" s="6"/>
      <c r="E246" s="6"/>
      <c r="F246" s="3"/>
      <c r="G246" s="3"/>
      <c r="H246" s="9"/>
      <c r="I246" s="11"/>
      <c r="J246" s="11"/>
      <c r="K246" s="11"/>
      <c r="L246" s="11"/>
      <c r="M246" s="11"/>
      <c r="N246" s="11"/>
      <c r="O246" s="13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s="16" customFormat="1" ht="15">
      <c r="A247" s="25"/>
      <c r="B247" s="6"/>
      <c r="C247" s="6"/>
      <c r="D247" s="6"/>
      <c r="E247" s="6"/>
      <c r="F247" s="3"/>
      <c r="G247" s="3"/>
      <c r="H247" s="9"/>
      <c r="I247" s="11"/>
      <c r="J247" s="11"/>
      <c r="K247" s="11"/>
      <c r="L247" s="11"/>
      <c r="M247" s="11"/>
      <c r="N247" s="11"/>
      <c r="O247" s="13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s="16" customFormat="1" ht="15">
      <c r="A248" s="25"/>
      <c r="B248" s="6"/>
      <c r="C248" s="6"/>
      <c r="D248" s="6"/>
      <c r="E248" s="6"/>
      <c r="F248" s="3"/>
      <c r="G248" s="3"/>
      <c r="H248" s="9"/>
      <c r="I248" s="11"/>
      <c r="J248" s="11"/>
      <c r="K248" s="11"/>
      <c r="L248" s="11"/>
      <c r="M248" s="11"/>
      <c r="N248" s="11"/>
      <c r="O248" s="13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s="16" customFormat="1" ht="15">
      <c r="A249" s="25"/>
      <c r="B249" s="6"/>
      <c r="C249" s="6"/>
      <c r="D249" s="6"/>
      <c r="E249" s="6"/>
      <c r="F249" s="3"/>
      <c r="G249" s="3"/>
      <c r="H249" s="9"/>
      <c r="I249" s="11"/>
      <c r="J249" s="11"/>
      <c r="K249" s="11"/>
      <c r="L249" s="11"/>
      <c r="M249" s="11"/>
      <c r="N249" s="11"/>
      <c r="O249" s="13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s="16" customFormat="1" ht="15">
      <c r="A250" s="25"/>
      <c r="B250" s="6"/>
      <c r="C250" s="6"/>
      <c r="D250" s="6"/>
      <c r="E250" s="6"/>
      <c r="F250" s="3"/>
      <c r="G250" s="3"/>
      <c r="H250" s="9"/>
      <c r="I250" s="11"/>
      <c r="J250" s="11"/>
      <c r="K250" s="11"/>
      <c r="L250" s="11"/>
      <c r="M250" s="11"/>
      <c r="N250" s="11"/>
      <c r="O250" s="13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s="16" customFormat="1" ht="15">
      <c r="A251" s="25"/>
      <c r="B251" s="6"/>
      <c r="C251" s="6"/>
      <c r="D251" s="6"/>
      <c r="E251" s="6"/>
      <c r="F251" s="3"/>
      <c r="G251" s="3"/>
      <c r="H251" s="9"/>
      <c r="I251" s="11"/>
      <c r="J251" s="11"/>
      <c r="K251" s="11"/>
      <c r="L251" s="11"/>
      <c r="M251" s="11"/>
      <c r="N251" s="11"/>
      <c r="O251" s="13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s="16" customFormat="1" ht="15">
      <c r="A252" s="25"/>
      <c r="B252" s="6"/>
      <c r="C252" s="6"/>
      <c r="D252" s="6"/>
      <c r="E252" s="6"/>
      <c r="F252" s="3"/>
      <c r="G252" s="3"/>
      <c r="H252" s="9"/>
      <c r="I252" s="11"/>
      <c r="J252" s="11"/>
      <c r="K252" s="11"/>
      <c r="L252" s="11"/>
      <c r="M252" s="11"/>
      <c r="N252" s="11"/>
      <c r="O252" s="13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s="16" customFormat="1" ht="15">
      <c r="A253" s="25"/>
      <c r="B253" s="6"/>
      <c r="C253" s="6"/>
      <c r="D253" s="6"/>
      <c r="E253" s="6"/>
      <c r="F253" s="3"/>
      <c r="G253" s="3"/>
      <c r="H253" s="9"/>
      <c r="I253" s="11"/>
      <c r="J253" s="11"/>
      <c r="K253" s="11"/>
      <c r="L253" s="11"/>
      <c r="M253" s="11"/>
      <c r="N253" s="11"/>
      <c r="O253" s="13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s="16" customFormat="1" ht="15">
      <c r="A254" s="25"/>
      <c r="B254" s="6"/>
      <c r="C254" s="6"/>
      <c r="D254" s="6"/>
      <c r="E254" s="6"/>
      <c r="F254" s="3"/>
      <c r="G254" s="3"/>
      <c r="H254" s="9"/>
      <c r="I254" s="11"/>
      <c r="J254" s="11"/>
      <c r="K254" s="11"/>
      <c r="L254" s="11"/>
      <c r="M254" s="11"/>
      <c r="N254" s="11"/>
      <c r="O254" s="13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s="16" customFormat="1" ht="15">
      <c r="A255" s="25"/>
      <c r="B255" s="6"/>
      <c r="C255" s="6"/>
      <c r="D255" s="6"/>
      <c r="E255" s="6"/>
      <c r="F255" s="3"/>
      <c r="G255" s="3"/>
      <c r="H255" s="9"/>
      <c r="I255" s="11"/>
      <c r="J255" s="11"/>
      <c r="K255" s="11"/>
      <c r="L255" s="11"/>
      <c r="M255" s="11"/>
      <c r="N255" s="11"/>
      <c r="O255" s="13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s="16" customFormat="1" ht="15">
      <c r="A256" s="25"/>
      <c r="B256" s="6"/>
      <c r="C256" s="6"/>
      <c r="D256" s="6"/>
      <c r="E256" s="6"/>
      <c r="F256" s="3"/>
      <c r="G256" s="3"/>
      <c r="H256" s="9"/>
      <c r="I256" s="11"/>
      <c r="J256" s="11"/>
      <c r="K256" s="11"/>
      <c r="L256" s="11"/>
      <c r="M256" s="11"/>
      <c r="N256" s="11"/>
      <c r="O256" s="13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s="16" customFormat="1" ht="15">
      <c r="A257" s="25"/>
      <c r="B257" s="6"/>
      <c r="C257" s="6"/>
      <c r="D257" s="6"/>
      <c r="E257" s="6"/>
      <c r="F257" s="3"/>
      <c r="G257" s="3"/>
      <c r="H257" s="9"/>
      <c r="I257" s="11"/>
      <c r="J257" s="11"/>
      <c r="K257" s="11"/>
      <c r="L257" s="11"/>
      <c r="M257" s="11"/>
      <c r="N257" s="11"/>
      <c r="O257" s="13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s="16" customFormat="1" ht="15">
      <c r="A258" s="25"/>
      <c r="B258" s="6"/>
      <c r="C258" s="6"/>
      <c r="D258" s="6"/>
      <c r="E258" s="6"/>
      <c r="F258" s="3"/>
      <c r="G258" s="3"/>
      <c r="H258" s="9"/>
      <c r="I258" s="11"/>
      <c r="J258" s="11"/>
      <c r="K258" s="11"/>
      <c r="L258" s="11"/>
      <c r="M258" s="11"/>
      <c r="N258" s="11"/>
      <c r="O258" s="13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s="16" customFormat="1" ht="15">
      <c r="A259" s="25"/>
      <c r="B259" s="6"/>
      <c r="C259" s="6"/>
      <c r="D259" s="6"/>
      <c r="E259" s="6"/>
      <c r="F259" s="3"/>
      <c r="G259" s="3"/>
      <c r="H259" s="9"/>
      <c r="I259" s="11"/>
      <c r="J259" s="11"/>
      <c r="K259" s="11"/>
      <c r="L259" s="11"/>
      <c r="M259" s="11"/>
      <c r="N259" s="11"/>
      <c r="O259" s="13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s="16" customFormat="1" ht="15">
      <c r="A260" s="25"/>
      <c r="B260" s="6"/>
      <c r="C260" s="6"/>
      <c r="D260" s="6"/>
      <c r="E260" s="6"/>
      <c r="F260" s="3"/>
      <c r="G260" s="3"/>
      <c r="H260" s="9"/>
      <c r="I260" s="11"/>
      <c r="J260" s="11"/>
      <c r="K260" s="11"/>
      <c r="L260" s="11"/>
      <c r="M260" s="11"/>
      <c r="N260" s="11"/>
      <c r="O260" s="13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s="16" customFormat="1" ht="15">
      <c r="A261" s="25"/>
      <c r="B261" s="6"/>
      <c r="C261" s="6"/>
      <c r="D261" s="6"/>
      <c r="E261" s="6"/>
      <c r="F261" s="3"/>
      <c r="G261" s="3"/>
      <c r="H261" s="9"/>
      <c r="I261" s="11"/>
      <c r="J261" s="11"/>
      <c r="K261" s="11"/>
      <c r="L261" s="11"/>
      <c r="M261" s="11"/>
      <c r="N261" s="11"/>
      <c r="O261" s="13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s="16" customFormat="1" ht="15">
      <c r="A262" s="25"/>
      <c r="B262" s="6"/>
      <c r="C262" s="6"/>
      <c r="D262" s="6"/>
      <c r="E262" s="6"/>
      <c r="F262" s="3"/>
      <c r="G262" s="3"/>
      <c r="H262" s="9"/>
      <c r="I262" s="11"/>
      <c r="J262" s="11"/>
      <c r="K262" s="11"/>
      <c r="L262" s="11"/>
      <c r="M262" s="11"/>
      <c r="N262" s="11"/>
      <c r="O262" s="13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s="16" customFormat="1" ht="15">
      <c r="A263" s="25"/>
      <c r="B263" s="6"/>
      <c r="C263" s="6"/>
      <c r="D263" s="6"/>
      <c r="E263" s="6"/>
      <c r="F263" s="3"/>
      <c r="G263" s="3"/>
      <c r="H263" s="9"/>
      <c r="I263" s="11"/>
      <c r="J263" s="11"/>
      <c r="K263" s="11"/>
      <c r="L263" s="11"/>
      <c r="M263" s="11"/>
      <c r="N263" s="11"/>
      <c r="O263" s="13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s="16" customFormat="1" ht="15">
      <c r="A264" s="25"/>
      <c r="B264" s="6"/>
      <c r="C264" s="6"/>
      <c r="D264" s="6"/>
      <c r="E264" s="6"/>
      <c r="F264" s="3"/>
      <c r="G264" s="3"/>
      <c r="H264" s="9"/>
      <c r="I264" s="11"/>
      <c r="J264" s="11"/>
      <c r="K264" s="11"/>
      <c r="L264" s="11"/>
      <c r="M264" s="11"/>
      <c r="N264" s="11"/>
      <c r="O264" s="13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s="16" customFormat="1" ht="15">
      <c r="A265" s="25"/>
      <c r="B265" s="6"/>
      <c r="C265" s="6"/>
      <c r="D265" s="6"/>
      <c r="E265" s="6"/>
      <c r="F265" s="3"/>
      <c r="G265" s="3"/>
      <c r="H265" s="9"/>
      <c r="I265" s="11"/>
      <c r="J265" s="11"/>
      <c r="K265" s="11"/>
      <c r="L265" s="11"/>
      <c r="M265" s="11"/>
      <c r="N265" s="11"/>
      <c r="O265" s="13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s="16" customFormat="1" ht="15">
      <c r="A266" s="25"/>
      <c r="B266" s="6"/>
      <c r="C266" s="6"/>
      <c r="D266" s="6"/>
      <c r="E266" s="6"/>
      <c r="F266" s="3"/>
      <c r="G266" s="3"/>
      <c r="H266" s="9"/>
      <c r="I266" s="11"/>
      <c r="J266" s="11"/>
      <c r="K266" s="11"/>
      <c r="L266" s="11"/>
      <c r="M266" s="11"/>
      <c r="N266" s="11"/>
      <c r="O266" s="13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s="16" customFormat="1" ht="15">
      <c r="A267" s="25"/>
      <c r="B267" s="6"/>
      <c r="C267" s="6"/>
      <c r="D267" s="6"/>
      <c r="E267" s="6"/>
      <c r="F267" s="3"/>
      <c r="G267" s="3"/>
      <c r="H267" s="9"/>
      <c r="I267" s="11"/>
      <c r="J267" s="11"/>
      <c r="K267" s="11"/>
      <c r="L267" s="11"/>
      <c r="M267" s="11"/>
      <c r="N267" s="11"/>
      <c r="O267" s="13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s="16" customFormat="1" ht="15">
      <c r="A268" s="25"/>
      <c r="B268" s="6"/>
      <c r="C268" s="6"/>
      <c r="D268" s="6"/>
      <c r="E268" s="6"/>
      <c r="F268" s="3"/>
      <c r="G268" s="3"/>
      <c r="H268" s="9"/>
      <c r="I268" s="11"/>
      <c r="J268" s="11"/>
      <c r="K268" s="11"/>
      <c r="L268" s="11"/>
      <c r="M268" s="11"/>
      <c r="N268" s="11"/>
      <c r="O268" s="13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s="16" customFormat="1" ht="15">
      <c r="A269" s="25"/>
      <c r="B269" s="6"/>
      <c r="C269" s="6"/>
      <c r="D269" s="6"/>
      <c r="E269" s="6"/>
      <c r="F269" s="3"/>
      <c r="G269" s="3"/>
      <c r="H269" s="9"/>
      <c r="I269" s="11"/>
      <c r="J269" s="11"/>
      <c r="K269" s="11"/>
      <c r="L269" s="11"/>
      <c r="M269" s="11"/>
      <c r="N269" s="11"/>
      <c r="O269" s="13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s="16" customFormat="1" ht="15">
      <c r="A270" s="25"/>
      <c r="B270" s="6"/>
      <c r="C270" s="6"/>
      <c r="D270" s="6"/>
      <c r="E270" s="6"/>
      <c r="F270" s="3"/>
      <c r="G270" s="3"/>
      <c r="H270" s="9"/>
      <c r="I270" s="11"/>
      <c r="J270" s="11"/>
      <c r="K270" s="11"/>
      <c r="L270" s="11"/>
      <c r="M270" s="11"/>
      <c r="N270" s="11"/>
      <c r="O270" s="13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s="16" customFormat="1" ht="15">
      <c r="A271" s="25"/>
      <c r="B271" s="6"/>
      <c r="C271" s="6"/>
      <c r="D271" s="6"/>
      <c r="E271" s="6"/>
      <c r="F271" s="3"/>
      <c r="G271" s="3"/>
      <c r="H271" s="9"/>
      <c r="I271" s="11"/>
      <c r="J271" s="11"/>
      <c r="K271" s="11"/>
      <c r="L271" s="11"/>
      <c r="M271" s="11"/>
      <c r="N271" s="11"/>
      <c r="O271" s="13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s="16" customFormat="1" ht="15">
      <c r="A272" s="25"/>
      <c r="B272" s="6"/>
      <c r="C272" s="6"/>
      <c r="D272" s="6"/>
      <c r="E272" s="6"/>
      <c r="F272" s="3"/>
      <c r="G272" s="3"/>
      <c r="H272" s="9"/>
      <c r="I272" s="11"/>
      <c r="J272" s="11"/>
      <c r="K272" s="11"/>
      <c r="L272" s="11"/>
      <c r="M272" s="11"/>
      <c r="N272" s="11"/>
      <c r="O272" s="13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s="16" customFormat="1" ht="15">
      <c r="A273" s="25"/>
      <c r="B273" s="6"/>
      <c r="C273" s="6"/>
      <c r="D273" s="6"/>
      <c r="E273" s="6"/>
      <c r="F273" s="3"/>
      <c r="G273" s="3"/>
      <c r="H273" s="9"/>
      <c r="I273" s="11"/>
      <c r="J273" s="11"/>
      <c r="K273" s="11"/>
      <c r="L273" s="11"/>
      <c r="M273" s="11"/>
      <c r="N273" s="11"/>
      <c r="O273" s="13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s="16" customFormat="1" ht="15">
      <c r="A274" s="25"/>
      <c r="B274" s="6"/>
      <c r="C274" s="6"/>
      <c r="D274" s="6"/>
      <c r="E274" s="6"/>
      <c r="F274" s="3"/>
      <c r="G274" s="3"/>
      <c r="H274" s="9"/>
      <c r="I274" s="11"/>
      <c r="J274" s="11"/>
      <c r="K274" s="11"/>
      <c r="L274" s="11"/>
      <c r="M274" s="11"/>
      <c r="N274" s="11"/>
      <c r="O274" s="13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s="16" customFormat="1" ht="15">
      <c r="A275" s="25"/>
      <c r="B275" s="6"/>
      <c r="C275" s="6"/>
      <c r="D275" s="6"/>
      <c r="E275" s="6"/>
      <c r="F275" s="3"/>
      <c r="G275" s="3"/>
      <c r="H275" s="9"/>
      <c r="I275" s="11"/>
      <c r="J275" s="11"/>
      <c r="K275" s="11"/>
      <c r="L275" s="11"/>
      <c r="M275" s="11"/>
      <c r="N275" s="11"/>
      <c r="O275" s="13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s="16" customFormat="1" ht="15">
      <c r="A276" s="25"/>
      <c r="B276" s="6"/>
      <c r="C276" s="6"/>
      <c r="D276" s="6"/>
      <c r="E276" s="6"/>
      <c r="F276" s="3"/>
      <c r="G276" s="3"/>
      <c r="H276" s="9"/>
      <c r="I276" s="11"/>
      <c r="J276" s="11"/>
      <c r="K276" s="11"/>
      <c r="L276" s="11"/>
      <c r="M276" s="11"/>
      <c r="N276" s="11"/>
      <c r="O276" s="13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s="16" customFormat="1" ht="15">
      <c r="A277" s="25"/>
      <c r="B277" s="6"/>
      <c r="C277" s="6"/>
      <c r="D277" s="6"/>
      <c r="E277" s="6"/>
      <c r="F277" s="3"/>
      <c r="G277" s="3"/>
      <c r="H277" s="9"/>
      <c r="I277" s="11"/>
      <c r="J277" s="11"/>
      <c r="K277" s="11"/>
      <c r="L277" s="11"/>
      <c r="M277" s="11"/>
      <c r="N277" s="11"/>
      <c r="O277" s="13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s="16" customFormat="1" ht="15">
      <c r="A278" s="25"/>
      <c r="B278" s="6"/>
      <c r="C278" s="6"/>
      <c r="D278" s="6"/>
      <c r="E278" s="6"/>
      <c r="F278" s="3"/>
      <c r="G278" s="3"/>
      <c r="H278" s="9"/>
      <c r="I278" s="11"/>
      <c r="J278" s="11"/>
      <c r="K278" s="11"/>
      <c r="L278" s="11"/>
      <c r="M278" s="11"/>
      <c r="N278" s="11"/>
      <c r="O278" s="13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s="16" customFormat="1" ht="15">
      <c r="A279" s="25"/>
      <c r="B279" s="6"/>
      <c r="C279" s="6"/>
      <c r="D279" s="6"/>
      <c r="E279" s="6"/>
      <c r="F279" s="3"/>
      <c r="G279" s="3"/>
      <c r="H279" s="9"/>
      <c r="I279" s="11"/>
      <c r="J279" s="11"/>
      <c r="K279" s="11"/>
      <c r="L279" s="11"/>
      <c r="M279" s="11"/>
      <c r="N279" s="11"/>
      <c r="O279" s="13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s="16" customFormat="1" ht="15">
      <c r="A280" s="25"/>
      <c r="B280" s="6"/>
      <c r="C280" s="6"/>
      <c r="D280" s="6"/>
      <c r="E280" s="6"/>
      <c r="F280" s="3"/>
      <c r="G280" s="3"/>
      <c r="H280" s="9"/>
      <c r="I280" s="11"/>
      <c r="J280" s="11"/>
      <c r="K280" s="11"/>
      <c r="L280" s="11"/>
      <c r="M280" s="11"/>
      <c r="N280" s="11"/>
      <c r="O280" s="13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s="16" customFormat="1" ht="15">
      <c r="A281" s="25"/>
      <c r="B281" s="6"/>
      <c r="C281" s="6"/>
      <c r="D281" s="6"/>
      <c r="E281" s="6"/>
      <c r="F281" s="3"/>
      <c r="G281" s="3"/>
      <c r="H281" s="9"/>
      <c r="I281" s="11"/>
      <c r="J281" s="11"/>
      <c r="K281" s="11"/>
      <c r="L281" s="11"/>
      <c r="M281" s="11"/>
      <c r="N281" s="11"/>
      <c r="O281" s="13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s="16" customFormat="1" ht="15">
      <c r="A282" s="25"/>
      <c r="B282" s="6"/>
      <c r="C282" s="6"/>
      <c r="D282" s="6"/>
      <c r="E282" s="6"/>
      <c r="F282" s="3"/>
      <c r="G282" s="3"/>
      <c r="H282" s="9"/>
      <c r="I282" s="11"/>
      <c r="J282" s="11"/>
      <c r="K282" s="11"/>
      <c r="L282" s="11"/>
      <c r="M282" s="11"/>
      <c r="N282" s="11"/>
      <c r="O282" s="13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s="16" customFormat="1" ht="15">
      <c r="A283" s="25"/>
      <c r="B283" s="6"/>
      <c r="C283" s="6"/>
      <c r="D283" s="6"/>
      <c r="E283" s="6"/>
      <c r="F283" s="3"/>
      <c r="G283" s="3"/>
      <c r="H283" s="9"/>
      <c r="I283" s="11"/>
      <c r="J283" s="11"/>
      <c r="K283" s="11"/>
      <c r="L283" s="11"/>
      <c r="M283" s="11"/>
      <c r="N283" s="11"/>
      <c r="O283" s="13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s="16" customFormat="1" ht="15">
      <c r="A284" s="25"/>
      <c r="B284" s="6"/>
      <c r="C284" s="6"/>
      <c r="D284" s="6"/>
      <c r="E284" s="6"/>
      <c r="F284" s="3"/>
      <c r="G284" s="3"/>
      <c r="H284" s="9"/>
      <c r="I284" s="11"/>
      <c r="J284" s="11"/>
      <c r="K284" s="11"/>
      <c r="L284" s="11"/>
      <c r="M284" s="11"/>
      <c r="N284" s="11"/>
      <c r="O284" s="13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s="16" customFormat="1" ht="15">
      <c r="A285" s="25"/>
      <c r="B285" s="6"/>
      <c r="C285" s="6"/>
      <c r="D285" s="6"/>
      <c r="E285" s="6"/>
      <c r="F285" s="3"/>
      <c r="G285" s="3"/>
      <c r="H285" s="9"/>
      <c r="I285" s="11"/>
      <c r="J285" s="11"/>
      <c r="K285" s="11"/>
      <c r="L285" s="11"/>
      <c r="M285" s="11"/>
      <c r="N285" s="11"/>
      <c r="O285" s="13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s="16" customFormat="1" ht="15">
      <c r="A286" s="25"/>
      <c r="B286" s="6"/>
      <c r="C286" s="6"/>
      <c r="D286" s="6"/>
      <c r="E286" s="6"/>
      <c r="F286" s="3"/>
      <c r="G286" s="3"/>
      <c r="H286" s="9"/>
      <c r="I286" s="11"/>
      <c r="J286" s="11"/>
      <c r="K286" s="11"/>
      <c r="L286" s="11"/>
      <c r="M286" s="11"/>
      <c r="N286" s="11"/>
      <c r="O286" s="13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s="16" customFormat="1" ht="15">
      <c r="A287" s="25"/>
      <c r="B287" s="6"/>
      <c r="C287" s="6"/>
      <c r="D287" s="6"/>
      <c r="E287" s="6"/>
      <c r="F287" s="3"/>
      <c r="G287" s="3"/>
      <c r="H287" s="9"/>
      <c r="I287" s="11"/>
      <c r="J287" s="11"/>
      <c r="K287" s="11"/>
      <c r="L287" s="11"/>
      <c r="M287" s="11"/>
      <c r="N287" s="11"/>
      <c r="O287" s="13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s="16" customFormat="1" ht="15">
      <c r="A288" s="25"/>
      <c r="B288" s="6"/>
      <c r="C288" s="6"/>
      <c r="D288" s="6"/>
      <c r="E288" s="6"/>
      <c r="F288" s="3"/>
      <c r="G288" s="3"/>
      <c r="H288" s="9"/>
      <c r="I288" s="11"/>
      <c r="J288" s="11"/>
      <c r="K288" s="11"/>
      <c r="L288" s="11"/>
      <c r="M288" s="11"/>
      <c r="N288" s="11"/>
      <c r="O288" s="13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5">
      <c r="A289" s="26"/>
      <c r="B289" s="7"/>
      <c r="C289" s="7"/>
      <c r="D289" s="7"/>
      <c r="E289" s="7"/>
      <c r="F289" s="2"/>
      <c r="G289" s="2"/>
      <c r="H289" s="29"/>
      <c r="I289" s="12"/>
      <c r="J289" s="12"/>
      <c r="K289" s="12"/>
      <c r="L289" s="12"/>
      <c r="M289" s="12"/>
      <c r="N289" s="12"/>
      <c r="O289" s="14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5">
      <c r="A290" s="26"/>
      <c r="B290" s="7"/>
      <c r="C290" s="7"/>
      <c r="D290" s="7"/>
      <c r="E290" s="7"/>
      <c r="F290" s="2"/>
      <c r="G290" s="2"/>
      <c r="H290" s="29"/>
      <c r="I290" s="12"/>
      <c r="J290" s="12"/>
      <c r="K290" s="12"/>
      <c r="L290" s="12"/>
      <c r="M290" s="12"/>
      <c r="N290" s="12"/>
      <c r="O290" s="14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5">
      <c r="A291" s="26"/>
      <c r="B291" s="7"/>
      <c r="C291" s="7"/>
      <c r="D291" s="7"/>
      <c r="E291" s="7"/>
      <c r="F291" s="2"/>
      <c r="G291" s="2"/>
      <c r="H291" s="29"/>
      <c r="I291" s="12"/>
      <c r="J291" s="12"/>
      <c r="K291" s="12"/>
      <c r="L291" s="12"/>
      <c r="M291" s="12"/>
      <c r="N291" s="12"/>
      <c r="O291" s="14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ht="15">
      <c r="A292" s="26"/>
      <c r="B292" s="7"/>
      <c r="C292" s="7"/>
      <c r="D292" s="7"/>
      <c r="E292" s="7"/>
      <c r="F292" s="2"/>
      <c r="G292" s="2"/>
      <c r="H292" s="29"/>
      <c r="I292" s="12"/>
      <c r="J292" s="12"/>
      <c r="K292" s="12"/>
      <c r="L292" s="12"/>
      <c r="M292" s="12"/>
      <c r="N292" s="12"/>
      <c r="O292" s="14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ht="15">
      <c r="A293" s="26"/>
      <c r="B293" s="7"/>
      <c r="C293" s="7"/>
      <c r="D293" s="7"/>
      <c r="E293" s="7"/>
      <c r="F293" s="2"/>
      <c r="G293" s="2"/>
      <c r="H293" s="29"/>
      <c r="I293" s="12"/>
      <c r="J293" s="12"/>
      <c r="K293" s="12"/>
      <c r="L293" s="12"/>
      <c r="M293" s="12"/>
      <c r="N293" s="12"/>
      <c r="O293" s="14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ht="15">
      <c r="A294" s="26"/>
      <c r="B294" s="7"/>
      <c r="C294" s="7"/>
      <c r="D294" s="7"/>
      <c r="E294" s="7"/>
      <c r="F294" s="2"/>
      <c r="G294" s="2"/>
      <c r="H294" s="29"/>
      <c r="I294" s="12"/>
      <c r="J294" s="12"/>
      <c r="K294" s="12"/>
      <c r="L294" s="12"/>
      <c r="M294" s="12"/>
      <c r="N294" s="12"/>
      <c r="O294" s="14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ht="15">
      <c r="A295" s="26"/>
      <c r="B295" s="7"/>
      <c r="C295" s="7"/>
      <c r="D295" s="7"/>
      <c r="E295" s="7"/>
      <c r="F295" s="2"/>
      <c r="G295" s="2"/>
      <c r="H295" s="29"/>
      <c r="I295" s="12"/>
      <c r="J295" s="12"/>
      <c r="K295" s="12"/>
      <c r="L295" s="12"/>
      <c r="M295" s="12"/>
      <c r="N295" s="12"/>
      <c r="O295" s="14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ht="15">
      <c r="A296" s="26"/>
      <c r="B296" s="7"/>
      <c r="C296" s="7"/>
      <c r="D296" s="7"/>
      <c r="E296" s="7"/>
      <c r="F296" s="2"/>
      <c r="G296" s="2"/>
      <c r="H296" s="29"/>
      <c r="I296" s="12"/>
      <c r="J296" s="12"/>
      <c r="K296" s="12"/>
      <c r="L296" s="12"/>
      <c r="M296" s="12"/>
      <c r="N296" s="12"/>
      <c r="O296" s="14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ht="15">
      <c r="A297" s="26"/>
      <c r="B297" s="7"/>
      <c r="C297" s="7"/>
      <c r="D297" s="7"/>
      <c r="E297" s="7"/>
      <c r="F297" s="2"/>
      <c r="G297" s="2"/>
      <c r="H297" s="29"/>
      <c r="I297" s="12"/>
      <c r="J297" s="12"/>
      <c r="K297" s="12"/>
      <c r="L297" s="12"/>
      <c r="M297" s="12"/>
      <c r="N297" s="12"/>
      <c r="O297" s="14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ht="15">
      <c r="A298" s="26"/>
      <c r="B298" s="7"/>
      <c r="C298" s="7"/>
      <c r="D298" s="7"/>
      <c r="E298" s="7"/>
      <c r="F298" s="2"/>
      <c r="G298" s="2"/>
      <c r="H298" s="29"/>
      <c r="I298" s="12"/>
      <c r="J298" s="12"/>
      <c r="K298" s="12"/>
      <c r="L298" s="12"/>
      <c r="M298" s="12"/>
      <c r="N298" s="12"/>
      <c r="O298" s="14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ht="15">
      <c r="A299" s="26"/>
      <c r="B299" s="7"/>
      <c r="C299" s="7"/>
      <c r="D299" s="7"/>
      <c r="E299" s="7"/>
      <c r="F299" s="2"/>
      <c r="G299" s="2"/>
      <c r="H299" s="29"/>
      <c r="I299" s="12"/>
      <c r="J299" s="12"/>
      <c r="K299" s="12"/>
      <c r="L299" s="12"/>
      <c r="M299" s="12"/>
      <c r="N299" s="12"/>
      <c r="O299" s="14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ht="15">
      <c r="A300" s="26"/>
      <c r="B300" s="7"/>
      <c r="C300" s="7"/>
      <c r="D300" s="7"/>
      <c r="E300" s="7"/>
      <c r="F300" s="2"/>
      <c r="G300" s="2"/>
      <c r="H300" s="29"/>
      <c r="I300" s="12"/>
      <c r="J300" s="12"/>
      <c r="K300" s="12"/>
      <c r="L300" s="12"/>
      <c r="M300" s="12"/>
      <c r="N300" s="12"/>
      <c r="O300" s="14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ht="15">
      <c r="A301" s="26"/>
      <c r="B301" s="7"/>
      <c r="C301" s="7"/>
      <c r="D301" s="7"/>
      <c r="E301" s="7"/>
      <c r="F301" s="2"/>
      <c r="G301" s="2"/>
      <c r="H301" s="30"/>
      <c r="I301" s="12"/>
      <c r="J301" s="12"/>
      <c r="K301" s="12"/>
      <c r="L301" s="12"/>
      <c r="M301" s="12"/>
      <c r="N301" s="12"/>
      <c r="O301" s="14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ht="15">
      <c r="A302" s="26"/>
      <c r="B302" s="7"/>
      <c r="C302" s="7"/>
      <c r="D302" s="7"/>
      <c r="E302" s="7"/>
      <c r="F302" s="2"/>
      <c r="G302" s="2"/>
      <c r="H302" s="30"/>
      <c r="I302" s="12"/>
      <c r="J302" s="12"/>
      <c r="K302" s="12"/>
      <c r="L302" s="12"/>
      <c r="M302" s="12"/>
      <c r="N302" s="12"/>
      <c r="O302" s="14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ht="15">
      <c r="A303" s="26"/>
      <c r="B303" s="7"/>
      <c r="C303" s="7"/>
      <c r="D303" s="7"/>
      <c r="E303" s="7"/>
      <c r="F303" s="2"/>
      <c r="G303" s="2"/>
      <c r="H303" s="30"/>
      <c r="I303" s="12"/>
      <c r="J303" s="12"/>
      <c r="K303" s="12"/>
      <c r="L303" s="12"/>
      <c r="M303" s="12"/>
      <c r="N303" s="12"/>
      <c r="O303" s="14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ht="15">
      <c r="A304" s="26"/>
      <c r="B304" s="7"/>
      <c r="C304" s="7"/>
      <c r="D304" s="7"/>
      <c r="E304" s="7"/>
      <c r="F304" s="2"/>
      <c r="G304" s="2"/>
      <c r="H304" s="30"/>
      <c r="I304" s="12"/>
      <c r="J304" s="12"/>
      <c r="K304" s="12"/>
      <c r="L304" s="12"/>
      <c r="M304" s="12"/>
      <c r="N304" s="12"/>
      <c r="O304" s="14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ht="15">
      <c r="A305" s="26"/>
      <c r="B305" s="7"/>
      <c r="C305" s="7"/>
      <c r="D305" s="7"/>
      <c r="E305" s="7"/>
      <c r="F305" s="2"/>
      <c r="G305" s="2"/>
      <c r="H305" s="30"/>
      <c r="I305" s="12"/>
      <c r="J305" s="12"/>
      <c r="K305" s="12"/>
      <c r="L305" s="12"/>
      <c r="M305" s="12"/>
      <c r="N305" s="12"/>
      <c r="O305" s="14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ht="15">
      <c r="A306" s="26"/>
      <c r="B306" s="7"/>
      <c r="C306" s="7"/>
      <c r="D306" s="7"/>
      <c r="E306" s="7"/>
      <c r="F306" s="2"/>
      <c r="G306" s="2"/>
      <c r="H306" s="30"/>
      <c r="I306" s="12"/>
      <c r="J306" s="12"/>
      <c r="K306" s="12"/>
      <c r="L306" s="12"/>
      <c r="M306" s="12"/>
      <c r="N306" s="12"/>
      <c r="O306" s="14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ht="15">
      <c r="A307" s="26"/>
      <c r="B307" s="7"/>
      <c r="C307" s="7"/>
      <c r="D307" s="7"/>
      <c r="E307" s="7"/>
      <c r="F307" s="2"/>
      <c r="G307" s="2"/>
      <c r="H307" s="30"/>
      <c r="I307" s="12"/>
      <c r="J307" s="12"/>
      <c r="K307" s="12"/>
      <c r="L307" s="12"/>
      <c r="M307" s="12"/>
      <c r="N307" s="12"/>
      <c r="O307" s="14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ht="15">
      <c r="A308" s="26"/>
      <c r="B308" s="7"/>
      <c r="C308" s="7"/>
      <c r="D308" s="7"/>
      <c r="E308" s="7"/>
      <c r="F308" s="2"/>
      <c r="G308" s="2"/>
      <c r="H308" s="30"/>
      <c r="I308" s="12"/>
      <c r="J308" s="12"/>
      <c r="K308" s="12"/>
      <c r="L308" s="12"/>
      <c r="M308" s="12"/>
      <c r="N308" s="12"/>
      <c r="O308" s="14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ht="15">
      <c r="A309" s="26"/>
      <c r="B309" s="7"/>
      <c r="C309" s="7"/>
      <c r="D309" s="7"/>
      <c r="E309" s="7"/>
      <c r="F309" s="2"/>
      <c r="G309" s="2"/>
      <c r="H309" s="30"/>
      <c r="I309" s="12"/>
      <c r="J309" s="12"/>
      <c r="K309" s="12"/>
      <c r="L309" s="12"/>
      <c r="M309" s="12"/>
      <c r="N309" s="12"/>
      <c r="O309" s="14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ht="15">
      <c r="A310" s="26"/>
      <c r="B310" s="7"/>
      <c r="C310" s="7"/>
      <c r="D310" s="7"/>
      <c r="E310" s="7"/>
      <c r="F310" s="2"/>
      <c r="G310" s="2"/>
      <c r="H310" s="30"/>
      <c r="I310" s="12"/>
      <c r="J310" s="12"/>
      <c r="K310" s="12"/>
      <c r="L310" s="12"/>
      <c r="M310" s="12"/>
      <c r="N310" s="12"/>
      <c r="O310" s="14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ht="15">
      <c r="A311" s="26"/>
      <c r="B311" s="7"/>
      <c r="C311" s="7"/>
      <c r="D311" s="7"/>
      <c r="E311" s="7"/>
      <c r="F311" s="2"/>
      <c r="G311" s="2"/>
      <c r="H311" s="30"/>
      <c r="I311" s="12"/>
      <c r="J311" s="12"/>
      <c r="K311" s="12"/>
      <c r="L311" s="12"/>
      <c r="M311" s="12"/>
      <c r="N311" s="12"/>
      <c r="O311" s="14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ht="15">
      <c r="A312" s="26"/>
      <c r="B312" s="7"/>
      <c r="C312" s="7"/>
      <c r="D312" s="7"/>
      <c r="E312" s="7"/>
      <c r="F312" s="2"/>
      <c r="G312" s="2"/>
      <c r="H312" s="30"/>
      <c r="I312" s="12"/>
      <c r="J312" s="12"/>
      <c r="K312" s="12"/>
      <c r="L312" s="12"/>
      <c r="M312" s="12"/>
      <c r="N312" s="12"/>
      <c r="O312" s="14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ht="15">
      <c r="A313" s="26"/>
      <c r="B313" s="7"/>
      <c r="C313" s="7"/>
      <c r="D313" s="7"/>
      <c r="E313" s="7"/>
      <c r="F313" s="2"/>
      <c r="G313" s="2"/>
      <c r="H313" s="30"/>
      <c r="I313" s="12"/>
      <c r="J313" s="12"/>
      <c r="K313" s="12"/>
      <c r="L313" s="12"/>
      <c r="M313" s="12"/>
      <c r="N313" s="12"/>
      <c r="O313" s="14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ht="15">
      <c r="A314" s="26"/>
      <c r="B314" s="7"/>
      <c r="C314" s="7"/>
      <c r="D314" s="7"/>
      <c r="E314" s="7"/>
      <c r="F314" s="2"/>
      <c r="G314" s="2"/>
      <c r="H314" s="30"/>
      <c r="I314" s="12"/>
      <c r="J314" s="12"/>
      <c r="K314" s="12"/>
      <c r="L314" s="12"/>
      <c r="M314" s="12"/>
      <c r="N314" s="12"/>
      <c r="O314" s="14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ht="15">
      <c r="A315" s="26"/>
      <c r="B315" s="7"/>
      <c r="C315" s="7"/>
      <c r="D315" s="7"/>
      <c r="E315" s="7"/>
      <c r="F315" s="2"/>
      <c r="G315" s="2"/>
      <c r="H315" s="30"/>
      <c r="I315" s="12"/>
      <c r="J315" s="12"/>
      <c r="K315" s="12"/>
      <c r="L315" s="12"/>
      <c r="M315" s="12"/>
      <c r="N315" s="12"/>
      <c r="O315" s="14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ht="15">
      <c r="A316" s="26"/>
      <c r="B316" s="7"/>
      <c r="C316" s="7"/>
      <c r="D316" s="7"/>
      <c r="E316" s="7"/>
      <c r="F316" s="2"/>
      <c r="G316" s="2"/>
      <c r="H316" s="30"/>
      <c r="I316" s="12"/>
      <c r="J316" s="12"/>
      <c r="K316" s="12"/>
      <c r="L316" s="12"/>
      <c r="M316" s="12"/>
      <c r="N316" s="12"/>
      <c r="O316" s="14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ht="15">
      <c r="A317" s="26"/>
      <c r="B317" s="7"/>
      <c r="C317" s="7"/>
      <c r="D317" s="7"/>
      <c r="E317" s="7"/>
      <c r="F317" s="2"/>
      <c r="G317" s="2"/>
      <c r="H317" s="30"/>
      <c r="I317" s="12"/>
      <c r="J317" s="12"/>
      <c r="K317" s="12"/>
      <c r="L317" s="12"/>
      <c r="M317" s="12"/>
      <c r="N317" s="12"/>
      <c r="O317" s="14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ht="15">
      <c r="A318" s="26"/>
      <c r="B318" s="7"/>
      <c r="C318" s="7"/>
      <c r="D318" s="7"/>
      <c r="E318" s="7"/>
      <c r="F318" s="2"/>
      <c r="G318" s="2"/>
      <c r="H318" s="30"/>
      <c r="I318" s="12"/>
      <c r="J318" s="12"/>
      <c r="K318" s="12"/>
      <c r="L318" s="12"/>
      <c r="M318" s="12"/>
      <c r="N318" s="12"/>
      <c r="O318" s="14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ht="15">
      <c r="A319" s="26"/>
      <c r="B319" s="7"/>
      <c r="C319" s="7"/>
      <c r="D319" s="7"/>
      <c r="E319" s="7"/>
      <c r="F319" s="2"/>
      <c r="G319" s="2"/>
      <c r="H319" s="30"/>
      <c r="I319" s="12"/>
      <c r="J319" s="12"/>
      <c r="K319" s="12"/>
      <c r="L319" s="12"/>
      <c r="M319" s="12"/>
      <c r="N319" s="12"/>
      <c r="O319" s="14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ht="15">
      <c r="A320" s="26"/>
      <c r="B320" s="7"/>
      <c r="C320" s="7"/>
      <c r="D320" s="7"/>
      <c r="E320" s="7"/>
      <c r="F320" s="2"/>
      <c r="G320" s="2"/>
      <c r="H320" s="30"/>
      <c r="I320" s="12"/>
      <c r="J320" s="12"/>
      <c r="K320" s="12"/>
      <c r="L320" s="12"/>
      <c r="M320" s="12"/>
      <c r="N320" s="12"/>
      <c r="O320" s="14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ht="15">
      <c r="A321" s="26"/>
      <c r="B321" s="7"/>
      <c r="C321" s="7"/>
      <c r="D321" s="7"/>
      <c r="E321" s="7"/>
      <c r="F321" s="2"/>
      <c r="G321" s="2"/>
      <c r="H321" s="30"/>
      <c r="I321" s="12"/>
      <c r="J321" s="12"/>
      <c r="K321" s="12"/>
      <c r="L321" s="12"/>
      <c r="M321" s="12"/>
      <c r="N321" s="12"/>
      <c r="O321" s="14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ht="15">
      <c r="A322" s="26"/>
      <c r="B322" s="7"/>
      <c r="C322" s="7"/>
      <c r="D322" s="7"/>
      <c r="E322" s="7"/>
      <c r="F322" s="2"/>
      <c r="G322" s="2"/>
      <c r="H322" s="30"/>
      <c r="I322" s="12"/>
      <c r="J322" s="12"/>
      <c r="K322" s="12"/>
      <c r="L322" s="12"/>
      <c r="M322" s="12"/>
      <c r="N322" s="12"/>
      <c r="O322" s="14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ht="15">
      <c r="A323" s="26"/>
      <c r="B323" s="7"/>
      <c r="C323" s="7"/>
      <c r="D323" s="7"/>
      <c r="E323" s="7"/>
      <c r="F323" s="2"/>
      <c r="G323" s="2"/>
      <c r="H323" s="30"/>
      <c r="I323" s="12"/>
      <c r="J323" s="12"/>
      <c r="K323" s="12"/>
      <c r="L323" s="12"/>
      <c r="M323" s="12"/>
      <c r="N323" s="12"/>
      <c r="O323" s="14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ht="15">
      <c r="A324" s="26"/>
      <c r="B324" s="7"/>
      <c r="C324" s="7"/>
      <c r="D324" s="7"/>
      <c r="E324" s="7"/>
      <c r="F324" s="2"/>
      <c r="G324" s="2"/>
      <c r="H324" s="30"/>
      <c r="I324" s="12"/>
      <c r="J324" s="12"/>
      <c r="K324" s="12"/>
      <c r="L324" s="12"/>
      <c r="M324" s="12"/>
      <c r="N324" s="12"/>
      <c r="O324" s="14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ht="15">
      <c r="A325" s="26"/>
      <c r="B325" s="7"/>
      <c r="C325" s="7"/>
      <c r="D325" s="7"/>
      <c r="E325" s="7"/>
      <c r="F325" s="2"/>
      <c r="G325" s="2"/>
      <c r="H325" s="30"/>
      <c r="I325" s="12"/>
      <c r="J325" s="12"/>
      <c r="K325" s="12"/>
      <c r="L325" s="12"/>
      <c r="M325" s="12"/>
      <c r="N325" s="12"/>
      <c r="O325" s="14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ht="15">
      <c r="A326" s="26"/>
      <c r="B326" s="7"/>
      <c r="C326" s="7"/>
      <c r="D326" s="7"/>
      <c r="E326" s="7"/>
      <c r="F326" s="2"/>
      <c r="G326" s="2"/>
      <c r="H326" s="29"/>
      <c r="I326" s="12"/>
      <c r="J326" s="12"/>
      <c r="K326" s="12"/>
      <c r="L326" s="12"/>
      <c r="M326" s="12"/>
      <c r="N326" s="12"/>
      <c r="O326" s="14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ht="15">
      <c r="A327" s="26"/>
      <c r="B327" s="7"/>
      <c r="C327" s="7"/>
      <c r="D327" s="7"/>
      <c r="E327" s="7"/>
      <c r="F327" s="2"/>
      <c r="G327" s="2"/>
      <c r="H327" s="29"/>
      <c r="I327" s="12"/>
      <c r="J327" s="12"/>
      <c r="K327" s="12"/>
      <c r="L327" s="12"/>
      <c r="M327" s="12"/>
      <c r="N327" s="12"/>
      <c r="O327" s="14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ht="15">
      <c r="A328" s="26"/>
      <c r="B328" s="7"/>
      <c r="C328" s="7"/>
      <c r="D328" s="7"/>
      <c r="E328" s="7"/>
      <c r="F328" s="2"/>
      <c r="G328" s="2"/>
      <c r="H328" s="29"/>
      <c r="I328" s="12"/>
      <c r="J328" s="12"/>
      <c r="K328" s="12"/>
      <c r="L328" s="12"/>
      <c r="M328" s="12"/>
      <c r="N328" s="12"/>
      <c r="O328" s="14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</sheetData>
  <sheetProtection/>
  <mergeCells count="20">
    <mergeCell ref="A1:Y1"/>
    <mergeCell ref="A2:Y2"/>
    <mergeCell ref="A3:Y3"/>
    <mergeCell ref="A5:A7"/>
    <mergeCell ref="I5:N5"/>
    <mergeCell ref="O5:O7"/>
    <mergeCell ref="B5:B7"/>
    <mergeCell ref="P6:S6"/>
    <mergeCell ref="T6:U6"/>
    <mergeCell ref="V5:V7"/>
    <mergeCell ref="W5:Y6"/>
    <mergeCell ref="G5:G7"/>
    <mergeCell ref="H5:H7"/>
    <mergeCell ref="F5:F7"/>
    <mergeCell ref="E5:E7"/>
    <mergeCell ref="C5:D6"/>
    <mergeCell ref="W4:X4"/>
    <mergeCell ref="I6:L6"/>
    <mergeCell ref="M6:N6"/>
    <mergeCell ref="P5:U5"/>
  </mergeCells>
  <printOptions/>
  <pageMargins left="0.7" right="0.7" top="0.75" bottom="0.75" header="0.3" footer="0.3"/>
  <pageSetup horizontalDpi="720" verticalDpi="720" orientation="portrait" paperSize="9" r:id="rId1"/>
  <ignoredErrors>
    <ignoredError sqref="O11:O1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POA - Plan Operativo Anual - AR-L1067</dc:title>
  <dc:subject/>
  <dc:creator>Florencia Reca</dc:creator>
  <cp:keywords/>
  <dc:description/>
  <cp:lastModifiedBy>Inter-American Development Bank</cp:lastModifiedBy>
  <dcterms:created xsi:type="dcterms:W3CDTF">2012-10-06T17:35:08Z</dcterms:created>
  <dcterms:modified xsi:type="dcterms:W3CDTF">2012-10-09T13:35:05Z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  <property fmtid="{D5CDD505-2E9C-101B-9397-08002B2CF9AE}" pid="6" name="display_urn:schemas-microsoft-com:office:office#Edit">
    <vt:lpwstr>Ardila, Sergio</vt:lpwstr>
  </property>
  <property fmtid="{D5CDD505-2E9C-101B-9397-08002B2CF9AE}" pid="7" name="Access to Information Poli">
    <vt:lpwstr>Public</vt:lpwstr>
  </property>
  <property fmtid="{D5CDD505-2E9C-101B-9397-08002B2CF9AE}" pid="8" name="Other Auth">
    <vt:lpwstr/>
  </property>
  <property fmtid="{D5CDD505-2E9C-101B-9397-08002B2CF9AE}" pid="9" name="Division or Un">
    <vt:lpwstr>INE/RND</vt:lpwstr>
  </property>
  <property fmtid="{D5CDD505-2E9C-101B-9397-08002B2CF9AE}" pid="10" name="Business Ar">
    <vt:lpwstr/>
  </property>
  <property fmtid="{D5CDD505-2E9C-101B-9397-08002B2CF9AE}" pid="11" name="Webtop">
    <vt:lpwstr>AG-AGR</vt:lpwstr>
  </property>
  <property fmtid="{D5CDD505-2E9C-101B-9397-08002B2CF9AE}" pid="12" name="display_urn:schemas-microsoft-com:office:office#Auth">
    <vt:lpwstr>Ardila, Sergio</vt:lpwstr>
  </property>
  <property fmtid="{D5CDD505-2E9C-101B-9397-08002B2CF9AE}" pid="13" name="Project Numb">
    <vt:lpwstr>AR-L1067</vt:lpwstr>
  </property>
  <property fmtid="{D5CDD505-2E9C-101B-9397-08002B2CF9AE}" pid="14" name="Fro">
    <vt:lpwstr/>
  </property>
  <property fmtid="{D5CDD505-2E9C-101B-9397-08002B2CF9AE}" pid="15" name="T">
    <vt:lpwstr/>
  </property>
  <property fmtid="{D5CDD505-2E9C-101B-9397-08002B2CF9AE}" pid="16" name="Identifi">
    <vt:lpwstr> ANNEX</vt:lpwstr>
  </property>
  <property fmtid="{D5CDD505-2E9C-101B-9397-08002B2CF9AE}" pid="17" name="Project Document Ty">
    <vt:lpwstr/>
  </property>
  <property fmtid="{D5CDD505-2E9C-101B-9397-08002B2CF9AE}" pid="18" name="IDBDocs Numb">
    <vt:lpwstr>37182209</vt:lpwstr>
  </property>
  <property fmtid="{D5CDD505-2E9C-101B-9397-08002B2CF9AE}" pid="19" name="Migration In">
    <vt:lpwstr>&lt;Data&gt;&lt;APPLICATION&gt;MS EXCEL&lt;/APPLICATION&gt;&lt;USER_STAGE&gt;Proposal for Operation Development&lt;/USER_STAGE&gt;&lt;PD_OBJ_TYPE&gt;0&lt;/PD_OBJ_TYPE&gt;&lt;MAKERECORD&gt;Y&lt;/MAKERECORD&gt;&lt;PD_FILEPT_NO&gt;PO-AR-L1067-Plan&lt;/PD_FILEPT_NO&gt;&lt;/Data&gt;</vt:lpwstr>
  </property>
  <property fmtid="{D5CDD505-2E9C-101B-9397-08002B2CF9AE}" pid="20" name="Document Auth">
    <vt:lpwstr>Ardila, Sergio</vt:lpwstr>
  </property>
  <property fmtid="{D5CDD505-2E9C-101B-9397-08002B2CF9AE}" pid="21" name="Approval Numb">
    <vt:lpwstr/>
  </property>
  <property fmtid="{D5CDD505-2E9C-101B-9397-08002B2CF9AE}" pid="22" name="Document Language I">
    <vt:lpwstr>Spanish</vt:lpwstr>
  </property>
  <property fmtid="{D5CDD505-2E9C-101B-9397-08002B2CF9AE}" pid="23" name="Fiscal Year I">
    <vt:lpwstr>2012</vt:lpwstr>
  </property>
  <property fmtid="{D5CDD505-2E9C-101B-9397-08002B2CF9AE}" pid="24" name="Disclosure Activi">
    <vt:lpwstr>Proposal for Operation Development</vt:lpwstr>
  </property>
</Properties>
</file>