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065" windowWidth="19215" windowHeight="8070" activeTab="1"/>
  </bookViews>
  <sheets>
    <sheet name="Encabezado" sheetId="1" r:id="rId1"/>
    <sheet name="PA" sheetId="2" r:id="rId2"/>
  </sheets>
  <definedNames>
    <definedName name="_edn1_2">PA!#REF!</definedName>
    <definedName name="_edn2_2">PA!#REF!</definedName>
    <definedName name="_edn3_2">PA!#REF!</definedName>
    <definedName name="_ednref1_2">PA!#REF!</definedName>
    <definedName name="_ednref2_2">PA!#REF!</definedName>
    <definedName name="_ednref3_2">PA!#REF!</definedName>
    <definedName name="_ftn1_2">PA!#REF!</definedName>
    <definedName name="_ftn2_2">PA!#REF!</definedName>
    <definedName name="_ftnref1_2">PA!#REF!</definedName>
    <definedName name="_ftnref2_2">PA!#REF!</definedName>
    <definedName name="_xlnm.Print_Area" localSheetId="0">Encabezado!$A$1:$B$11</definedName>
    <definedName name="_xlnm.Print_Area" localSheetId="1">PA!$A$7:$M$62</definedName>
  </definedNames>
  <calcPr calcId="145621"/>
</workbook>
</file>

<file path=xl/calcChain.xml><?xml version="1.0" encoding="utf-8"?>
<calcChain xmlns="http://schemas.openxmlformats.org/spreadsheetml/2006/main">
  <c r="D21" i="2"/>
  <c r="D24"/>
  <c r="H23"/>
  <c r="D23"/>
  <c r="D20" s="1"/>
  <c r="H37"/>
  <c r="D39"/>
  <c r="D37"/>
  <c r="I20"/>
  <c r="I28"/>
  <c r="D28"/>
  <c r="I10"/>
  <c r="I9" s="1"/>
  <c r="I13"/>
  <c r="H10"/>
  <c r="D13"/>
  <c r="D10"/>
  <c r="D9" s="1"/>
  <c r="I39"/>
  <c r="H39"/>
  <c r="H28" l="1"/>
  <c r="H13"/>
  <c r="H9" s="1"/>
  <c r="I50" l="1"/>
  <c r="H50"/>
  <c r="D50"/>
  <c r="I44"/>
  <c r="H44"/>
  <c r="H27"/>
  <c r="H26"/>
  <c r="H25"/>
  <c r="H24"/>
  <c r="H22"/>
  <c r="H21"/>
  <c r="H20" l="1"/>
  <c r="H55"/>
  <c r="D55"/>
  <c r="I55"/>
  <c r="D19"/>
  <c r="H19" l="1"/>
  <c r="H36"/>
  <c r="I42"/>
  <c r="H42"/>
  <c r="D42"/>
  <c r="I37"/>
  <c r="D44"/>
  <c r="D58" s="1"/>
  <c r="E9"/>
  <c r="I58" l="1"/>
  <c r="I59" s="1"/>
  <c r="I36"/>
  <c r="H54"/>
  <c r="H56" s="1"/>
  <c r="H41"/>
  <c r="H58"/>
  <c r="H59" s="1"/>
  <c r="D54"/>
  <c r="D41"/>
  <c r="I54"/>
  <c r="I56" s="1"/>
  <c r="I41"/>
  <c r="H52"/>
  <c r="I19"/>
  <c r="D59"/>
  <c r="M5" s="1"/>
  <c r="D36"/>
  <c r="D56"/>
  <c r="D52" l="1"/>
  <c r="I52"/>
  <c r="H61"/>
  <c r="D61"/>
  <c r="J5"/>
  <c r="I61"/>
</calcChain>
</file>

<file path=xl/sharedStrings.xml><?xml version="1.0" encoding="utf-8"?>
<sst xmlns="http://schemas.openxmlformats.org/spreadsheetml/2006/main" count="228" uniqueCount="145">
  <si>
    <t xml:space="preserve">País: </t>
  </si>
  <si>
    <t>URUGUAY</t>
  </si>
  <si>
    <t xml:space="preserve">Agencia ejecutora: </t>
  </si>
  <si>
    <t xml:space="preserve">Nombre del Proyecto: </t>
  </si>
  <si>
    <t xml:space="preserve">Breve descripción de los objetivos y componentes del Proyecto: </t>
  </si>
  <si>
    <t xml:space="preserve">Fecha de firma del Convenio de Cooperación: </t>
  </si>
  <si>
    <t>Fecha para el último desembolso:</t>
  </si>
  <si>
    <t>1. N° de ref.</t>
  </si>
  <si>
    <t>9. Estatus (Pendiente, en proceso, adjudicado, cancelado)</t>
  </si>
  <si>
    <t>10. Comentarios</t>
  </si>
  <si>
    <t>EP</t>
  </si>
  <si>
    <t>Pendiente</t>
  </si>
  <si>
    <t>Otros</t>
  </si>
  <si>
    <t>CD</t>
  </si>
  <si>
    <t>EA</t>
  </si>
  <si>
    <t>1er. Semestre 12</t>
  </si>
  <si>
    <t>CC</t>
  </si>
  <si>
    <t>UE</t>
  </si>
  <si>
    <t>Creacion de linea base y sistema de monitoreo</t>
  </si>
  <si>
    <t>Pais: URUGUAY</t>
  </si>
  <si>
    <t xml:space="preserve">Consultorias (monto en U$S):  </t>
  </si>
  <si>
    <t>3. Descripción de la Adquisición</t>
  </si>
  <si>
    <t>9. Revision tecnica del JEP</t>
  </si>
  <si>
    <t>Local / Otro %</t>
  </si>
  <si>
    <t>2. Ref. POA</t>
  </si>
  <si>
    <t>4. Costo Estimado de la Adquisición en U$S</t>
  </si>
  <si>
    <t>Saldo Pendiente de comprometer</t>
  </si>
  <si>
    <t>5. Método de Adquisición</t>
  </si>
  <si>
    <t>6. Revisión ex-ante o ex-post de adquisiciones</t>
  </si>
  <si>
    <t>7. Fuente de Financiamiento y su porcentaje</t>
  </si>
  <si>
    <t>BID/FOMIN %</t>
  </si>
  <si>
    <t>8. Fecha Estimada de anuncio de adquisición o del inicio de la contratacion</t>
  </si>
  <si>
    <t>UNIDAD EJECUTORA</t>
  </si>
  <si>
    <t xml:space="preserve">BIENES </t>
  </si>
  <si>
    <t>CONSULTORIA DE CONSULTORES INDIVIDUALES</t>
  </si>
  <si>
    <t>SERVICIOS DISTINTOS DE CONSULTORIA</t>
  </si>
  <si>
    <t xml:space="preserve">TOTAL </t>
  </si>
  <si>
    <t>subtotal bienes</t>
  </si>
  <si>
    <t>subtotal servicios distintos de consultoria</t>
  </si>
  <si>
    <t xml:space="preserve">subtotal consultoria de consultores individuales </t>
  </si>
  <si>
    <t>total consultoria</t>
  </si>
  <si>
    <t xml:space="preserve">Coordinador del Proyecto </t>
  </si>
  <si>
    <t>Contrata el Banco</t>
  </si>
  <si>
    <t>Evaluación</t>
  </si>
  <si>
    <t>Auditoría</t>
  </si>
  <si>
    <t>2do Semestre 12</t>
  </si>
  <si>
    <t>Fin Proyecto</t>
  </si>
  <si>
    <t>3er Semestre</t>
  </si>
  <si>
    <t>2.1.3</t>
  </si>
  <si>
    <t>2.1.4</t>
  </si>
  <si>
    <t xml:space="preserve">Plan de Adquisiciones </t>
  </si>
  <si>
    <t xml:space="preserve">Bienes y Servicios no consultoría (monto en U$S):  </t>
  </si>
  <si>
    <t>Sector Privado</t>
  </si>
  <si>
    <t>total bienes y servicios no consultoría</t>
  </si>
  <si>
    <t>Nombre del Proyecto:  Promovinedo el desarrollo socioeconómico local, la valorización y el aprovechamiento de los recursos turísticos departamentales y regionales</t>
  </si>
  <si>
    <t>Agencia Ejecutora (AE): Asociación Comercial e Industrial de Rivera (ACIR)</t>
  </si>
  <si>
    <t>COMPONENTE 1: ARTICULACION Y FORTALECIMIENTO INSTITUCIONAL DEL SECTOR TURISTICO</t>
  </si>
  <si>
    <t>Elaboración de Plan estratégico Turístico de Rivera</t>
  </si>
  <si>
    <t>1.3.1</t>
  </si>
  <si>
    <t>COMPONENTE II: MEJORA DE LOS SERVICIOS TURISTICOS</t>
  </si>
  <si>
    <t>2.1.5</t>
  </si>
  <si>
    <t>Capacitación y apoyo a elaboración de hasta 10 planes de negocio</t>
  </si>
  <si>
    <t>2.2.3</t>
  </si>
  <si>
    <t>2.2.5</t>
  </si>
  <si>
    <t xml:space="preserve">COMPONENTE III:  VISIBILIDAD Y DIFUSIÓN DE RIVERA COMO DESTINO TURISTICO </t>
  </si>
  <si>
    <t>Diseño de un plan comunicacional de Rivera como destino turístico</t>
  </si>
  <si>
    <t>3.1.1</t>
  </si>
  <si>
    <t xml:space="preserve">Pasajes, viáticos y logística para lanzamiento del plan de comunicación </t>
  </si>
  <si>
    <t>Equipamiento informático y capacitación</t>
  </si>
  <si>
    <t>.</t>
  </si>
  <si>
    <t>SERCIVIOS DISTINTOS DE CONSULTORIA</t>
  </si>
  <si>
    <t>1er semestre 2013</t>
  </si>
  <si>
    <t>2.1.2</t>
  </si>
  <si>
    <t>Sensibilizacion de empresarios y actores claves en mejora de servicios turisticos</t>
  </si>
  <si>
    <t>2do Semestre 13</t>
  </si>
  <si>
    <t>3.1.3</t>
  </si>
  <si>
    <t>Metodologia, trabajo de campo /  relevamiento</t>
  </si>
  <si>
    <t>Asistencia técnica a empresas turísticas con potencial existentes en un area común</t>
  </si>
  <si>
    <t>1.2.1</t>
  </si>
  <si>
    <t>1.2.2</t>
  </si>
  <si>
    <t>Creación de mesa institucional binacional</t>
  </si>
  <si>
    <t>1.3.2</t>
  </si>
  <si>
    <t xml:space="preserve">Evento de presentación del Plan Estratégico </t>
  </si>
  <si>
    <t>2do semestre 2012</t>
  </si>
  <si>
    <t>2do Semestre 2012</t>
  </si>
  <si>
    <t xml:space="preserve">2.1.1 </t>
  </si>
  <si>
    <t>Relevamiento de la situación actual de la calidad de la oferta de servicios turísticos actuales</t>
  </si>
  <si>
    <t>Capacitación empresarial por sectores enfocados a directivos y propietarios (8 cursos)</t>
  </si>
  <si>
    <t>1er y 2do Semestre 13</t>
  </si>
  <si>
    <t>2do Semestre 13 y 1er Semestre 14</t>
  </si>
  <si>
    <t>Contador</t>
  </si>
  <si>
    <t>Gastos de funcionamiento</t>
  </si>
  <si>
    <t>Diseño plan 2do semestre 12 ejecución 1er y 2do Semestre 13</t>
  </si>
  <si>
    <t>Diseño y convocatoria 2do semestre 12 y ejecución1er. Semestre 13</t>
  </si>
  <si>
    <t>Apoyo logístico capacitación empresarial por sectores enfocados a directivos y propietarios (8 cursos)</t>
  </si>
  <si>
    <t>Apoyo logístico capacitación al personal (10 cursos)</t>
  </si>
  <si>
    <t>Capacitación al personal empresas turisticas existentes (10 cursos)</t>
  </si>
  <si>
    <t xml:space="preserve">Apoyo logístico asistencia técnica a empresas turísticas </t>
  </si>
  <si>
    <t>Plan de tutorías e implementacion a propuestas seleccionadas</t>
  </si>
  <si>
    <t>Numero del Proyecto: ATN/ME - 13181 - UR</t>
  </si>
  <si>
    <t>Periodo del Plan:  24 meses a partir de inicio de actividades</t>
  </si>
  <si>
    <t>total general</t>
  </si>
  <si>
    <t>2.2.1</t>
  </si>
  <si>
    <t>2.2.2</t>
  </si>
  <si>
    <t>2.2.4</t>
  </si>
  <si>
    <t>Invitación a nuevas empresas del sector turismo a presentar propuestas de negocios</t>
  </si>
  <si>
    <t>Elaboración de un reglamento y características para el apoyo a las propuestas</t>
  </si>
  <si>
    <t>Selección y presentación a diferentes fuentes de financiamiento y soporte empresarial</t>
  </si>
  <si>
    <t>2do semestre 2013</t>
  </si>
  <si>
    <t>2do semestr 2013</t>
  </si>
  <si>
    <t>Asociación Comercial e Industrial de Rivera (ACIR)</t>
  </si>
  <si>
    <t>Cooperación Técnica No Reembolsable “Promoviendo el Desarrollo Socio-Economico Local Mejorando la Valorización y Aprovechamiento de los Recursos Turísticos Departamentales y Regionales</t>
  </si>
  <si>
    <t>FIN: Contribuir a la mejora de las condiciones de vida de la población de Rivera a través de la valorización y del aprovechamiento de los recursos turísticos departamentales y regionales.</t>
  </si>
  <si>
    <t>PROPOSITO: Aumentar y diversificar el gasto per cápita y tiempo de permanencia de los turistas en Rivera, a través de la mejora de las condiciones y posibilidades ofrecidas al turista</t>
  </si>
  <si>
    <t>15 DE MAYO DE 2012</t>
  </si>
  <si>
    <t>15 DE NOVIEMBRE DE 2014</t>
  </si>
  <si>
    <t>COMPONENTE 1: Articulación y Fortalecimiento Institucional del Sector Turístico</t>
  </si>
  <si>
    <t>COMPONENTE 2: Mejora de los Servicios Turisticos</t>
  </si>
  <si>
    <t xml:space="preserve">COMPONENTE 3: Visibilidad y Difusión de Rivera como Destino Turístico </t>
  </si>
  <si>
    <t>1.3.3</t>
  </si>
  <si>
    <t>Intercambio de Cámaras de Turismo de otras regiones</t>
  </si>
  <si>
    <t>2.1.1</t>
  </si>
  <si>
    <t>Llamado competitivo para el cual se elaborarán las bases, se apoyará puesta en práctica y seguimiento</t>
  </si>
  <si>
    <t>Se identificará un área común de mejoras para optimizar los recursos de asistencia técnica. (ej, manejo de alimentos o administración hotelera).</t>
  </si>
  <si>
    <t>10 talleres especializados. El diseño será realizado por el consultor de plan estratégico.Se relevará oferta local para evaluar posibiidad de competencia</t>
  </si>
  <si>
    <t>Son 8 cursos. El diseño será realizado por el consultor de plan estratégico.Se relevará oferta local para evaluar posibiidad de competencia</t>
  </si>
  <si>
    <t>CP</t>
  </si>
  <si>
    <t>Adqiusición Simple. Actividades de monto unitario menor a USD 2000</t>
  </si>
  <si>
    <t xml:space="preserve">CD </t>
  </si>
  <si>
    <t xml:space="preserve">CC </t>
  </si>
  <si>
    <t>Gastos logísticos para la elaboración de Agenda de Eventos de la Mesa institucional binacional</t>
  </si>
  <si>
    <t>Gastos logísticos para la elaboración de Plan estratégico Turístico de Rivera</t>
  </si>
  <si>
    <t>Apoyo logístico, traslados en el territorio, oficinas y salas de reuniones</t>
  </si>
  <si>
    <t>Apoyo logístico, traslados en el territorio, oficinas y salas de reuniones y difusión</t>
  </si>
  <si>
    <t>Apoyo logístico, traslados en el territorio, oficinas y salas de reuniones, difusión</t>
  </si>
  <si>
    <t>Apoyo logístico, salas de clases, difusión</t>
  </si>
  <si>
    <t>Difusión, apoyo logístico</t>
  </si>
  <si>
    <t>Apoyo logístico,  salas de reuniones, difusión</t>
  </si>
  <si>
    <r>
      <t>SBC:</t>
    </r>
    <r>
      <rPr>
        <sz val="10"/>
        <rFont val="Arial"/>
        <family val="2"/>
      </rPr>
      <t xml:space="preserve"> Selección Basada en la Calidad; SBPF: Selección Basada en Presupuesto Fijo; SBMC: Selección Basada en el Menor Costo; </t>
    </r>
  </si>
  <si>
    <r>
      <t>LPN:</t>
    </r>
    <r>
      <rPr>
        <sz val="10"/>
        <rFont val="Arial"/>
        <family val="2"/>
      </rPr>
      <t xml:space="preserve"> Licitación Publica Nacional; CP: Comparación de precios; CD: Contratación directa; SBCC: Selección Basada en la Calidad y el Costo; </t>
    </r>
  </si>
  <si>
    <r>
      <t>SCC:</t>
    </r>
    <r>
      <rPr>
        <sz val="10"/>
        <rFont val="Arial"/>
        <family val="2"/>
      </rPr>
      <t xml:space="preserve"> Selección Basada en las Calificaciones de los Consultores; CC: Comparación de Calificaciones (Consultores individuales); SD: Selección directa</t>
    </r>
  </si>
  <si>
    <t>La convocatoria será realizada por el consultor responsable de la revisión de la calidad de la oferta turistica y el plan estratégico.</t>
  </si>
  <si>
    <t>Desayuno de trabajo</t>
  </si>
  <si>
    <t>Impresión del reglamento, intercambio con otras experiencias similares y difusión</t>
  </si>
  <si>
    <t>Plan de Adquisiciones: N° de proyecto ATN/ME-13181-UR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</si>
</sst>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.00_);_(* \(#,##0.00\);_(* \-??_);_(@_)"/>
    <numFmt numFmtId="165" formatCode="_(* #,##0.0_);_(* \(#,##0.0\);_(* \-??_);_(@_)"/>
    <numFmt numFmtId="166" formatCode="_(* #,##0_);_(* \(#,##0\);_(* \-??_);_(@_)"/>
    <numFmt numFmtId="167" formatCode="mm/yy"/>
    <numFmt numFmtId="168" formatCode="_ * #,##0_ ;_ * \-#,##0_ ;_ * \-??_ ;_ @_ "/>
    <numFmt numFmtId="169" formatCode="0.0%"/>
    <numFmt numFmtId="170" formatCode="_-* #,##0.00_-;\-* #,##0.00_-;_-* &quot;-&quot;??_-;_-@_-"/>
  </numFmts>
  <fonts count="19"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4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59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0" applyNumberFormat="0" applyBorder="0" applyAlignment="0" applyProtection="0"/>
    <xf numFmtId="0" fontId="2" fillId="4" borderId="2" applyNumberFormat="0" applyAlignment="0" applyProtection="0"/>
    <xf numFmtId="0" fontId="3" fillId="0" borderId="3" applyNumberFormat="0" applyFill="0" applyAlignment="0" applyProtection="0"/>
    <xf numFmtId="164" fontId="16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3" borderId="1" applyNumberFormat="0" applyAlignment="0" applyProtection="0"/>
    <xf numFmtId="0" fontId="6" fillId="5" borderId="0" applyNumberFormat="0" applyBorder="0" applyAlignment="0" applyProtection="0"/>
    <xf numFmtId="0" fontId="16" fillId="6" borderId="4" applyNumberFormat="0" applyAlignment="0" applyProtection="0"/>
    <xf numFmtId="9" fontId="1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158">
    <xf numFmtId="0" fontId="0" fillId="0" borderId="0" xfId="0"/>
    <xf numFmtId="0" fontId="10" fillId="0" borderId="0" xfId="0" applyFont="1" applyAlignment="1">
      <alignment vertical="center" wrapText="1"/>
    </xf>
    <xf numFmtId="0" fontId="12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4" fillId="0" borderId="0" xfId="0" applyFont="1"/>
    <xf numFmtId="43" fontId="0" fillId="0" borderId="0" xfId="0" applyNumberFormat="1" applyFont="1"/>
    <xf numFmtId="165" fontId="0" fillId="0" borderId="6" xfId="4" applyNumberFormat="1" applyFont="1" applyFill="1" applyBorder="1" applyAlignment="1" applyProtection="1">
      <alignment horizontal="center" vertical="center" wrapText="1"/>
    </xf>
    <xf numFmtId="166" fontId="0" fillId="0" borderId="6" xfId="4" applyNumberFormat="1" applyFont="1" applyFill="1" applyBorder="1" applyAlignment="1" applyProtection="1">
      <alignment horizontal="center" vertical="center" wrapText="1"/>
    </xf>
    <xf numFmtId="167" fontId="1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167" fontId="0" fillId="0" borderId="6" xfId="0" applyNumberFormat="1" applyFont="1" applyBorder="1" applyAlignment="1">
      <alignment horizontal="center" vertical="center"/>
    </xf>
    <xf numFmtId="164" fontId="14" fillId="9" borderId="6" xfId="4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0" fillId="0" borderId="6" xfId="4" applyFont="1" applyFill="1" applyBorder="1" applyAlignment="1" applyProtection="1">
      <alignment horizontal="center" vertical="center" wrapText="1"/>
    </xf>
    <xf numFmtId="169" fontId="0" fillId="0" borderId="6" xfId="9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4" fillId="11" borderId="6" xfId="0" applyFont="1" applyFill="1" applyBorder="1" applyAlignment="1">
      <alignment horizontal="center" vertical="center" wrapText="1"/>
    </xf>
    <xf numFmtId="164" fontId="14" fillId="11" borderId="6" xfId="4" applyFont="1" applyFill="1" applyBorder="1" applyAlignment="1" applyProtection="1">
      <alignment horizontal="center" vertical="center" wrapText="1"/>
    </xf>
    <xf numFmtId="170" fontId="14" fillId="11" borderId="6" xfId="0" applyNumberFormat="1" applyFont="1" applyFill="1" applyBorder="1" applyAlignment="1">
      <alignment horizontal="center" vertical="center" wrapText="1"/>
    </xf>
    <xf numFmtId="170" fontId="0" fillId="0" borderId="6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 wrapText="1"/>
    </xf>
    <xf numFmtId="166" fontId="0" fillId="13" borderId="6" xfId="4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0" fontId="14" fillId="0" borderId="6" xfId="0" applyFont="1" applyFill="1" applyBorder="1" applyAlignment="1">
      <alignment horizontal="center" vertical="center" wrapText="1"/>
    </xf>
    <xf numFmtId="166" fontId="14" fillId="0" borderId="6" xfId="4" applyNumberFormat="1" applyFont="1" applyFill="1" applyBorder="1" applyAlignment="1" applyProtection="1">
      <alignment horizontal="center" vertical="center"/>
    </xf>
    <xf numFmtId="164" fontId="14" fillId="0" borderId="6" xfId="4" applyFont="1" applyFill="1" applyBorder="1" applyAlignment="1" applyProtection="1">
      <alignment horizontal="center" vertical="center" wrapText="1"/>
    </xf>
    <xf numFmtId="166" fontId="14" fillId="0" borderId="6" xfId="4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167" fontId="18" fillId="0" borderId="6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4" fillId="0" borderId="6" xfId="0" applyFont="1" applyBorder="1"/>
    <xf numFmtId="166" fontId="14" fillId="7" borderId="14" xfId="4" applyNumberFormat="1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169" fontId="14" fillId="0" borderId="6" xfId="9" applyNumberFormat="1" applyFont="1" applyFill="1" applyBorder="1" applyAlignment="1" applyProtection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166" fontId="14" fillId="9" borderId="6" xfId="4" applyNumberFormat="1" applyFont="1" applyFill="1" applyBorder="1" applyAlignment="1" applyProtection="1">
      <alignment horizontal="center" vertical="center" wrapText="1"/>
    </xf>
    <xf numFmtId="166" fontId="14" fillId="9" borderId="6" xfId="4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left" vertical="center" wrapText="1"/>
    </xf>
    <xf numFmtId="166" fontId="14" fillId="11" borderId="6" xfId="4" applyNumberFormat="1" applyFont="1" applyFill="1" applyBorder="1" applyAlignment="1" applyProtection="1">
      <alignment horizontal="center" vertical="center" wrapText="1"/>
    </xf>
    <xf numFmtId="0" fontId="0" fillId="0" borderId="30" xfId="0" applyFont="1" applyBorder="1"/>
    <xf numFmtId="170" fontId="14" fillId="0" borderId="6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166" fontId="14" fillId="0" borderId="8" xfId="4" applyNumberFormat="1" applyFont="1" applyFill="1" applyBorder="1" applyAlignment="1" applyProtection="1">
      <alignment horizontal="center" vertical="center" wrapText="1"/>
    </xf>
    <xf numFmtId="164" fontId="14" fillId="0" borderId="8" xfId="4" applyFont="1" applyFill="1" applyBorder="1" applyAlignment="1" applyProtection="1">
      <alignment horizontal="center" vertical="center" wrapText="1"/>
    </xf>
    <xf numFmtId="170" fontId="14" fillId="0" borderId="8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6" fontId="0" fillId="0" borderId="11" xfId="4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6" fontId="0" fillId="0" borderId="14" xfId="4" applyNumberFormat="1" applyFont="1" applyFill="1" applyBorder="1" applyAlignment="1">
      <alignment horizontal="center" vertical="center"/>
    </xf>
    <xf numFmtId="166" fontId="0" fillId="7" borderId="14" xfId="4" applyNumberFormat="1" applyFont="1" applyFill="1" applyBorder="1" applyAlignment="1">
      <alignment horizontal="center" vertical="center"/>
    </xf>
    <xf numFmtId="166" fontId="0" fillId="0" borderId="6" xfId="4" applyNumberFormat="1" applyFont="1" applyFill="1" applyBorder="1" applyAlignment="1" applyProtection="1">
      <alignment horizontal="center" vertical="center"/>
    </xf>
    <xf numFmtId="166" fontId="0" fillId="7" borderId="6" xfId="4" applyNumberFormat="1" applyFont="1" applyFill="1" applyBorder="1" applyAlignment="1">
      <alignment horizontal="center" vertical="center"/>
    </xf>
    <xf numFmtId="166" fontId="0" fillId="7" borderId="0" xfId="4" applyNumberFormat="1" applyFont="1" applyFill="1" applyBorder="1" applyAlignment="1">
      <alignment horizontal="center" vertical="center"/>
    </xf>
    <xf numFmtId="166" fontId="0" fillId="7" borderId="29" xfId="4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7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horizontal="center" vertical="center"/>
    </xf>
    <xf numFmtId="166" fontId="0" fillId="0" borderId="0" xfId="4" applyNumberFormat="1" applyFont="1" applyFill="1" applyBorder="1" applyAlignment="1" applyProtection="1">
      <alignment horizontal="center" vertical="center" wrapText="1"/>
    </xf>
    <xf numFmtId="0" fontId="0" fillId="7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166" fontId="0" fillId="0" borderId="0" xfId="4" applyNumberFormat="1" applyFont="1" applyAlignment="1">
      <alignment horizontal="center" vertical="center"/>
    </xf>
    <xf numFmtId="166" fontId="0" fillId="0" borderId="0" xfId="4" applyNumberFormat="1" applyFont="1"/>
    <xf numFmtId="166" fontId="0" fillId="0" borderId="0" xfId="4" applyNumberFormat="1" applyFont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/>
    </xf>
    <xf numFmtId="43" fontId="14" fillId="0" borderId="12" xfId="0" applyNumberFormat="1" applyFont="1" applyBorder="1" applyAlignment="1">
      <alignment horizontal="left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66" fontId="14" fillId="12" borderId="14" xfId="4" applyNumberFormat="1" applyFont="1" applyFill="1" applyBorder="1" applyAlignment="1">
      <alignment horizontal="center" vertical="top" wrapText="1"/>
    </xf>
    <xf numFmtId="0" fontId="14" fillId="0" borderId="32" xfId="0" applyFont="1" applyFill="1" applyBorder="1" applyAlignment="1">
      <alignment horizontal="center" vertical="center" wrapText="1"/>
    </xf>
    <xf numFmtId="166" fontId="0" fillId="0" borderId="32" xfId="4" applyNumberFormat="1" applyFont="1" applyFill="1" applyBorder="1" applyAlignment="1" applyProtection="1">
      <alignment horizontal="center" vertical="center" wrapText="1"/>
    </xf>
    <xf numFmtId="166" fontId="14" fillId="0" borderId="32" xfId="4" applyNumberFormat="1" applyFont="1" applyFill="1" applyBorder="1" applyAlignment="1" applyProtection="1">
      <alignment horizontal="center" vertical="center" wrapText="1"/>
    </xf>
    <xf numFmtId="0" fontId="14" fillId="9" borderId="32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/>
    <xf numFmtId="166" fontId="0" fillId="0" borderId="21" xfId="4" applyNumberFormat="1" applyFont="1" applyBorder="1" applyAlignment="1">
      <alignment horizontal="center" vertical="center"/>
    </xf>
    <xf numFmtId="166" fontId="0" fillId="0" borderId="21" xfId="4" applyNumberFormat="1" applyFont="1" applyBorder="1"/>
    <xf numFmtId="0" fontId="0" fillId="0" borderId="10" xfId="0" applyFont="1" applyBorder="1" applyAlignment="1">
      <alignment horizontal="left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166" fontId="0" fillId="13" borderId="15" xfId="4" applyNumberFormat="1" applyFont="1" applyFill="1" applyBorder="1" applyAlignment="1" applyProtection="1">
      <alignment horizontal="center" vertical="center" wrapText="1"/>
    </xf>
    <xf numFmtId="166" fontId="0" fillId="0" borderId="0" xfId="4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9" fontId="0" fillId="0" borderId="15" xfId="9" applyNumberFormat="1" applyFont="1" applyFill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168" fontId="0" fillId="0" borderId="7" xfId="4" applyNumberFormat="1" applyFont="1" applyFill="1" applyBorder="1" applyAlignment="1" applyProtection="1">
      <alignment horizontal="left" vertical="center" wrapText="1"/>
    </xf>
    <xf numFmtId="168" fontId="0" fillId="13" borderId="7" xfId="4" applyNumberFormat="1" applyFont="1" applyFill="1" applyBorder="1" applyAlignment="1" applyProtection="1">
      <alignment horizontal="left" vertical="center" wrapText="1"/>
    </xf>
    <xf numFmtId="0" fontId="0" fillId="7" borderId="7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168" fontId="14" fillId="0" borderId="7" xfId="4" applyNumberFormat="1" applyFont="1" applyFill="1" applyBorder="1" applyAlignment="1" applyProtection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6" fontId="0" fillId="0" borderId="7" xfId="4" applyNumberFormat="1" applyFont="1" applyFill="1" applyBorder="1" applyAlignment="1" applyProtection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165" fontId="0" fillId="0" borderId="15" xfId="4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4" fillId="12" borderId="28" xfId="0" applyFont="1" applyFill="1" applyBorder="1" applyAlignment="1">
      <alignment horizontal="center" vertical="top" wrapText="1"/>
    </xf>
    <xf numFmtId="0" fontId="14" fillId="12" borderId="29" xfId="0" applyFont="1" applyFill="1" applyBorder="1" applyAlignment="1">
      <alignment horizontal="center" vertical="top" wrapText="1"/>
    </xf>
    <xf numFmtId="164" fontId="14" fillId="12" borderId="28" xfId="4" applyFont="1" applyFill="1" applyBorder="1" applyAlignment="1" applyProtection="1">
      <alignment horizontal="center" vertical="top" wrapText="1"/>
    </xf>
    <xf numFmtId="164" fontId="14" fillId="12" borderId="29" xfId="4" applyFont="1" applyFill="1" applyBorder="1" applyAlignment="1" applyProtection="1">
      <alignment horizontal="center" vertical="top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14" borderId="6" xfId="0" applyFont="1" applyFill="1" applyBorder="1" applyAlignment="1">
      <alignment horizontal="center" vertical="top" wrapText="1"/>
    </xf>
    <xf numFmtId="0" fontId="14" fillId="12" borderId="14" xfId="0" applyFont="1" applyFill="1" applyBorder="1" applyAlignment="1">
      <alignment horizontal="center" vertical="top" wrapText="1"/>
    </xf>
    <xf numFmtId="0" fontId="14" fillId="12" borderId="35" xfId="0" applyFont="1" applyFill="1" applyBorder="1" applyAlignment="1">
      <alignment horizontal="center" vertical="top" wrapText="1"/>
    </xf>
    <xf numFmtId="0" fontId="14" fillId="12" borderId="36" xfId="0" applyFont="1" applyFill="1" applyBorder="1" applyAlignment="1">
      <alignment horizontal="center" vertical="top" wrapText="1"/>
    </xf>
    <xf numFmtId="0" fontId="14" fillId="8" borderId="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12" borderId="34" xfId="0" applyFont="1" applyFill="1" applyBorder="1" applyAlignment="1">
      <alignment horizontal="center" vertical="center" wrapText="1"/>
    </xf>
    <xf numFmtId="166" fontId="14" fillId="12" borderId="14" xfId="4" applyNumberFormat="1" applyFont="1" applyFill="1" applyBorder="1" applyAlignment="1" applyProtection="1">
      <alignment horizontal="center" vertical="center" wrapText="1"/>
    </xf>
    <xf numFmtId="166" fontId="14" fillId="12" borderId="14" xfId="4" applyNumberFormat="1" applyFont="1" applyFill="1" applyBorder="1" applyAlignment="1">
      <alignment horizontal="center" vertical="top" wrapText="1"/>
    </xf>
  </cellXfs>
  <cellStyles count="14">
    <cellStyle name="Buena" xfId="1"/>
    <cellStyle name="Celda de comprobación" xfId="2"/>
    <cellStyle name="Celda vinculada" xfId="3"/>
    <cellStyle name="Comma" xfId="4" builtinId="3"/>
    <cellStyle name="Comma 2" xfId="13"/>
    <cellStyle name="Encabezado 4" xfId="5"/>
    <cellStyle name="Entrada" xfId="6"/>
    <cellStyle name="Neutral" xfId="7" builtinId="28" customBuiltin="1"/>
    <cellStyle name="Normal" xfId="0" builtinId="0"/>
    <cellStyle name="Normal 2" xfId="12"/>
    <cellStyle name="Notas" xfId="8"/>
    <cellStyle name="Percent" xfId="9" builtinId="5"/>
    <cellStyle name="Texto de advertencia" xfId="10"/>
    <cellStyle name="Total" xfId="1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="75" zoomScaleNormal="75" workbookViewId="0">
      <selection activeCell="E1" sqref="E1"/>
    </sheetView>
  </sheetViews>
  <sheetFormatPr defaultColWidth="9.140625" defaultRowHeight="12.75"/>
  <cols>
    <col min="1" max="1" width="33" style="59" customWidth="1"/>
    <col min="2" max="2" width="112" style="59" bestFit="1" customWidth="1"/>
    <col min="3" max="16384" width="9.140625" style="59"/>
  </cols>
  <sheetData>
    <row r="1" spans="1:2" ht="25.5" customHeight="1">
      <c r="A1" s="130" t="s">
        <v>144</v>
      </c>
      <c r="B1" s="130"/>
    </row>
    <row r="2" spans="1:2" ht="15">
      <c r="A2" s="58"/>
      <c r="B2" s="60"/>
    </row>
    <row r="3" spans="1:2" ht="15">
      <c r="A3" s="58" t="s">
        <v>0</v>
      </c>
      <c r="B3" s="60" t="s">
        <v>1</v>
      </c>
    </row>
    <row r="4" spans="1:2" ht="18" customHeight="1">
      <c r="A4" s="58" t="s">
        <v>2</v>
      </c>
      <c r="B4" s="60" t="s">
        <v>110</v>
      </c>
    </row>
    <row r="5" spans="1:2" ht="36.75" customHeight="1">
      <c r="A5" s="58" t="s">
        <v>3</v>
      </c>
      <c r="B5" s="61" t="s">
        <v>111</v>
      </c>
    </row>
    <row r="6" spans="1:2" ht="35.25" customHeight="1">
      <c r="A6" s="1" t="s">
        <v>4</v>
      </c>
      <c r="B6" s="2" t="s">
        <v>112</v>
      </c>
    </row>
    <row r="7" spans="1:2" ht="36" customHeight="1">
      <c r="A7" s="1"/>
      <c r="B7" s="2" t="s">
        <v>113</v>
      </c>
    </row>
    <row r="8" spans="1:2" ht="20.25" customHeight="1">
      <c r="A8" s="1"/>
      <c r="B8" s="2" t="s">
        <v>116</v>
      </c>
    </row>
    <row r="9" spans="1:2" ht="20.25" customHeight="1">
      <c r="A9" s="8"/>
      <c r="B9" s="2" t="s">
        <v>117</v>
      </c>
    </row>
    <row r="10" spans="1:2" ht="20.25" customHeight="1">
      <c r="B10" s="2" t="s">
        <v>118</v>
      </c>
    </row>
    <row r="11" spans="1:2" ht="30">
      <c r="A11" s="1" t="s">
        <v>5</v>
      </c>
      <c r="B11" s="3" t="s">
        <v>114</v>
      </c>
    </row>
    <row r="12" spans="1:2" ht="15">
      <c r="A12" s="58" t="s">
        <v>6</v>
      </c>
      <c r="B12" s="3" t="s">
        <v>115</v>
      </c>
    </row>
  </sheetData>
  <mergeCells count="1">
    <mergeCell ref="A1:B1"/>
  </mergeCells>
  <phoneticPr fontId="0" type="noConversion"/>
  <pageMargins left="0.75" right="0.75" top="1" bottom="1" header="0.51180555555555562" footer="0.51180555555555562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80" zoomScaleNormal="80" workbookViewId="0">
      <selection activeCell="D22" sqref="D22"/>
    </sheetView>
  </sheetViews>
  <sheetFormatPr defaultColWidth="9.140625" defaultRowHeight="12.75"/>
  <cols>
    <col min="1" max="1" width="7.140625" style="6" customWidth="1"/>
    <col min="2" max="2" width="6.7109375" style="4" customWidth="1"/>
    <col min="3" max="3" width="51.42578125" style="4" customWidth="1"/>
    <col min="4" max="4" width="16.140625" style="78" customWidth="1"/>
    <col min="5" max="5" width="13.42578125" style="4" customWidth="1"/>
    <col min="6" max="6" width="12.5703125" style="4" customWidth="1"/>
    <col min="7" max="7" width="13.5703125" style="4" customWidth="1"/>
    <col min="8" max="8" width="14.85546875" style="79" customWidth="1"/>
    <col min="9" max="9" width="14" style="79" customWidth="1"/>
    <col min="10" max="10" width="17.7109375" style="4" customWidth="1"/>
    <col min="11" max="11" width="18.5703125" style="4" customWidth="1"/>
    <col min="12" max="12" width="24.28515625" style="4" customWidth="1"/>
    <col min="13" max="13" width="58.7109375" style="57" customWidth="1"/>
    <col min="14" max="14" width="24" style="4" customWidth="1"/>
    <col min="15" max="16384" width="9.140625" style="4"/>
  </cols>
  <sheetData>
    <row r="1" spans="1:14" ht="18.75" customHeight="1" thickBot="1">
      <c r="C1" s="142" t="s">
        <v>50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4" ht="24" customHeight="1">
      <c r="A2" s="148" t="s">
        <v>19</v>
      </c>
      <c r="B2" s="149"/>
      <c r="C2" s="149"/>
      <c r="D2" s="149"/>
      <c r="E2" s="149"/>
      <c r="F2" s="149"/>
      <c r="G2" s="150"/>
      <c r="H2" s="143" t="s">
        <v>55</v>
      </c>
      <c r="I2" s="144"/>
      <c r="J2" s="144"/>
      <c r="K2" s="144"/>
      <c r="L2" s="144"/>
      <c r="M2" s="81" t="s">
        <v>52</v>
      </c>
    </row>
    <row r="3" spans="1:14" ht="28.5" customHeight="1">
      <c r="A3" s="135" t="s">
        <v>99</v>
      </c>
      <c r="B3" s="136"/>
      <c r="C3" s="136"/>
      <c r="D3" s="136"/>
      <c r="E3" s="136"/>
      <c r="F3" s="136"/>
      <c r="G3" s="137"/>
      <c r="H3" s="145" t="s">
        <v>54</v>
      </c>
      <c r="I3" s="146"/>
      <c r="J3" s="146"/>
      <c r="K3" s="146"/>
      <c r="L3" s="146"/>
      <c r="M3" s="147"/>
    </row>
    <row r="4" spans="1:14" ht="12.75" customHeight="1">
      <c r="A4" s="135" t="s">
        <v>100</v>
      </c>
      <c r="B4" s="136"/>
      <c r="C4" s="136"/>
      <c r="D4" s="136"/>
      <c r="E4" s="136"/>
      <c r="F4" s="136"/>
      <c r="G4" s="137"/>
      <c r="H4" s="62"/>
      <c r="I4" s="62"/>
      <c r="J4" s="82"/>
      <c r="K4" s="82"/>
      <c r="L4" s="82"/>
      <c r="M4" s="83"/>
    </row>
    <row r="5" spans="1:14" ht="12.75" customHeight="1" thickBot="1">
      <c r="A5" s="151"/>
      <c r="B5" s="152"/>
      <c r="C5" s="152"/>
      <c r="D5" s="152"/>
      <c r="E5" s="152"/>
      <c r="F5" s="152"/>
      <c r="G5" s="153" t="s">
        <v>51</v>
      </c>
      <c r="H5" s="154"/>
      <c r="I5" s="154"/>
      <c r="J5" s="84">
        <f>+D56</f>
        <v>23500</v>
      </c>
      <c r="K5" s="84"/>
      <c r="L5" s="26" t="s">
        <v>20</v>
      </c>
      <c r="M5" s="84">
        <f>+D59</f>
        <v>139500</v>
      </c>
      <c r="N5" s="11"/>
    </row>
    <row r="6" spans="1:14">
      <c r="A6" s="97"/>
      <c r="B6" s="98"/>
      <c r="C6" s="98"/>
      <c r="D6" s="99"/>
      <c r="E6" s="98"/>
      <c r="F6" s="98"/>
      <c r="G6" s="98"/>
      <c r="H6" s="100"/>
      <c r="I6" s="100"/>
      <c r="J6" s="98"/>
      <c r="K6" s="98"/>
      <c r="L6" s="98"/>
      <c r="M6" s="101"/>
    </row>
    <row r="7" spans="1:14" s="45" customFormat="1" ht="43.5" customHeight="1">
      <c r="A7" s="155" t="s">
        <v>7</v>
      </c>
      <c r="B7" s="131" t="s">
        <v>24</v>
      </c>
      <c r="C7" s="139" t="s">
        <v>21</v>
      </c>
      <c r="D7" s="156" t="s">
        <v>25</v>
      </c>
      <c r="E7" s="133" t="s">
        <v>26</v>
      </c>
      <c r="F7" s="139" t="s">
        <v>27</v>
      </c>
      <c r="G7" s="139" t="s">
        <v>28</v>
      </c>
      <c r="H7" s="157" t="s">
        <v>29</v>
      </c>
      <c r="I7" s="157"/>
      <c r="J7" s="139" t="s">
        <v>31</v>
      </c>
      <c r="K7" s="139" t="s">
        <v>8</v>
      </c>
      <c r="L7" s="138" t="s">
        <v>22</v>
      </c>
      <c r="M7" s="140" t="s">
        <v>9</v>
      </c>
    </row>
    <row r="8" spans="1:14" s="45" customFormat="1" ht="18" customHeight="1">
      <c r="A8" s="155"/>
      <c r="B8" s="132"/>
      <c r="C8" s="139"/>
      <c r="D8" s="156"/>
      <c r="E8" s="134"/>
      <c r="F8" s="139"/>
      <c r="G8" s="139"/>
      <c r="H8" s="90" t="s">
        <v>30</v>
      </c>
      <c r="I8" s="90" t="s">
        <v>23</v>
      </c>
      <c r="J8" s="139"/>
      <c r="K8" s="139"/>
      <c r="L8" s="138"/>
      <c r="M8" s="141"/>
    </row>
    <row r="9" spans="1:14" s="45" customFormat="1" ht="38.25">
      <c r="A9" s="46">
        <v>1</v>
      </c>
      <c r="B9" s="42"/>
      <c r="C9" s="42" t="s">
        <v>56</v>
      </c>
      <c r="D9" s="43">
        <f>+D10+D13</f>
        <v>10000</v>
      </c>
      <c r="E9" s="17">
        <f>SUM(E20:E45)</f>
        <v>0</v>
      </c>
      <c r="F9" s="42"/>
      <c r="G9" s="17"/>
      <c r="H9" s="44">
        <f>+H10+H13</f>
        <v>7500</v>
      </c>
      <c r="I9" s="44">
        <f>+I10+I13</f>
        <v>2500</v>
      </c>
      <c r="J9" s="42"/>
      <c r="K9" s="42"/>
      <c r="L9" s="42"/>
      <c r="M9" s="47"/>
    </row>
    <row r="10" spans="1:14" s="35" customFormat="1">
      <c r="A10" s="102"/>
      <c r="B10" s="31"/>
      <c r="C10" s="85" t="s">
        <v>34</v>
      </c>
      <c r="D10" s="32">
        <f>SUM(D11:D12)</f>
        <v>7000</v>
      </c>
      <c r="E10" s="33"/>
      <c r="F10" s="31"/>
      <c r="G10" s="31"/>
      <c r="H10" s="34">
        <f>SUM(H11:H12)</f>
        <v>7000</v>
      </c>
      <c r="I10" s="34">
        <f>SUM(I11:I12)</f>
        <v>0</v>
      </c>
      <c r="J10" s="31"/>
      <c r="K10" s="31"/>
      <c r="L10" s="31"/>
      <c r="M10" s="103"/>
    </row>
    <row r="11" spans="1:14" s="5" customFormat="1" ht="63.75" customHeight="1">
      <c r="A11" s="104" t="s">
        <v>58</v>
      </c>
      <c r="B11" s="49"/>
      <c r="C11" s="63" t="s">
        <v>57</v>
      </c>
      <c r="D11" s="64">
        <v>6000</v>
      </c>
      <c r="E11" s="13"/>
      <c r="F11" s="13" t="s">
        <v>13</v>
      </c>
      <c r="G11" s="29" t="s">
        <v>14</v>
      </c>
      <c r="H11" s="65">
        <v>6000</v>
      </c>
      <c r="I11" s="105"/>
      <c r="J11" s="16" t="s">
        <v>84</v>
      </c>
      <c r="K11" s="13" t="s">
        <v>11</v>
      </c>
      <c r="L11" s="13"/>
      <c r="M11" s="106"/>
    </row>
    <row r="12" spans="1:14" s="9" customFormat="1" ht="68.25" customHeight="1">
      <c r="A12" s="107" t="s">
        <v>78</v>
      </c>
      <c r="B12" s="18"/>
      <c r="C12" s="63" t="s">
        <v>80</v>
      </c>
      <c r="D12" s="66">
        <v>1000</v>
      </c>
      <c r="E12" s="19"/>
      <c r="F12" s="18" t="s">
        <v>13</v>
      </c>
      <c r="G12" s="18" t="s">
        <v>14</v>
      </c>
      <c r="H12" s="65">
        <v>1000</v>
      </c>
      <c r="I12" s="65"/>
      <c r="J12" s="14" t="s">
        <v>83</v>
      </c>
      <c r="K12" s="13" t="s">
        <v>11</v>
      </c>
      <c r="L12" s="18"/>
      <c r="M12" s="106" t="s">
        <v>141</v>
      </c>
    </row>
    <row r="13" spans="1:14" s="37" customFormat="1" ht="15.75" customHeight="1">
      <c r="A13" s="108"/>
      <c r="B13" s="31"/>
      <c r="C13" s="85" t="s">
        <v>70</v>
      </c>
      <c r="D13" s="34">
        <f>SUM(D14:D18)</f>
        <v>3000</v>
      </c>
      <c r="E13" s="33"/>
      <c r="F13" s="31"/>
      <c r="G13" s="31"/>
      <c r="H13" s="34">
        <f>SUM(H14:H18)</f>
        <v>500</v>
      </c>
      <c r="I13" s="34">
        <f>SUM(I14:I18)</f>
        <v>2500</v>
      </c>
      <c r="J13" s="36"/>
      <c r="K13" s="31"/>
      <c r="L13" s="31"/>
      <c r="M13" s="103"/>
    </row>
    <row r="14" spans="1:14" s="9" customFormat="1" ht="30.75" customHeight="1">
      <c r="A14" s="109" t="s">
        <v>78</v>
      </c>
      <c r="B14" s="18"/>
      <c r="C14" s="63" t="s">
        <v>80</v>
      </c>
      <c r="D14" s="66">
        <v>500</v>
      </c>
      <c r="E14" s="19"/>
      <c r="F14" s="18"/>
      <c r="G14" s="18"/>
      <c r="H14" s="67"/>
      <c r="I14" s="68">
        <v>500</v>
      </c>
      <c r="J14" s="14" t="s">
        <v>83</v>
      </c>
      <c r="K14" s="13"/>
      <c r="L14" s="18"/>
      <c r="M14" s="128" t="s">
        <v>132</v>
      </c>
    </row>
    <row r="15" spans="1:14" s="9" customFormat="1" ht="43.5" customHeight="1">
      <c r="A15" s="109" t="s">
        <v>79</v>
      </c>
      <c r="B15" s="18"/>
      <c r="C15" s="63" t="s">
        <v>130</v>
      </c>
      <c r="D15" s="66">
        <v>500</v>
      </c>
      <c r="E15" s="19"/>
      <c r="F15" s="18"/>
      <c r="G15" s="18" t="s">
        <v>10</v>
      </c>
      <c r="H15" s="65">
        <v>500</v>
      </c>
      <c r="I15" s="65"/>
      <c r="J15" s="14" t="s">
        <v>71</v>
      </c>
      <c r="K15" s="13" t="s">
        <v>11</v>
      </c>
      <c r="L15" s="18"/>
      <c r="M15" s="129" t="s">
        <v>142</v>
      </c>
    </row>
    <row r="16" spans="1:14" s="9" customFormat="1" ht="30.75" customHeight="1">
      <c r="A16" s="109" t="s">
        <v>58</v>
      </c>
      <c r="B16" s="18"/>
      <c r="C16" s="63" t="s">
        <v>131</v>
      </c>
      <c r="D16" s="66">
        <v>500</v>
      </c>
      <c r="E16" s="19"/>
      <c r="F16" s="18"/>
      <c r="G16" s="18" t="s">
        <v>10</v>
      </c>
      <c r="H16" s="69"/>
      <c r="I16" s="65">
        <v>500</v>
      </c>
      <c r="J16" s="16" t="s">
        <v>45</v>
      </c>
      <c r="K16" s="13" t="s">
        <v>11</v>
      </c>
      <c r="L16" s="18"/>
      <c r="M16" s="128" t="s">
        <v>132</v>
      </c>
    </row>
    <row r="17" spans="1:13" s="9" customFormat="1" ht="30.75" customHeight="1">
      <c r="A17" s="109" t="s">
        <v>81</v>
      </c>
      <c r="B17" s="18"/>
      <c r="C17" s="63" t="s">
        <v>120</v>
      </c>
      <c r="D17" s="66">
        <v>1000</v>
      </c>
      <c r="E17" s="19"/>
      <c r="F17" s="18"/>
      <c r="G17" s="18"/>
      <c r="H17" s="69"/>
      <c r="I17" s="65">
        <v>1000</v>
      </c>
      <c r="J17" s="16" t="s">
        <v>45</v>
      </c>
      <c r="K17" s="13" t="s">
        <v>11</v>
      </c>
      <c r="L17" s="18"/>
      <c r="M17" s="128" t="s">
        <v>132</v>
      </c>
    </row>
    <row r="18" spans="1:13" s="9" customFormat="1" ht="30.75" customHeight="1">
      <c r="A18" s="109" t="s">
        <v>119</v>
      </c>
      <c r="B18" s="18"/>
      <c r="C18" s="63" t="s">
        <v>82</v>
      </c>
      <c r="D18" s="66">
        <v>500</v>
      </c>
      <c r="E18" s="19"/>
      <c r="F18" s="18"/>
      <c r="G18" s="18" t="s">
        <v>10</v>
      </c>
      <c r="H18" s="65"/>
      <c r="I18" s="65">
        <v>500</v>
      </c>
      <c r="J18" s="16" t="s">
        <v>45</v>
      </c>
      <c r="K18" s="13" t="s">
        <v>11</v>
      </c>
      <c r="L18" s="18"/>
      <c r="M18" s="128" t="s">
        <v>133</v>
      </c>
    </row>
    <row r="19" spans="1:13" s="45" customFormat="1" ht="25.5">
      <c r="A19" s="46">
        <v>2</v>
      </c>
      <c r="B19" s="42"/>
      <c r="C19" s="42" t="s">
        <v>59</v>
      </c>
      <c r="D19" s="43">
        <f>+D20+D28</f>
        <v>80000</v>
      </c>
      <c r="E19" s="17"/>
      <c r="F19" s="42"/>
      <c r="G19" s="17"/>
      <c r="H19" s="44">
        <f>+H20+H28</f>
        <v>76000</v>
      </c>
      <c r="I19" s="44">
        <f>+I20+I28</f>
        <v>4000</v>
      </c>
      <c r="J19" s="42"/>
      <c r="K19" s="42"/>
      <c r="L19" s="42"/>
      <c r="M19" s="47"/>
    </row>
    <row r="20" spans="1:13" s="35" customFormat="1" ht="15.75" customHeight="1">
      <c r="A20" s="108"/>
      <c r="B20" s="31"/>
      <c r="C20" s="85" t="s">
        <v>34</v>
      </c>
      <c r="D20" s="34">
        <f>SUM(D21:D27)</f>
        <v>76000</v>
      </c>
      <c r="E20" s="33"/>
      <c r="F20" s="31"/>
      <c r="G20" s="31"/>
      <c r="H20" s="34">
        <f>SUM(H21:H27)</f>
        <v>76000</v>
      </c>
      <c r="I20" s="34">
        <f>SUM(I21:I27)</f>
        <v>0</v>
      </c>
      <c r="J20" s="31"/>
      <c r="K20" s="31"/>
      <c r="L20" s="91"/>
      <c r="M20" s="103"/>
    </row>
    <row r="21" spans="1:13" s="5" customFormat="1" ht="30" customHeight="1">
      <c r="A21" s="110" t="s">
        <v>85</v>
      </c>
      <c r="B21" s="12"/>
      <c r="C21" s="70" t="s">
        <v>86</v>
      </c>
      <c r="D21" s="64">
        <f>5000+1500+1000</f>
        <v>7500</v>
      </c>
      <c r="E21" s="27"/>
      <c r="F21" s="71" t="s">
        <v>13</v>
      </c>
      <c r="G21" s="13" t="s">
        <v>14</v>
      </c>
      <c r="H21" s="13">
        <f>+D21</f>
        <v>7500</v>
      </c>
      <c r="I21" s="13"/>
      <c r="J21" s="14" t="s">
        <v>45</v>
      </c>
      <c r="K21" s="13" t="s">
        <v>11</v>
      </c>
      <c r="L21" s="92"/>
      <c r="M21" s="111"/>
    </row>
    <row r="22" spans="1:13" s="5" customFormat="1" ht="30" customHeight="1">
      <c r="A22" s="110" t="s">
        <v>72</v>
      </c>
      <c r="B22" s="12"/>
      <c r="C22" s="70" t="s">
        <v>73</v>
      </c>
      <c r="D22" s="64">
        <v>1500</v>
      </c>
      <c r="E22" s="27"/>
      <c r="F22" s="71" t="s">
        <v>13</v>
      </c>
      <c r="G22" s="13" t="s">
        <v>14</v>
      </c>
      <c r="H22" s="13">
        <f t="shared" ref="H22:H27" si="0">+D22</f>
        <v>1500</v>
      </c>
      <c r="I22" s="13"/>
      <c r="J22" s="14" t="s">
        <v>45</v>
      </c>
      <c r="K22" s="13" t="s">
        <v>11</v>
      </c>
      <c r="L22" s="92"/>
      <c r="M22" s="111"/>
    </row>
    <row r="23" spans="1:13" ht="57.75" customHeight="1">
      <c r="A23" s="112" t="s">
        <v>48</v>
      </c>
      <c r="B23" s="30"/>
      <c r="C23" s="72" t="s">
        <v>87</v>
      </c>
      <c r="D23" s="65">
        <f>17000-1500</f>
        <v>15500</v>
      </c>
      <c r="E23" s="71"/>
      <c r="F23" s="71" t="s">
        <v>128</v>
      </c>
      <c r="G23" s="13" t="s">
        <v>14</v>
      </c>
      <c r="H23" s="13">
        <f>17000-1500</f>
        <v>15500</v>
      </c>
      <c r="I23" s="13"/>
      <c r="J23" s="14" t="s">
        <v>92</v>
      </c>
      <c r="K23" s="13" t="s">
        <v>11</v>
      </c>
      <c r="L23" s="92"/>
      <c r="M23" s="113" t="s">
        <v>125</v>
      </c>
    </row>
    <row r="24" spans="1:13" ht="48.75" customHeight="1">
      <c r="A24" s="112" t="s">
        <v>49</v>
      </c>
      <c r="B24" s="30"/>
      <c r="C24" s="72" t="s">
        <v>96</v>
      </c>
      <c r="D24" s="65">
        <f>12000-1000</f>
        <v>11000</v>
      </c>
      <c r="E24" s="71"/>
      <c r="F24" s="71" t="s">
        <v>13</v>
      </c>
      <c r="G24" s="13" t="s">
        <v>14</v>
      </c>
      <c r="H24" s="13">
        <f t="shared" si="0"/>
        <v>11000</v>
      </c>
      <c r="I24" s="13">
        <v>0</v>
      </c>
      <c r="J24" s="14" t="s">
        <v>88</v>
      </c>
      <c r="K24" s="13" t="s">
        <v>11</v>
      </c>
      <c r="L24" s="92"/>
      <c r="M24" s="114" t="s">
        <v>124</v>
      </c>
    </row>
    <row r="25" spans="1:13" s="5" customFormat="1" ht="42" customHeight="1">
      <c r="A25" s="110" t="s">
        <v>60</v>
      </c>
      <c r="B25" s="12"/>
      <c r="C25" s="72" t="s">
        <v>77</v>
      </c>
      <c r="D25" s="65">
        <v>5000</v>
      </c>
      <c r="E25" s="71"/>
      <c r="F25" s="71" t="s">
        <v>16</v>
      </c>
      <c r="G25" s="13" t="s">
        <v>10</v>
      </c>
      <c r="H25" s="13">
        <f t="shared" si="0"/>
        <v>5000</v>
      </c>
      <c r="I25" s="13"/>
      <c r="J25" s="14" t="s">
        <v>74</v>
      </c>
      <c r="K25" s="13" t="s">
        <v>11</v>
      </c>
      <c r="L25" s="92"/>
      <c r="M25" s="115" t="s">
        <v>123</v>
      </c>
    </row>
    <row r="26" spans="1:13" ht="69" customHeight="1">
      <c r="A26" s="112" t="s">
        <v>62</v>
      </c>
      <c r="B26" s="12"/>
      <c r="C26" s="73" t="s">
        <v>61</v>
      </c>
      <c r="D26" s="64">
        <v>6000</v>
      </c>
      <c r="E26" s="27"/>
      <c r="F26" s="20" t="s">
        <v>13</v>
      </c>
      <c r="G26" s="13" t="s">
        <v>14</v>
      </c>
      <c r="H26" s="13">
        <f t="shared" si="0"/>
        <v>6000</v>
      </c>
      <c r="I26" s="13">
        <v>0</v>
      </c>
      <c r="J26" s="14" t="s">
        <v>93</v>
      </c>
      <c r="K26" s="13" t="s">
        <v>11</v>
      </c>
      <c r="L26" s="92"/>
      <c r="M26" s="113" t="s">
        <v>76</v>
      </c>
    </row>
    <row r="27" spans="1:13" ht="40.5" customHeight="1">
      <c r="A27" s="112" t="s">
        <v>63</v>
      </c>
      <c r="B27" s="12"/>
      <c r="C27" s="73" t="s">
        <v>98</v>
      </c>
      <c r="D27" s="64">
        <v>29500</v>
      </c>
      <c r="E27" s="27"/>
      <c r="F27" s="71" t="s">
        <v>129</v>
      </c>
      <c r="G27" s="13" t="s">
        <v>14</v>
      </c>
      <c r="H27" s="13">
        <f t="shared" si="0"/>
        <v>29500</v>
      </c>
      <c r="I27" s="13">
        <v>0</v>
      </c>
      <c r="J27" s="14" t="s">
        <v>89</v>
      </c>
      <c r="K27" s="13" t="s">
        <v>11</v>
      </c>
      <c r="L27" s="92"/>
      <c r="M27" s="114" t="s">
        <v>122</v>
      </c>
    </row>
    <row r="28" spans="1:13" s="10" customFormat="1" ht="26.25" customHeight="1">
      <c r="A28" s="116"/>
      <c r="B28" s="38"/>
      <c r="C28" s="86" t="s">
        <v>70</v>
      </c>
      <c r="D28" s="39">
        <f>SUM(D29:D35)</f>
        <v>4000</v>
      </c>
      <c r="E28" s="40"/>
      <c r="F28" s="41"/>
      <c r="G28" s="34"/>
      <c r="H28" s="39">
        <f>SUM(H29:H35)</f>
        <v>0</v>
      </c>
      <c r="I28" s="39">
        <f>SUM(I29:I35)</f>
        <v>4000</v>
      </c>
      <c r="J28" s="36"/>
      <c r="K28" s="34"/>
      <c r="L28" s="93"/>
      <c r="M28" s="117"/>
    </row>
    <row r="29" spans="1:13" ht="33" customHeight="1">
      <c r="A29" s="112" t="s">
        <v>121</v>
      </c>
      <c r="B29" s="30"/>
      <c r="C29" s="63" t="s">
        <v>86</v>
      </c>
      <c r="D29" s="65">
        <v>1000</v>
      </c>
      <c r="E29" s="71"/>
      <c r="F29" s="74"/>
      <c r="G29" s="13"/>
      <c r="H29" s="13"/>
      <c r="I29" s="75">
        <v>1000</v>
      </c>
      <c r="J29" s="14" t="s">
        <v>45</v>
      </c>
      <c r="K29" s="13" t="s">
        <v>11</v>
      </c>
      <c r="L29" s="92"/>
      <c r="M29" s="118" t="s">
        <v>134</v>
      </c>
    </row>
    <row r="30" spans="1:13" ht="33" customHeight="1">
      <c r="A30" s="112" t="s">
        <v>48</v>
      </c>
      <c r="B30" s="30"/>
      <c r="C30" s="72" t="s">
        <v>94</v>
      </c>
      <c r="D30" s="65">
        <v>500</v>
      </c>
      <c r="E30" s="71"/>
      <c r="F30" s="71"/>
      <c r="G30" s="13"/>
      <c r="H30" s="13"/>
      <c r="I30" s="13">
        <v>500</v>
      </c>
      <c r="J30" s="14" t="s">
        <v>88</v>
      </c>
      <c r="K30" s="13" t="s">
        <v>11</v>
      </c>
      <c r="L30" s="92"/>
      <c r="M30" s="118" t="s">
        <v>135</v>
      </c>
    </row>
    <row r="31" spans="1:13" ht="26.25" customHeight="1">
      <c r="A31" s="112" t="s">
        <v>49</v>
      </c>
      <c r="B31" s="30"/>
      <c r="C31" s="72" t="s">
        <v>95</v>
      </c>
      <c r="D31" s="65">
        <v>500</v>
      </c>
      <c r="E31" s="71"/>
      <c r="F31" s="71"/>
      <c r="G31" s="13"/>
      <c r="H31" s="13"/>
      <c r="I31" s="13">
        <v>500</v>
      </c>
      <c r="J31" s="14" t="s">
        <v>88</v>
      </c>
      <c r="K31" s="13" t="s">
        <v>11</v>
      </c>
      <c r="L31" s="92"/>
      <c r="M31" s="118" t="s">
        <v>135</v>
      </c>
    </row>
    <row r="32" spans="1:13" s="5" customFormat="1" ht="42.75" customHeight="1">
      <c r="A32" s="110" t="s">
        <v>60</v>
      </c>
      <c r="B32" s="12"/>
      <c r="C32" s="72" t="s">
        <v>97</v>
      </c>
      <c r="D32" s="65">
        <v>500</v>
      </c>
      <c r="E32" s="71"/>
      <c r="F32" s="71"/>
      <c r="G32" s="13"/>
      <c r="H32" s="13"/>
      <c r="I32" s="13">
        <v>500</v>
      </c>
      <c r="J32" s="14" t="s">
        <v>74</v>
      </c>
      <c r="K32" s="13" t="s">
        <v>11</v>
      </c>
      <c r="L32" s="92"/>
      <c r="M32" s="118" t="s">
        <v>135</v>
      </c>
    </row>
    <row r="33" spans="1:13" s="5" customFormat="1" ht="42.75" customHeight="1">
      <c r="A33" s="110" t="s">
        <v>102</v>
      </c>
      <c r="B33" s="12"/>
      <c r="C33" s="73" t="s">
        <v>105</v>
      </c>
      <c r="D33" s="65">
        <v>500</v>
      </c>
      <c r="E33" s="71"/>
      <c r="F33" s="71"/>
      <c r="G33" s="13"/>
      <c r="H33" s="13"/>
      <c r="I33" s="13">
        <v>500</v>
      </c>
      <c r="J33" s="14" t="s">
        <v>71</v>
      </c>
      <c r="K33" s="13" t="s">
        <v>11</v>
      </c>
      <c r="L33" s="92"/>
      <c r="M33" s="118" t="s">
        <v>136</v>
      </c>
    </row>
    <row r="34" spans="1:13" s="5" customFormat="1" ht="42.75" customHeight="1">
      <c r="A34" s="110" t="s">
        <v>103</v>
      </c>
      <c r="B34" s="12"/>
      <c r="C34" s="73" t="s">
        <v>106</v>
      </c>
      <c r="D34" s="65">
        <v>500</v>
      </c>
      <c r="E34" s="71"/>
      <c r="F34" s="71"/>
      <c r="G34" s="13"/>
      <c r="H34" s="13"/>
      <c r="I34" s="13">
        <v>500</v>
      </c>
      <c r="J34" s="14" t="s">
        <v>108</v>
      </c>
      <c r="K34" s="13" t="s">
        <v>11</v>
      </c>
      <c r="L34" s="92"/>
      <c r="M34" s="106" t="s">
        <v>143</v>
      </c>
    </row>
    <row r="35" spans="1:13" s="5" customFormat="1" ht="42.75" customHeight="1">
      <c r="A35" s="110" t="s">
        <v>104</v>
      </c>
      <c r="B35" s="12"/>
      <c r="C35" s="73" t="s">
        <v>107</v>
      </c>
      <c r="D35" s="65">
        <v>500</v>
      </c>
      <c r="E35" s="76"/>
      <c r="F35" s="71"/>
      <c r="G35" s="13"/>
      <c r="H35" s="13"/>
      <c r="I35" s="13">
        <v>500</v>
      </c>
      <c r="J35" s="14" t="s">
        <v>109</v>
      </c>
      <c r="K35" s="13" t="s">
        <v>11</v>
      </c>
      <c r="L35" s="92"/>
      <c r="M35" s="118" t="s">
        <v>137</v>
      </c>
    </row>
    <row r="36" spans="1:13" s="45" customFormat="1" ht="25.5">
      <c r="A36" s="46">
        <v>3</v>
      </c>
      <c r="B36" s="42"/>
      <c r="C36" s="42" t="s">
        <v>64</v>
      </c>
      <c r="D36" s="43">
        <f>+D37+D39</f>
        <v>10500</v>
      </c>
      <c r="E36" s="17"/>
      <c r="F36" s="42"/>
      <c r="G36" s="17"/>
      <c r="H36" s="43">
        <f t="shared" ref="H36:I36" si="1">+H37+H39</f>
        <v>10000</v>
      </c>
      <c r="I36" s="43">
        <f t="shared" si="1"/>
        <v>500</v>
      </c>
      <c r="J36" s="42"/>
      <c r="K36" s="42"/>
      <c r="L36" s="94"/>
      <c r="M36" s="47"/>
    </row>
    <row r="37" spans="1:13" s="35" customFormat="1" ht="15.75" customHeight="1">
      <c r="A37" s="119"/>
      <c r="B37" s="31"/>
      <c r="C37" s="85" t="s">
        <v>34</v>
      </c>
      <c r="D37" s="34">
        <f>SUM(D38:D38)</f>
        <v>5000</v>
      </c>
      <c r="E37" s="33"/>
      <c r="F37" s="31"/>
      <c r="G37" s="31"/>
      <c r="H37" s="34">
        <f>SUM(H38:H38)</f>
        <v>5000</v>
      </c>
      <c r="I37" s="34">
        <f>SUM(I38:I38)</f>
        <v>0</v>
      </c>
      <c r="J37" s="31"/>
      <c r="K37" s="31"/>
      <c r="L37" s="91"/>
      <c r="M37" s="103"/>
    </row>
    <row r="38" spans="1:13" s="5" customFormat="1" ht="33.75" customHeight="1">
      <c r="A38" s="120" t="s">
        <v>66</v>
      </c>
      <c r="B38" s="18"/>
      <c r="C38" s="77" t="s">
        <v>65</v>
      </c>
      <c r="D38" s="65">
        <v>5000</v>
      </c>
      <c r="E38" s="28"/>
      <c r="F38" s="71" t="s">
        <v>16</v>
      </c>
      <c r="G38" s="13" t="s">
        <v>10</v>
      </c>
      <c r="H38" s="13">
        <v>5000</v>
      </c>
      <c r="I38" s="13">
        <v>0</v>
      </c>
      <c r="J38" s="14" t="s">
        <v>74</v>
      </c>
      <c r="K38" s="13" t="s">
        <v>11</v>
      </c>
      <c r="L38" s="92"/>
      <c r="M38" s="106"/>
    </row>
    <row r="39" spans="1:13" s="37" customFormat="1" ht="18.75" customHeight="1">
      <c r="A39" s="119"/>
      <c r="B39" s="31"/>
      <c r="C39" s="85" t="s">
        <v>35</v>
      </c>
      <c r="D39" s="34">
        <f>+D40</f>
        <v>5500</v>
      </c>
      <c r="E39" s="33"/>
      <c r="F39" s="31"/>
      <c r="G39" s="31"/>
      <c r="H39" s="34">
        <f>+H40</f>
        <v>5000</v>
      </c>
      <c r="I39" s="34">
        <f>+I40</f>
        <v>500</v>
      </c>
      <c r="J39" s="31"/>
      <c r="K39" s="31"/>
      <c r="L39" s="91"/>
      <c r="M39" s="103"/>
    </row>
    <row r="40" spans="1:13" ht="29.25" customHeight="1">
      <c r="A40" s="120" t="s">
        <v>75</v>
      </c>
      <c r="B40" s="12"/>
      <c r="C40" s="18" t="s">
        <v>67</v>
      </c>
      <c r="D40" s="13">
        <v>5500</v>
      </c>
      <c r="E40" s="13"/>
      <c r="F40" s="13" t="s">
        <v>13</v>
      </c>
      <c r="G40" s="13" t="s">
        <v>14</v>
      </c>
      <c r="H40" s="13">
        <v>5000</v>
      </c>
      <c r="I40" s="13">
        <v>500</v>
      </c>
      <c r="J40" s="14" t="s">
        <v>74</v>
      </c>
      <c r="K40" s="13" t="s">
        <v>11</v>
      </c>
      <c r="L40" s="92"/>
      <c r="M40" s="121" t="s">
        <v>127</v>
      </c>
    </row>
    <row r="41" spans="1:13" s="45" customFormat="1">
      <c r="A41" s="46">
        <v>4</v>
      </c>
      <c r="B41" s="42"/>
      <c r="C41" s="42" t="s">
        <v>32</v>
      </c>
      <c r="D41" s="43">
        <f>+D42+D44+D50</f>
        <v>62500</v>
      </c>
      <c r="E41" s="17"/>
      <c r="F41" s="42"/>
      <c r="G41" s="17"/>
      <c r="H41" s="43">
        <f t="shared" ref="H41:I41" si="2">+H42+H44+H50</f>
        <v>11500</v>
      </c>
      <c r="I41" s="43">
        <f t="shared" si="2"/>
        <v>51000</v>
      </c>
      <c r="J41" s="42"/>
      <c r="K41" s="42"/>
      <c r="L41" s="94"/>
      <c r="M41" s="47"/>
    </row>
    <row r="42" spans="1:13" s="10" customFormat="1" ht="15.75" customHeight="1">
      <c r="A42" s="122"/>
      <c r="B42" s="31"/>
      <c r="C42" s="85" t="s">
        <v>33</v>
      </c>
      <c r="D42" s="34">
        <f>SUM(D43:D43)</f>
        <v>2000</v>
      </c>
      <c r="E42" s="33"/>
      <c r="F42" s="31"/>
      <c r="G42" s="31"/>
      <c r="H42" s="34">
        <f>SUM(H43:H43)</f>
        <v>2000</v>
      </c>
      <c r="I42" s="34">
        <f>SUM(I43:I43)</f>
        <v>0</v>
      </c>
      <c r="J42" s="31"/>
      <c r="K42" s="33"/>
      <c r="L42" s="91"/>
      <c r="M42" s="103"/>
    </row>
    <row r="43" spans="1:13" s="6" customFormat="1" ht="21" customHeight="1">
      <c r="A43" s="123" t="s">
        <v>12</v>
      </c>
      <c r="B43" s="12"/>
      <c r="C43" s="15" t="s">
        <v>68</v>
      </c>
      <c r="D43" s="13">
        <v>2000</v>
      </c>
      <c r="E43" s="13"/>
      <c r="F43" s="13" t="s">
        <v>126</v>
      </c>
      <c r="G43" s="13" t="s">
        <v>10</v>
      </c>
      <c r="H43" s="13">
        <v>2000</v>
      </c>
      <c r="I43" s="13">
        <v>0</v>
      </c>
      <c r="J43" s="14" t="s">
        <v>15</v>
      </c>
      <c r="K43" s="13" t="s">
        <v>11</v>
      </c>
      <c r="L43" s="92"/>
      <c r="M43" s="113"/>
    </row>
    <row r="44" spans="1:13" s="35" customFormat="1" ht="18" customHeight="1">
      <c r="A44" s="119"/>
      <c r="B44" s="31"/>
      <c r="C44" s="85" t="s">
        <v>34</v>
      </c>
      <c r="D44" s="34">
        <f>SUM(D45:D49)</f>
        <v>51500</v>
      </c>
      <c r="E44" s="33"/>
      <c r="F44" s="31"/>
      <c r="G44" s="31"/>
      <c r="H44" s="34">
        <f>SUM(H45:H49)</f>
        <v>9500</v>
      </c>
      <c r="I44" s="34">
        <f>SUM(I45:I49)</f>
        <v>42000</v>
      </c>
      <c r="J44" s="31"/>
      <c r="K44" s="31"/>
      <c r="L44" s="91"/>
      <c r="M44" s="103"/>
    </row>
    <row r="45" spans="1:13" s="5" customFormat="1" ht="17.25" customHeight="1">
      <c r="A45" s="120" t="s">
        <v>17</v>
      </c>
      <c r="B45" s="21"/>
      <c r="C45" s="21" t="s">
        <v>41</v>
      </c>
      <c r="D45" s="13">
        <v>36000</v>
      </c>
      <c r="E45" s="13"/>
      <c r="F45" s="13"/>
      <c r="G45" s="13"/>
      <c r="H45" s="13">
        <v>0</v>
      </c>
      <c r="I45" s="13">
        <v>36000</v>
      </c>
      <c r="J45" s="16" t="s">
        <v>15</v>
      </c>
      <c r="K45" s="13" t="s">
        <v>11</v>
      </c>
      <c r="L45" s="92"/>
      <c r="M45" s="113"/>
    </row>
    <row r="46" spans="1:13" s="5" customFormat="1" ht="17.25" customHeight="1">
      <c r="A46" s="120" t="s">
        <v>17</v>
      </c>
      <c r="B46" s="21"/>
      <c r="C46" s="21" t="s">
        <v>90</v>
      </c>
      <c r="D46" s="13">
        <v>6000</v>
      </c>
      <c r="E46" s="13"/>
      <c r="F46" s="13"/>
      <c r="G46" s="13"/>
      <c r="H46" s="13"/>
      <c r="I46" s="13">
        <v>6000</v>
      </c>
      <c r="J46" s="16"/>
      <c r="K46" s="13"/>
      <c r="L46" s="92"/>
      <c r="M46" s="113"/>
    </row>
    <row r="47" spans="1:13" s="5" customFormat="1" ht="17.25" customHeight="1">
      <c r="A47" s="120" t="s">
        <v>12</v>
      </c>
      <c r="B47" s="21"/>
      <c r="C47" s="21" t="s">
        <v>43</v>
      </c>
      <c r="D47" s="13">
        <v>3500</v>
      </c>
      <c r="E47" s="13"/>
      <c r="F47" s="13"/>
      <c r="G47" s="13"/>
      <c r="H47" s="13">
        <v>3500</v>
      </c>
      <c r="I47" s="13">
        <v>0</v>
      </c>
      <c r="J47" s="124" t="s">
        <v>47</v>
      </c>
      <c r="K47" s="13" t="s">
        <v>11</v>
      </c>
      <c r="L47" s="92"/>
      <c r="M47" s="113" t="s">
        <v>42</v>
      </c>
    </row>
    <row r="48" spans="1:13" s="5" customFormat="1" ht="17.25" customHeight="1">
      <c r="A48" s="120" t="s">
        <v>12</v>
      </c>
      <c r="B48" s="21"/>
      <c r="C48" s="21" t="s">
        <v>44</v>
      </c>
      <c r="D48" s="13">
        <v>2500</v>
      </c>
      <c r="E48" s="13"/>
      <c r="F48" s="13"/>
      <c r="G48" s="13"/>
      <c r="H48" s="13">
        <v>2500</v>
      </c>
      <c r="I48" s="13">
        <v>0</v>
      </c>
      <c r="J48" s="14" t="s">
        <v>46</v>
      </c>
      <c r="K48" s="13" t="s">
        <v>11</v>
      </c>
      <c r="L48" s="92"/>
      <c r="M48" s="113" t="s">
        <v>42</v>
      </c>
    </row>
    <row r="49" spans="1:13" s="5" customFormat="1" ht="17.25" customHeight="1">
      <c r="A49" s="120" t="s">
        <v>12</v>
      </c>
      <c r="B49" s="21"/>
      <c r="C49" s="21" t="s">
        <v>18</v>
      </c>
      <c r="D49" s="13">
        <v>3500</v>
      </c>
      <c r="E49" s="13"/>
      <c r="F49" s="13"/>
      <c r="G49" s="13"/>
      <c r="H49" s="13">
        <v>3500</v>
      </c>
      <c r="I49" s="13">
        <v>0</v>
      </c>
      <c r="J49" s="14" t="s">
        <v>45</v>
      </c>
      <c r="K49" s="13" t="s">
        <v>11</v>
      </c>
      <c r="L49" s="92"/>
      <c r="M49" s="113" t="s">
        <v>42</v>
      </c>
    </row>
    <row r="50" spans="1:13" s="37" customFormat="1" ht="18.75" customHeight="1">
      <c r="A50" s="119"/>
      <c r="B50" s="31"/>
      <c r="C50" s="85" t="s">
        <v>35</v>
      </c>
      <c r="D50" s="34">
        <f>+D51</f>
        <v>9000</v>
      </c>
      <c r="E50" s="33"/>
      <c r="F50" s="31"/>
      <c r="G50" s="31"/>
      <c r="H50" s="34">
        <f t="shared" ref="H50:I50" si="3">+H51</f>
        <v>0</v>
      </c>
      <c r="I50" s="34">
        <f t="shared" si="3"/>
        <v>9000</v>
      </c>
      <c r="J50" s="31"/>
      <c r="K50" s="31"/>
      <c r="L50" s="91"/>
      <c r="M50" s="103"/>
    </row>
    <row r="51" spans="1:13" s="5" customFormat="1" ht="20.25" customHeight="1">
      <c r="A51" s="120" t="s">
        <v>17</v>
      </c>
      <c r="B51" s="21"/>
      <c r="C51" s="21" t="s">
        <v>91</v>
      </c>
      <c r="D51" s="13">
        <v>9000</v>
      </c>
      <c r="E51" s="13"/>
      <c r="F51" s="13"/>
      <c r="G51" s="13"/>
      <c r="H51" s="13"/>
      <c r="I51" s="13">
        <v>9000</v>
      </c>
      <c r="J51" s="14"/>
      <c r="K51" s="13"/>
      <c r="L51" s="92"/>
      <c r="M51" s="113"/>
    </row>
    <row r="52" spans="1:13" s="10" customFormat="1" ht="29.25" customHeight="1">
      <c r="A52" s="125"/>
      <c r="B52" s="22"/>
      <c r="C52" s="22" t="s">
        <v>36</v>
      </c>
      <c r="D52" s="48">
        <f>+D41+D36+D19+D9</f>
        <v>163000</v>
      </c>
      <c r="E52" s="23"/>
      <c r="F52" s="24"/>
      <c r="G52" s="22"/>
      <c r="H52" s="48">
        <f>+H41+H36+H19+H9</f>
        <v>105000</v>
      </c>
      <c r="I52" s="48">
        <f>+I41+I36+I19+I9</f>
        <v>58000</v>
      </c>
      <c r="J52" s="22"/>
      <c r="K52" s="22"/>
      <c r="L52" s="95"/>
      <c r="M52" s="126"/>
    </row>
    <row r="53" spans="1:13" ht="11.25" customHeight="1">
      <c r="A53" s="127"/>
      <c r="B53" s="25"/>
      <c r="C53" s="18"/>
      <c r="D53" s="13"/>
      <c r="E53" s="19"/>
      <c r="F53" s="25"/>
      <c r="G53" s="18"/>
      <c r="H53" s="13"/>
      <c r="I53" s="13"/>
      <c r="J53" s="18"/>
      <c r="K53" s="18"/>
      <c r="L53" s="96"/>
      <c r="M53" s="106"/>
    </row>
    <row r="54" spans="1:13">
      <c r="A54" s="127"/>
      <c r="B54" s="18"/>
      <c r="C54" s="18" t="s">
        <v>37</v>
      </c>
      <c r="D54" s="13">
        <f>+D42</f>
        <v>2000</v>
      </c>
      <c r="E54" s="19"/>
      <c r="F54" s="25"/>
      <c r="G54" s="18"/>
      <c r="H54" s="13">
        <f>+H42</f>
        <v>2000</v>
      </c>
      <c r="I54" s="13">
        <f>+I42</f>
        <v>0</v>
      </c>
      <c r="J54" s="18"/>
      <c r="K54" s="18"/>
      <c r="L54" s="96"/>
      <c r="M54" s="106"/>
    </row>
    <row r="55" spans="1:13">
      <c r="A55" s="127"/>
      <c r="B55" s="18"/>
      <c r="C55" s="18" t="s">
        <v>38</v>
      </c>
      <c r="D55" s="13">
        <f>+D50+D39+D28+D13</f>
        <v>21500</v>
      </c>
      <c r="E55" s="19"/>
      <c r="F55" s="25"/>
      <c r="G55" s="18"/>
      <c r="H55" s="13">
        <f>+H50+H39+H28+H13</f>
        <v>5500</v>
      </c>
      <c r="I55" s="13">
        <f>+I50+I39+I28+I13</f>
        <v>16000</v>
      </c>
      <c r="J55" s="18"/>
      <c r="K55" s="18"/>
      <c r="L55" s="96"/>
      <c r="M55" s="106"/>
    </row>
    <row r="56" spans="1:13" s="10" customFormat="1">
      <c r="A56" s="122"/>
      <c r="B56" s="31"/>
      <c r="C56" s="31" t="s">
        <v>53</v>
      </c>
      <c r="D56" s="34">
        <f>+D54+D55</f>
        <v>23500</v>
      </c>
      <c r="E56" s="33"/>
      <c r="F56" s="50"/>
      <c r="G56" s="31"/>
      <c r="H56" s="34">
        <f>+H54+H55</f>
        <v>7500</v>
      </c>
      <c r="I56" s="34">
        <f>+I54+I55</f>
        <v>16000</v>
      </c>
      <c r="J56" s="31"/>
      <c r="K56" s="31"/>
      <c r="L56" s="91"/>
      <c r="M56" s="103"/>
    </row>
    <row r="57" spans="1:13" ht="7.5" customHeight="1">
      <c r="A57" s="127"/>
      <c r="B57" s="18"/>
      <c r="C57" s="18"/>
      <c r="D57" s="13"/>
      <c r="E57" s="19"/>
      <c r="F57" s="25"/>
      <c r="G57" s="18"/>
      <c r="H57" s="13"/>
      <c r="I57" s="13"/>
      <c r="J57" s="18"/>
      <c r="K57" s="18"/>
      <c r="L57" s="96"/>
      <c r="M57" s="106"/>
    </row>
    <row r="58" spans="1:13">
      <c r="A58" s="127"/>
      <c r="B58" s="18"/>
      <c r="C58" s="18" t="s">
        <v>39</v>
      </c>
      <c r="D58" s="13">
        <f>+D44+D37+D20+D10</f>
        <v>139500</v>
      </c>
      <c r="E58" s="19"/>
      <c r="F58" s="25"/>
      <c r="G58" s="18"/>
      <c r="H58" s="13">
        <f>+H44+H37+H20+H10</f>
        <v>97500</v>
      </c>
      <c r="I58" s="13">
        <f>+I44+I37+I20+I10</f>
        <v>42000</v>
      </c>
      <c r="J58" s="18"/>
      <c r="K58" s="18"/>
      <c r="L58" s="96"/>
      <c r="M58" s="106"/>
    </row>
    <row r="59" spans="1:13" s="10" customFormat="1">
      <c r="A59" s="122"/>
      <c r="B59" s="31"/>
      <c r="C59" s="31" t="s">
        <v>40</v>
      </c>
      <c r="D59" s="34">
        <f>SUM(D58:D58)</f>
        <v>139500</v>
      </c>
      <c r="E59" s="33"/>
      <c r="F59" s="50"/>
      <c r="G59" s="31"/>
      <c r="H59" s="34">
        <f>SUM(H58:H58)</f>
        <v>97500</v>
      </c>
      <c r="I59" s="34">
        <f>SUM(I58:I58)</f>
        <v>42000</v>
      </c>
      <c r="J59" s="31"/>
      <c r="K59" s="31"/>
      <c r="L59" s="31"/>
      <c r="M59" s="103"/>
    </row>
    <row r="60" spans="1:13" ht="7.5" customHeight="1">
      <c r="A60" s="127"/>
      <c r="B60" s="18"/>
      <c r="C60" s="18"/>
      <c r="D60" s="13"/>
      <c r="E60" s="19"/>
      <c r="F60" s="25"/>
      <c r="G60" s="18"/>
      <c r="H60" s="13"/>
      <c r="I60" s="13"/>
      <c r="J60" s="18"/>
      <c r="K60" s="18"/>
      <c r="L60" s="18"/>
      <c r="M60" s="106"/>
    </row>
    <row r="61" spans="1:13" s="10" customFormat="1" ht="13.5" thickBot="1">
      <c r="A61" s="51"/>
      <c r="B61" s="52"/>
      <c r="C61" s="52" t="s">
        <v>101</v>
      </c>
      <c r="D61" s="53">
        <f>+D56+D59</f>
        <v>163000</v>
      </c>
      <c r="E61" s="54"/>
      <c r="F61" s="55"/>
      <c r="G61" s="52"/>
      <c r="H61" s="53">
        <f>+H56+H59</f>
        <v>105000</v>
      </c>
      <c r="I61" s="53">
        <f>+I56+I59</f>
        <v>58000</v>
      </c>
      <c r="J61" s="52"/>
      <c r="K61" s="52"/>
      <c r="L61" s="52"/>
      <c r="M61" s="56"/>
    </row>
    <row r="62" spans="1:13">
      <c r="A62" s="87"/>
      <c r="B62" s="10"/>
    </row>
    <row r="63" spans="1:13">
      <c r="B63" s="88" t="s">
        <v>139</v>
      </c>
    </row>
    <row r="64" spans="1:13">
      <c r="B64" s="88" t="s">
        <v>138</v>
      </c>
      <c r="C64" s="7"/>
    </row>
    <row r="65" spans="2:9">
      <c r="B65" s="88" t="s">
        <v>140</v>
      </c>
      <c r="G65" s="10"/>
      <c r="I65" s="80"/>
    </row>
    <row r="66" spans="2:9">
      <c r="B66" s="89"/>
      <c r="G66" s="10"/>
      <c r="I66" s="80"/>
    </row>
    <row r="67" spans="2:9">
      <c r="G67" s="10"/>
      <c r="I67" s="80"/>
    </row>
    <row r="70" spans="2:9">
      <c r="D70" s="78" t="s">
        <v>69</v>
      </c>
    </row>
    <row r="73" spans="2:9">
      <c r="C73" s="7"/>
      <c r="F73" s="7"/>
    </row>
  </sheetData>
  <mergeCells count="20">
    <mergeCell ref="M7:M8"/>
    <mergeCell ref="C1:M1"/>
    <mergeCell ref="J7:J8"/>
    <mergeCell ref="H2:L2"/>
    <mergeCell ref="H3:M3"/>
    <mergeCell ref="A2:G2"/>
    <mergeCell ref="A5:F5"/>
    <mergeCell ref="G5:I5"/>
    <mergeCell ref="A7:A8"/>
    <mergeCell ref="C7:C8"/>
    <mergeCell ref="D7:D8"/>
    <mergeCell ref="F7:F8"/>
    <mergeCell ref="G7:G8"/>
    <mergeCell ref="H7:I7"/>
    <mergeCell ref="B7:B8"/>
    <mergeCell ref="E7:E8"/>
    <mergeCell ref="A3:G3"/>
    <mergeCell ref="A4:G4"/>
    <mergeCell ref="L7:L8"/>
    <mergeCell ref="K7:K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0" firstPageNumber="0" fitToHeight="2" orientation="landscape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37069825</IDBDocs_x0020_Number>
    <TaxCatchAll xmlns="9c571b2f-e523-4ab2-ba2e-09e151a03ef4">
      <Value>6</Value>
      <Value>4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CSC/CUR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ATN/ME-13181-UR</Approval_x0020_Number>
    <Document_x0020_Author xmlns="9c571b2f-e523-4ab2-ba2e-09e151a03ef4">Ungo German, Michel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2012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UR-M1039</Project_x0020_Number>
    <Access_x0020_to_x0020_Information_x00a0_Policy xmlns="9c571b2f-e523-4ab2-ba2e-09e151a03ef4">Confidential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Uruguay</TermName>
          <TermId xmlns="http://schemas.microsoft.com/office/infopath/2007/PartnerControls">5d9b6fdd-d595-4446-a0eb-c14b465f6d0e</TermId>
        </TermInfo>
      </Terms>
    </j8b96605ee2f4c4e988849e658583fee>
    <Migration_x0020_Info xmlns="9c571b2f-e523-4ab2-ba2e-09e151a03ef4">&lt;Data&gt;&lt;APPLICATION&gt;MS EXCEL&lt;/APPLICATION&gt;&lt;STAGE_CODE&gt;PA&lt;/STAGE_CODE&gt;&lt;USER_STAGE&gt;Procurement Plan&lt;/USER_STAGE&gt;&lt;PD_OBJ_TYPE&gt;0&lt;/PD_OBJ_TYPE&gt;&lt;MAKERECORD&gt;Y&lt;/MAKERECORD&gt;&lt;PD_FILEPT_NO&gt;PO-UR-M1039-GS&lt;/PD_FILEPT_NO&gt;&lt;PD_FILE_PART&gt;78463821&lt;/PD_FILE_PART&gt;&lt;/Data&gt;</Migration_x0020_Info>
    <Operation_x0020_Type xmlns="9c571b2f-e523-4ab2-ba2e-09e151a03ef4" xsi:nil="true"/>
    <Record_x0020_Number xmlns="9c571b2f-e523-4ab2-ba2e-09e151a03ef4" xsi:nil="true"/>
    <Document_x0020_Language_x0020_IDB xmlns="9c571b2f-e523-4ab2-ba2e-09e151a03ef4">Spanish</Document_x0020_Language_x0020_IDB>
    <Identifier xmlns="9c571b2f-e523-4ab2-ba2e-09e151a03ef4">PLAN ADQU ATN ME-13181-UR -agosto 2012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Disclosed xmlns="9c571b2f-e523-4ab2-ba2e-09e151a03ef4">false</Disclosed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5D657205FA77D34BA27C54D72E0453F9" ma:contentTypeVersion="0" ma:contentTypeDescription="A content type to manage public (operations) IDB documents" ma:contentTypeScope="" ma:versionID="61d552cdfd758101ed7d18db1cfdbef3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b489e1f18d4c1964897262cbdc037b74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fed5d640-adc9-4636-ab94-bd1a4c4b39e7}" ma:internalName="TaxCatchAll" ma:showField="CatchAllData" ma:web="d7ec2193-be8a-4148-96d3-96f3fce6b2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fed5d640-adc9-4636-ab94-bd1a4c4b39e7}" ma:internalName="TaxCatchAllLabel" ma:readOnly="true" ma:showField="CatchAllDataLabel" ma:web="d7ec2193-be8a-4148-96d3-96f3fce6b2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9B596D-6D1E-46D6-AA5C-FE01F2C76EF4}"/>
</file>

<file path=customXml/itemProps2.xml><?xml version="1.0" encoding="utf-8"?>
<ds:datastoreItem xmlns:ds="http://schemas.openxmlformats.org/officeDocument/2006/customXml" ds:itemID="{7065AB4F-2137-47EA-B9F1-66C778DC9AC5}"/>
</file>

<file path=customXml/itemProps3.xml><?xml version="1.0" encoding="utf-8"?>
<ds:datastoreItem xmlns:ds="http://schemas.openxmlformats.org/officeDocument/2006/customXml" ds:itemID="{90BC82FF-4559-408B-BB2C-E6281E1B2A1C}"/>
</file>

<file path=customXml/itemProps4.xml><?xml version="1.0" encoding="utf-8"?>
<ds:datastoreItem xmlns:ds="http://schemas.openxmlformats.org/officeDocument/2006/customXml" ds:itemID="{A6AF9084-E87D-4D6D-96BC-2E45D65A4A01}"/>
</file>

<file path=customXml/itemProps5.xml><?xml version="1.0" encoding="utf-8"?>
<ds:datastoreItem xmlns:ds="http://schemas.openxmlformats.org/officeDocument/2006/customXml" ds:itemID="{0F3690D2-D101-4522-8348-A11C20FB9AA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Encabezado</vt:lpstr>
      <vt:lpstr>PA</vt:lpstr>
      <vt:lpstr>Encabezado!Print_Area</vt:lpstr>
      <vt:lpstr>PA!Print_Area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 agosto 2012 </dc:title>
  <dc:creator>GM del Monte</dc:creator>
  <cp:lastModifiedBy>IADB</cp:lastModifiedBy>
  <cp:revision>0</cp:revision>
  <cp:lastPrinted>2012-07-03T18:09:44Z</cp:lastPrinted>
  <dcterms:created xsi:type="dcterms:W3CDTF">2006-10-06T18:45:07Z</dcterms:created>
  <dcterms:modified xsi:type="dcterms:W3CDTF">2012-08-28T17:24:24Z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0x01010046CF21643EE8D14686A648AA6DAD0892005D657205FA77D34BA27C54D72E0453F9</vt:lpwstr>
  </property>
  <property fmtid="{D5CDD505-2E9C-101B-9397-08002B2CF9AE}" pid="4" name="TaxKeyword">
    <vt:lpwstr/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6;#Procurement Administration|d8145667-6247-4db3-9e42-91a14331cc81</vt:lpwstr>
  </property>
  <property fmtid="{D5CDD505-2E9C-101B-9397-08002B2CF9AE}" pid="9" name="Country">
    <vt:lpwstr>4;#Uruguay|5d9b6fdd-d595-4446-a0eb-c14b465f6d0e</vt:lpwstr>
  </property>
  <property fmtid="{D5CDD505-2E9C-101B-9397-08002B2CF9AE}" pid="10" name="Fund IDB">
    <vt:lpwstr/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7;#Goods and Services|5bfebf1b-9f1f-4411-b1dd-4c19b807b799</vt:lpwstr>
  </property>
  <property fmtid="{D5CDD505-2E9C-101B-9397-08002B2CF9AE}" pid="15" name="Sub-Sector">
    <vt:lpwstr/>
  </property>
</Properties>
</file>