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760"/>
  </bookViews>
  <sheets>
    <sheet name="Plan Adquisiciones formato" sheetId="2" r:id="rId1"/>
  </sheets>
  <definedNames>
    <definedName name="_xlnm._FilterDatabase" localSheetId="0" hidden="1">'Plan Adquisiciones formato'!$A$1:$T$28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H2" i="2" l="1"/>
  <c r="K2" i="2"/>
  <c r="L2" i="2"/>
  <c r="H3" i="2"/>
  <c r="K3" i="2"/>
  <c r="L3" i="2"/>
  <c r="H4" i="2"/>
  <c r="K4" i="2"/>
  <c r="L4" i="2"/>
  <c r="H5" i="2"/>
  <c r="K5" i="2"/>
  <c r="L5" i="2"/>
  <c r="H6" i="2"/>
  <c r="K6" i="2"/>
  <c r="L6" i="2"/>
  <c r="H7" i="2"/>
  <c r="K7" i="2"/>
  <c r="L7" i="2"/>
  <c r="H8" i="2"/>
  <c r="K8" i="2"/>
  <c r="L8" i="2"/>
  <c r="H9" i="2"/>
  <c r="K9" i="2"/>
  <c r="L9" i="2"/>
  <c r="H10" i="2"/>
  <c r="K10" i="2"/>
  <c r="L10" i="2"/>
  <c r="H11" i="2"/>
  <c r="K11" i="2"/>
  <c r="L11" i="2"/>
  <c r="H12" i="2"/>
  <c r="K12" i="2"/>
  <c r="L12" i="2"/>
  <c r="H13" i="2"/>
  <c r="K13" i="2"/>
  <c r="L13" i="2"/>
  <c r="H14" i="2"/>
  <c r="K14" i="2"/>
  <c r="L14" i="2"/>
  <c r="H15" i="2"/>
  <c r="K15" i="2"/>
  <c r="L15" i="2"/>
  <c r="H16" i="2"/>
  <c r="K16" i="2"/>
  <c r="L16" i="2"/>
  <c r="H17" i="2"/>
  <c r="K17" i="2"/>
  <c r="L17" i="2"/>
  <c r="H18" i="2"/>
  <c r="K18" i="2"/>
  <c r="L18" i="2"/>
  <c r="H19" i="2"/>
  <c r="K19" i="2"/>
  <c r="L19" i="2"/>
  <c r="H20" i="2"/>
  <c r="K20" i="2"/>
  <c r="L20" i="2"/>
  <c r="H21" i="2"/>
  <c r="K21" i="2"/>
  <c r="L21" i="2"/>
  <c r="H22" i="2"/>
  <c r="K22" i="2"/>
  <c r="L22" i="2"/>
  <c r="H23" i="2"/>
  <c r="K23" i="2"/>
  <c r="L23" i="2"/>
  <c r="H24" i="2"/>
  <c r="K24" i="2"/>
  <c r="L24" i="2"/>
  <c r="H25" i="2"/>
  <c r="K25" i="2"/>
  <c r="L25" i="2"/>
  <c r="H26" i="2"/>
  <c r="K26" i="2"/>
  <c r="L26" i="2"/>
  <c r="H27" i="2"/>
  <c r="K27" i="2"/>
  <c r="L27" i="2"/>
  <c r="H28" i="2"/>
  <c r="K28" i="2"/>
  <c r="L28" i="2"/>
  <c r="F30" i="2"/>
  <c r="G30" i="2"/>
  <c r="H30" i="2"/>
  <c r="H32" i="2"/>
  <c r="H33" i="2"/>
  <c r="F34" i="2"/>
  <c r="G34" i="2"/>
  <c r="H34" i="2"/>
  <c r="F38" i="2"/>
  <c r="F39" i="2"/>
  <c r="F40" i="2"/>
  <c r="F41" i="2"/>
  <c r="F42" i="2"/>
  <c r="F43" i="2"/>
  <c r="F44" i="2"/>
  <c r="F45" i="2"/>
</calcChain>
</file>

<file path=xl/comments1.xml><?xml version="1.0" encoding="utf-8"?>
<comments xmlns="http://schemas.openxmlformats.org/spreadsheetml/2006/main">
  <authors>
    <author>Inter-American Development Bank</author>
  </authors>
  <commentList>
    <comment ref="F18" authorId="0">
      <text>
        <r>
          <rPr>
            <b/>
            <sz val="9"/>
            <color indexed="81"/>
            <rFont val="Tahoma"/>
            <family val="2"/>
          </rPr>
          <t>Inter-American Development Bank:</t>
        </r>
        <r>
          <rPr>
            <sz val="9"/>
            <color indexed="81"/>
            <rFont val="Tahoma"/>
            <family val="2"/>
          </rPr>
          <t xml:space="preserve">
Se aumenta 3 Millones de los Estudios de PySA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Inter-American Development Bank:</t>
        </r>
        <r>
          <rPr>
            <sz val="9"/>
            <color indexed="81"/>
            <rFont val="Tahoma"/>
            <family val="2"/>
          </rPr>
          <t xml:space="preserve">
Se aumenta 3 Millones de los Estudios de PySA</t>
        </r>
      </text>
    </comment>
  </commentList>
</comments>
</file>

<file path=xl/sharedStrings.xml><?xml version="1.0" encoding="utf-8"?>
<sst xmlns="http://schemas.openxmlformats.org/spreadsheetml/2006/main" count="242" uniqueCount="81">
  <si>
    <t>Sub Programa</t>
  </si>
  <si>
    <t>Categoría y descripción del contrato de adquisiciones</t>
  </si>
  <si>
    <t>Tipo</t>
  </si>
  <si>
    <t xml:space="preserve">UEN </t>
  </si>
  <si>
    <t>Categoría</t>
  </si>
  <si>
    <t>BID</t>
  </si>
  <si>
    <t>ICE</t>
  </si>
  <si>
    <t>Costo Total</t>
  </si>
  <si>
    <t xml:space="preserve">Método de Adquisición </t>
  </si>
  <si>
    <t>Revisión (ex-ante/ex-post)</t>
  </si>
  <si>
    <t>% BID</t>
  </si>
  <si>
    <t>Local / Otro %</t>
  </si>
  <si>
    <t>Precali-ficación    (Si/No)</t>
  </si>
  <si>
    <t>Publicación de Anuncio Específico de Adquisición</t>
  </si>
  <si>
    <t>Terminación del Contrato</t>
  </si>
  <si>
    <t>Status (pendiente, en proceso, adjudicado, cancelado)</t>
  </si>
  <si>
    <t>Comentarios</t>
  </si>
  <si>
    <t>II. Otras Inversiones</t>
  </si>
  <si>
    <t>Equipos apoyo Administracion del Programa</t>
  </si>
  <si>
    <t>Bienes</t>
  </si>
  <si>
    <t>PGP</t>
  </si>
  <si>
    <t>LPN</t>
  </si>
  <si>
    <t>Ex-ante</t>
  </si>
  <si>
    <t>NO</t>
  </si>
  <si>
    <t>Adquisicion Equipos Reventazon y otros proyectos</t>
  </si>
  <si>
    <t>PYSA</t>
  </si>
  <si>
    <t>2.1.1</t>
  </si>
  <si>
    <t>LPI</t>
  </si>
  <si>
    <t>Planta Fotovoltaica Solar demostrativa</t>
  </si>
  <si>
    <t>I. Reventazón</t>
  </si>
  <si>
    <t>Compuertas</t>
  </si>
  <si>
    <t>Reventazón (PYSA)</t>
  </si>
  <si>
    <t>2.1.2</t>
  </si>
  <si>
    <t>Modernización de la unidad de generación #5 de la PH Río Macho</t>
  </si>
  <si>
    <t>Producción</t>
  </si>
  <si>
    <t>CD</t>
  </si>
  <si>
    <t>Equipos auxiliares Casa Maquinas</t>
  </si>
  <si>
    <t>2.1.3</t>
  </si>
  <si>
    <t>2.1.4</t>
  </si>
  <si>
    <t>Proyecto Anillo Sur (Llave en mano)</t>
  </si>
  <si>
    <t>Transporte Electricidad</t>
  </si>
  <si>
    <t>2.2.1</t>
  </si>
  <si>
    <t>Equipos y programas SCADA/EMS</t>
  </si>
  <si>
    <t>CENCE</t>
  </si>
  <si>
    <t>2.2.4</t>
  </si>
  <si>
    <t>SI</t>
  </si>
  <si>
    <t>4 camiones con brazo hidráulico (23 ton), carrete tanden, doble eje trasero</t>
  </si>
  <si>
    <t>Servicio al Cliente</t>
  </si>
  <si>
    <t>2.3.1</t>
  </si>
  <si>
    <t>7 camiones con brazo hidráulico (15 ton)</t>
  </si>
  <si>
    <t>4 camiones doble cabina 4x4, canasta sencilla, alce mínimo 13 m con espacio para transportar máquina de lavado de aisladores</t>
  </si>
  <si>
    <t>12 camiones pequeños, cabina sencilla con gaveteros y grúa canasta</t>
  </si>
  <si>
    <t>10 grúas siembra postes</t>
  </si>
  <si>
    <t>(100) 50 grúas canasta para instalar en camiones existentes marca Isuzu</t>
  </si>
  <si>
    <t>22 camiones doble cabina 4x4 o 4x2 con furgón de fábrica</t>
  </si>
  <si>
    <t>Obras Plan Sexenal  2015-2016</t>
  </si>
  <si>
    <t>Sistemas fotovoltaicos</t>
  </si>
  <si>
    <t>2.3.2</t>
  </si>
  <si>
    <t>4 laboratorios móviles</t>
  </si>
  <si>
    <t>2.3.3</t>
  </si>
  <si>
    <t>Equipo para pruebas de paneles fotovoltaicos</t>
  </si>
  <si>
    <t>Sostenibilidad ambiental</t>
  </si>
  <si>
    <t>Medidores para lectura, conexión y desconexión, medición remota</t>
  </si>
  <si>
    <t>2.3.4</t>
  </si>
  <si>
    <t>Firma asesora y supervisora</t>
  </si>
  <si>
    <t>Consultoría Firmas</t>
  </si>
  <si>
    <t>SBCC</t>
  </si>
  <si>
    <t>Panel expertos</t>
  </si>
  <si>
    <t>Consultoría Individual</t>
  </si>
  <si>
    <t>CI</t>
  </si>
  <si>
    <t>Estrategia Socio Ambiental</t>
  </si>
  <si>
    <t>Contrato embalse</t>
  </si>
  <si>
    <t>Obras</t>
  </si>
  <si>
    <t>Edificaciones</t>
  </si>
  <si>
    <t>Subtotales</t>
  </si>
  <si>
    <t>Imprevistos</t>
  </si>
  <si>
    <t>Gastos Financieros</t>
  </si>
  <si>
    <t>TOTAL CCLIP</t>
  </si>
  <si>
    <t>Resumen por UEN</t>
  </si>
  <si>
    <t>Totales</t>
  </si>
  <si>
    <t>Contrato transmisión asociada (Llave en mano) (Bienes y Obras)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</si>
</sst>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.000"/>
    <numFmt numFmtId="165" formatCode="0.0"/>
    <numFmt numFmtId="166" formatCode="dd/mm/yyyy;@"/>
    <numFmt numFmtId="167" formatCode="_(* #,##0_);_(* \(#,##0\);_(* &quot;-&quot;??_);_(@_)"/>
    <numFmt numFmtId="168" formatCode="_([$€]* #,##0.00_);_([$€]* \(#,##0.00\);_([$€]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Calibri"/>
      <family val="2"/>
    </font>
    <font>
      <b/>
      <sz val="9"/>
      <color rgb="FFFFFF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Geneva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F2F2F2"/>
      </left>
      <right style="medium">
        <color rgb="FFF2F2F2"/>
      </right>
      <top/>
      <bottom style="medium">
        <color rgb="FFBFBFBF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BFBFB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3" fontId="2" fillId="0" borderId="0"/>
    <xf numFmtId="3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3" fontId="2" fillId="0" borderId="0"/>
    <xf numFmtId="0" fontId="1" fillId="0" borderId="0"/>
  </cellStyleXfs>
  <cellXfs count="102">
    <xf numFmtId="0" fontId="0" fillId="0" borderId="0" xfId="0"/>
    <xf numFmtId="3" fontId="3" fillId="2" borderId="1" xfId="2" applyFont="1" applyFill="1" applyBorder="1" applyAlignment="1">
      <alignment horizontal="center" vertical="center" wrapText="1"/>
    </xf>
    <xf numFmtId="3" fontId="4" fillId="2" borderId="2" xfId="2" applyFont="1" applyFill="1" applyBorder="1" applyAlignment="1">
      <alignment horizontal="center" vertical="center" wrapText="1"/>
    </xf>
    <xf numFmtId="3" fontId="4" fillId="2" borderId="3" xfId="2" applyFont="1" applyFill="1" applyBorder="1" applyAlignment="1">
      <alignment horizontal="center" vertical="center" wrapText="1"/>
    </xf>
    <xf numFmtId="3" fontId="2" fillId="0" borderId="0" xfId="2" applyAlignment="1">
      <alignment horizontal="center" vertical="center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left" vertical="center" wrapText="1"/>
    </xf>
    <xf numFmtId="0" fontId="5" fillId="0" borderId="5" xfId="4" applyFont="1" applyFill="1" applyBorder="1" applyAlignment="1">
      <alignment horizontal="center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5" fillId="0" borderId="5" xfId="3" applyNumberFormat="1" applyFont="1" applyFill="1" applyBorder="1" applyAlignment="1">
      <alignment horizontal="center" vertical="center" wrapText="1"/>
    </xf>
    <xf numFmtId="3" fontId="5" fillId="0" borderId="5" xfId="3" applyNumberFormat="1" applyFont="1" applyFill="1" applyBorder="1" applyAlignment="1">
      <alignment horizontal="right" vertical="center" wrapText="1"/>
    </xf>
    <xf numFmtId="49" fontId="5" fillId="0" borderId="5" xfId="3" applyNumberFormat="1" applyFont="1" applyFill="1" applyBorder="1" applyAlignment="1">
      <alignment horizontal="center" vertical="center" wrapText="1"/>
    </xf>
    <xf numFmtId="165" fontId="5" fillId="0" borderId="5" xfId="3" applyNumberFormat="1" applyFont="1" applyFill="1" applyBorder="1" applyAlignment="1">
      <alignment horizontal="center" vertical="center" wrapText="1"/>
    </xf>
    <xf numFmtId="14" fontId="5" fillId="0" borderId="5" xfId="3" applyNumberFormat="1" applyFont="1" applyFill="1" applyBorder="1" applyAlignment="1">
      <alignment horizontal="center" vertical="center" wrapText="1"/>
    </xf>
    <xf numFmtId="14" fontId="5" fillId="0" borderId="5" xfId="3" applyNumberFormat="1" applyFont="1" applyFill="1" applyBorder="1" applyAlignment="1">
      <alignment horizontal="center" vertical="center"/>
    </xf>
    <xf numFmtId="0" fontId="5" fillId="0" borderId="5" xfId="3" applyNumberFormat="1" applyFont="1" applyFill="1" applyBorder="1" applyAlignment="1">
      <alignment horizontal="center" vertical="center"/>
    </xf>
    <xf numFmtId="0" fontId="5" fillId="0" borderId="6" xfId="3" applyNumberFormat="1" applyFont="1" applyFill="1" applyBorder="1"/>
    <xf numFmtId="0" fontId="5" fillId="0" borderId="0" xfId="3" applyNumberFormat="1" applyFont="1" applyBorder="1" applyAlignment="1"/>
    <xf numFmtId="0" fontId="5" fillId="0" borderId="0" xfId="3" applyNumberFormat="1" applyFont="1" applyBorder="1"/>
    <xf numFmtId="0" fontId="5" fillId="0" borderId="0" xfId="3" applyNumberFormat="1" applyFont="1"/>
    <xf numFmtId="0" fontId="5" fillId="0" borderId="4" xfId="3" applyNumberFormat="1" applyFont="1" applyBorder="1" applyAlignment="1">
      <alignment horizontal="center" vertical="center" wrapText="1"/>
    </xf>
    <xf numFmtId="0" fontId="5" fillId="0" borderId="0" xfId="3" applyNumberFormat="1" applyFont="1" applyBorder="1" applyAlignment="1">
      <alignment vertical="center" wrapText="1"/>
    </xf>
    <xf numFmtId="0" fontId="5" fillId="0" borderId="5" xfId="3" applyNumberFormat="1" applyFont="1" applyBorder="1" applyAlignment="1">
      <alignment horizontal="center" vertical="center" wrapText="1"/>
    </xf>
    <xf numFmtId="3" fontId="5" fillId="0" borderId="5" xfId="3" applyNumberFormat="1" applyFont="1" applyBorder="1" applyAlignment="1">
      <alignment horizontal="right" vertical="center" wrapText="1"/>
    </xf>
    <xf numFmtId="49" fontId="5" fillId="0" borderId="5" xfId="3" applyNumberFormat="1" applyFont="1" applyBorder="1" applyAlignment="1">
      <alignment horizontal="center" vertical="center" wrapText="1"/>
    </xf>
    <xf numFmtId="165" fontId="5" fillId="0" borderId="5" xfId="3" applyNumberFormat="1" applyFont="1" applyBorder="1" applyAlignment="1">
      <alignment horizontal="center" vertical="center" wrapText="1"/>
    </xf>
    <xf numFmtId="14" fontId="5" fillId="0" borderId="5" xfId="3" applyNumberFormat="1" applyFont="1" applyBorder="1" applyAlignment="1">
      <alignment horizontal="center" vertical="center" wrapText="1"/>
    </xf>
    <xf numFmtId="14" fontId="5" fillId="0" borderId="5" xfId="3" applyNumberFormat="1" applyFont="1" applyBorder="1" applyAlignment="1">
      <alignment horizontal="center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/>
    <xf numFmtId="0" fontId="5" fillId="0" borderId="5" xfId="3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>
      <alignment vertical="center" wrapText="1"/>
    </xf>
    <xf numFmtId="0" fontId="5" fillId="0" borderId="5" xfId="3" applyNumberFormat="1" applyFont="1" applyBorder="1" applyAlignment="1">
      <alignment vertical="top" wrapText="1"/>
    </xf>
    <xf numFmtId="0" fontId="5" fillId="0" borderId="5" xfId="3" applyNumberFormat="1" applyFont="1" applyBorder="1" applyAlignment="1">
      <alignment horizontal="center" vertical="top" wrapText="1"/>
    </xf>
    <xf numFmtId="0" fontId="6" fillId="0" borderId="6" xfId="3" applyNumberFormat="1" applyFont="1" applyBorder="1" applyAlignment="1">
      <alignment horizontal="center" vertical="center" wrapText="1"/>
    </xf>
    <xf numFmtId="0" fontId="5" fillId="0" borderId="7" xfId="3" applyNumberFormat="1" applyFont="1" applyFill="1" applyBorder="1" applyAlignment="1">
      <alignment horizontal="center" vertical="center"/>
    </xf>
    <xf numFmtId="166" fontId="5" fillId="0" borderId="5" xfId="3" applyNumberFormat="1" applyFont="1" applyBorder="1" applyAlignment="1">
      <alignment horizontal="center" vertical="center" wrapText="1"/>
    </xf>
    <xf numFmtId="0" fontId="5" fillId="0" borderId="7" xfId="3" applyNumberFormat="1" applyFont="1" applyBorder="1" applyAlignment="1">
      <alignment horizontal="center" vertical="center" wrapText="1"/>
    </xf>
    <xf numFmtId="0" fontId="5" fillId="0" borderId="6" xfId="3" applyNumberFormat="1" applyFont="1" applyBorder="1" applyAlignment="1">
      <alignment horizontal="center" vertical="center" wrapText="1"/>
    </xf>
    <xf numFmtId="0" fontId="5" fillId="3" borderId="5" xfId="3" applyNumberFormat="1" applyFont="1" applyFill="1" applyBorder="1" applyAlignment="1">
      <alignment horizontal="left" vertical="center" wrapText="1"/>
    </xf>
    <xf numFmtId="3" fontId="5" fillId="3" borderId="5" xfId="3" applyNumberFormat="1" applyFont="1" applyFill="1" applyBorder="1" applyAlignment="1">
      <alignment horizontal="right" vertical="center" wrapText="1"/>
    </xf>
    <xf numFmtId="0" fontId="5" fillId="3" borderId="5" xfId="3" applyNumberFormat="1" applyFont="1" applyFill="1" applyBorder="1" applyAlignment="1">
      <alignment horizontal="center" vertical="center" wrapText="1"/>
    </xf>
    <xf numFmtId="14" fontId="5" fillId="3" borderId="8" xfId="3" applyNumberFormat="1" applyFont="1" applyFill="1" applyBorder="1" applyAlignment="1">
      <alignment horizontal="center" vertical="center"/>
    </xf>
    <xf numFmtId="0" fontId="6" fillId="3" borderId="7" xfId="3" applyNumberFormat="1" applyFont="1" applyFill="1" applyBorder="1" applyAlignment="1">
      <alignment horizontal="center" vertical="center"/>
    </xf>
    <xf numFmtId="0" fontId="5" fillId="3" borderId="6" xfId="3" applyNumberFormat="1" applyFont="1" applyFill="1" applyBorder="1" applyAlignment="1">
      <alignment vertical="center" wrapText="1"/>
    </xf>
    <xf numFmtId="0" fontId="5" fillId="0" borderId="5" xfId="3" applyNumberFormat="1" applyFont="1" applyBorder="1" applyAlignment="1">
      <alignment horizontal="justify" vertical="center"/>
    </xf>
    <xf numFmtId="14" fontId="5" fillId="0" borderId="8" xfId="3" applyNumberFormat="1" applyFont="1" applyBorder="1" applyAlignment="1">
      <alignment horizontal="center" vertical="center" wrapText="1"/>
    </xf>
    <xf numFmtId="0" fontId="5" fillId="0" borderId="5" xfId="3" applyNumberFormat="1" applyFont="1" applyBorder="1" applyAlignment="1">
      <alignment horizontal="left" vertical="center" wrapText="1"/>
    </xf>
    <xf numFmtId="0" fontId="5" fillId="0" borderId="0" xfId="3" applyNumberFormat="1" applyFont="1" applyBorder="1" applyAlignment="1">
      <alignment horizontal="center" vertical="top"/>
    </xf>
    <xf numFmtId="0" fontId="5" fillId="3" borderId="5" xfId="3" applyNumberFormat="1" applyFont="1" applyFill="1" applyBorder="1" applyAlignment="1">
      <alignment vertical="center" wrapText="1"/>
    </xf>
    <xf numFmtId="3" fontId="5" fillId="4" borderId="5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Border="1" applyAlignment="1">
      <alignment vertical="top"/>
    </xf>
    <xf numFmtId="0" fontId="5" fillId="5" borderId="4" xfId="3" applyNumberFormat="1" applyFont="1" applyFill="1" applyBorder="1" applyAlignment="1">
      <alignment horizontal="center" vertical="center" wrapText="1"/>
    </xf>
    <xf numFmtId="0" fontId="5" fillId="5" borderId="5" xfId="3" applyNumberFormat="1" applyFont="1" applyFill="1" applyBorder="1" applyAlignment="1">
      <alignment vertical="center" wrapText="1"/>
    </xf>
    <xf numFmtId="0" fontId="5" fillId="5" borderId="5" xfId="3" applyNumberFormat="1" applyFont="1" applyFill="1" applyBorder="1" applyAlignment="1">
      <alignment horizontal="center" vertical="center" wrapText="1"/>
    </xf>
    <xf numFmtId="164" fontId="5" fillId="5" borderId="5" xfId="3" applyNumberFormat="1" applyFont="1" applyFill="1" applyBorder="1" applyAlignment="1">
      <alignment horizontal="center" vertical="center" wrapText="1"/>
    </xf>
    <xf numFmtId="3" fontId="5" fillId="5" borderId="5" xfId="3" applyNumberFormat="1" applyFont="1" applyFill="1" applyBorder="1" applyAlignment="1">
      <alignment horizontal="right" vertical="center" wrapText="1"/>
    </xf>
    <xf numFmtId="49" fontId="5" fillId="5" borderId="5" xfId="3" applyNumberFormat="1" applyFont="1" applyFill="1" applyBorder="1" applyAlignment="1">
      <alignment horizontal="center" vertical="center" wrapText="1"/>
    </xf>
    <xf numFmtId="165" fontId="5" fillId="5" borderId="5" xfId="3" applyNumberFormat="1" applyFont="1" applyFill="1" applyBorder="1" applyAlignment="1">
      <alignment horizontal="center" vertical="center" wrapText="1"/>
    </xf>
    <xf numFmtId="14" fontId="5" fillId="5" borderId="5" xfId="3" applyNumberFormat="1" applyFont="1" applyFill="1" applyBorder="1" applyAlignment="1">
      <alignment horizontal="center" vertical="center" wrapText="1"/>
    </xf>
    <xf numFmtId="14" fontId="5" fillId="5" borderId="5" xfId="3" applyNumberFormat="1" applyFont="1" applyFill="1" applyBorder="1" applyAlignment="1">
      <alignment horizontal="center" vertical="center"/>
    </xf>
    <xf numFmtId="0" fontId="5" fillId="5" borderId="5" xfId="3" applyNumberFormat="1" applyFont="1" applyFill="1" applyBorder="1" applyAlignment="1">
      <alignment horizontal="center" vertical="center"/>
    </xf>
    <xf numFmtId="0" fontId="5" fillId="5" borderId="6" xfId="3" applyNumberFormat="1" applyFont="1" applyFill="1" applyBorder="1"/>
    <xf numFmtId="0" fontId="5" fillId="0" borderId="0" xfId="3" applyNumberFormat="1" applyFont="1" applyBorder="1" applyAlignment="1">
      <alignment horizontal="center" vertical="center" wrapText="1"/>
    </xf>
    <xf numFmtId="0" fontId="5" fillId="3" borderId="0" xfId="3" applyNumberFormat="1" applyFont="1" applyFill="1" applyBorder="1" applyAlignment="1">
      <alignment vertical="center" wrapText="1"/>
    </xf>
    <xf numFmtId="0" fontId="5" fillId="3" borderId="0" xfId="3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3" fontId="5" fillId="0" borderId="0" xfId="3" applyNumberFormat="1" applyFont="1" applyFill="1" applyBorder="1" applyAlignment="1">
      <alignment horizontal="right" vertical="center" wrapText="1"/>
    </xf>
    <xf numFmtId="3" fontId="5" fillId="4" borderId="0" xfId="3" applyNumberFormat="1" applyFont="1" applyFill="1" applyBorder="1" applyAlignment="1">
      <alignment horizontal="right" vertical="center" wrapText="1"/>
    </xf>
    <xf numFmtId="3" fontId="5" fillId="0" borderId="0" xfId="3" applyNumberFormat="1" applyFont="1" applyBorder="1" applyAlignment="1">
      <alignment horizontal="right" vertical="center" wrapText="1"/>
    </xf>
    <xf numFmtId="49" fontId="5" fillId="0" borderId="0" xfId="3" applyNumberFormat="1" applyFont="1" applyBorder="1" applyAlignment="1">
      <alignment horizontal="center" vertical="center" wrapText="1"/>
    </xf>
    <xf numFmtId="165" fontId="5" fillId="0" borderId="0" xfId="3" applyNumberFormat="1" applyFont="1" applyBorder="1" applyAlignment="1">
      <alignment horizontal="center" vertical="center" wrapText="1"/>
    </xf>
    <xf numFmtId="14" fontId="5" fillId="3" borderId="0" xfId="3" applyNumberFormat="1" applyFont="1" applyFill="1" applyBorder="1" applyAlignment="1">
      <alignment horizontal="center" vertical="center" wrapText="1"/>
    </xf>
    <xf numFmtId="14" fontId="5" fillId="3" borderId="0" xfId="3" applyNumberFormat="1" applyFont="1" applyFill="1" applyBorder="1" applyAlignment="1">
      <alignment horizontal="center" vertical="center"/>
    </xf>
    <xf numFmtId="0" fontId="5" fillId="3" borderId="0" xfId="3" applyNumberFormat="1" applyFont="1" applyFill="1" applyBorder="1" applyAlignment="1">
      <alignment horizontal="center" vertical="center"/>
    </xf>
    <xf numFmtId="0" fontId="5" fillId="3" borderId="0" xfId="3" applyNumberFormat="1" applyFont="1" applyFill="1" applyBorder="1"/>
    <xf numFmtId="0" fontId="5" fillId="0" borderId="0" xfId="3" applyNumberFormat="1" applyFont="1" applyFill="1" applyBorder="1" applyAlignment="1">
      <alignment vertical="center" wrapText="1"/>
    </xf>
    <xf numFmtId="0" fontId="5" fillId="0" borderId="0" xfId="3" applyNumberFormat="1" applyFont="1" applyBorder="1" applyAlignment="1">
      <alignment horizontal="center" vertical="top" wrapText="1"/>
    </xf>
    <xf numFmtId="0" fontId="5" fillId="0" borderId="9" xfId="3" applyNumberFormat="1" applyFont="1" applyFill="1" applyBorder="1" applyAlignment="1">
      <alignment horizontal="center" vertical="center" wrapText="1"/>
    </xf>
    <xf numFmtId="3" fontId="6" fillId="0" borderId="9" xfId="3" applyNumberFormat="1" applyFont="1" applyFill="1" applyBorder="1" applyAlignment="1">
      <alignment horizontal="right" vertical="center" wrapText="1"/>
    </xf>
    <xf numFmtId="3" fontId="5" fillId="0" borderId="9" xfId="3" applyNumberFormat="1" applyFont="1" applyFill="1" applyBorder="1" applyAlignment="1">
      <alignment horizontal="right" vertical="center" wrapText="1"/>
    </xf>
    <xf numFmtId="14" fontId="5" fillId="0" borderId="0" xfId="3" applyNumberFormat="1" applyFont="1" applyBorder="1" applyAlignment="1">
      <alignment horizontal="center" vertical="center" wrapText="1"/>
    </xf>
    <xf numFmtId="0" fontId="6" fillId="0" borderId="0" xfId="3" applyNumberFormat="1" applyFont="1" applyBorder="1" applyAlignment="1">
      <alignment horizontal="center" vertical="center" wrapText="1"/>
    </xf>
    <xf numFmtId="0" fontId="5" fillId="0" borderId="0" xfId="3" applyNumberFormat="1" applyFont="1" applyBorder="1" applyAlignment="1">
      <alignment horizontal="center" wrapText="1"/>
    </xf>
    <xf numFmtId="0" fontId="5" fillId="0" borderId="0" xfId="3" applyNumberFormat="1" applyFont="1" applyBorder="1" applyAlignment="1">
      <alignment horizontal="justify" vertical="top" wrapText="1"/>
    </xf>
    <xf numFmtId="3" fontId="5" fillId="0" borderId="0" xfId="3" applyNumberFormat="1" applyFont="1"/>
    <xf numFmtId="0" fontId="5" fillId="0" borderId="0" xfId="3" applyNumberFormat="1" applyFont="1" applyBorder="1" applyAlignment="1">
      <alignment horizontal="center" vertical="center"/>
    </xf>
    <xf numFmtId="0" fontId="5" fillId="0" borderId="10" xfId="3" applyNumberFormat="1" applyFont="1" applyBorder="1" applyAlignment="1">
      <alignment horizontal="justify" vertical="top" wrapText="1"/>
    </xf>
    <xf numFmtId="3" fontId="5" fillId="0" borderId="10" xfId="3" applyNumberFormat="1" applyFont="1" applyBorder="1" applyAlignment="1">
      <alignment horizontal="right" vertical="center" wrapText="1"/>
    </xf>
    <xf numFmtId="3" fontId="5" fillId="0" borderId="0" xfId="3" applyNumberFormat="1" applyFont="1" applyBorder="1" applyAlignment="1">
      <alignment horizontal="center" vertical="center" wrapText="1"/>
    </xf>
    <xf numFmtId="0" fontId="5" fillId="0" borderId="11" xfId="3" applyNumberFormat="1" applyFont="1" applyBorder="1" applyAlignment="1">
      <alignment horizontal="justify" vertical="top" wrapText="1"/>
    </xf>
    <xf numFmtId="0" fontId="5" fillId="0" borderId="9" xfId="3" applyNumberFormat="1" applyFont="1" applyBorder="1" applyAlignment="1">
      <alignment horizontal="justify" vertical="top" wrapText="1"/>
    </xf>
    <xf numFmtId="3" fontId="5" fillId="0" borderId="9" xfId="3" applyNumberFormat="1" applyFont="1" applyBorder="1" applyAlignment="1">
      <alignment horizontal="right" vertical="center" wrapText="1"/>
    </xf>
    <xf numFmtId="0" fontId="5" fillId="0" borderId="0" xfId="3" applyNumberFormat="1" applyFont="1" applyAlignment="1">
      <alignment horizontal="center"/>
    </xf>
    <xf numFmtId="0" fontId="5" fillId="0" borderId="9" xfId="3" applyNumberFormat="1" applyFont="1" applyBorder="1"/>
    <xf numFmtId="164" fontId="5" fillId="0" borderId="5" xfId="3" applyNumberFormat="1" applyFont="1" applyFill="1" applyBorder="1" applyAlignment="1">
      <alignment horizontal="left" vertical="center" wrapText="1"/>
    </xf>
    <xf numFmtId="167" fontId="5" fillId="0" borderId="5" xfId="1" applyNumberFormat="1" applyFont="1" applyFill="1" applyBorder="1" applyAlignment="1">
      <alignment horizontal="right" vertical="center" wrapText="1"/>
    </xf>
    <xf numFmtId="0" fontId="5" fillId="0" borderId="5" xfId="3" applyNumberFormat="1" applyFont="1" applyFill="1" applyBorder="1" applyAlignment="1">
      <alignment horizontal="left" vertical="center" wrapText="1"/>
    </xf>
    <xf numFmtId="164" fontId="6" fillId="0" borderId="5" xfId="3" applyNumberFormat="1" applyFont="1" applyFill="1" applyBorder="1" applyAlignment="1">
      <alignment horizontal="center" vertical="center" wrapText="1"/>
    </xf>
    <xf numFmtId="167" fontId="6" fillId="0" borderId="5" xfId="1" applyNumberFormat="1" applyFont="1" applyFill="1" applyBorder="1" applyAlignment="1">
      <alignment horizontal="right" vertical="center" wrapText="1"/>
    </xf>
    <xf numFmtId="164" fontId="5" fillId="0" borderId="0" xfId="3" applyNumberFormat="1" applyFont="1" applyBorder="1" applyAlignment="1">
      <alignment horizontal="center" vertical="center" wrapText="1"/>
    </xf>
    <xf numFmtId="0" fontId="5" fillId="0" borderId="0" xfId="3" applyNumberFormat="1" applyFont="1" applyBorder="1" applyAlignment="1">
      <alignment vertical="top" wrapText="1"/>
    </xf>
  </cellXfs>
  <cellStyles count="13">
    <cellStyle name="Comma" xfId="1" builtinId="3"/>
    <cellStyle name="Comma 2" xfId="5"/>
    <cellStyle name="Comma 3" xfId="6"/>
    <cellStyle name="Estilo 1" xfId="7"/>
    <cellStyle name="Euro" xfId="8"/>
    <cellStyle name="Normal" xfId="0" builtinId="0"/>
    <cellStyle name="Normal 2" xfId="4"/>
    <cellStyle name="Normal 2 2" xfId="9"/>
    <cellStyle name="Normal 3" xfId="10"/>
    <cellStyle name="Normal 4" xfId="3"/>
    <cellStyle name="Normal 4 2" xfId="11"/>
    <cellStyle name="Normal 5" xfId="2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4"/>
  <sheetViews>
    <sheetView showGridLines="0" tabSelected="1" zoomScale="70" zoomScaleNormal="70" workbookViewId="0">
      <pane xSplit="2" ySplit="1" topLeftCell="C2" activePane="bottomRight" state="frozen"/>
      <selection pane="topRight" activeCell="C1" sqref="C1"/>
      <selection pane="bottomLeft" activeCell="A6" sqref="A6"/>
      <selection pane="bottomRight"/>
    </sheetView>
  </sheetViews>
  <sheetFormatPr defaultRowHeight="15"/>
  <cols>
    <col min="1" max="1" width="18.85546875" style="19" customWidth="1"/>
    <col min="2" max="2" width="62.5703125" style="19" customWidth="1"/>
    <col min="3" max="3" width="15.85546875" style="93" customWidth="1"/>
    <col min="4" max="4" width="21.28515625" style="19" customWidth="1"/>
    <col min="5" max="5" width="16.5703125" style="19" customWidth="1"/>
    <col min="6" max="7" width="12.85546875" style="19" customWidth="1"/>
    <col min="8" max="8" width="13" style="19" customWidth="1"/>
    <col min="9" max="9" width="12" style="19" customWidth="1"/>
    <col min="10" max="10" width="13.42578125" style="19" customWidth="1"/>
    <col min="11" max="11" width="9.7109375" style="19" customWidth="1"/>
    <col min="12" max="12" width="10" style="19" customWidth="1"/>
    <col min="13" max="13" width="12.140625" style="19" customWidth="1"/>
    <col min="14" max="14" width="15.5703125" style="19" customWidth="1"/>
    <col min="15" max="15" width="12.5703125" style="19" customWidth="1"/>
    <col min="16" max="16" width="19.140625" style="19" customWidth="1"/>
    <col min="17" max="17" width="24.42578125" style="19" customWidth="1"/>
    <col min="18" max="260" width="11.42578125" style="19" customWidth="1"/>
    <col min="261" max="16384" width="9.140625" style="19"/>
  </cols>
  <sheetData>
    <row r="1" spans="1:20" s="4" customFormat="1" ht="52.5" customHeight="1" thickBot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20" s="19" customFormat="1">
      <c r="A2" s="5" t="s">
        <v>17</v>
      </c>
      <c r="B2" s="6" t="s">
        <v>18</v>
      </c>
      <c r="C2" s="7" t="s">
        <v>19</v>
      </c>
      <c r="D2" s="8" t="s">
        <v>20</v>
      </c>
      <c r="E2" s="9">
        <v>1.1000000000000001</v>
      </c>
      <c r="F2" s="10">
        <v>200</v>
      </c>
      <c r="G2" s="10">
        <v>0</v>
      </c>
      <c r="H2" s="10">
        <f>+F2+G2</f>
        <v>200</v>
      </c>
      <c r="I2" s="9" t="s">
        <v>21</v>
      </c>
      <c r="J2" s="11" t="s">
        <v>22</v>
      </c>
      <c r="K2" s="12">
        <f>+F2/$H2*100</f>
        <v>100</v>
      </c>
      <c r="L2" s="12">
        <f>+G2/$H2*100</f>
        <v>0</v>
      </c>
      <c r="M2" s="9" t="s">
        <v>23</v>
      </c>
      <c r="N2" s="13"/>
      <c r="O2" s="14"/>
      <c r="P2" s="15"/>
      <c r="Q2" s="16"/>
      <c r="R2" s="17"/>
      <c r="S2" s="17"/>
      <c r="T2" s="18"/>
    </row>
    <row r="3" spans="1:20" s="19" customFormat="1">
      <c r="A3" s="20" t="s">
        <v>17</v>
      </c>
      <c r="B3" s="21" t="s">
        <v>24</v>
      </c>
      <c r="C3" s="22" t="s">
        <v>19</v>
      </c>
      <c r="D3" s="8" t="s">
        <v>25</v>
      </c>
      <c r="E3" s="8" t="s">
        <v>26</v>
      </c>
      <c r="F3" s="23">
        <v>7750</v>
      </c>
      <c r="G3" s="23">
        <v>0</v>
      </c>
      <c r="H3" s="23">
        <f>+F3+G3</f>
        <v>7750</v>
      </c>
      <c r="I3" s="22" t="s">
        <v>27</v>
      </c>
      <c r="J3" s="24" t="s">
        <v>22</v>
      </c>
      <c r="K3" s="25">
        <f>+F3/$H3*100</f>
        <v>100</v>
      </c>
      <c r="L3" s="25">
        <f>+G3/$H3*100</f>
        <v>0</v>
      </c>
      <c r="M3" s="22" t="s">
        <v>23</v>
      </c>
      <c r="N3" s="26"/>
      <c r="O3" s="27"/>
      <c r="P3" s="28"/>
      <c r="Q3" s="29"/>
      <c r="R3" s="17"/>
      <c r="S3" s="17"/>
      <c r="T3" s="18"/>
    </row>
    <row r="4" spans="1:20" s="19" customFormat="1">
      <c r="A4" s="20" t="s">
        <v>17</v>
      </c>
      <c r="B4" s="30" t="s">
        <v>28</v>
      </c>
      <c r="C4" s="22" t="s">
        <v>19</v>
      </c>
      <c r="D4" s="8" t="s">
        <v>25</v>
      </c>
      <c r="E4" s="8" t="s">
        <v>26</v>
      </c>
      <c r="F4" s="23">
        <v>5000</v>
      </c>
      <c r="G4" s="23">
        <v>0</v>
      </c>
      <c r="H4" s="23">
        <f>+F4+G4</f>
        <v>5000</v>
      </c>
      <c r="I4" s="22" t="s">
        <v>27</v>
      </c>
      <c r="J4" s="24" t="s">
        <v>22</v>
      </c>
      <c r="K4" s="25">
        <f>+F4/$H4*100</f>
        <v>100</v>
      </c>
      <c r="L4" s="25">
        <f>+G4/$H4*100</f>
        <v>0</v>
      </c>
      <c r="M4" s="22" t="s">
        <v>23</v>
      </c>
      <c r="N4" s="26"/>
      <c r="O4" s="27"/>
      <c r="P4" s="28"/>
      <c r="Q4" s="29"/>
      <c r="R4" s="17"/>
      <c r="S4" s="17"/>
      <c r="T4" s="18"/>
    </row>
    <row r="5" spans="1:20" s="19" customFormat="1">
      <c r="A5" s="5" t="s">
        <v>29</v>
      </c>
      <c r="B5" s="31" t="s">
        <v>30</v>
      </c>
      <c r="C5" s="9" t="s">
        <v>19</v>
      </c>
      <c r="D5" s="8" t="s">
        <v>31</v>
      </c>
      <c r="E5" s="8" t="s">
        <v>32</v>
      </c>
      <c r="F5" s="10">
        <v>19140</v>
      </c>
      <c r="G5" s="10">
        <v>0</v>
      </c>
      <c r="H5" s="10">
        <f>+F5+G5</f>
        <v>19140</v>
      </c>
      <c r="I5" s="9" t="s">
        <v>27</v>
      </c>
      <c r="J5" s="11" t="s">
        <v>22</v>
      </c>
      <c r="K5" s="12">
        <f>+F5/$H5*100</f>
        <v>100</v>
      </c>
      <c r="L5" s="12">
        <f>+G5/$H5*100</f>
        <v>0</v>
      </c>
      <c r="M5" s="9" t="s">
        <v>23</v>
      </c>
      <c r="N5" s="13"/>
      <c r="O5" s="14"/>
      <c r="P5" s="15"/>
      <c r="Q5" s="16"/>
      <c r="R5" s="17"/>
      <c r="S5" s="17"/>
      <c r="T5" s="18"/>
    </row>
    <row r="6" spans="1:20" s="19" customFormat="1">
      <c r="A6" s="20" t="s">
        <v>17</v>
      </c>
      <c r="B6" s="32" t="s">
        <v>33</v>
      </c>
      <c r="C6" s="33" t="s">
        <v>19</v>
      </c>
      <c r="D6" s="9" t="s">
        <v>34</v>
      </c>
      <c r="E6" s="9" t="s">
        <v>32</v>
      </c>
      <c r="F6" s="23">
        <v>15746</v>
      </c>
      <c r="G6" s="23">
        <v>3212</v>
      </c>
      <c r="H6" s="23">
        <f>+F6+G6</f>
        <v>18958</v>
      </c>
      <c r="I6" s="22" t="s">
        <v>35</v>
      </c>
      <c r="J6" s="24" t="s">
        <v>22</v>
      </c>
      <c r="K6" s="25">
        <f>+F6/$H6*100</f>
        <v>83.057284523683933</v>
      </c>
      <c r="L6" s="25">
        <f>+G6/$H6*100</f>
        <v>16.942715476316067</v>
      </c>
      <c r="M6" s="22" t="s">
        <v>23</v>
      </c>
      <c r="N6" s="26"/>
      <c r="O6" s="26"/>
      <c r="P6" s="22"/>
      <c r="Q6" s="34"/>
      <c r="R6" s="17"/>
      <c r="S6" s="17"/>
      <c r="T6" s="18"/>
    </row>
    <row r="7" spans="1:20" s="19" customFormat="1" ht="21.75" customHeight="1">
      <c r="A7" s="5" t="s">
        <v>29</v>
      </c>
      <c r="B7" s="31" t="s">
        <v>36</v>
      </c>
      <c r="C7" s="9" t="s">
        <v>19</v>
      </c>
      <c r="D7" s="8" t="s">
        <v>31</v>
      </c>
      <c r="E7" s="8" t="s">
        <v>37</v>
      </c>
      <c r="F7" s="10">
        <v>12300</v>
      </c>
      <c r="G7" s="10">
        <v>0</v>
      </c>
      <c r="H7" s="10">
        <f>+F7+G7</f>
        <v>12300</v>
      </c>
      <c r="I7" s="9" t="s">
        <v>27</v>
      </c>
      <c r="J7" s="11" t="s">
        <v>22</v>
      </c>
      <c r="K7" s="12">
        <f>+F7/$H7*100</f>
        <v>100</v>
      </c>
      <c r="L7" s="12">
        <f>+G7/$H7*100</f>
        <v>0</v>
      </c>
      <c r="M7" s="9" t="s">
        <v>23</v>
      </c>
      <c r="N7" s="13"/>
      <c r="O7" s="14"/>
      <c r="P7" s="15"/>
      <c r="Q7" s="16"/>
      <c r="R7" s="17"/>
      <c r="S7" s="17"/>
      <c r="T7" s="18"/>
    </row>
    <row r="8" spans="1:20" s="19" customFormat="1" ht="21.75" customHeight="1">
      <c r="A8" s="5" t="s">
        <v>29</v>
      </c>
      <c r="B8" s="31" t="s">
        <v>80</v>
      </c>
      <c r="C8" s="9" t="s">
        <v>19</v>
      </c>
      <c r="D8" s="8" t="s">
        <v>31</v>
      </c>
      <c r="E8" s="8" t="s">
        <v>38</v>
      </c>
      <c r="F8" s="10">
        <v>30207</v>
      </c>
      <c r="G8" s="10">
        <v>3150</v>
      </c>
      <c r="H8" s="10">
        <f>+F8+G8</f>
        <v>33357</v>
      </c>
      <c r="I8" s="9" t="s">
        <v>27</v>
      </c>
      <c r="J8" s="11" t="s">
        <v>22</v>
      </c>
      <c r="K8" s="12">
        <f>+F8/$H8*100</f>
        <v>90.556704739634867</v>
      </c>
      <c r="L8" s="12">
        <f>+G8/$H8*100</f>
        <v>9.4432952603651401</v>
      </c>
      <c r="M8" s="9" t="s">
        <v>23</v>
      </c>
      <c r="N8" s="13"/>
      <c r="O8" s="14"/>
      <c r="P8" s="35"/>
      <c r="Q8" s="16"/>
      <c r="R8" s="17"/>
      <c r="S8" s="17"/>
      <c r="T8" s="18"/>
    </row>
    <row r="9" spans="1:20" s="19" customFormat="1" ht="30">
      <c r="A9" s="20" t="s">
        <v>17</v>
      </c>
      <c r="B9" s="30" t="s">
        <v>39</v>
      </c>
      <c r="C9" s="33" t="s">
        <v>19</v>
      </c>
      <c r="D9" s="9" t="s">
        <v>40</v>
      </c>
      <c r="E9" s="9" t="s">
        <v>41</v>
      </c>
      <c r="F9" s="23">
        <v>47461</v>
      </c>
      <c r="G9" s="23">
        <v>10320</v>
      </c>
      <c r="H9" s="23">
        <f>+F9+G9</f>
        <v>57781</v>
      </c>
      <c r="I9" s="22" t="s">
        <v>27</v>
      </c>
      <c r="J9" s="24" t="s">
        <v>22</v>
      </c>
      <c r="K9" s="25">
        <f>+F9/$H9*100</f>
        <v>82.139457607171906</v>
      </c>
      <c r="L9" s="25">
        <f>+G9/$H9*100</f>
        <v>17.860542392828091</v>
      </c>
      <c r="M9" s="22" t="s">
        <v>23</v>
      </c>
      <c r="N9" s="36"/>
      <c r="O9" s="36"/>
      <c r="P9" s="37"/>
      <c r="Q9" s="38"/>
      <c r="R9" s="17"/>
      <c r="S9" s="17"/>
      <c r="T9" s="18"/>
    </row>
    <row r="10" spans="1:20" s="19" customFormat="1">
      <c r="A10" s="20" t="s">
        <v>17</v>
      </c>
      <c r="B10" s="39" t="s">
        <v>42</v>
      </c>
      <c r="C10" s="33" t="s">
        <v>19</v>
      </c>
      <c r="D10" s="8" t="s">
        <v>43</v>
      </c>
      <c r="E10" s="8" t="s">
        <v>44</v>
      </c>
      <c r="F10" s="40">
        <v>10090</v>
      </c>
      <c r="G10" s="40">
        <v>0</v>
      </c>
      <c r="H10" s="23">
        <f>+F10+G10</f>
        <v>10090</v>
      </c>
      <c r="I10" s="22" t="s">
        <v>27</v>
      </c>
      <c r="J10" s="24" t="s">
        <v>22</v>
      </c>
      <c r="K10" s="25">
        <f>+F10/$H10*100</f>
        <v>100</v>
      </c>
      <c r="L10" s="25">
        <f>+G10/$H10*100</f>
        <v>0</v>
      </c>
      <c r="M10" s="41" t="s">
        <v>45</v>
      </c>
      <c r="N10" s="41"/>
      <c r="O10" s="42"/>
      <c r="P10" s="43"/>
      <c r="Q10" s="44"/>
      <c r="R10" s="17"/>
      <c r="S10" s="17"/>
      <c r="T10" s="18"/>
    </row>
    <row r="11" spans="1:20" s="19" customFormat="1" ht="30">
      <c r="A11" s="20" t="s">
        <v>17</v>
      </c>
      <c r="B11" s="45" t="s">
        <v>46</v>
      </c>
      <c r="C11" s="33" t="s">
        <v>19</v>
      </c>
      <c r="D11" s="9" t="s">
        <v>47</v>
      </c>
      <c r="E11" s="9" t="s">
        <v>48</v>
      </c>
      <c r="F11" s="10">
        <v>2000</v>
      </c>
      <c r="G11" s="10">
        <v>0</v>
      </c>
      <c r="H11" s="23">
        <f>+F11+G11</f>
        <v>2000</v>
      </c>
      <c r="I11" s="22" t="s">
        <v>27</v>
      </c>
      <c r="J11" s="24" t="s">
        <v>22</v>
      </c>
      <c r="K11" s="25">
        <f>+F11/$H11*100</f>
        <v>100</v>
      </c>
      <c r="L11" s="25">
        <f>+G11/$H11*100</f>
        <v>0</v>
      </c>
      <c r="M11" s="22" t="s">
        <v>23</v>
      </c>
      <c r="N11" s="26"/>
      <c r="O11" s="46"/>
      <c r="P11" s="22"/>
      <c r="Q11" s="34"/>
      <c r="R11" s="17"/>
      <c r="S11" s="17"/>
      <c r="T11" s="18"/>
    </row>
    <row r="12" spans="1:20" s="19" customFormat="1">
      <c r="A12" s="20" t="s">
        <v>17</v>
      </c>
      <c r="B12" s="47" t="s">
        <v>49</v>
      </c>
      <c r="C12" s="33" t="s">
        <v>19</v>
      </c>
      <c r="D12" s="9" t="s">
        <v>47</v>
      </c>
      <c r="E12" s="9" t="s">
        <v>48</v>
      </c>
      <c r="F12" s="10">
        <v>1600</v>
      </c>
      <c r="G12" s="10">
        <v>0</v>
      </c>
      <c r="H12" s="23">
        <f>+F12+G12</f>
        <v>1600</v>
      </c>
      <c r="I12" s="22" t="s">
        <v>27</v>
      </c>
      <c r="J12" s="24" t="s">
        <v>22</v>
      </c>
      <c r="K12" s="25">
        <f>+F12/$H12*100</f>
        <v>100</v>
      </c>
      <c r="L12" s="25">
        <f>+G12/$H12*100</f>
        <v>0</v>
      </c>
      <c r="M12" s="22" t="s">
        <v>23</v>
      </c>
      <c r="N12" s="26"/>
      <c r="O12" s="26"/>
      <c r="P12" s="22"/>
      <c r="Q12" s="34"/>
      <c r="R12" s="17"/>
      <c r="S12" s="17"/>
      <c r="T12" s="18"/>
    </row>
    <row r="13" spans="1:20" s="19" customFormat="1" ht="30">
      <c r="A13" s="20" t="s">
        <v>17</v>
      </c>
      <c r="B13" s="47" t="s">
        <v>50</v>
      </c>
      <c r="C13" s="33" t="s">
        <v>19</v>
      </c>
      <c r="D13" s="9" t="s">
        <v>47</v>
      </c>
      <c r="E13" s="9" t="s">
        <v>48</v>
      </c>
      <c r="F13" s="10">
        <v>2500</v>
      </c>
      <c r="G13" s="10">
        <v>0</v>
      </c>
      <c r="H13" s="23">
        <f>+F13+G13</f>
        <v>2500</v>
      </c>
      <c r="I13" s="22" t="s">
        <v>27</v>
      </c>
      <c r="J13" s="24" t="s">
        <v>22</v>
      </c>
      <c r="K13" s="25">
        <f>+F13/$H13*100</f>
        <v>100</v>
      </c>
      <c r="L13" s="25">
        <f>+G13/$H13*100</f>
        <v>0</v>
      </c>
      <c r="M13" s="22" t="s">
        <v>23</v>
      </c>
      <c r="N13" s="26"/>
      <c r="O13" s="26"/>
      <c r="P13" s="22"/>
      <c r="Q13" s="34"/>
      <c r="R13" s="48"/>
      <c r="S13" s="48"/>
      <c r="T13" s="18"/>
    </row>
    <row r="14" spans="1:20" s="19" customFormat="1">
      <c r="A14" s="20" t="s">
        <v>17</v>
      </c>
      <c r="B14" s="30" t="s">
        <v>51</v>
      </c>
      <c r="C14" s="33" t="s">
        <v>19</v>
      </c>
      <c r="D14" s="9" t="s">
        <v>47</v>
      </c>
      <c r="E14" s="9" t="s">
        <v>48</v>
      </c>
      <c r="F14" s="10">
        <v>1200</v>
      </c>
      <c r="G14" s="10">
        <v>0</v>
      </c>
      <c r="H14" s="23">
        <f>+F14+G14</f>
        <v>1200</v>
      </c>
      <c r="I14" s="22" t="s">
        <v>27</v>
      </c>
      <c r="J14" s="24" t="s">
        <v>22</v>
      </c>
      <c r="K14" s="25">
        <f>+F14/$H14*100</f>
        <v>100</v>
      </c>
      <c r="L14" s="25">
        <f>+G14/$H14*100</f>
        <v>0</v>
      </c>
      <c r="M14" s="22" t="s">
        <v>23</v>
      </c>
      <c r="N14" s="26"/>
      <c r="O14" s="26"/>
      <c r="P14" s="22"/>
      <c r="Q14" s="34"/>
      <c r="R14" s="48"/>
      <c r="S14" s="48"/>
      <c r="T14" s="18"/>
    </row>
    <row r="15" spans="1:20" s="19" customFormat="1">
      <c r="A15" s="20" t="s">
        <v>17</v>
      </c>
      <c r="B15" s="49" t="s">
        <v>52</v>
      </c>
      <c r="C15" s="33" t="s">
        <v>19</v>
      </c>
      <c r="D15" s="9" t="s">
        <v>47</v>
      </c>
      <c r="E15" s="9" t="s">
        <v>48</v>
      </c>
      <c r="F15" s="10">
        <v>3600</v>
      </c>
      <c r="G15" s="10">
        <v>0</v>
      </c>
      <c r="H15" s="23">
        <f>+F15+G15</f>
        <v>3600</v>
      </c>
      <c r="I15" s="22" t="s">
        <v>27</v>
      </c>
      <c r="J15" s="24" t="s">
        <v>22</v>
      </c>
      <c r="K15" s="25">
        <f>+F15/$H15*100</f>
        <v>100</v>
      </c>
      <c r="L15" s="25">
        <f>+G15/$H15*100</f>
        <v>0</v>
      </c>
      <c r="M15" s="22" t="s">
        <v>23</v>
      </c>
      <c r="N15" s="26"/>
      <c r="O15" s="26"/>
      <c r="P15" s="22"/>
      <c r="Q15" s="34"/>
      <c r="R15" s="48"/>
      <c r="S15" s="48"/>
      <c r="T15" s="18"/>
    </row>
    <row r="16" spans="1:20" s="19" customFormat="1" ht="30">
      <c r="A16" s="20" t="s">
        <v>17</v>
      </c>
      <c r="B16" s="49" t="s">
        <v>53</v>
      </c>
      <c r="C16" s="33" t="s">
        <v>19</v>
      </c>
      <c r="D16" s="9" t="s">
        <v>47</v>
      </c>
      <c r="E16" s="9" t="s">
        <v>48</v>
      </c>
      <c r="F16" s="10">
        <v>2000</v>
      </c>
      <c r="G16" s="10">
        <v>0</v>
      </c>
      <c r="H16" s="23">
        <f>+F16+G16</f>
        <v>2000</v>
      </c>
      <c r="I16" s="22" t="s">
        <v>27</v>
      </c>
      <c r="J16" s="24" t="s">
        <v>22</v>
      </c>
      <c r="K16" s="25">
        <f>+F16/$H16*100</f>
        <v>100</v>
      </c>
      <c r="L16" s="25">
        <f>+G16/$H16*100</f>
        <v>0</v>
      </c>
      <c r="M16" s="22" t="s">
        <v>23</v>
      </c>
      <c r="N16" s="26"/>
      <c r="O16" s="26"/>
      <c r="P16" s="22"/>
      <c r="Q16" s="34"/>
      <c r="R16" s="48"/>
      <c r="S16" s="48"/>
      <c r="T16" s="18"/>
    </row>
    <row r="17" spans="1:20" s="19" customFormat="1">
      <c r="A17" s="20" t="s">
        <v>17</v>
      </c>
      <c r="B17" s="30" t="s">
        <v>54</v>
      </c>
      <c r="C17" s="33" t="s">
        <v>19</v>
      </c>
      <c r="D17" s="9" t="s">
        <v>47</v>
      </c>
      <c r="E17" s="9" t="s">
        <v>48</v>
      </c>
      <c r="F17" s="10">
        <v>2000</v>
      </c>
      <c r="G17" s="10">
        <v>0</v>
      </c>
      <c r="H17" s="23">
        <f>+F17+G17</f>
        <v>2000</v>
      </c>
      <c r="I17" s="22" t="s">
        <v>27</v>
      </c>
      <c r="J17" s="24" t="s">
        <v>22</v>
      </c>
      <c r="K17" s="25">
        <f>+F17/$H17*100</f>
        <v>100</v>
      </c>
      <c r="L17" s="25">
        <f>+G17/$H17*100</f>
        <v>0</v>
      </c>
      <c r="M17" s="22" t="s">
        <v>23</v>
      </c>
      <c r="N17" s="26"/>
      <c r="O17" s="26"/>
      <c r="P17" s="22"/>
      <c r="Q17" s="34"/>
      <c r="R17" s="48"/>
      <c r="S17" s="48"/>
      <c r="T17" s="18"/>
    </row>
    <row r="18" spans="1:20" s="19" customFormat="1">
      <c r="A18" s="20" t="s">
        <v>17</v>
      </c>
      <c r="B18" s="30" t="s">
        <v>55</v>
      </c>
      <c r="C18" s="33" t="s">
        <v>19</v>
      </c>
      <c r="D18" s="9" t="s">
        <v>47</v>
      </c>
      <c r="E18" s="9" t="s">
        <v>48</v>
      </c>
      <c r="F18" s="50">
        <v>9470</v>
      </c>
      <c r="G18" s="50">
        <v>400</v>
      </c>
      <c r="H18" s="23">
        <f>+F18+G18</f>
        <v>9870</v>
      </c>
      <c r="I18" s="22" t="s">
        <v>27</v>
      </c>
      <c r="J18" s="24" t="s">
        <v>22</v>
      </c>
      <c r="K18" s="25">
        <f>+F18/$H18*100</f>
        <v>95.947315096251259</v>
      </c>
      <c r="L18" s="25">
        <f>+G18/$H18*100</f>
        <v>4.0526849037487338</v>
      </c>
      <c r="M18" s="22" t="s">
        <v>23</v>
      </c>
      <c r="N18" s="26"/>
      <c r="O18" s="26"/>
      <c r="P18" s="22"/>
      <c r="Q18" s="34"/>
      <c r="R18" s="48"/>
      <c r="S18" s="48"/>
      <c r="T18" s="18"/>
    </row>
    <row r="19" spans="1:20" s="19" customFormat="1">
      <c r="A19" s="20" t="s">
        <v>17</v>
      </c>
      <c r="B19" s="30" t="s">
        <v>56</v>
      </c>
      <c r="C19" s="33" t="s">
        <v>19</v>
      </c>
      <c r="D19" s="9" t="s">
        <v>47</v>
      </c>
      <c r="E19" s="9" t="s">
        <v>57</v>
      </c>
      <c r="F19" s="10">
        <v>1500</v>
      </c>
      <c r="G19" s="10">
        <v>250</v>
      </c>
      <c r="H19" s="23">
        <f>+F19+G19</f>
        <v>1750</v>
      </c>
      <c r="I19" s="22" t="s">
        <v>27</v>
      </c>
      <c r="J19" s="24" t="s">
        <v>22</v>
      </c>
      <c r="K19" s="25">
        <f>+F19/$H19*100</f>
        <v>85.714285714285708</v>
      </c>
      <c r="L19" s="25">
        <f>+G19/$H19*100</f>
        <v>14.285714285714285</v>
      </c>
      <c r="M19" s="22" t="s">
        <v>23</v>
      </c>
      <c r="N19" s="26"/>
      <c r="O19" s="26"/>
      <c r="P19" s="22"/>
      <c r="Q19" s="34"/>
      <c r="R19" s="48"/>
      <c r="S19" s="48"/>
      <c r="T19" s="18"/>
    </row>
    <row r="20" spans="1:20" s="19" customFormat="1">
      <c r="A20" s="20" t="s">
        <v>17</v>
      </c>
      <c r="B20" s="30" t="s">
        <v>58</v>
      </c>
      <c r="C20" s="33" t="s">
        <v>19</v>
      </c>
      <c r="D20" s="9" t="s">
        <v>47</v>
      </c>
      <c r="E20" s="9" t="s">
        <v>59</v>
      </c>
      <c r="F20" s="10">
        <v>1500</v>
      </c>
      <c r="G20" s="10">
        <v>0</v>
      </c>
      <c r="H20" s="23">
        <f>+F20+G20</f>
        <v>1500</v>
      </c>
      <c r="I20" s="22" t="s">
        <v>27</v>
      </c>
      <c r="J20" s="24" t="s">
        <v>22</v>
      </c>
      <c r="K20" s="25">
        <f>+F20/$H20*100</f>
        <v>100</v>
      </c>
      <c r="L20" s="25">
        <f>+G20/$H20*100</f>
        <v>0</v>
      </c>
      <c r="M20" s="22" t="s">
        <v>23</v>
      </c>
      <c r="N20" s="26"/>
      <c r="O20" s="26"/>
      <c r="P20" s="22"/>
      <c r="Q20" s="34"/>
      <c r="R20" s="48"/>
      <c r="S20" s="48"/>
      <c r="T20" s="18"/>
    </row>
    <row r="21" spans="1:20" s="19" customFormat="1">
      <c r="A21" s="20" t="s">
        <v>17</v>
      </c>
      <c r="B21" s="30" t="s">
        <v>60</v>
      </c>
      <c r="C21" s="33" t="s">
        <v>19</v>
      </c>
      <c r="D21" s="9" t="s">
        <v>47</v>
      </c>
      <c r="E21" s="9" t="s">
        <v>59</v>
      </c>
      <c r="F21" s="10">
        <v>500</v>
      </c>
      <c r="G21" s="10">
        <v>0</v>
      </c>
      <c r="H21" s="23">
        <f>+F21+G21</f>
        <v>500</v>
      </c>
      <c r="I21" s="22" t="s">
        <v>27</v>
      </c>
      <c r="J21" s="24" t="s">
        <v>22</v>
      </c>
      <c r="K21" s="25">
        <f>+F21/$H21*100</f>
        <v>100</v>
      </c>
      <c r="L21" s="25">
        <f>+G21/$H21*100</f>
        <v>0</v>
      </c>
      <c r="M21" s="22" t="s">
        <v>23</v>
      </c>
      <c r="N21" s="26"/>
      <c r="O21" s="26"/>
      <c r="P21" s="22"/>
      <c r="Q21" s="34"/>
      <c r="R21" s="48"/>
      <c r="S21" s="48"/>
      <c r="T21" s="18"/>
    </row>
    <row r="22" spans="1:20" s="19" customFormat="1">
      <c r="A22" s="20" t="s">
        <v>17</v>
      </c>
      <c r="B22" s="31" t="s">
        <v>61</v>
      </c>
      <c r="C22" s="33" t="s">
        <v>19</v>
      </c>
      <c r="D22" s="9" t="s">
        <v>47</v>
      </c>
      <c r="E22" s="9" t="s">
        <v>59</v>
      </c>
      <c r="F22" s="10">
        <v>400</v>
      </c>
      <c r="G22" s="10">
        <v>0</v>
      </c>
      <c r="H22" s="23">
        <f>+F22+G22</f>
        <v>400</v>
      </c>
      <c r="I22" s="22" t="s">
        <v>27</v>
      </c>
      <c r="J22" s="24" t="s">
        <v>22</v>
      </c>
      <c r="K22" s="25">
        <f>+F22/$H22*100</f>
        <v>100</v>
      </c>
      <c r="L22" s="25">
        <f>+G22/$H22*100</f>
        <v>0</v>
      </c>
      <c r="M22" s="22" t="s">
        <v>23</v>
      </c>
      <c r="N22" s="26"/>
      <c r="O22" s="26"/>
      <c r="P22" s="22"/>
      <c r="Q22" s="34"/>
      <c r="R22" s="48"/>
      <c r="S22" s="51"/>
      <c r="T22" s="18"/>
    </row>
    <row r="23" spans="1:20" s="19" customFormat="1">
      <c r="A23" s="20" t="s">
        <v>17</v>
      </c>
      <c r="B23" s="31" t="s">
        <v>62</v>
      </c>
      <c r="C23" s="33" t="s">
        <v>19</v>
      </c>
      <c r="D23" s="9" t="s">
        <v>47</v>
      </c>
      <c r="E23" s="9" t="s">
        <v>63</v>
      </c>
      <c r="F23" s="10">
        <v>1000</v>
      </c>
      <c r="G23" s="10">
        <v>225</v>
      </c>
      <c r="H23" s="23">
        <f>+F23+G23</f>
        <v>1225</v>
      </c>
      <c r="I23" s="22" t="s">
        <v>27</v>
      </c>
      <c r="J23" s="24" t="s">
        <v>22</v>
      </c>
      <c r="K23" s="25">
        <f>+F23/$H23*100</f>
        <v>81.632653061224488</v>
      </c>
      <c r="L23" s="25">
        <f>+G23/$H23*100</f>
        <v>18.367346938775512</v>
      </c>
      <c r="M23" s="22" t="s">
        <v>23</v>
      </c>
      <c r="N23" s="26"/>
      <c r="O23" s="26"/>
      <c r="P23" s="22"/>
      <c r="Q23" s="34"/>
      <c r="R23" s="48"/>
      <c r="S23" s="51"/>
      <c r="T23" s="18"/>
    </row>
    <row r="24" spans="1:20" s="19" customFormat="1" ht="30">
      <c r="A24" s="5" t="s">
        <v>29</v>
      </c>
      <c r="B24" s="31" t="s">
        <v>64</v>
      </c>
      <c r="C24" s="9" t="s">
        <v>65</v>
      </c>
      <c r="D24" s="8" t="s">
        <v>31</v>
      </c>
      <c r="E24" s="9">
        <v>1.1000000000000001</v>
      </c>
      <c r="F24" s="10">
        <v>6000</v>
      </c>
      <c r="G24" s="10">
        <v>0</v>
      </c>
      <c r="H24" s="10">
        <f>+F24+G24</f>
        <v>6000</v>
      </c>
      <c r="I24" s="9" t="s">
        <v>66</v>
      </c>
      <c r="J24" s="11" t="s">
        <v>22</v>
      </c>
      <c r="K24" s="12">
        <f>+F24/$H24*100</f>
        <v>100</v>
      </c>
      <c r="L24" s="12">
        <f>+G24/$H24*100</f>
        <v>0</v>
      </c>
      <c r="M24" s="9" t="s">
        <v>23</v>
      </c>
      <c r="N24" s="13"/>
      <c r="O24" s="14"/>
      <c r="P24" s="15"/>
      <c r="Q24" s="16"/>
      <c r="R24" s="17"/>
      <c r="S24" s="17"/>
      <c r="T24" s="18"/>
    </row>
    <row r="25" spans="1:20" s="19" customFormat="1" ht="30">
      <c r="A25" s="5" t="s">
        <v>29</v>
      </c>
      <c r="B25" s="31" t="s">
        <v>67</v>
      </c>
      <c r="C25" s="9" t="s">
        <v>68</v>
      </c>
      <c r="D25" s="8" t="s">
        <v>31</v>
      </c>
      <c r="E25" s="9">
        <v>1.1000000000000001</v>
      </c>
      <c r="F25" s="10">
        <v>350</v>
      </c>
      <c r="G25" s="10">
        <v>0</v>
      </c>
      <c r="H25" s="10">
        <f>+F25+G25</f>
        <v>350</v>
      </c>
      <c r="I25" s="9" t="s">
        <v>69</v>
      </c>
      <c r="J25" s="11" t="s">
        <v>22</v>
      </c>
      <c r="K25" s="12">
        <f>+F25/$H25*100</f>
        <v>100</v>
      </c>
      <c r="L25" s="12">
        <f>+G25/$H25*100</f>
        <v>0</v>
      </c>
      <c r="M25" s="9" t="s">
        <v>23</v>
      </c>
      <c r="N25" s="13"/>
      <c r="O25" s="14"/>
      <c r="P25" s="15"/>
      <c r="Q25" s="16"/>
      <c r="R25" s="17"/>
      <c r="S25" s="17"/>
      <c r="T25" s="18"/>
    </row>
    <row r="26" spans="1:20" s="19" customFormat="1" ht="30">
      <c r="A26" s="5" t="s">
        <v>17</v>
      </c>
      <c r="B26" s="6" t="s">
        <v>70</v>
      </c>
      <c r="C26" s="9" t="s">
        <v>68</v>
      </c>
      <c r="D26" s="8" t="s">
        <v>20</v>
      </c>
      <c r="E26" s="9">
        <v>1.1000000000000001</v>
      </c>
      <c r="F26" s="10">
        <v>200</v>
      </c>
      <c r="G26" s="10">
        <v>0</v>
      </c>
      <c r="H26" s="10">
        <f>+F26+G26</f>
        <v>200</v>
      </c>
      <c r="I26" s="9" t="s">
        <v>69</v>
      </c>
      <c r="J26" s="11" t="s">
        <v>22</v>
      </c>
      <c r="K26" s="12">
        <f>+F26/$H26*100</f>
        <v>100</v>
      </c>
      <c r="L26" s="12">
        <f>+G26/$H26*100</f>
        <v>0</v>
      </c>
      <c r="M26" s="9" t="s">
        <v>23</v>
      </c>
      <c r="N26" s="13"/>
      <c r="O26" s="14"/>
      <c r="P26" s="15"/>
      <c r="Q26" s="16"/>
      <c r="R26" s="17"/>
      <c r="S26" s="17"/>
      <c r="T26" s="18"/>
    </row>
    <row r="27" spans="1:20" s="19" customFormat="1">
      <c r="A27" s="5" t="s">
        <v>29</v>
      </c>
      <c r="B27" s="31" t="s">
        <v>71</v>
      </c>
      <c r="C27" s="9" t="s">
        <v>72</v>
      </c>
      <c r="D27" s="8" t="s">
        <v>31</v>
      </c>
      <c r="E27" s="8" t="s">
        <v>26</v>
      </c>
      <c r="F27" s="10">
        <v>17850</v>
      </c>
      <c r="G27" s="10">
        <v>0</v>
      </c>
      <c r="H27" s="10">
        <f>+F27+G27</f>
        <v>17850</v>
      </c>
      <c r="I27" s="9" t="s">
        <v>27</v>
      </c>
      <c r="J27" s="11" t="s">
        <v>22</v>
      </c>
      <c r="K27" s="12">
        <f>+F27/$H27*100</f>
        <v>100</v>
      </c>
      <c r="L27" s="12">
        <f>+G27/$H27*100</f>
        <v>0</v>
      </c>
      <c r="M27" s="9" t="s">
        <v>23</v>
      </c>
      <c r="N27" s="13"/>
      <c r="O27" s="14"/>
      <c r="P27" s="15"/>
      <c r="Q27" s="16"/>
      <c r="R27" s="17"/>
      <c r="S27" s="17"/>
      <c r="T27" s="18"/>
    </row>
    <row r="28" spans="1:20" s="19" customFormat="1">
      <c r="A28" s="52" t="s">
        <v>17</v>
      </c>
      <c r="B28" s="53" t="s">
        <v>73</v>
      </c>
      <c r="C28" s="54" t="s">
        <v>72</v>
      </c>
      <c r="D28" s="55" t="s">
        <v>43</v>
      </c>
      <c r="E28" s="55" t="s">
        <v>44</v>
      </c>
      <c r="F28" s="56">
        <v>16800</v>
      </c>
      <c r="G28" s="56">
        <v>20116</v>
      </c>
      <c r="H28" s="56">
        <f>+F28+G28</f>
        <v>36916</v>
      </c>
      <c r="I28" s="54" t="s">
        <v>27</v>
      </c>
      <c r="J28" s="57" t="s">
        <v>22</v>
      </c>
      <c r="K28" s="58">
        <f>+F28/$H28*100</f>
        <v>45.508722505146821</v>
      </c>
      <c r="L28" s="58">
        <f>+G28/$H28*100</f>
        <v>54.491277494853186</v>
      </c>
      <c r="M28" s="54" t="s">
        <v>23</v>
      </c>
      <c r="N28" s="59"/>
      <c r="O28" s="60"/>
      <c r="P28" s="61"/>
      <c r="Q28" s="62"/>
      <c r="R28" s="17"/>
      <c r="S28" s="17"/>
      <c r="T28" s="18"/>
    </row>
    <row r="29" spans="1:20" s="19" customFormat="1">
      <c r="A29" s="63"/>
      <c r="B29" s="64"/>
      <c r="C29" s="65"/>
      <c r="D29" s="66"/>
      <c r="E29" s="66"/>
      <c r="F29" s="67"/>
      <c r="G29" s="68"/>
      <c r="H29" s="69"/>
      <c r="I29" s="63"/>
      <c r="J29" s="70"/>
      <c r="K29" s="71"/>
      <c r="L29" s="71"/>
      <c r="M29" s="65"/>
      <c r="N29" s="72"/>
      <c r="O29" s="73"/>
      <c r="P29" s="74"/>
      <c r="Q29" s="75"/>
      <c r="R29" s="17"/>
      <c r="S29" s="17"/>
      <c r="T29" s="18"/>
    </row>
    <row r="30" spans="1:20" s="19" customFormat="1">
      <c r="A30" s="63"/>
      <c r="B30" s="76"/>
      <c r="C30" s="77"/>
      <c r="D30" s="78" t="s">
        <v>74</v>
      </c>
      <c r="E30" s="78"/>
      <c r="F30" s="79">
        <f>SUBTOTAL(9,F2:F28)</f>
        <v>218364</v>
      </c>
      <c r="G30" s="80">
        <f>SUBTOTAL(9,G2:G28)</f>
        <v>37673</v>
      </c>
      <c r="H30" s="80">
        <f>SUBTOTAL(9,H2:H28)</f>
        <v>256037</v>
      </c>
      <c r="I30" s="63"/>
      <c r="J30" s="70"/>
      <c r="K30" s="71"/>
      <c r="L30" s="71"/>
      <c r="M30" s="63"/>
      <c r="N30" s="81"/>
      <c r="O30" s="81"/>
      <c r="P30" s="63"/>
      <c r="Q30" s="82"/>
      <c r="R30" s="48"/>
      <c r="S30" s="51"/>
      <c r="T30" s="18"/>
    </row>
    <row r="31" spans="1:20" s="19" customFormat="1">
      <c r="A31" s="83"/>
      <c r="B31" s="84"/>
      <c r="C31" s="77"/>
      <c r="D31" s="84"/>
      <c r="E31" s="84"/>
      <c r="F31" s="85"/>
      <c r="G31" s="85"/>
      <c r="H31" s="85"/>
      <c r="I31" s="63"/>
      <c r="J31" s="63"/>
      <c r="K31" s="63"/>
      <c r="L31" s="63"/>
      <c r="M31" s="63"/>
      <c r="N31" s="81"/>
      <c r="O31" s="86"/>
      <c r="P31" s="86"/>
      <c r="Q31" s="18"/>
      <c r="R31" s="48"/>
      <c r="S31" s="51"/>
      <c r="T31" s="18"/>
    </row>
    <row r="32" spans="1:20" s="19" customFormat="1">
      <c r="A32" s="83"/>
      <c r="B32" s="84"/>
      <c r="C32" s="77"/>
      <c r="D32" s="87" t="s">
        <v>75</v>
      </c>
      <c r="E32" s="87"/>
      <c r="F32" s="88">
        <v>21480.945969054887</v>
      </c>
      <c r="G32" s="88">
        <v>3450</v>
      </c>
      <c r="H32" s="88">
        <f>+F32+G32</f>
        <v>24930.945969054887</v>
      </c>
      <c r="I32" s="89"/>
      <c r="J32" s="63"/>
      <c r="K32" s="63"/>
      <c r="L32" s="63"/>
      <c r="M32" s="63"/>
      <c r="N32" s="81"/>
      <c r="O32" s="86"/>
      <c r="P32" s="86"/>
      <c r="Q32" s="18"/>
      <c r="R32" s="48"/>
      <c r="S32" s="51"/>
      <c r="T32" s="18"/>
    </row>
    <row r="33" spans="1:20" s="19" customFormat="1">
      <c r="A33" s="83"/>
      <c r="B33" s="84"/>
      <c r="C33" s="77"/>
      <c r="D33" s="90" t="s">
        <v>76</v>
      </c>
      <c r="E33" s="90"/>
      <c r="F33" s="88">
        <v>10229.991005126078</v>
      </c>
      <c r="G33" s="88">
        <v>569.85068382549264</v>
      </c>
      <c r="H33" s="88">
        <f ca="1">+F33+G33</f>
        <v>10799.84168895157</v>
      </c>
      <c r="I33" s="89"/>
      <c r="J33" s="63"/>
      <c r="K33" s="63"/>
      <c r="L33" s="63"/>
      <c r="M33" s="63"/>
      <c r="N33" s="81"/>
      <c r="O33" s="86"/>
      <c r="P33" s="86"/>
      <c r="Q33" s="18"/>
      <c r="R33" s="48"/>
      <c r="S33" s="51"/>
      <c r="T33" s="18"/>
    </row>
    <row r="34" spans="1:20" s="19" customFormat="1">
      <c r="A34" s="83"/>
      <c r="B34" s="84"/>
      <c r="C34" s="77"/>
      <c r="D34" s="91" t="s">
        <v>77</v>
      </c>
      <c r="E34" s="91"/>
      <c r="F34" s="92">
        <f ca="1">F30+F32+F33</f>
        <v>250074.93697418095</v>
      </c>
      <c r="G34" s="92">
        <f ca="1">G30+G32+G33</f>
        <v>41692.850683825491</v>
      </c>
      <c r="H34" s="92">
        <f ca="1">H30+H32+H33</f>
        <v>291767.78765800648</v>
      </c>
      <c r="I34" s="89"/>
      <c r="J34" s="63"/>
      <c r="K34" s="63"/>
      <c r="L34" s="63"/>
      <c r="M34" s="63"/>
      <c r="N34" s="81"/>
      <c r="O34" s="86"/>
      <c r="P34" s="86"/>
      <c r="Q34" s="18"/>
      <c r="R34" s="48"/>
      <c r="S34" s="51"/>
      <c r="T34" s="18"/>
    </row>
    <row r="35" spans="1:20" s="19" customFormat="1">
      <c r="A35" s="83"/>
      <c r="B35" s="84"/>
      <c r="C35" s="77"/>
      <c r="D35" s="84"/>
      <c r="E35" s="84"/>
      <c r="F35" s="89"/>
      <c r="G35" s="89"/>
      <c r="H35" s="89"/>
      <c r="I35" s="89"/>
      <c r="J35" s="63"/>
      <c r="K35" s="63"/>
      <c r="L35" s="63"/>
      <c r="M35" s="63"/>
      <c r="N35" s="81"/>
      <c r="O35" s="86"/>
      <c r="P35" s="86"/>
      <c r="Q35" s="18"/>
      <c r="R35" s="48"/>
      <c r="S35" s="51"/>
      <c r="T35" s="18"/>
    </row>
    <row r="36" spans="1:20" s="19" customFormat="1">
      <c r="A36" s="83"/>
      <c r="C36" s="93"/>
      <c r="I36" s="63"/>
      <c r="J36" s="63"/>
      <c r="K36" s="63"/>
      <c r="L36" s="63"/>
      <c r="M36" s="63"/>
      <c r="N36" s="81"/>
      <c r="O36" s="86"/>
      <c r="P36" s="86"/>
      <c r="Q36" s="18"/>
      <c r="R36" s="48"/>
      <c r="S36" s="51"/>
      <c r="T36" s="18"/>
    </row>
    <row r="37" spans="1:20" s="19" customFormat="1">
      <c r="A37" s="83"/>
      <c r="C37" s="93"/>
      <c r="D37" s="94" t="s">
        <v>78</v>
      </c>
      <c r="E37" s="94"/>
      <c r="F37" s="94"/>
      <c r="I37" s="63"/>
      <c r="J37" s="63"/>
      <c r="K37" s="63"/>
      <c r="L37" s="63"/>
      <c r="M37" s="63"/>
      <c r="N37" s="81"/>
      <c r="O37" s="86"/>
      <c r="P37" s="86"/>
      <c r="Q37" s="18"/>
      <c r="R37" s="48"/>
      <c r="S37" s="51"/>
      <c r="T37" s="18"/>
    </row>
    <row r="38" spans="1:20" s="19" customFormat="1">
      <c r="A38" s="83"/>
      <c r="C38" s="93"/>
      <c r="D38" s="95" t="s">
        <v>31</v>
      </c>
      <c r="E38" s="96"/>
      <c r="F38" s="96">
        <f>+SUMIF($D$2:$D$28,D38,$F$2:$F$28)</f>
        <v>85847</v>
      </c>
      <c r="I38" s="63"/>
      <c r="J38" s="63"/>
      <c r="K38" s="63"/>
      <c r="L38" s="63"/>
      <c r="M38" s="63"/>
      <c r="N38" s="81"/>
      <c r="O38" s="86"/>
      <c r="P38" s="86"/>
      <c r="Q38" s="18"/>
      <c r="R38" s="48"/>
      <c r="S38" s="51"/>
      <c r="T38" s="18"/>
    </row>
    <row r="39" spans="1:20" s="19" customFormat="1">
      <c r="A39" s="83"/>
      <c r="C39" s="93"/>
      <c r="D39" s="97" t="s">
        <v>34</v>
      </c>
      <c r="E39" s="96"/>
      <c r="F39" s="96">
        <f>+SUMIF($D$2:$D$28,D39,$F$2:$F$28)</f>
        <v>15746</v>
      </c>
      <c r="I39" s="63"/>
      <c r="J39" s="63"/>
      <c r="K39" s="63"/>
      <c r="L39" s="63"/>
      <c r="M39" s="63"/>
      <c r="N39" s="81"/>
      <c r="O39" s="86"/>
      <c r="P39" s="86"/>
      <c r="Q39" s="18"/>
      <c r="R39" s="48"/>
      <c r="S39" s="51"/>
      <c r="T39" s="18"/>
    </row>
    <row r="40" spans="1:20" s="19" customFormat="1" ht="30">
      <c r="A40" s="83"/>
      <c r="C40" s="93"/>
      <c r="D40" s="97" t="s">
        <v>40</v>
      </c>
      <c r="E40" s="96"/>
      <c r="F40" s="96">
        <f>+SUMIF($D$2:$D$28,D40,$F$2:$F$28)</f>
        <v>47461</v>
      </c>
      <c r="I40" s="63"/>
      <c r="J40" s="63"/>
      <c r="K40" s="63"/>
      <c r="L40" s="63"/>
      <c r="M40" s="63"/>
      <c r="N40" s="81"/>
      <c r="O40" s="86"/>
      <c r="P40" s="86"/>
      <c r="Q40" s="18"/>
      <c r="R40" s="48"/>
      <c r="S40" s="51"/>
      <c r="T40" s="18"/>
    </row>
    <row r="41" spans="1:20" s="19" customFormat="1">
      <c r="A41" s="83"/>
      <c r="C41" s="93"/>
      <c r="D41" s="97" t="s">
        <v>47</v>
      </c>
      <c r="E41" s="96"/>
      <c r="F41" s="96">
        <f>+SUMIF($D$2:$D$28,D41,$F$2:$F$28)</f>
        <v>29270</v>
      </c>
      <c r="I41" s="63"/>
      <c r="J41" s="63"/>
      <c r="K41" s="63"/>
      <c r="L41" s="63"/>
      <c r="M41" s="63"/>
      <c r="N41" s="63"/>
      <c r="O41" s="86"/>
      <c r="P41" s="86"/>
      <c r="Q41" s="18"/>
      <c r="R41" s="48"/>
      <c r="S41" s="51"/>
      <c r="T41" s="18"/>
    </row>
    <row r="42" spans="1:20" s="19" customFormat="1">
      <c r="A42" s="83"/>
      <c r="C42" s="93"/>
      <c r="D42" s="95" t="s">
        <v>20</v>
      </c>
      <c r="E42" s="96"/>
      <c r="F42" s="96">
        <f>+SUMIF($D$2:$D$28,D42,$F$2:$F$28)</f>
        <v>400</v>
      </c>
      <c r="I42" s="63"/>
      <c r="J42" s="63"/>
      <c r="K42" s="63"/>
      <c r="L42" s="63"/>
      <c r="M42" s="63"/>
      <c r="N42" s="81"/>
      <c r="O42" s="86"/>
      <c r="P42" s="86"/>
      <c r="Q42" s="18"/>
      <c r="R42" s="48"/>
      <c r="S42" s="51"/>
      <c r="T42" s="18"/>
    </row>
    <row r="43" spans="1:20" s="19" customFormat="1">
      <c r="A43" s="83"/>
      <c r="C43" s="93"/>
      <c r="D43" s="95" t="s">
        <v>25</v>
      </c>
      <c r="E43" s="96"/>
      <c r="F43" s="96">
        <f>+SUMIF($D$2:$D$28,D43,$F$2:$F$28)</f>
        <v>12750</v>
      </c>
      <c r="I43" s="63"/>
      <c r="J43" s="63"/>
      <c r="K43" s="63"/>
      <c r="L43" s="63"/>
      <c r="M43" s="63"/>
      <c r="N43" s="81"/>
      <c r="O43" s="86"/>
      <c r="P43" s="86"/>
      <c r="Q43" s="18"/>
      <c r="R43" s="48"/>
      <c r="S43" s="51"/>
      <c r="T43" s="18"/>
    </row>
    <row r="44" spans="1:20" s="19" customFormat="1">
      <c r="A44" s="83"/>
      <c r="B44" s="83"/>
      <c r="C44" s="83"/>
      <c r="D44" s="95" t="s">
        <v>43</v>
      </c>
      <c r="E44" s="96"/>
      <c r="F44" s="96">
        <f>+SUMIF($D$2:$D$28,D44,$F$2:$F$28)</f>
        <v>26890</v>
      </c>
      <c r="I44" s="63"/>
      <c r="J44" s="63"/>
      <c r="K44" s="63"/>
      <c r="L44" s="63"/>
      <c r="M44" s="63"/>
      <c r="N44" s="81"/>
      <c r="O44" s="86"/>
      <c r="P44" s="86"/>
      <c r="Q44" s="18"/>
      <c r="R44" s="48"/>
      <c r="S44" s="51"/>
      <c r="T44" s="18"/>
    </row>
    <row r="45" spans="1:20" s="19" customFormat="1">
      <c r="A45" s="83"/>
      <c r="B45" s="83"/>
      <c r="C45" s="83"/>
      <c r="D45" s="98" t="s">
        <v>79</v>
      </c>
      <c r="E45" s="99"/>
      <c r="F45" s="99">
        <f>+SUM(F38:F44)</f>
        <v>218364</v>
      </c>
      <c r="G45" s="100"/>
      <c r="H45" s="100"/>
      <c r="I45" s="63"/>
      <c r="J45" s="63"/>
      <c r="K45" s="63"/>
      <c r="L45" s="63"/>
      <c r="M45" s="63"/>
      <c r="N45" s="81"/>
      <c r="O45" s="86"/>
      <c r="P45" s="86"/>
      <c r="Q45" s="18"/>
      <c r="R45" s="48"/>
      <c r="S45" s="51"/>
      <c r="T45" s="18"/>
    </row>
    <row r="46" spans="1:20" s="19" customFormat="1">
      <c r="A46" s="83"/>
      <c r="B46" s="101"/>
      <c r="C46" s="77"/>
      <c r="D46" s="101"/>
      <c r="E46" s="101"/>
      <c r="F46" s="100"/>
      <c r="G46" s="100"/>
      <c r="H46" s="100"/>
      <c r="I46" s="63"/>
      <c r="J46" s="63"/>
      <c r="K46" s="63"/>
      <c r="L46" s="63"/>
      <c r="M46" s="63"/>
      <c r="N46" s="81"/>
      <c r="O46" s="86"/>
      <c r="P46" s="86"/>
      <c r="Q46" s="18"/>
      <c r="R46" s="48"/>
      <c r="S46" s="51"/>
      <c r="T46" s="18"/>
    </row>
    <row r="47" spans="1:20" s="19" customFormat="1">
      <c r="A47" s="83"/>
      <c r="B47" s="101"/>
      <c r="C47" s="77"/>
      <c r="D47" s="101"/>
      <c r="E47" s="101"/>
      <c r="F47" s="100"/>
      <c r="G47" s="100"/>
      <c r="H47" s="100"/>
      <c r="I47" s="63"/>
      <c r="J47" s="63"/>
      <c r="K47" s="63"/>
      <c r="L47" s="63"/>
      <c r="M47" s="63"/>
      <c r="N47" s="81"/>
      <c r="O47" s="86"/>
      <c r="P47" s="86"/>
      <c r="Q47" s="18"/>
      <c r="R47" s="48"/>
      <c r="S47" s="51"/>
      <c r="T47" s="18"/>
    </row>
    <row r="48" spans="1:20" s="19" customFormat="1">
      <c r="C48" s="93"/>
      <c r="L48" s="63"/>
      <c r="M48" s="63"/>
      <c r="N48" s="81"/>
      <c r="O48" s="86"/>
      <c r="P48" s="86"/>
      <c r="Q48" s="18"/>
      <c r="R48" s="48"/>
      <c r="S48" s="51"/>
      <c r="T48" s="18"/>
    </row>
    <row r="49" spans="3:20" s="19" customFormat="1">
      <c r="C49" s="93"/>
      <c r="L49" s="63"/>
      <c r="M49" s="63"/>
      <c r="N49" s="81"/>
      <c r="O49" s="86"/>
      <c r="P49" s="86"/>
      <c r="Q49" s="18"/>
      <c r="R49" s="48"/>
      <c r="S49" s="51"/>
      <c r="T49" s="18"/>
    </row>
    <row r="50" spans="3:20" s="19" customFormat="1">
      <c r="C50" s="93"/>
      <c r="L50" s="63"/>
      <c r="M50" s="63"/>
      <c r="N50" s="81"/>
      <c r="O50" s="86"/>
      <c r="P50" s="86"/>
      <c r="Q50" s="18"/>
      <c r="R50" s="48"/>
      <c r="S50" s="51"/>
      <c r="T50" s="18"/>
    </row>
    <row r="51" spans="3:20" s="19" customFormat="1">
      <c r="C51" s="93"/>
      <c r="L51" s="63"/>
      <c r="M51" s="63"/>
      <c r="N51" s="81"/>
      <c r="O51" s="86"/>
      <c r="P51" s="86"/>
      <c r="Q51" s="18"/>
      <c r="R51" s="48"/>
      <c r="S51" s="51"/>
      <c r="T51" s="18"/>
    </row>
    <row r="52" spans="3:20" s="19" customFormat="1">
      <c r="C52" s="93"/>
      <c r="L52" s="77"/>
      <c r="M52" s="77"/>
      <c r="N52" s="77"/>
      <c r="O52" s="48"/>
      <c r="P52" s="48"/>
      <c r="Q52" s="18"/>
      <c r="R52" s="48"/>
      <c r="S52" s="51"/>
      <c r="T52" s="18"/>
    </row>
    <row r="53" spans="3:20" s="19" customFormat="1">
      <c r="C53" s="93"/>
      <c r="L53" s="18"/>
      <c r="M53" s="18"/>
      <c r="N53" s="18"/>
      <c r="O53" s="18"/>
      <c r="P53" s="18"/>
      <c r="Q53" s="18"/>
      <c r="R53" s="18"/>
      <c r="S53" s="18"/>
      <c r="T53" s="18"/>
    </row>
    <row r="54" spans="3:20" s="19" customFormat="1">
      <c r="C54" s="93"/>
      <c r="L54" s="18"/>
      <c r="M54" s="18"/>
      <c r="N54" s="18"/>
      <c r="O54" s="18"/>
      <c r="P54" s="18"/>
      <c r="Q54" s="18"/>
      <c r="R54" s="18"/>
      <c r="S54" s="18"/>
      <c r="T54" s="18"/>
    </row>
    <row r="55" spans="3:20" s="19" customFormat="1">
      <c r="C55" s="93"/>
      <c r="L55" s="18"/>
      <c r="M55" s="18"/>
      <c r="N55" s="18"/>
      <c r="O55" s="18"/>
      <c r="P55" s="18"/>
      <c r="Q55" s="18"/>
      <c r="R55" s="18"/>
      <c r="S55" s="18"/>
      <c r="T55" s="18"/>
    </row>
    <row r="56" spans="3:20" s="19" customFormat="1">
      <c r="C56" s="93"/>
      <c r="L56" s="18"/>
      <c r="M56" s="18"/>
      <c r="N56" s="18"/>
      <c r="O56" s="18"/>
      <c r="P56" s="18"/>
      <c r="Q56" s="18"/>
      <c r="R56" s="18"/>
      <c r="S56" s="18"/>
      <c r="T56" s="18"/>
    </row>
    <row r="57" spans="3:20" s="19" customFormat="1">
      <c r="C57" s="93"/>
      <c r="L57" s="18"/>
      <c r="M57" s="18"/>
      <c r="N57" s="18"/>
      <c r="O57" s="18"/>
      <c r="P57" s="18"/>
      <c r="Q57" s="18"/>
      <c r="R57" s="18"/>
      <c r="S57" s="18"/>
      <c r="T57" s="18"/>
    </row>
    <row r="58" spans="3:20" s="19" customFormat="1">
      <c r="C58" s="93"/>
      <c r="L58" s="18"/>
      <c r="M58" s="18"/>
      <c r="N58" s="18"/>
      <c r="O58" s="18"/>
      <c r="P58" s="18"/>
      <c r="Q58" s="18"/>
      <c r="R58" s="18"/>
      <c r="S58" s="18"/>
      <c r="T58" s="18"/>
    </row>
    <row r="59" spans="3:20" s="19" customFormat="1">
      <c r="C59" s="93"/>
      <c r="L59" s="18"/>
      <c r="M59" s="18"/>
      <c r="N59" s="18"/>
      <c r="O59" s="18"/>
      <c r="P59" s="18"/>
      <c r="Q59" s="18"/>
      <c r="R59" s="18"/>
      <c r="S59" s="18"/>
      <c r="T59" s="18"/>
    </row>
    <row r="60" spans="3:20" s="19" customFormat="1">
      <c r="C60" s="93"/>
      <c r="L60" s="18"/>
      <c r="M60" s="18"/>
      <c r="N60" s="18"/>
      <c r="O60" s="18"/>
      <c r="P60" s="18"/>
      <c r="Q60" s="18"/>
      <c r="R60" s="18"/>
      <c r="S60" s="18"/>
      <c r="T60" s="18"/>
    </row>
    <row r="61" spans="3:20" s="19" customFormat="1">
      <c r="C61" s="93"/>
      <c r="L61" s="18"/>
      <c r="M61" s="18"/>
      <c r="N61" s="18"/>
      <c r="O61" s="18"/>
      <c r="P61" s="18"/>
      <c r="Q61" s="18"/>
      <c r="R61" s="18"/>
      <c r="S61" s="18"/>
      <c r="T61" s="18"/>
    </row>
    <row r="62" spans="3:20" s="19" customFormat="1">
      <c r="C62" s="93"/>
      <c r="L62" s="18"/>
      <c r="M62" s="18"/>
      <c r="N62" s="18"/>
      <c r="O62" s="18"/>
      <c r="P62" s="18"/>
      <c r="Q62" s="18"/>
      <c r="R62" s="18"/>
      <c r="S62" s="18"/>
      <c r="T62" s="18"/>
    </row>
    <row r="63" spans="3:20" s="19" customFormat="1">
      <c r="C63" s="93"/>
      <c r="L63" s="18"/>
      <c r="M63" s="18"/>
      <c r="N63" s="18"/>
      <c r="O63" s="18"/>
      <c r="P63" s="18"/>
      <c r="Q63" s="18"/>
      <c r="R63" s="18"/>
      <c r="S63" s="18"/>
      <c r="T63" s="18"/>
    </row>
    <row r="64" spans="3:20" s="19" customFormat="1">
      <c r="C64" s="93"/>
      <c r="L64" s="18"/>
      <c r="M64" s="18"/>
      <c r="N64" s="18"/>
      <c r="O64" s="18"/>
      <c r="P64" s="18"/>
      <c r="Q64" s="18"/>
      <c r="R64" s="18"/>
      <c r="S64" s="18"/>
      <c r="T64" s="18"/>
    </row>
  </sheetData>
  <autoFilter ref="A1:T28"/>
  <pageMargins left="0.33" right="0.16" top="0.74803149606299213" bottom="0.74803149606299213" header="0.31496062992125984" footer="0.31496062992125984"/>
  <pageSetup scale="5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915718F6D4402244A31030DE9982B31F" ma:contentTypeVersion="0" ma:contentTypeDescription="A content type to manage public (operations) IDB documents" ma:contentTypeScope="" ma:versionID="f21ef65f588ba0440f1d13f365eca764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1c1f4268a1831cfd6a9fb3e703a3f6a6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5c5757e-a72b-4d31-bdc0-8de15f34ed79}" ma:internalName="TaxCatchAll" ma:showField="CatchAllData" ma:web="21811033-a4c0-42fd-9609-f0ae151c39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5c5757e-a72b-4d31-bdc0-8de15f34ed79}" ma:internalName="TaxCatchAllLabel" ma:readOnly="true" ma:showField="CatchAllDataLabel" ma:web="21811033-a4c0-42fd-9609-f0ae151c39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Procurement Plan</Disclosure_x0020_Activity>
    <Key_x0020_Document xmlns="9c571b2f-e523-4ab2-ba2e-09e151a03ef4">false</Key_x0020_Document>
    <Division_x0020_or_x0020_Unit xmlns="9c571b2f-e523-4ab2-ba2e-09e151a03ef4">INE/ENE</Division_x0020_or_x0020_Unit>
    <Other_x0020_Author xmlns="9c571b2f-e523-4ab2-ba2e-09e151a03ef4" xsi:nil="true"/>
    <Region xmlns="9c571b2f-e523-4ab2-ba2e-09e151a03ef4" xsi:nil="true"/>
    <IDBDocs_x0020_Number xmlns="9c571b2f-e523-4ab2-ba2e-09e151a03ef4">36837413</IDBDocs_x0020_Number>
    <Document_x0020_Author xmlns="9c571b2f-e523-4ab2-ba2e-09e151a03ef4">Trujillo Londono, Carlos Alberto</Document_x0020_Author>
    <Publication_x0020_Type xmlns="9c571b2f-e523-4ab2-ba2e-09e151a03ef4" xsi:nil="true"/>
    <Operation_x0020_Type xmlns="9c571b2f-e523-4ab2-ba2e-09e151a03ef4" xsi:nil="true"/>
    <TaxCatchAll xmlns="9c571b2f-e523-4ab2-ba2e-09e151a03ef4">
      <Value>4</Value>
      <Value>3</Value>
    </TaxCatchAll>
    <Fiscal_x0020_Year_x0020_IDB xmlns="9c571b2f-e523-4ab2-ba2e-09e151a03ef4">2012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CR-L1049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EXCEL&lt;/APPLICATION&gt;&lt;USER_STAGE&gt;Procurement Plan&lt;/USER_STAGE&gt;&lt;PD_OBJ_TYPE&gt;0&lt;/PD_OBJ_TYPE&gt;&lt;MAKERECORD&gt;N&lt;/MAKERECORD&gt;&lt;/Data&gt;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EN-ENG</Webtopic>
    <Identifier xmlns="9c571b2f-e523-4ab2-ba2e-09e151a03ef4"> ANNEX</Identifier>
    <Publishing_x0020_House xmlns="9c571b2f-e523-4ab2-ba2e-09e151a03ef4" xsi:nil="true"/>
    <Document_x0020_Language_x0020_IDB xmlns="9c571b2f-e523-4ab2-ba2e-09e151a03ef4">English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9A49B8F8-856D-4668-8761-5D18DED9E8AB}"/>
</file>

<file path=customXml/itemProps2.xml><?xml version="1.0" encoding="utf-8"?>
<ds:datastoreItem xmlns:ds="http://schemas.openxmlformats.org/officeDocument/2006/customXml" ds:itemID="{87265600-9FB9-41FD-BB79-DF3E19C0443D}"/>
</file>

<file path=customXml/itemProps3.xml><?xml version="1.0" encoding="utf-8"?>
<ds:datastoreItem xmlns:ds="http://schemas.openxmlformats.org/officeDocument/2006/customXml" ds:itemID="{7B914625-A0EE-42ED-9C0B-388B5A829EFD}"/>
</file>

<file path=customXml/itemProps4.xml><?xml version="1.0" encoding="utf-8"?>
<ds:datastoreItem xmlns:ds="http://schemas.openxmlformats.org/officeDocument/2006/customXml" ds:itemID="{5A90574B-E891-4E64-AE70-224A399CB10F}"/>
</file>

<file path=customXml/itemProps5.xml><?xml version="1.0" encoding="utf-8"?>
<ds:datastoreItem xmlns:ds="http://schemas.openxmlformats.org/officeDocument/2006/customXml" ds:itemID="{4E93347D-09F9-44B6-9031-7793D77EB0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Adquisiciones formato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CR-L1049- Link Plan de Adquisiciones detallado </dc:title>
  <dc:creator>Inter-American Development Bank</dc:creator>
  <cp:lastModifiedBy>Inter-American Development Bank</cp:lastModifiedBy>
  <cp:lastPrinted>2012-05-01T13:56:52Z</cp:lastPrinted>
  <dcterms:created xsi:type="dcterms:W3CDTF">2012-05-01T13:54:24Z</dcterms:created>
  <dcterms:modified xsi:type="dcterms:W3CDTF">2012-05-16T12:51:57Z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0x01010046CF21643EE8D14686A648AA6DAD089200915718F6D4402244A31030DE9982B31F</vt:lpwstr>
  </property>
  <property fmtid="{D5CDD505-2E9C-101B-9397-08002B2CF9AE}" pid="5" name="TaxKeywordTaxHTField">
    <vt:lpwstr/>
  </property>
  <property fmtid="{D5CDD505-2E9C-101B-9397-08002B2CF9AE}" pid="6" name="Series Operations IDB">
    <vt:lpwstr>3;#Unclassified|a6dff32e-d477-44cd-a56b-85efe9e0a56c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3;#Unclassified|a6dff32e-d477-44cd-a56b-85efe9e0a56c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4;#IDBDocs|cca77002-e150-4b2d-ab1f-1d7a7cdcae16</vt:lpwstr>
  </property>
</Properties>
</file>